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DELL\Desktop\Formatos limpios 2021\Anuario 2016- para trabajar\"/>
    </mc:Choice>
  </mc:AlternateContent>
  <xr:revisionPtr revIDLastSave="0" documentId="13_ncr:1_{E8917E96-98BD-4BF8-A2D8-658A7C0014C4}" xr6:coauthVersionLast="47" xr6:coauthVersionMax="47" xr10:uidLastSave="{00000000-0000-0000-0000-000000000000}"/>
  <bookViews>
    <workbookView xWindow="-120" yWindow="-120" windowWidth="29040" windowHeight="15840" firstSheet="11" activeTab="12" xr2:uid="{00000000-000D-0000-FFFF-FFFF00000000}"/>
  </bookViews>
  <sheets>
    <sheet name="Oferta Licenciatura" sheetId="90" r:id="rId1"/>
    <sheet name="Oferta Posgrado" sheetId="89" r:id="rId2"/>
    <sheet name="Tutorías ENE" sheetId="87" r:id="rId3"/>
    <sheet name="Tutorías JUL" sheetId="85" r:id="rId4"/>
    <sheet name="Tutorados ENE" sheetId="86" r:id="rId5"/>
    <sheet name="Tutorados JUL" sheetId="88" r:id="rId6"/>
    <sheet name="Matrícula POS ENE" sheetId="83" r:id="rId7"/>
    <sheet name="Matrícula POS JUL" sheetId="84" r:id="rId8"/>
    <sheet name="Egresados POS" sheetId="82" r:id="rId9"/>
    <sheet name="Graduados POS ENE" sheetId="80" r:id="rId10"/>
    <sheet name="Graduados POS JUL" sheetId="81" r:id="rId11"/>
    <sheet name="Aspirantes género ENE" sheetId="93" r:id="rId12"/>
    <sheet name="Aspirantes género JUL" sheetId="94" r:id="rId13"/>
    <sheet name="Aspirantes edad ENE" sheetId="92" r:id="rId14"/>
    <sheet name="Aspirantes edad JUL" sheetId="91" r:id="rId15"/>
    <sheet name="Matrícula LIC ENE" sheetId="79" r:id="rId16"/>
    <sheet name="Matrícula LIC JUL" sheetId="78" r:id="rId17"/>
    <sheet name="Egresados LIC ENE" sheetId="77" r:id="rId18"/>
    <sheet name="Egresados LIC JUL" sheetId="76" r:id="rId19"/>
    <sheet name="Titulados LIC ENE" sheetId="75" r:id="rId20"/>
    <sheet name="Titulados LIC JUL" sheetId="74" r:id="rId21"/>
    <sheet name="Matrícula depto. lenguas SC ENE" sheetId="72" r:id="rId22"/>
    <sheet name="Matrícula depto. lenguas SC JUL" sheetId="73" r:id="rId23"/>
    <sheet name="Matrícula depto. lenguas TP ENE" sheetId="69" r:id="rId24"/>
    <sheet name="Matrícula depto. lenguas TP JUL" sheetId="71" r:id="rId25"/>
    <sheet name="Matrícula depto. lenguas TX ENE" sheetId="68" r:id="rId26"/>
    <sheet name="Matrícula depto. lenguas TX JUL" sheetId="70" r:id="rId27"/>
    <sheet name="Matrícula depto. lenguas ENE" sheetId="67" r:id="rId28"/>
    <sheet name="Matrícula depto. lenguas JUL" sheetId="66" r:id="rId29"/>
    <sheet name="Becas movilidad ENE" sheetId="64" r:id="rId30"/>
    <sheet name="Becas movilidad JUL" sheetId="65" r:id="rId31"/>
    <sheet name="Ingresos fuente_financiamiento" sheetId="63" r:id="rId32"/>
    <sheet name="Subsidio federal_estatal" sheetId="62" r:id="rId33"/>
    <sheet name="Presupuesto autorizado_devengad" sheetId="61" r:id="rId34"/>
    <sheet name="Recursos ProExES" sheetId="60" r:id="rId35"/>
    <sheet name="Ingresos_gastos DAC" sheetId="59" r:id="rId36"/>
    <sheet name="ingresos_gastos DES" sheetId="58" r:id="rId37"/>
    <sheet name="Proyectos de investigación" sheetId="57" r:id="rId38"/>
    <sheet name="Proyectos de investigación DES" sheetId="56" r:id="rId39"/>
    <sheet name="Proyectos de investigación_fina" sheetId="55" r:id="rId40"/>
    <sheet name="Equipos de computo" sheetId="54" r:id="rId41"/>
    <sheet name="Usuarios correo electrónico" sheetId="53" r:id="rId42"/>
    <sheet name="Usuarios acceso a redes" sheetId="52" r:id="rId43"/>
    <sheet name="infra. fis. existente" sheetId="51" r:id="rId44"/>
    <sheet name="infra. fis. construida" sheetId="50" r:id="rId45"/>
    <sheet name="Becas CONACYT" sheetId="49" r:id="rId46"/>
    <sheet name="UVD" sheetId="48" r:id="rId47"/>
    <sheet name="Beneficiarios UASU talleres" sheetId="47" r:id="rId48"/>
    <sheet name="Beneficiario asistencia medica" sheetId="46" r:id="rId49"/>
    <sheet name="Servicio social ENE" sheetId="44" r:id="rId50"/>
    <sheet name="Servicio social JUL" sheetId="45" r:id="rId51"/>
    <sheet name="Afiliados IMSS ENE" sheetId="42" r:id="rId52"/>
    <sheet name="Afiliados IMSS JUL" sheetId="43" r:id="rId53"/>
    <sheet name="Becas PRONABES" sheetId="41" r:id="rId54"/>
    <sheet name="Becas apoya a tu transporte" sheetId="40" r:id="rId55"/>
    <sheet name="Becas de servicio social" sheetId="39" r:id="rId56"/>
    <sheet name="Becas indígenas" sheetId="38" r:id="rId57"/>
    <sheet name="Becas manutención" sheetId="37" r:id="rId58"/>
    <sheet name="Becas apoyo a madres" sheetId="36" r:id="rId59"/>
    <sheet name="Actividades culturales ENE" sheetId="35" r:id="rId60"/>
    <sheet name="Actividades culturales JUL" sheetId="34" r:id="rId61"/>
    <sheet name="Actividades deportivas ENE" sheetId="32" r:id="rId62"/>
    <sheet name="Actividades deportivas JUL" sheetId="33" r:id="rId63"/>
    <sheet name="beneficario estancia TUX ENE" sheetId="28" r:id="rId64"/>
    <sheet name="beneficario estancia TUX JUL" sheetId="29" r:id="rId65"/>
    <sheet name="beneficario estancia TAPA ENE" sheetId="30" r:id="rId66"/>
    <sheet name="beneficario estancia TAPA JUL" sheetId="31" r:id="rId67"/>
    <sheet name="Convenios nacionales_internacio" sheetId="27" r:id="rId68"/>
    <sheet name="Préstamos bibliotecarios" sheetId="26" r:id="rId69"/>
    <sheet name="Acervo bibliográfico" sheetId="25" r:id="rId70"/>
    <sheet name="PE reconocid_calidad ENE" sheetId="24" r:id="rId71"/>
    <sheet name="PE reconocid_calidad JUL" sheetId="23" r:id="rId72"/>
    <sheet name="Matrícula con discapacidad" sheetId="22" r:id="rId73"/>
    <sheet name="Matrícula lengua_indígena" sheetId="21" r:id="rId74"/>
    <sheet name="Matrícula grupo_étnico" sheetId="20" r:id="rId75"/>
    <sheet name="Matrícula evaluable ENE" sheetId="19" r:id="rId76"/>
    <sheet name="Matrícula evaluable JUL" sheetId="18" r:id="rId77"/>
    <sheet name="Perfiles_deseables PRODEP" sheetId="17" r:id="rId78"/>
    <sheet name="Cuerpos Académicos " sheetId="14" r:id="rId79"/>
    <sheet name="SEI" sheetId="15" r:id="rId80"/>
    <sheet name="SNI" sheetId="16" r:id="rId81"/>
    <sheet name="Personal administrativo ENE" sheetId="12" r:id="rId82"/>
    <sheet name="Personal administrativo JUL" sheetId="13" r:id="rId83"/>
    <sheet name="Académicos tiempo_dedicaciónENE" sheetId="11" r:id="rId84"/>
    <sheet name="Académicos tiempo_dedicaciónJUL" sheetId="10" r:id="rId85"/>
    <sheet name="Académicos antigüedad ENE" sheetId="9" r:id="rId86"/>
    <sheet name="Académicos antigüedad JUL" sheetId="8" r:id="rId87"/>
    <sheet name="Académicos nivel_estudio ENE" sheetId="7" r:id="rId88"/>
    <sheet name="Académicos nivel_estudio JUL" sheetId="6" r:id="rId89"/>
    <sheet name="Académicos grado_academico ENE" sheetId="5" r:id="rId90"/>
    <sheet name="Académicos grado_academico JUL" sheetId="4" r:id="rId91"/>
    <sheet name="Académicos categoría ENE" sheetId="1" r:id="rId92"/>
    <sheet name="Académicos categoría JUL" sheetId="3" r:id="rId93"/>
  </sheets>
  <definedNames>
    <definedName name="_xlnm._FilterDatabase" localSheetId="11" hidden="1">'Aspirantes género ENE'!$A$1:$O$474</definedName>
    <definedName name="_xlnm._FilterDatabase" localSheetId="8" hidden="1">'Egresados POS'!$A$1:$H$515</definedName>
    <definedName name="_xlnm._FilterDatabase" localSheetId="9" hidden="1">'Graduados POS ENE'!$A$1:$G$509</definedName>
    <definedName name="_xlnm._FilterDatabase" localSheetId="10" hidden="1">'Graduados POS JUL'!$A$1:$H$178</definedName>
    <definedName name="_xlnm._FilterDatabase" localSheetId="44" hidden="1">'infra. fis. construida'!$A$1:$K$414</definedName>
    <definedName name="_xlnm._FilterDatabase" localSheetId="43" hidden="1">'infra. fis. existente'!#REF!</definedName>
    <definedName name="_xlnm._FilterDatabase" localSheetId="35" hidden="1">'Ingresos_gastos DAC'!$B$8:$G$59</definedName>
    <definedName name="_xlnm._FilterDatabase" localSheetId="37" hidden="1">'Proyectos de investigación'!$K$20:$L$34</definedName>
    <definedName name="_xlnm._FilterDatabase" localSheetId="49" hidden="1">'Servicio social ENE'!$A$1:$M$476</definedName>
    <definedName name="_xlnm._FilterDatabase" localSheetId="50" hidden="1">'Servicio social JUL'!$A$1:$M$488</definedName>
    <definedName name="_xlnm.Print_Area" localSheetId="85">'Académicos antigüedad ENE'!$A$1:$Z$57</definedName>
    <definedName name="_xlnm.Print_Area" localSheetId="86">'Académicos antigüedad JUL'!$A$1:$Z$59</definedName>
    <definedName name="_xlnm.Print_Area" localSheetId="91">'Académicos categoría ENE'!$A$1:$AA$69</definedName>
    <definedName name="_xlnm.Print_Area" localSheetId="92">'Académicos categoría JUL'!$A$1:$W$69</definedName>
    <definedName name="_xlnm.Print_Area" localSheetId="89">'Académicos grado_academico ENE'!$A$1:$AE$60</definedName>
    <definedName name="_xlnm.Print_Area" localSheetId="90">'Académicos grado_academico JUL'!$A$1:$AE$60</definedName>
    <definedName name="_xlnm.Print_Area" localSheetId="87">'Académicos nivel_estudio ENE'!$A$1:$AC$84</definedName>
    <definedName name="_xlnm.Print_Area" localSheetId="88">'Académicos nivel_estudio JUL'!$A$1:$AB$84</definedName>
    <definedName name="_xlnm.Print_Area" localSheetId="83">'Académicos tiempo_dedicaciónENE'!$A$1:$R$60</definedName>
    <definedName name="_xlnm.Print_Area" localSheetId="84">'Académicos tiempo_dedicaciónJUL'!$A$1:$R$60</definedName>
    <definedName name="_xlnm.Print_Area" localSheetId="69">'Acervo bibliográfico'!$A$1:$S$60</definedName>
    <definedName name="_xlnm.Print_Area" localSheetId="59">'Actividades culturales ENE'!$A$1:$J$62</definedName>
    <definedName name="_xlnm.Print_Area" localSheetId="60">'Actividades culturales JUL'!$A$1:$K$64</definedName>
    <definedName name="_xlnm.Print_Area" localSheetId="61">'Actividades deportivas ENE'!$A$1:$K$62</definedName>
    <definedName name="_xlnm.Print_Area" localSheetId="62">'Actividades deportivas JUL'!$A$1:$K$64</definedName>
    <definedName name="_xlnm.Print_Area" localSheetId="51">'Afiliados IMSS ENE'!$A$1:$K$58</definedName>
    <definedName name="_xlnm.Print_Area" localSheetId="52">'Afiliados IMSS JUL'!$A$1:$K$58</definedName>
    <definedName name="_xlnm.Print_Area" localSheetId="13">'Aspirantes edad ENE'!$A$1:$T$135</definedName>
    <definedName name="_xlnm.Print_Area" localSheetId="14">'Aspirantes edad JUL'!$A$1:$T$135</definedName>
    <definedName name="_xlnm.Print_Area" localSheetId="11">'Aspirantes género ENE'!$A$1:$P$161</definedName>
    <definedName name="_xlnm.Print_Area" localSheetId="12">'Aspirantes género JUL'!$A$1:$R$137</definedName>
    <definedName name="_xlnm.Print_Area" localSheetId="54">'Becas apoya a tu transporte'!$A$1:$K$135</definedName>
    <definedName name="_xlnm.Print_Area" localSheetId="58">'Becas apoyo a madres'!$A$1:$K$138</definedName>
    <definedName name="_xlnm.Print_Area" localSheetId="45">'Becas CONACYT'!$A$1:$L$158</definedName>
    <definedName name="_xlnm.Print_Area" localSheetId="55">'Becas de servicio social'!$A$1:$K$137</definedName>
    <definedName name="_xlnm.Print_Area" localSheetId="56">'Becas indígenas'!$A$1:$K$137</definedName>
    <definedName name="_xlnm.Print_Area" localSheetId="57">'Becas manutención'!$A$1:$K$136</definedName>
    <definedName name="_xlnm.Print_Area" localSheetId="29">'Becas movilidad ENE'!$A$1:$N$39</definedName>
    <definedName name="_xlnm.Print_Area" localSheetId="30">'Becas movilidad JUL'!$A$1:$M$42</definedName>
    <definedName name="_xlnm.Print_Area" localSheetId="53">'Becas PRONABES'!$A$1:$K$136</definedName>
    <definedName name="_xlnm.Print_Area" localSheetId="65">'beneficario estancia TAPA ENE'!$A$1:$N$51</definedName>
    <definedName name="_xlnm.Print_Area" localSheetId="66">'beneficario estancia TAPA JUL'!$A$1:$N$49</definedName>
    <definedName name="_xlnm.Print_Area" localSheetId="63">'beneficario estancia TUX ENE'!$A$1:$N$70</definedName>
    <definedName name="_xlnm.Print_Area" localSheetId="64">'beneficario estancia TUX JUL'!$A$1:$N$72</definedName>
    <definedName name="_xlnm.Print_Area" localSheetId="48">'Beneficiario asistencia medica'!$A$1:$G$19</definedName>
    <definedName name="_xlnm.Print_Area" localSheetId="47">'Beneficiarios UASU talleres'!$A$1:$L$68</definedName>
    <definedName name="_xlnm.Print_Area" localSheetId="78">'Cuerpos Académicos '!$A$1:$W$56</definedName>
    <definedName name="_xlnm.Print_Area" localSheetId="17">'Egresados LIC ENE'!$A$1:$H$140</definedName>
    <definedName name="_xlnm.Print_Area" localSheetId="18">'Egresados LIC JUL'!$A$1:$H$141</definedName>
    <definedName name="_xlnm.Print_Area" localSheetId="8">'Egresados POS'!$A$1:$G$172</definedName>
    <definedName name="_xlnm.Print_Area" localSheetId="40">'Equipos de computo'!$A$1:$J$64</definedName>
    <definedName name="_xlnm.Print_Area" localSheetId="9">'Graduados POS ENE'!$A$1:$G$165</definedName>
    <definedName name="_xlnm.Print_Area" localSheetId="10">'Graduados POS JUL'!$A$1:$G$190</definedName>
    <definedName name="_xlnm.Print_Area" localSheetId="44">'infra. fis. construida'!$A$1:$K$75</definedName>
    <definedName name="_xlnm.Print_Area" localSheetId="43">'infra. fis. existente'!$A$1:$G$83</definedName>
    <definedName name="_xlnm.Print_Area" localSheetId="31">'Ingresos fuente_financiamiento'!$A$1:$E$62</definedName>
    <definedName name="_xlnm.Print_Area" localSheetId="35">'Ingresos_gastos DAC'!$A$1:$H$60</definedName>
    <definedName name="_xlnm.Print_Area" localSheetId="36">'ingresos_gastos DES'!$A$1:$I$72</definedName>
    <definedName name="_xlnm.Print_Area" localSheetId="72">'Matrícula con discapacidad'!$A$1:$H$136</definedName>
    <definedName name="_xlnm.Print_Area" localSheetId="27">'Matrícula depto. lenguas ENE'!$A$1:$Q$54</definedName>
    <definedName name="_xlnm.Print_Area" localSheetId="28">'Matrícula depto. lenguas JUL'!$A$1:$Q$46</definedName>
    <definedName name="_xlnm.Print_Area" localSheetId="21">'Matrícula depto. lenguas SC ENE'!$A$1:$R$46</definedName>
    <definedName name="_xlnm.Print_Area" localSheetId="22">'Matrícula depto. lenguas SC JUL'!$A$1:$S$47</definedName>
    <definedName name="_xlnm.Print_Area" localSheetId="23">'Matrícula depto. lenguas TP ENE'!$A$1:$R$46</definedName>
    <definedName name="_xlnm.Print_Area" localSheetId="24">'Matrícula depto. lenguas TP JUL'!$A$1:$R$44</definedName>
    <definedName name="_xlnm.Print_Area" localSheetId="25">'Matrícula depto. lenguas TX ENE'!$A$1:$R$44</definedName>
    <definedName name="_xlnm.Print_Area" localSheetId="26">'Matrícula depto. lenguas TX JUL'!$A$1:$R$47</definedName>
    <definedName name="_xlnm.Print_Area" localSheetId="75">'Matrícula evaluable ENE'!$A$1:$Q$151</definedName>
    <definedName name="_xlnm.Print_Area" localSheetId="76">'Matrícula evaluable JUL'!$A$1:$M$156</definedName>
    <definedName name="_xlnm.Print_Area" localSheetId="74">'Matrícula grupo_étnico'!$A$1:$I$138</definedName>
    <definedName name="_xlnm.Print_Area" localSheetId="73">'Matrícula lengua_indígena'!$A$1:$I$138</definedName>
    <definedName name="_xlnm.Print_Area" localSheetId="15">'Matrícula LIC ENE'!$A$1:$S$149</definedName>
    <definedName name="_xlnm.Print_Area" localSheetId="16">'Matrícula LIC JUL'!$A$1:$T$204</definedName>
    <definedName name="_xlnm.Print_Area" localSheetId="6">'Matrícula POS ENE'!$A$1:$Q$160</definedName>
    <definedName name="_xlnm.Print_Area" localSheetId="7">'Matrícula POS JUL'!$A$1:$Q$158</definedName>
    <definedName name="_xlnm.Print_Area" localSheetId="0">'Oferta Licenciatura'!$A$1:$I$146</definedName>
    <definedName name="_xlnm.Print_Area" localSheetId="1">'Oferta Posgrado'!$A$1:$F$161</definedName>
    <definedName name="_xlnm.Print_Area" localSheetId="70">'PE reconocid_calidad ENE'!$A$1:$M$158</definedName>
    <definedName name="_xlnm.Print_Area" localSheetId="71">'PE reconocid_calidad JUL'!$A$1:$K$166</definedName>
    <definedName name="_xlnm.Print_Area" localSheetId="77">'Perfiles_deseables PRODEP'!$A$1:$AI$59</definedName>
    <definedName name="_xlnm.Print_Area" localSheetId="81">'Personal administrativo ENE'!$A$1:$U$68</definedName>
    <definedName name="_xlnm.Print_Area" localSheetId="82">'Personal administrativo JUL'!$A$1:$U$66</definedName>
    <definedName name="_xlnm.Print_Area" localSheetId="68">'Préstamos bibliotecarios'!$A$1:$M$63</definedName>
    <definedName name="_xlnm.Print_Area" localSheetId="33">'Presupuesto autorizado_devengad'!$A$1:$M$66</definedName>
    <definedName name="_xlnm.Print_Area" localSheetId="37">'Proyectos de investigación'!$A$1:$E$70</definedName>
    <definedName name="_xlnm.Print_Area" localSheetId="38">'Proyectos de investigación DES'!$A$1:$F$57</definedName>
    <definedName name="_xlnm.Print_Area" localSheetId="39">'Proyectos de investigación_fina'!$B$1:$F$29</definedName>
    <definedName name="_xlnm.Print_Area" localSheetId="34">'Recursos ProExES'!$A$1:$H$65</definedName>
    <definedName name="_xlnm.Print_Area" localSheetId="79">SEI!$C$1:$I$60</definedName>
    <definedName name="_xlnm.Print_Area" localSheetId="49">'Servicio social ENE'!$A$1:$L$130</definedName>
    <definedName name="_xlnm.Print_Area" localSheetId="50">'Servicio social JUL'!$A$1:$L$142</definedName>
    <definedName name="_xlnm.Print_Area" localSheetId="80">SNI!$B$1:$V$62</definedName>
    <definedName name="_xlnm.Print_Area" localSheetId="32">'Subsidio federal_estatal'!$A$1:$N$35</definedName>
    <definedName name="_xlnm.Print_Area" localSheetId="19">'Titulados LIC ENE'!$A$1:$V$150</definedName>
    <definedName name="_xlnm.Print_Area" localSheetId="20">'Titulados LIC JUL'!$A$1:$V$143</definedName>
    <definedName name="_xlnm.Print_Area" localSheetId="4">'Tutorados ENE'!$A$1:$M$153</definedName>
    <definedName name="_xlnm.Print_Area" localSheetId="5">'Tutorados JUL'!$A$1:$M$153</definedName>
    <definedName name="_xlnm.Print_Area" localSheetId="2">'Tutorías ENE'!$A$1:$N$69</definedName>
    <definedName name="_xlnm.Print_Area" localSheetId="3">'Tutorías JUL'!$A$1:$N$70</definedName>
    <definedName name="_xlnm.Print_Area" localSheetId="42">'Usuarios acceso a redes'!$A$1:$M$84</definedName>
    <definedName name="_xlnm.Print_Area" localSheetId="41">'Usuarios correo electrónico'!$A$1:$M$85</definedName>
    <definedName name="_xlnm.Print_Area" localSheetId="46">UVD!$A$1:$I$104</definedName>
    <definedName name="_xlnm.Print_Titles" localSheetId="46">UVD!$1:$9</definedName>
  </definedNames>
  <calcPr calcId="191029"/>
</workbook>
</file>

<file path=xl/calcChain.xml><?xml version="1.0" encoding="utf-8"?>
<calcChain xmlns="http://schemas.openxmlformats.org/spreadsheetml/2006/main">
  <c r="G8" i="94" l="1"/>
  <c r="H8" i="94"/>
  <c r="H7" i="94" s="1"/>
  <c r="I8" i="94"/>
  <c r="K8" i="94"/>
  <c r="M8" i="94" s="1"/>
  <c r="L8" i="94"/>
  <c r="O8" i="94"/>
  <c r="Q8" i="94" s="1"/>
  <c r="P8" i="94"/>
  <c r="I9" i="94"/>
  <c r="M9" i="94"/>
  <c r="Q9" i="94"/>
  <c r="I10" i="94"/>
  <c r="M10" i="94"/>
  <c r="Q10" i="94"/>
  <c r="G11" i="94"/>
  <c r="G7" i="94" s="1"/>
  <c r="H11" i="94"/>
  <c r="K11" i="94"/>
  <c r="M11" i="94" s="1"/>
  <c r="L11" i="94"/>
  <c r="L7" i="94" s="1"/>
  <c r="O11" i="94"/>
  <c r="P11" i="94"/>
  <c r="Q11" i="94" s="1"/>
  <c r="I12" i="94"/>
  <c r="M12" i="94"/>
  <c r="Q12" i="94"/>
  <c r="I13" i="94"/>
  <c r="M13" i="94"/>
  <c r="Q13" i="94"/>
  <c r="G14" i="94"/>
  <c r="I14" i="94" s="1"/>
  <c r="H14" i="94"/>
  <c r="K14" i="94"/>
  <c r="L14" i="94"/>
  <c r="M14" i="94" s="1"/>
  <c r="O14" i="94"/>
  <c r="P14" i="94"/>
  <c r="Q14" i="94"/>
  <c r="I15" i="94"/>
  <c r="M15" i="94"/>
  <c r="Q15" i="94"/>
  <c r="G16" i="94"/>
  <c r="I16" i="94" s="1"/>
  <c r="H16" i="94"/>
  <c r="K16" i="94"/>
  <c r="L16" i="94"/>
  <c r="M16" i="94" s="1"/>
  <c r="O16" i="94"/>
  <c r="P16" i="94"/>
  <c r="Q16" i="94"/>
  <c r="I17" i="94"/>
  <c r="M17" i="94"/>
  <c r="Q17" i="94"/>
  <c r="I18" i="94"/>
  <c r="M18" i="94"/>
  <c r="Q18" i="94"/>
  <c r="I19" i="94"/>
  <c r="M19" i="94"/>
  <c r="Q19" i="94"/>
  <c r="I20" i="94"/>
  <c r="M20" i="94"/>
  <c r="Q20" i="94"/>
  <c r="I21" i="94"/>
  <c r="M21" i="94"/>
  <c r="Q21" i="94"/>
  <c r="I22" i="94"/>
  <c r="M22" i="94"/>
  <c r="Q22" i="94"/>
  <c r="G23" i="94"/>
  <c r="H23" i="94"/>
  <c r="I23" i="94" s="1"/>
  <c r="K23" i="94"/>
  <c r="L23" i="94"/>
  <c r="M23" i="94"/>
  <c r="O23" i="94"/>
  <c r="Q23" i="94" s="1"/>
  <c r="P23" i="94"/>
  <c r="I24" i="94"/>
  <c r="M24" i="94"/>
  <c r="Q24" i="94"/>
  <c r="I25" i="94"/>
  <c r="M25" i="94"/>
  <c r="Q25" i="94"/>
  <c r="G26" i="94"/>
  <c r="H26" i="94"/>
  <c r="I26" i="94"/>
  <c r="K26" i="94"/>
  <c r="M26" i="94" s="1"/>
  <c r="L26" i="94"/>
  <c r="O26" i="94"/>
  <c r="Q26" i="94" s="1"/>
  <c r="P26" i="94"/>
  <c r="I27" i="94"/>
  <c r="M27" i="94"/>
  <c r="Q27" i="94"/>
  <c r="G29" i="94"/>
  <c r="G28" i="94" s="1"/>
  <c r="H29" i="94"/>
  <c r="I29" i="94" s="1"/>
  <c r="K29" i="94"/>
  <c r="L29" i="94"/>
  <c r="L28" i="94" s="1"/>
  <c r="M29" i="94"/>
  <c r="O29" i="94"/>
  <c r="Q29" i="94" s="1"/>
  <c r="P29" i="94"/>
  <c r="I30" i="94"/>
  <c r="M30" i="94"/>
  <c r="Q30" i="94"/>
  <c r="I31" i="94"/>
  <c r="M31" i="94"/>
  <c r="Q31" i="94"/>
  <c r="I32" i="94"/>
  <c r="M32" i="94"/>
  <c r="Q32" i="94"/>
  <c r="I33" i="94"/>
  <c r="M33" i="94"/>
  <c r="Q33" i="94"/>
  <c r="I34" i="94"/>
  <c r="M34" i="94"/>
  <c r="Q34" i="94"/>
  <c r="G35" i="94"/>
  <c r="H35" i="94"/>
  <c r="I35" i="94" s="1"/>
  <c r="K35" i="94"/>
  <c r="L35" i="94"/>
  <c r="M35" i="94"/>
  <c r="O35" i="94"/>
  <c r="Q35" i="94" s="1"/>
  <c r="P35" i="94"/>
  <c r="I36" i="94"/>
  <c r="M36" i="94"/>
  <c r="Q36" i="94"/>
  <c r="I37" i="94"/>
  <c r="M37" i="94"/>
  <c r="Q37" i="94"/>
  <c r="G38" i="94"/>
  <c r="H38" i="94"/>
  <c r="I38" i="94"/>
  <c r="K38" i="94"/>
  <c r="K28" i="94" s="1"/>
  <c r="M28" i="94" s="1"/>
  <c r="L38" i="94"/>
  <c r="O38" i="94"/>
  <c r="Q38" i="94" s="1"/>
  <c r="P38" i="94"/>
  <c r="P28" i="94" s="1"/>
  <c r="I39" i="94"/>
  <c r="M39" i="94"/>
  <c r="Q39" i="94"/>
  <c r="I40" i="94"/>
  <c r="M40" i="94"/>
  <c r="Q40" i="94"/>
  <c r="I41" i="94"/>
  <c r="M41" i="94"/>
  <c r="Q41" i="94"/>
  <c r="I42" i="94"/>
  <c r="M42" i="94"/>
  <c r="Q42" i="94"/>
  <c r="G43" i="94"/>
  <c r="H43" i="94"/>
  <c r="I43" i="94" s="1"/>
  <c r="K43" i="94"/>
  <c r="L43" i="94"/>
  <c r="M43" i="94"/>
  <c r="O43" i="94"/>
  <c r="Q43" i="94" s="1"/>
  <c r="P43" i="94"/>
  <c r="I44" i="94"/>
  <c r="M44" i="94"/>
  <c r="Q44" i="94"/>
  <c r="I45" i="94"/>
  <c r="M45" i="94"/>
  <c r="Q45" i="94"/>
  <c r="G46" i="94"/>
  <c r="H46" i="94"/>
  <c r="I46" i="94"/>
  <c r="K46" i="94"/>
  <c r="M46" i="94" s="1"/>
  <c r="L46" i="94"/>
  <c r="O46" i="94"/>
  <c r="Q46" i="94" s="1"/>
  <c r="P46" i="94"/>
  <c r="I47" i="94"/>
  <c r="M47" i="94"/>
  <c r="Q47" i="94"/>
  <c r="I48" i="94"/>
  <c r="M48" i="94"/>
  <c r="Q48" i="94"/>
  <c r="I49" i="94"/>
  <c r="M49" i="94"/>
  <c r="Q49" i="94"/>
  <c r="G50" i="94"/>
  <c r="I50" i="94" s="1"/>
  <c r="H50" i="94"/>
  <c r="K50" i="94"/>
  <c r="L50" i="94"/>
  <c r="M50" i="94" s="1"/>
  <c r="O50" i="94"/>
  <c r="P50" i="94"/>
  <c r="Q50" i="94"/>
  <c r="I51" i="94"/>
  <c r="M51" i="94"/>
  <c r="Q51" i="94"/>
  <c r="I52" i="94"/>
  <c r="M52" i="94"/>
  <c r="Q52" i="94"/>
  <c r="G53" i="94"/>
  <c r="H53" i="94"/>
  <c r="K53" i="94"/>
  <c r="L53" i="94"/>
  <c r="M53" i="94"/>
  <c r="O53" i="94"/>
  <c r="Q53" i="94" s="1"/>
  <c r="P53" i="94"/>
  <c r="I54" i="94"/>
  <c r="I53" i="94" s="1"/>
  <c r="M54" i="94"/>
  <c r="Q54" i="94"/>
  <c r="I55" i="94"/>
  <c r="M55" i="94"/>
  <c r="Q55" i="94"/>
  <c r="I56" i="94"/>
  <c r="M56" i="94"/>
  <c r="Q56" i="94"/>
  <c r="G57" i="94"/>
  <c r="I57" i="94" s="1"/>
  <c r="H57" i="94"/>
  <c r="K57" i="94"/>
  <c r="M57" i="94" s="1"/>
  <c r="L57" i="94"/>
  <c r="O57" i="94"/>
  <c r="P57" i="94"/>
  <c r="Q57" i="94" s="1"/>
  <c r="I58" i="94"/>
  <c r="M58" i="94"/>
  <c r="Q58" i="94"/>
  <c r="G59" i="94"/>
  <c r="I59" i="94" s="1"/>
  <c r="K59" i="94"/>
  <c r="M59" i="94" s="1"/>
  <c r="L59" i="94"/>
  <c r="P59" i="94"/>
  <c r="G60" i="94"/>
  <c r="H60" i="94"/>
  <c r="H59" i="94" s="1"/>
  <c r="I60" i="94"/>
  <c r="K60" i="94"/>
  <c r="M60" i="94" s="1"/>
  <c r="L60" i="94"/>
  <c r="O60" i="94"/>
  <c r="Q60" i="94" s="1"/>
  <c r="P60" i="94"/>
  <c r="I61" i="94"/>
  <c r="M61" i="94"/>
  <c r="Q61" i="94"/>
  <c r="G62" i="94"/>
  <c r="H62" i="94"/>
  <c r="I62" i="94"/>
  <c r="K62" i="94"/>
  <c r="M62" i="94" s="1"/>
  <c r="L62" i="94"/>
  <c r="O62" i="94"/>
  <c r="Q62" i="94" s="1"/>
  <c r="P62" i="94"/>
  <c r="I63" i="94"/>
  <c r="M63" i="94"/>
  <c r="Q63" i="94"/>
  <c r="G64" i="94"/>
  <c r="H64" i="94"/>
  <c r="I64" i="94"/>
  <c r="K64" i="94"/>
  <c r="M64" i="94" s="1"/>
  <c r="L64" i="94"/>
  <c r="O64" i="94"/>
  <c r="Q64" i="94" s="1"/>
  <c r="P64" i="94"/>
  <c r="I65" i="94"/>
  <c r="M65" i="94"/>
  <c r="Q65" i="94"/>
  <c r="I66" i="94"/>
  <c r="M66" i="94"/>
  <c r="Q66" i="94"/>
  <c r="G71" i="94"/>
  <c r="I71" i="94" s="1"/>
  <c r="K71" i="94"/>
  <c r="M71" i="94" s="1"/>
  <c r="L71" i="94"/>
  <c r="P71" i="94"/>
  <c r="G72" i="94"/>
  <c r="H72" i="94"/>
  <c r="H71" i="94" s="1"/>
  <c r="I72" i="94"/>
  <c r="K72" i="94"/>
  <c r="M72" i="94" s="1"/>
  <c r="L72" i="94"/>
  <c r="O72" i="94"/>
  <c r="Q72" i="94" s="1"/>
  <c r="P72" i="94"/>
  <c r="I73" i="94"/>
  <c r="M73" i="94"/>
  <c r="Q73" i="94"/>
  <c r="G74" i="94"/>
  <c r="H74" i="94"/>
  <c r="I74" i="94"/>
  <c r="K74" i="94"/>
  <c r="M74" i="94" s="1"/>
  <c r="L74" i="94"/>
  <c r="O74" i="94"/>
  <c r="Q74" i="94" s="1"/>
  <c r="P74" i="94"/>
  <c r="I75" i="94"/>
  <c r="M75" i="94"/>
  <c r="Q75" i="94"/>
  <c r="O76" i="94"/>
  <c r="G77" i="94"/>
  <c r="G76" i="94" s="1"/>
  <c r="H77" i="94"/>
  <c r="H76" i="94" s="1"/>
  <c r="K77" i="94"/>
  <c r="L77" i="94"/>
  <c r="L76" i="94" s="1"/>
  <c r="O77" i="94"/>
  <c r="P77" i="94"/>
  <c r="I78" i="94"/>
  <c r="I77" i="94" s="1"/>
  <c r="M78" i="94"/>
  <c r="Q78" i="94"/>
  <c r="Q77" i="94" s="1"/>
  <c r="I79" i="94"/>
  <c r="M79" i="94"/>
  <c r="M77" i="94" s="1"/>
  <c r="Q79" i="94"/>
  <c r="I80" i="94"/>
  <c r="M80" i="94"/>
  <c r="Q80" i="94"/>
  <c r="I81" i="94"/>
  <c r="M81" i="94"/>
  <c r="Q81" i="94"/>
  <c r="G82" i="94"/>
  <c r="I82" i="94" s="1"/>
  <c r="H82" i="94"/>
  <c r="K82" i="94"/>
  <c r="K76" i="94" s="1"/>
  <c r="L82" i="94"/>
  <c r="M82" i="94" s="1"/>
  <c r="O82" i="94"/>
  <c r="P82" i="94"/>
  <c r="P76" i="94" s="1"/>
  <c r="Q82" i="94"/>
  <c r="I83" i="94"/>
  <c r="M83" i="94"/>
  <c r="Q83" i="94"/>
  <c r="I84" i="94"/>
  <c r="M84" i="94"/>
  <c r="Q84" i="94"/>
  <c r="I85" i="94"/>
  <c r="M85" i="94"/>
  <c r="Q85" i="94"/>
  <c r="I86" i="94"/>
  <c r="M86" i="94"/>
  <c r="Q86" i="94"/>
  <c r="I87" i="94"/>
  <c r="M87" i="94"/>
  <c r="Q87" i="94"/>
  <c r="I88" i="94"/>
  <c r="M88" i="94"/>
  <c r="Q88" i="94"/>
  <c r="G89" i="94"/>
  <c r="H89" i="94"/>
  <c r="I89" i="94" s="1"/>
  <c r="K89" i="94"/>
  <c r="L89" i="94"/>
  <c r="M89" i="94"/>
  <c r="O89" i="94"/>
  <c r="Q89" i="94" s="1"/>
  <c r="P89" i="94"/>
  <c r="I90" i="94"/>
  <c r="M90" i="94"/>
  <c r="Q90" i="94"/>
  <c r="G91" i="94"/>
  <c r="H91" i="94"/>
  <c r="I91" i="94" s="1"/>
  <c r="K91" i="94"/>
  <c r="L91" i="94"/>
  <c r="M91" i="94"/>
  <c r="O91" i="94"/>
  <c r="Q91" i="94" s="1"/>
  <c r="P91" i="94"/>
  <c r="I92" i="94"/>
  <c r="M92" i="94"/>
  <c r="Q92" i="94"/>
  <c r="I93" i="94"/>
  <c r="M93" i="94"/>
  <c r="Q93" i="94"/>
  <c r="G95" i="94"/>
  <c r="I95" i="94" s="1"/>
  <c r="H95" i="94"/>
  <c r="H94" i="94" s="1"/>
  <c r="K95" i="94"/>
  <c r="K94" i="94" s="1"/>
  <c r="L95" i="94"/>
  <c r="L94" i="94" s="1"/>
  <c r="M95" i="94"/>
  <c r="O95" i="94"/>
  <c r="P95" i="94"/>
  <c r="P94" i="94" s="1"/>
  <c r="Q95" i="94"/>
  <c r="I96" i="94"/>
  <c r="M96" i="94"/>
  <c r="Q96" i="94"/>
  <c r="I97" i="94"/>
  <c r="M97" i="94"/>
  <c r="Q97" i="94"/>
  <c r="G98" i="94"/>
  <c r="H98" i="94"/>
  <c r="I98" i="94"/>
  <c r="K98" i="94"/>
  <c r="L98" i="94"/>
  <c r="M98" i="94"/>
  <c r="O98" i="94"/>
  <c r="O94" i="94" s="1"/>
  <c r="Q94" i="94" s="1"/>
  <c r="P98" i="94"/>
  <c r="I99" i="94"/>
  <c r="M99" i="94"/>
  <c r="Q99" i="94"/>
  <c r="I100" i="94"/>
  <c r="M100" i="94"/>
  <c r="Q100" i="94"/>
  <c r="G101" i="94"/>
  <c r="H101" i="94"/>
  <c r="I101" i="94"/>
  <c r="K101" i="94"/>
  <c r="M101" i="94" s="1"/>
  <c r="L101" i="94"/>
  <c r="O101" i="94"/>
  <c r="Q101" i="94" s="1"/>
  <c r="P101" i="94"/>
  <c r="I102" i="94"/>
  <c r="M102" i="94"/>
  <c r="Q102" i="94"/>
  <c r="G103" i="94"/>
  <c r="H103" i="94"/>
  <c r="I103" i="94"/>
  <c r="K103" i="94"/>
  <c r="M103" i="94" s="1"/>
  <c r="L103" i="94"/>
  <c r="O103" i="94"/>
  <c r="Q103" i="94" s="1"/>
  <c r="P103" i="94"/>
  <c r="I104" i="94"/>
  <c r="M104" i="94"/>
  <c r="Q104" i="94"/>
  <c r="G106" i="94"/>
  <c r="G105" i="94" s="1"/>
  <c r="I105" i="94" s="1"/>
  <c r="H106" i="94"/>
  <c r="H105" i="94" s="1"/>
  <c r="I106" i="94"/>
  <c r="K106" i="94"/>
  <c r="L106" i="94"/>
  <c r="L105" i="94" s="1"/>
  <c r="M106" i="94"/>
  <c r="O106" i="94"/>
  <c r="Q106" i="94" s="1"/>
  <c r="P106" i="94"/>
  <c r="I107" i="94"/>
  <c r="M107" i="94"/>
  <c r="Q107" i="94"/>
  <c r="I108" i="94"/>
  <c r="M108" i="94"/>
  <c r="Q108" i="94"/>
  <c r="G109" i="94"/>
  <c r="H109" i="94"/>
  <c r="I109" i="94"/>
  <c r="K109" i="94"/>
  <c r="M109" i="94" s="1"/>
  <c r="L109" i="94"/>
  <c r="O109" i="94"/>
  <c r="Q109" i="94" s="1"/>
  <c r="P109" i="94"/>
  <c r="P105" i="94" s="1"/>
  <c r="I110" i="94"/>
  <c r="M110" i="94"/>
  <c r="Q110" i="94"/>
  <c r="I111" i="94"/>
  <c r="M111" i="94"/>
  <c r="Q111" i="94"/>
  <c r="G112" i="94"/>
  <c r="I112" i="94" s="1"/>
  <c r="L112" i="94"/>
  <c r="G113" i="94"/>
  <c r="I113" i="94" s="1"/>
  <c r="H113" i="94"/>
  <c r="H112" i="94" s="1"/>
  <c r="K113" i="94"/>
  <c r="M113" i="94" s="1"/>
  <c r="L113" i="94"/>
  <c r="O113" i="94"/>
  <c r="O112" i="94" s="1"/>
  <c r="P113" i="94"/>
  <c r="Q113" i="94" s="1"/>
  <c r="I114" i="94"/>
  <c r="M114" i="94"/>
  <c r="Q114" i="94"/>
  <c r="G115" i="94"/>
  <c r="I115" i="94" s="1"/>
  <c r="H115" i="94"/>
  <c r="K115" i="94"/>
  <c r="M115" i="94" s="1"/>
  <c r="L115" i="94"/>
  <c r="O115" i="94"/>
  <c r="Q115" i="94" s="1"/>
  <c r="P115" i="94"/>
  <c r="I116" i="94"/>
  <c r="M116" i="94"/>
  <c r="Q116" i="94"/>
  <c r="G117" i="94"/>
  <c r="H117" i="94"/>
  <c r="I117" i="94"/>
  <c r="K117" i="94"/>
  <c r="M117" i="94" s="1"/>
  <c r="L117" i="94"/>
  <c r="O117" i="94"/>
  <c r="P117" i="94"/>
  <c r="Q117" i="94" s="1"/>
  <c r="I118" i="94"/>
  <c r="M118" i="94"/>
  <c r="Q118" i="94"/>
  <c r="I119" i="94"/>
  <c r="M119" i="94"/>
  <c r="Q119" i="94"/>
  <c r="I120" i="94"/>
  <c r="M120" i="94"/>
  <c r="Q120" i="94"/>
  <c r="G121" i="94"/>
  <c r="I121" i="94" s="1"/>
  <c r="H121" i="94"/>
  <c r="K121" i="94"/>
  <c r="L121" i="94"/>
  <c r="M121" i="94"/>
  <c r="O121" i="94"/>
  <c r="P121" i="94"/>
  <c r="Q121" i="94"/>
  <c r="I122" i="94"/>
  <c r="M122" i="94"/>
  <c r="Q122" i="94"/>
  <c r="H123" i="94"/>
  <c r="G124" i="94"/>
  <c r="I124" i="94" s="1"/>
  <c r="H124" i="94"/>
  <c r="K124" i="94"/>
  <c r="M124" i="94" s="1"/>
  <c r="L124" i="94"/>
  <c r="L123" i="94" s="1"/>
  <c r="O124" i="94"/>
  <c r="O123" i="94" s="1"/>
  <c r="Q123" i="94" s="1"/>
  <c r="P124" i="94"/>
  <c r="P123" i="94" s="1"/>
  <c r="Q124" i="94"/>
  <c r="I125" i="94"/>
  <c r="M125" i="94"/>
  <c r="Q125" i="94"/>
  <c r="G126" i="94"/>
  <c r="I126" i="94" s="1"/>
  <c r="H126" i="94"/>
  <c r="K126" i="94"/>
  <c r="L126" i="94"/>
  <c r="M126" i="94" s="1"/>
  <c r="O126" i="94"/>
  <c r="P126" i="94"/>
  <c r="Q126" i="94"/>
  <c r="I127" i="94"/>
  <c r="M127" i="94"/>
  <c r="Q127" i="94"/>
  <c r="E8" i="93"/>
  <c r="F8" i="93"/>
  <c r="H8" i="93"/>
  <c r="H7" i="93" s="1"/>
  <c r="I8" i="93"/>
  <c r="J8" i="93"/>
  <c r="M8" i="93"/>
  <c r="M7" i="93" s="1"/>
  <c r="N8" i="93"/>
  <c r="G9" i="93"/>
  <c r="K9" i="93"/>
  <c r="O9" i="93"/>
  <c r="G10" i="93"/>
  <c r="K10" i="93"/>
  <c r="O10" i="93"/>
  <c r="E11" i="93"/>
  <c r="F11" i="93"/>
  <c r="H11" i="93"/>
  <c r="I11" i="93"/>
  <c r="K11" i="93" s="1"/>
  <c r="J11" i="93"/>
  <c r="M11" i="93"/>
  <c r="N11" i="93"/>
  <c r="O11" i="93"/>
  <c r="G12" i="93"/>
  <c r="K12" i="93"/>
  <c r="O12" i="93"/>
  <c r="G13" i="93"/>
  <c r="K13" i="93"/>
  <c r="O13" i="93"/>
  <c r="E14" i="93"/>
  <c r="F14" i="93"/>
  <c r="H14" i="93"/>
  <c r="I14" i="93"/>
  <c r="J14" i="93"/>
  <c r="M14" i="93"/>
  <c r="O14" i="93" s="1"/>
  <c r="N14" i="93"/>
  <c r="G15" i="93"/>
  <c r="K15" i="93"/>
  <c r="O15" i="93"/>
  <c r="E16" i="93"/>
  <c r="F16" i="93"/>
  <c r="H16" i="93"/>
  <c r="I16" i="93"/>
  <c r="J16" i="93"/>
  <c r="M16" i="93"/>
  <c r="N16" i="93"/>
  <c r="O16" i="93" s="1"/>
  <c r="G17" i="93"/>
  <c r="K17" i="93"/>
  <c r="O17" i="93"/>
  <c r="G18" i="93"/>
  <c r="K18" i="93"/>
  <c r="O18" i="93"/>
  <c r="G19" i="93"/>
  <c r="K19" i="93"/>
  <c r="O19" i="93"/>
  <c r="G20" i="93"/>
  <c r="K20" i="93"/>
  <c r="O20" i="93"/>
  <c r="G21" i="93"/>
  <c r="K21" i="93"/>
  <c r="O21" i="93"/>
  <c r="G22" i="93"/>
  <c r="K22" i="93"/>
  <c r="O22" i="93"/>
  <c r="E23" i="93"/>
  <c r="F23" i="93"/>
  <c r="H23" i="93"/>
  <c r="I23" i="93"/>
  <c r="J23" i="93"/>
  <c r="M23" i="93"/>
  <c r="N23" i="93"/>
  <c r="G24" i="93"/>
  <c r="K24" i="93"/>
  <c r="O24" i="93"/>
  <c r="G25" i="93"/>
  <c r="K25" i="93"/>
  <c r="O25" i="93"/>
  <c r="E26" i="93"/>
  <c r="G26" i="93" s="1"/>
  <c r="F26" i="93"/>
  <c r="H26" i="93"/>
  <c r="I26" i="93"/>
  <c r="J26" i="93"/>
  <c r="M26" i="93"/>
  <c r="N26" i="93"/>
  <c r="O26" i="93" s="1"/>
  <c r="G27" i="93"/>
  <c r="K27" i="93"/>
  <c r="O27" i="93"/>
  <c r="E29" i="93"/>
  <c r="F29" i="93"/>
  <c r="G29" i="93" s="1"/>
  <c r="H29" i="93"/>
  <c r="I29" i="93"/>
  <c r="J29" i="93"/>
  <c r="K29" i="93" s="1"/>
  <c r="M29" i="93"/>
  <c r="O29" i="93" s="1"/>
  <c r="N29" i="93"/>
  <c r="G30" i="93"/>
  <c r="K30" i="93"/>
  <c r="O30" i="93"/>
  <c r="G31" i="93"/>
  <c r="K31" i="93"/>
  <c r="O31" i="93"/>
  <c r="G32" i="93"/>
  <c r="K32" i="93"/>
  <c r="O32" i="93"/>
  <c r="G33" i="93"/>
  <c r="K33" i="93"/>
  <c r="O33" i="93"/>
  <c r="E34" i="93"/>
  <c r="F34" i="93"/>
  <c r="H34" i="93"/>
  <c r="I34" i="93"/>
  <c r="J34" i="93"/>
  <c r="M34" i="93"/>
  <c r="N34" i="93"/>
  <c r="G35" i="93"/>
  <c r="K35" i="93"/>
  <c r="O35" i="93"/>
  <c r="G36" i="93"/>
  <c r="K36" i="93"/>
  <c r="O36" i="93"/>
  <c r="E37" i="93"/>
  <c r="G37" i="93" s="1"/>
  <c r="F37" i="93"/>
  <c r="H37" i="93"/>
  <c r="I37" i="93"/>
  <c r="K37" i="93" s="1"/>
  <c r="J37" i="93"/>
  <c r="M37" i="93"/>
  <c r="N37" i="93"/>
  <c r="G38" i="93"/>
  <c r="K38" i="93"/>
  <c r="O38" i="93"/>
  <c r="G39" i="93"/>
  <c r="K39" i="93"/>
  <c r="O39" i="93"/>
  <c r="G40" i="93"/>
  <c r="K40" i="93"/>
  <c r="O40" i="93"/>
  <c r="G41" i="93"/>
  <c r="K41" i="93"/>
  <c r="O41" i="93"/>
  <c r="E42" i="93"/>
  <c r="G42" i="93" s="1"/>
  <c r="F42" i="93"/>
  <c r="H42" i="93"/>
  <c r="I42" i="93"/>
  <c r="J42" i="93"/>
  <c r="M42" i="93"/>
  <c r="N42" i="93"/>
  <c r="O42" i="93"/>
  <c r="G43" i="93"/>
  <c r="K43" i="93"/>
  <c r="O43" i="93"/>
  <c r="G44" i="93"/>
  <c r="K44" i="93"/>
  <c r="O44" i="93"/>
  <c r="E45" i="93"/>
  <c r="F45" i="93"/>
  <c r="H45" i="93"/>
  <c r="I45" i="93"/>
  <c r="J45" i="93"/>
  <c r="M45" i="93"/>
  <c r="O45" i="93" s="1"/>
  <c r="N45" i="93"/>
  <c r="G46" i="93"/>
  <c r="K46" i="93"/>
  <c r="O46" i="93"/>
  <c r="G47" i="93"/>
  <c r="K47" i="93"/>
  <c r="O47" i="93"/>
  <c r="G48" i="93"/>
  <c r="K48" i="93"/>
  <c r="O48" i="93"/>
  <c r="E49" i="93"/>
  <c r="G49" i="93" s="1"/>
  <c r="F49" i="93"/>
  <c r="H49" i="93"/>
  <c r="I49" i="93"/>
  <c r="K49" i="93" s="1"/>
  <c r="J49" i="93"/>
  <c r="M49" i="93"/>
  <c r="N49" i="93"/>
  <c r="O49" i="93"/>
  <c r="G50" i="93"/>
  <c r="K50" i="93"/>
  <c r="O50" i="93"/>
  <c r="G51" i="93"/>
  <c r="K51" i="93"/>
  <c r="O51" i="93"/>
  <c r="E52" i="93"/>
  <c r="G52" i="93" s="1"/>
  <c r="F52" i="93"/>
  <c r="H52" i="93"/>
  <c r="I52" i="93"/>
  <c r="K52" i="93" s="1"/>
  <c r="J52" i="93"/>
  <c r="M52" i="93"/>
  <c r="N52" i="93"/>
  <c r="O52" i="93"/>
  <c r="G53" i="93"/>
  <c r="K53" i="93"/>
  <c r="O53" i="93"/>
  <c r="G54" i="93"/>
  <c r="K54" i="93"/>
  <c r="O54" i="93"/>
  <c r="G55" i="93"/>
  <c r="K55" i="93"/>
  <c r="O55" i="93"/>
  <c r="E56" i="93"/>
  <c r="F56" i="93"/>
  <c r="G56" i="93"/>
  <c r="H56" i="93"/>
  <c r="I56" i="93"/>
  <c r="J56" i="93"/>
  <c r="K56" i="93"/>
  <c r="M56" i="93"/>
  <c r="N56" i="93"/>
  <c r="G57" i="93"/>
  <c r="K57" i="93"/>
  <c r="O57" i="93"/>
  <c r="E59" i="93"/>
  <c r="F59" i="93"/>
  <c r="F58" i="93" s="1"/>
  <c r="H59" i="93"/>
  <c r="H58" i="93" s="1"/>
  <c r="I59" i="93"/>
  <c r="J59" i="93"/>
  <c r="M59" i="93"/>
  <c r="N59" i="93"/>
  <c r="G60" i="93"/>
  <c r="K60" i="93"/>
  <c r="O60" i="93"/>
  <c r="E61" i="93"/>
  <c r="G61" i="93" s="1"/>
  <c r="F61" i="93"/>
  <c r="H61" i="93"/>
  <c r="I61" i="93"/>
  <c r="K61" i="93" s="1"/>
  <c r="J61" i="93"/>
  <c r="M61" i="93"/>
  <c r="N61" i="93"/>
  <c r="G62" i="93"/>
  <c r="K62" i="93"/>
  <c r="O62" i="93"/>
  <c r="E63" i="93"/>
  <c r="G63" i="93" s="1"/>
  <c r="F63" i="93"/>
  <c r="H63" i="93"/>
  <c r="I63" i="93"/>
  <c r="K63" i="93" s="1"/>
  <c r="J63" i="93"/>
  <c r="M63" i="93"/>
  <c r="O63" i="93" s="1"/>
  <c r="N63" i="93"/>
  <c r="G64" i="93"/>
  <c r="K64" i="93"/>
  <c r="O64" i="93"/>
  <c r="G65" i="93"/>
  <c r="K65" i="93"/>
  <c r="O65" i="93"/>
  <c r="E72" i="93"/>
  <c r="E71" i="93" s="1"/>
  <c r="G71" i="93" s="1"/>
  <c r="F72" i="93"/>
  <c r="H72" i="93"/>
  <c r="I72" i="93"/>
  <c r="I71" i="93" s="1"/>
  <c r="J72" i="93"/>
  <c r="M72" i="93"/>
  <c r="N72" i="93"/>
  <c r="G73" i="93"/>
  <c r="K73" i="93"/>
  <c r="O73" i="93"/>
  <c r="E74" i="93"/>
  <c r="F74" i="93"/>
  <c r="F71" i="93" s="1"/>
  <c r="G74" i="93"/>
  <c r="H74" i="93"/>
  <c r="I74" i="93"/>
  <c r="J74" i="93"/>
  <c r="K74" i="93"/>
  <c r="M74" i="93"/>
  <c r="N74" i="93"/>
  <c r="G75" i="93"/>
  <c r="K75" i="93"/>
  <c r="O75" i="93"/>
  <c r="E77" i="93"/>
  <c r="F77" i="93"/>
  <c r="H77" i="93"/>
  <c r="H76" i="93" s="1"/>
  <c r="I77" i="93"/>
  <c r="J77" i="93"/>
  <c r="M77" i="93"/>
  <c r="M76" i="93" s="1"/>
  <c r="N77" i="93"/>
  <c r="N76" i="93" s="1"/>
  <c r="G78" i="93"/>
  <c r="K78" i="93"/>
  <c r="O78" i="93"/>
  <c r="G79" i="93"/>
  <c r="K79" i="93"/>
  <c r="O79" i="93"/>
  <c r="G80" i="93"/>
  <c r="K80" i="93"/>
  <c r="O80" i="93"/>
  <c r="G81" i="93"/>
  <c r="K81" i="93"/>
  <c r="O81" i="93"/>
  <c r="E82" i="93"/>
  <c r="G82" i="93" s="1"/>
  <c r="F82" i="93"/>
  <c r="I82" i="93"/>
  <c r="J82" i="93"/>
  <c r="L82" i="93"/>
  <c r="M82" i="93"/>
  <c r="N82" i="93"/>
  <c r="G83" i="93"/>
  <c r="K83" i="93"/>
  <c r="O83" i="93"/>
  <c r="G84" i="93"/>
  <c r="K84" i="93"/>
  <c r="O84" i="93"/>
  <c r="G85" i="93"/>
  <c r="K85" i="93"/>
  <c r="O85" i="93"/>
  <c r="G86" i="93"/>
  <c r="K86" i="93"/>
  <c r="O86" i="93"/>
  <c r="G87" i="93"/>
  <c r="K87" i="93"/>
  <c r="O87" i="93"/>
  <c r="G88" i="93"/>
  <c r="K88" i="93"/>
  <c r="O88" i="93"/>
  <c r="E89" i="93"/>
  <c r="F89" i="93"/>
  <c r="G89" i="93"/>
  <c r="H89" i="93"/>
  <c r="H84" i="93" s="1"/>
  <c r="H82" i="93" s="1"/>
  <c r="H79" i="93" s="1"/>
  <c r="I89" i="93"/>
  <c r="J89" i="93"/>
  <c r="K89" i="93"/>
  <c r="L89" i="93"/>
  <c r="M89" i="93"/>
  <c r="N89" i="93"/>
  <c r="O89" i="93"/>
  <c r="G90" i="93"/>
  <c r="K90" i="93"/>
  <c r="O90" i="93"/>
  <c r="E91" i="93"/>
  <c r="G91" i="93" s="1"/>
  <c r="F91" i="93"/>
  <c r="H91" i="93"/>
  <c r="I91" i="93"/>
  <c r="J91" i="93"/>
  <c r="L91" i="93"/>
  <c r="M91" i="93"/>
  <c r="N91" i="93"/>
  <c r="G92" i="93"/>
  <c r="K92" i="93"/>
  <c r="O92" i="93"/>
  <c r="E94" i="93"/>
  <c r="F94" i="93"/>
  <c r="H94" i="93"/>
  <c r="I94" i="93"/>
  <c r="J94" i="93"/>
  <c r="M94" i="93"/>
  <c r="N94" i="93"/>
  <c r="O94" i="93"/>
  <c r="G95" i="93"/>
  <c r="K95" i="93"/>
  <c r="O95" i="93"/>
  <c r="G96" i="93"/>
  <c r="K96" i="93"/>
  <c r="O96" i="93"/>
  <c r="E97" i="93"/>
  <c r="F97" i="93"/>
  <c r="H97" i="93"/>
  <c r="I97" i="93"/>
  <c r="J97" i="93"/>
  <c r="M97" i="93"/>
  <c r="M93" i="93" s="1"/>
  <c r="N97" i="93"/>
  <c r="G98" i="93"/>
  <c r="K98" i="93"/>
  <c r="O98" i="93"/>
  <c r="G99" i="93"/>
  <c r="K99" i="93"/>
  <c r="O99" i="93"/>
  <c r="E100" i="93"/>
  <c r="G100" i="93" s="1"/>
  <c r="F100" i="93"/>
  <c r="H100" i="93"/>
  <c r="H93" i="93" s="1"/>
  <c r="I100" i="93"/>
  <c r="K100" i="93" s="1"/>
  <c r="J100" i="93"/>
  <c r="M100" i="93"/>
  <c r="N100" i="93"/>
  <c r="O100" i="93"/>
  <c r="G101" i="93"/>
  <c r="K101" i="93"/>
  <c r="O101" i="93"/>
  <c r="E102" i="93"/>
  <c r="G102" i="93" s="1"/>
  <c r="F102" i="93"/>
  <c r="H102" i="93"/>
  <c r="I102" i="93"/>
  <c r="J102" i="93"/>
  <c r="M102" i="93"/>
  <c r="O102" i="93" s="1"/>
  <c r="N102" i="93"/>
  <c r="G103" i="93"/>
  <c r="K103" i="93"/>
  <c r="O103" i="93"/>
  <c r="E105" i="93"/>
  <c r="E104" i="93" s="1"/>
  <c r="F105" i="93"/>
  <c r="H105" i="93"/>
  <c r="H104" i="93" s="1"/>
  <c r="I105" i="93"/>
  <c r="I104" i="93" s="1"/>
  <c r="J105" i="93"/>
  <c r="K105" i="93" s="1"/>
  <c r="M105" i="93"/>
  <c r="N105" i="93"/>
  <c r="O105" i="93"/>
  <c r="G106" i="93"/>
  <c r="K106" i="93"/>
  <c r="O106" i="93"/>
  <c r="G107" i="93"/>
  <c r="K107" i="93"/>
  <c r="O107" i="93"/>
  <c r="E108" i="93"/>
  <c r="F108" i="93"/>
  <c r="G108" i="93" s="1"/>
  <c r="H108" i="93"/>
  <c r="I108" i="93"/>
  <c r="J108" i="93"/>
  <c r="K108" i="93" s="1"/>
  <c r="M108" i="93"/>
  <c r="O108" i="93" s="1"/>
  <c r="N108" i="93"/>
  <c r="G109" i="93"/>
  <c r="K109" i="93"/>
  <c r="O109" i="93"/>
  <c r="G110" i="93"/>
  <c r="K110" i="93"/>
  <c r="O110" i="93"/>
  <c r="E112" i="93"/>
  <c r="F112" i="93"/>
  <c r="G112" i="93"/>
  <c r="I112" i="93"/>
  <c r="K112" i="93" s="1"/>
  <c r="J112" i="93"/>
  <c r="M112" i="93"/>
  <c r="N112" i="93"/>
  <c r="G113" i="93"/>
  <c r="K113" i="93"/>
  <c r="O113" i="93"/>
  <c r="E114" i="93"/>
  <c r="E111" i="93" s="1"/>
  <c r="F114" i="93"/>
  <c r="F111" i="93" s="1"/>
  <c r="H114" i="93"/>
  <c r="I114" i="93"/>
  <c r="K114" i="93" s="1"/>
  <c r="J114" i="93"/>
  <c r="L114" i="93"/>
  <c r="M114" i="93"/>
  <c r="O114" i="93" s="1"/>
  <c r="N114" i="93"/>
  <c r="G115" i="93"/>
  <c r="K115" i="93"/>
  <c r="O115" i="93"/>
  <c r="E116" i="93"/>
  <c r="F116" i="93"/>
  <c r="I116" i="93"/>
  <c r="J116" i="93"/>
  <c r="J111" i="93" s="1"/>
  <c r="L116" i="93"/>
  <c r="M116" i="93"/>
  <c r="N116" i="93"/>
  <c r="G117" i="93"/>
  <c r="K117" i="93"/>
  <c r="O117" i="93"/>
  <c r="G118" i="93"/>
  <c r="H118" i="93"/>
  <c r="H116" i="93" s="1"/>
  <c r="K118" i="93"/>
  <c r="O118" i="93"/>
  <c r="G119" i="93"/>
  <c r="K119" i="93"/>
  <c r="O119" i="93"/>
  <c r="E120" i="93"/>
  <c r="F120" i="93"/>
  <c r="H120" i="93"/>
  <c r="I120" i="93"/>
  <c r="J120" i="93"/>
  <c r="M120" i="93"/>
  <c r="N120" i="93"/>
  <c r="G121" i="93"/>
  <c r="K121" i="93"/>
  <c r="O121" i="93"/>
  <c r="E123" i="93"/>
  <c r="F123" i="93"/>
  <c r="F122" i="93" s="1"/>
  <c r="H123" i="93"/>
  <c r="H122" i="93" s="1"/>
  <c r="I123" i="93"/>
  <c r="J123" i="93"/>
  <c r="L123" i="93"/>
  <c r="L122" i="93" s="1"/>
  <c r="L127" i="93" s="1"/>
  <c r="M123" i="93"/>
  <c r="M122" i="93" s="1"/>
  <c r="N123" i="93"/>
  <c r="G124" i="93"/>
  <c r="K124" i="93"/>
  <c r="O124" i="93"/>
  <c r="E125" i="93"/>
  <c r="F125" i="93"/>
  <c r="G125" i="93"/>
  <c r="H125" i="93"/>
  <c r="I125" i="93"/>
  <c r="J125" i="93"/>
  <c r="K125" i="93"/>
  <c r="L125" i="93"/>
  <c r="M125" i="93"/>
  <c r="N125" i="93"/>
  <c r="O125" i="93"/>
  <c r="G126" i="93"/>
  <c r="K126" i="93"/>
  <c r="O126" i="93"/>
  <c r="D8" i="92"/>
  <c r="E8" i="92"/>
  <c r="F8" i="92"/>
  <c r="G8" i="92"/>
  <c r="H8" i="92"/>
  <c r="I8" i="92"/>
  <c r="J8" i="92"/>
  <c r="M8" i="92"/>
  <c r="T8" i="92" s="1"/>
  <c r="N8" i="92"/>
  <c r="O8" i="92"/>
  <c r="P8" i="92"/>
  <c r="Q8" i="92"/>
  <c r="R8" i="92"/>
  <c r="S8" i="92"/>
  <c r="K9" i="92"/>
  <c r="T9" i="92"/>
  <c r="K10" i="92"/>
  <c r="T10" i="92"/>
  <c r="D11" i="92"/>
  <c r="E11" i="92"/>
  <c r="F11" i="92"/>
  <c r="G11" i="92"/>
  <c r="H11" i="92"/>
  <c r="I11" i="92"/>
  <c r="J11" i="92"/>
  <c r="M11" i="92"/>
  <c r="N11" i="92"/>
  <c r="O11" i="92"/>
  <c r="P11" i="92"/>
  <c r="Q11" i="92"/>
  <c r="R11" i="92"/>
  <c r="S11" i="92"/>
  <c r="K12" i="92"/>
  <c r="T12" i="92"/>
  <c r="K13" i="92"/>
  <c r="T13" i="92"/>
  <c r="D14" i="92"/>
  <c r="E14" i="92"/>
  <c r="F14" i="92"/>
  <c r="G14" i="92"/>
  <c r="H14" i="92"/>
  <c r="I14" i="92"/>
  <c r="J14" i="92"/>
  <c r="M14" i="92"/>
  <c r="N14" i="92"/>
  <c r="O14" i="92"/>
  <c r="P14" i="92"/>
  <c r="Q14" i="92"/>
  <c r="R14" i="92"/>
  <c r="S14" i="92"/>
  <c r="K15" i="92"/>
  <c r="T15" i="92"/>
  <c r="D16" i="92"/>
  <c r="E16" i="92"/>
  <c r="F16" i="92"/>
  <c r="G16" i="92"/>
  <c r="H16" i="92"/>
  <c r="I16" i="92"/>
  <c r="J16" i="92"/>
  <c r="M16" i="92"/>
  <c r="N16" i="92"/>
  <c r="O16" i="92"/>
  <c r="P16" i="92"/>
  <c r="Q16" i="92"/>
  <c r="R16" i="92"/>
  <c r="S16" i="92"/>
  <c r="K17" i="92"/>
  <c r="K18" i="92"/>
  <c r="K19" i="92"/>
  <c r="K20" i="92"/>
  <c r="K21" i="92"/>
  <c r="K22" i="92"/>
  <c r="T22" i="92"/>
  <c r="D23" i="92"/>
  <c r="E23" i="92"/>
  <c r="F23" i="92"/>
  <c r="G23" i="92"/>
  <c r="H23" i="92"/>
  <c r="I23" i="92"/>
  <c r="J23" i="92"/>
  <c r="N23" i="92"/>
  <c r="O23" i="92"/>
  <c r="P23" i="92"/>
  <c r="Q23" i="92"/>
  <c r="R23" i="92"/>
  <c r="S23" i="92"/>
  <c r="K24" i="92"/>
  <c r="K25" i="92"/>
  <c r="D26" i="92"/>
  <c r="E26" i="92"/>
  <c r="F26" i="92"/>
  <c r="G26" i="92"/>
  <c r="H26" i="92"/>
  <c r="I26" i="92"/>
  <c r="J26" i="92"/>
  <c r="M26" i="92"/>
  <c r="N26" i="92"/>
  <c r="O26" i="92"/>
  <c r="P26" i="92"/>
  <c r="Q26" i="92"/>
  <c r="R26" i="92"/>
  <c r="S26" i="92"/>
  <c r="K27" i="92"/>
  <c r="T27" i="92"/>
  <c r="D29" i="92"/>
  <c r="E29" i="92"/>
  <c r="F29" i="92"/>
  <c r="G29" i="92"/>
  <c r="H29" i="92"/>
  <c r="I29" i="92"/>
  <c r="J29" i="92"/>
  <c r="M29" i="92"/>
  <c r="N29" i="92"/>
  <c r="O29" i="92"/>
  <c r="P29" i="92"/>
  <c r="Q29" i="92"/>
  <c r="R29" i="92"/>
  <c r="S29" i="92"/>
  <c r="K30" i="92"/>
  <c r="T30" i="92"/>
  <c r="K31" i="92"/>
  <c r="T31" i="92"/>
  <c r="K32" i="92"/>
  <c r="T32" i="92"/>
  <c r="K33" i="92"/>
  <c r="T33" i="92"/>
  <c r="D34" i="92"/>
  <c r="E34" i="92"/>
  <c r="F34" i="92"/>
  <c r="G34" i="92"/>
  <c r="H34" i="92"/>
  <c r="I34" i="92"/>
  <c r="J34" i="92"/>
  <c r="M34" i="92"/>
  <c r="N34" i="92"/>
  <c r="O34" i="92"/>
  <c r="P34" i="92"/>
  <c r="Q34" i="92"/>
  <c r="R34" i="92"/>
  <c r="S34" i="92"/>
  <c r="K35" i="92"/>
  <c r="T35" i="92"/>
  <c r="K36" i="92"/>
  <c r="T36" i="92"/>
  <c r="D37" i="92"/>
  <c r="E37" i="92"/>
  <c r="F37" i="92"/>
  <c r="G37" i="92"/>
  <c r="H37" i="92"/>
  <c r="I37" i="92"/>
  <c r="J37" i="92"/>
  <c r="M37" i="92"/>
  <c r="N37" i="92"/>
  <c r="O37" i="92"/>
  <c r="P37" i="92"/>
  <c r="Q37" i="92"/>
  <c r="R37" i="92"/>
  <c r="S37" i="92"/>
  <c r="K38" i="92"/>
  <c r="T38" i="92"/>
  <c r="K39" i="92"/>
  <c r="T39" i="92"/>
  <c r="K40" i="92"/>
  <c r="T40" i="92"/>
  <c r="K41" i="92"/>
  <c r="T41" i="92"/>
  <c r="D42" i="92"/>
  <c r="E42" i="92"/>
  <c r="F42" i="92"/>
  <c r="G42" i="92"/>
  <c r="H42" i="92"/>
  <c r="I42" i="92"/>
  <c r="J42" i="92"/>
  <c r="M42" i="92"/>
  <c r="N42" i="92"/>
  <c r="O42" i="92"/>
  <c r="P42" i="92"/>
  <c r="Q42" i="92"/>
  <c r="R42" i="92"/>
  <c r="S42" i="92"/>
  <c r="K43" i="92"/>
  <c r="T43" i="92"/>
  <c r="K44" i="92"/>
  <c r="T44" i="92"/>
  <c r="D45" i="92"/>
  <c r="E45" i="92"/>
  <c r="F45" i="92"/>
  <c r="G45" i="92"/>
  <c r="H45" i="92"/>
  <c r="I45" i="92"/>
  <c r="J45" i="92"/>
  <c r="M45" i="92"/>
  <c r="N45" i="92"/>
  <c r="O45" i="92"/>
  <c r="P45" i="92"/>
  <c r="Q45" i="92"/>
  <c r="R45" i="92"/>
  <c r="S45" i="92"/>
  <c r="K46" i="92"/>
  <c r="T46" i="92"/>
  <c r="K47" i="92"/>
  <c r="T47" i="92"/>
  <c r="K48" i="92"/>
  <c r="T48" i="92"/>
  <c r="D49" i="92"/>
  <c r="E49" i="92"/>
  <c r="F49" i="92"/>
  <c r="G49" i="92"/>
  <c r="H49" i="92"/>
  <c r="I49" i="92"/>
  <c r="J49" i="92"/>
  <c r="M49" i="92"/>
  <c r="N49" i="92"/>
  <c r="O49" i="92"/>
  <c r="P49" i="92"/>
  <c r="Q49" i="92"/>
  <c r="R49" i="92"/>
  <c r="S49" i="92"/>
  <c r="K50" i="92"/>
  <c r="T50" i="92"/>
  <c r="K51" i="92"/>
  <c r="T51" i="92"/>
  <c r="D52" i="92"/>
  <c r="E52" i="92"/>
  <c r="F52" i="92"/>
  <c r="G52" i="92"/>
  <c r="H52" i="92"/>
  <c r="I52" i="92"/>
  <c r="J52" i="92"/>
  <c r="M52" i="92"/>
  <c r="N52" i="92"/>
  <c r="O52" i="92"/>
  <c r="P52" i="92"/>
  <c r="Q52" i="92"/>
  <c r="R52" i="92"/>
  <c r="S52" i="92"/>
  <c r="K53" i="92"/>
  <c r="T53" i="92"/>
  <c r="K54" i="92"/>
  <c r="T54" i="92"/>
  <c r="K55" i="92"/>
  <c r="T55" i="92"/>
  <c r="D56" i="92"/>
  <c r="E56" i="92"/>
  <c r="F56" i="92"/>
  <c r="G56" i="92"/>
  <c r="H56" i="92"/>
  <c r="I56" i="92"/>
  <c r="J56" i="92"/>
  <c r="M56" i="92"/>
  <c r="N56" i="92"/>
  <c r="O56" i="92"/>
  <c r="P56" i="92"/>
  <c r="Q56" i="92"/>
  <c r="R56" i="92"/>
  <c r="S56" i="92"/>
  <c r="K57" i="92"/>
  <c r="T57" i="92"/>
  <c r="D59" i="92"/>
  <c r="E59" i="92"/>
  <c r="F59" i="92"/>
  <c r="G59" i="92"/>
  <c r="H59" i="92"/>
  <c r="I59" i="92"/>
  <c r="J59" i="92"/>
  <c r="M59" i="92"/>
  <c r="N59" i="92"/>
  <c r="O59" i="92"/>
  <c r="P59" i="92"/>
  <c r="Q59" i="92"/>
  <c r="R59" i="92"/>
  <c r="S59" i="92"/>
  <c r="K60" i="92"/>
  <c r="T60" i="92"/>
  <c r="D61" i="92"/>
  <c r="E61" i="92"/>
  <c r="F61" i="92"/>
  <c r="G61" i="92"/>
  <c r="H61" i="92"/>
  <c r="I61" i="92"/>
  <c r="J61" i="92"/>
  <c r="M61" i="92"/>
  <c r="N61" i="92"/>
  <c r="O61" i="92"/>
  <c r="P61" i="92"/>
  <c r="Q61" i="92"/>
  <c r="R61" i="92"/>
  <c r="S61" i="92"/>
  <c r="K62" i="92"/>
  <c r="T62" i="92"/>
  <c r="D63" i="92"/>
  <c r="E63" i="92"/>
  <c r="F63" i="92"/>
  <c r="G63" i="92"/>
  <c r="H63" i="92"/>
  <c r="I63" i="92"/>
  <c r="J63" i="92"/>
  <c r="M63" i="92"/>
  <c r="N63" i="92"/>
  <c r="O63" i="92"/>
  <c r="P63" i="92"/>
  <c r="Q63" i="92"/>
  <c r="R63" i="92"/>
  <c r="S63" i="92"/>
  <c r="K64" i="92"/>
  <c r="T64" i="92"/>
  <c r="K65" i="92"/>
  <c r="T65" i="92"/>
  <c r="D71" i="92"/>
  <c r="E71" i="92"/>
  <c r="F71" i="92"/>
  <c r="G71" i="92"/>
  <c r="H71" i="92"/>
  <c r="I71" i="92"/>
  <c r="J71" i="92"/>
  <c r="M71" i="92"/>
  <c r="N71" i="92"/>
  <c r="O71" i="92"/>
  <c r="P71" i="92"/>
  <c r="Q71" i="92"/>
  <c r="R71" i="92"/>
  <c r="S71" i="92"/>
  <c r="K72" i="92"/>
  <c r="T72" i="92"/>
  <c r="D73" i="92"/>
  <c r="E73" i="92"/>
  <c r="F73" i="92"/>
  <c r="G73" i="92"/>
  <c r="H73" i="92"/>
  <c r="I73" i="92"/>
  <c r="J73" i="92"/>
  <c r="M73" i="92"/>
  <c r="N73" i="92"/>
  <c r="O73" i="92"/>
  <c r="P73" i="92"/>
  <c r="Q73" i="92"/>
  <c r="R73" i="92"/>
  <c r="S73" i="92"/>
  <c r="K74" i="92"/>
  <c r="T74" i="92"/>
  <c r="D76" i="92"/>
  <c r="E76" i="92"/>
  <c r="F76" i="92"/>
  <c r="G76" i="92"/>
  <c r="H76" i="92"/>
  <c r="I76" i="92"/>
  <c r="J76" i="92"/>
  <c r="M76" i="92"/>
  <c r="N76" i="92"/>
  <c r="O76" i="92"/>
  <c r="P76" i="92"/>
  <c r="Q76" i="92"/>
  <c r="R76" i="92"/>
  <c r="S76" i="92"/>
  <c r="K77" i="92"/>
  <c r="T77" i="92"/>
  <c r="K78" i="92"/>
  <c r="T78" i="92"/>
  <c r="K79" i="92"/>
  <c r="T79" i="92"/>
  <c r="K80" i="92"/>
  <c r="T80" i="92"/>
  <c r="D81" i="92"/>
  <c r="E81" i="92"/>
  <c r="F81" i="92"/>
  <c r="G81" i="92"/>
  <c r="H81" i="92"/>
  <c r="I81" i="92"/>
  <c r="J81" i="92"/>
  <c r="M81" i="92"/>
  <c r="N81" i="92"/>
  <c r="O81" i="92"/>
  <c r="P81" i="92"/>
  <c r="Q81" i="92"/>
  <c r="R81" i="92"/>
  <c r="S81" i="92"/>
  <c r="K82" i="92"/>
  <c r="T82" i="92"/>
  <c r="K83" i="92"/>
  <c r="T83" i="92"/>
  <c r="K84" i="92"/>
  <c r="T84" i="92"/>
  <c r="K85" i="92"/>
  <c r="T85" i="92"/>
  <c r="K86" i="92"/>
  <c r="T86" i="92"/>
  <c r="K87" i="92"/>
  <c r="T87" i="92"/>
  <c r="D88" i="92"/>
  <c r="E88" i="92"/>
  <c r="F88" i="92"/>
  <c r="G88" i="92"/>
  <c r="H88" i="92"/>
  <c r="I88" i="92"/>
  <c r="J88" i="92"/>
  <c r="M88" i="92"/>
  <c r="N88" i="92"/>
  <c r="O88" i="92"/>
  <c r="P88" i="92"/>
  <c r="Q88" i="92"/>
  <c r="R88" i="92"/>
  <c r="S88" i="92"/>
  <c r="K89" i="92"/>
  <c r="T89" i="92"/>
  <c r="D90" i="92"/>
  <c r="E90" i="92"/>
  <c r="F90" i="92"/>
  <c r="G90" i="92"/>
  <c r="H90" i="92"/>
  <c r="I90" i="92"/>
  <c r="J90" i="92"/>
  <c r="M90" i="92"/>
  <c r="N90" i="92"/>
  <c r="O90" i="92"/>
  <c r="P90" i="92"/>
  <c r="Q90" i="92"/>
  <c r="R90" i="92"/>
  <c r="S90" i="92"/>
  <c r="K91" i="92"/>
  <c r="T91" i="92"/>
  <c r="D93" i="92"/>
  <c r="E93" i="92"/>
  <c r="F93" i="92"/>
  <c r="G93" i="92"/>
  <c r="H93" i="92"/>
  <c r="I93" i="92"/>
  <c r="J93" i="92"/>
  <c r="M93" i="92"/>
  <c r="N93" i="92"/>
  <c r="O93" i="92"/>
  <c r="P93" i="92"/>
  <c r="Q93" i="92"/>
  <c r="R93" i="92"/>
  <c r="S93" i="92"/>
  <c r="K94" i="92"/>
  <c r="T94" i="92"/>
  <c r="K95" i="92"/>
  <c r="T95" i="92"/>
  <c r="D96" i="92"/>
  <c r="E96" i="92"/>
  <c r="F96" i="92"/>
  <c r="G96" i="92"/>
  <c r="H96" i="92"/>
  <c r="I96" i="92"/>
  <c r="J96" i="92"/>
  <c r="M96" i="92"/>
  <c r="N96" i="92"/>
  <c r="O96" i="92"/>
  <c r="P96" i="92"/>
  <c r="Q96" i="92"/>
  <c r="R96" i="92"/>
  <c r="S96" i="92"/>
  <c r="K97" i="92"/>
  <c r="T97" i="92"/>
  <c r="K98" i="92"/>
  <c r="T98" i="92"/>
  <c r="D99" i="92"/>
  <c r="E99" i="92"/>
  <c r="F99" i="92"/>
  <c r="G99" i="92"/>
  <c r="H99" i="92"/>
  <c r="I99" i="92"/>
  <c r="J99" i="92"/>
  <c r="M99" i="92"/>
  <c r="N99" i="92"/>
  <c r="O99" i="92"/>
  <c r="P99" i="92"/>
  <c r="Q99" i="92"/>
  <c r="R99" i="92"/>
  <c r="S99" i="92"/>
  <c r="K100" i="92"/>
  <c r="T100" i="92"/>
  <c r="D101" i="92"/>
  <c r="E101" i="92"/>
  <c r="F101" i="92"/>
  <c r="G101" i="92"/>
  <c r="H101" i="92"/>
  <c r="I101" i="92"/>
  <c r="J101" i="92"/>
  <c r="M101" i="92"/>
  <c r="N101" i="92"/>
  <c r="O101" i="92"/>
  <c r="P101" i="92"/>
  <c r="Q101" i="92"/>
  <c r="R101" i="92"/>
  <c r="S101" i="92"/>
  <c r="K102" i="92"/>
  <c r="T102" i="92"/>
  <c r="D104" i="92"/>
  <c r="E104" i="92"/>
  <c r="F104" i="92"/>
  <c r="G104" i="92"/>
  <c r="H104" i="92"/>
  <c r="I104" i="92"/>
  <c r="J104" i="92"/>
  <c r="M104" i="92"/>
  <c r="N104" i="92"/>
  <c r="O104" i="92"/>
  <c r="P104" i="92"/>
  <c r="Q104" i="92"/>
  <c r="R104" i="92"/>
  <c r="S104" i="92"/>
  <c r="K105" i="92"/>
  <c r="T105" i="92"/>
  <c r="K106" i="92"/>
  <c r="T106" i="92"/>
  <c r="D107" i="92"/>
  <c r="E107" i="92"/>
  <c r="F107" i="92"/>
  <c r="G107" i="92"/>
  <c r="H107" i="92"/>
  <c r="I107" i="92"/>
  <c r="J107" i="92"/>
  <c r="M107" i="92"/>
  <c r="N107" i="92"/>
  <c r="O107" i="92"/>
  <c r="P107" i="92"/>
  <c r="Q107" i="92"/>
  <c r="R107" i="92"/>
  <c r="S107" i="92"/>
  <c r="K108" i="92"/>
  <c r="T108" i="92"/>
  <c r="K109" i="92"/>
  <c r="T109" i="92"/>
  <c r="L110" i="92"/>
  <c r="D111" i="92"/>
  <c r="E111" i="92"/>
  <c r="F111" i="92"/>
  <c r="G111" i="92"/>
  <c r="H111" i="92"/>
  <c r="I111" i="92"/>
  <c r="J111" i="92"/>
  <c r="J110" i="92" s="1"/>
  <c r="M111" i="92"/>
  <c r="N111" i="92"/>
  <c r="O111" i="92"/>
  <c r="P111" i="92"/>
  <c r="Q111" i="92"/>
  <c r="R111" i="92"/>
  <c r="S111" i="92"/>
  <c r="K112" i="92"/>
  <c r="T112" i="92"/>
  <c r="D113" i="92"/>
  <c r="E113" i="92"/>
  <c r="K113" i="92" s="1"/>
  <c r="F113" i="92"/>
  <c r="G113" i="92"/>
  <c r="H113" i="92"/>
  <c r="I113" i="92"/>
  <c r="J113" i="92"/>
  <c r="M113" i="92"/>
  <c r="N113" i="92"/>
  <c r="T113" i="92" s="1"/>
  <c r="O113" i="92"/>
  <c r="P113" i="92"/>
  <c r="Q113" i="92"/>
  <c r="R113" i="92"/>
  <c r="S113" i="92"/>
  <c r="K114" i="92"/>
  <c r="T114" i="92"/>
  <c r="D115" i="92"/>
  <c r="E115" i="92"/>
  <c r="F115" i="92"/>
  <c r="G115" i="92"/>
  <c r="H115" i="92"/>
  <c r="I115" i="92"/>
  <c r="J115" i="92"/>
  <c r="M115" i="92"/>
  <c r="N115" i="92"/>
  <c r="O115" i="92"/>
  <c r="P115" i="92"/>
  <c r="Q115" i="92"/>
  <c r="R115" i="92"/>
  <c r="S115" i="92"/>
  <c r="K116" i="92"/>
  <c r="T116" i="92"/>
  <c r="K117" i="92"/>
  <c r="T117" i="92"/>
  <c r="K118" i="92"/>
  <c r="T118" i="92"/>
  <c r="D119" i="92"/>
  <c r="E119" i="92"/>
  <c r="F119" i="92"/>
  <c r="G119" i="92"/>
  <c r="H119" i="92"/>
  <c r="I119" i="92"/>
  <c r="J119" i="92"/>
  <c r="M119" i="92"/>
  <c r="T119" i="92" s="1"/>
  <c r="N119" i="92"/>
  <c r="O119" i="92"/>
  <c r="P119" i="92"/>
  <c r="Q119" i="92"/>
  <c r="R119" i="92"/>
  <c r="S119" i="92"/>
  <c r="K120" i="92"/>
  <c r="T120" i="92"/>
  <c r="L121" i="92"/>
  <c r="D122" i="92"/>
  <c r="E122" i="92"/>
  <c r="F122" i="92"/>
  <c r="G122" i="92"/>
  <c r="H122" i="92"/>
  <c r="I122" i="92"/>
  <c r="J122" i="92"/>
  <c r="L122" i="92"/>
  <c r="M122" i="92"/>
  <c r="N122" i="92"/>
  <c r="T122" i="92" s="1"/>
  <c r="O122" i="92"/>
  <c r="P122" i="92"/>
  <c r="Q122" i="92"/>
  <c r="R122" i="92"/>
  <c r="S122" i="92"/>
  <c r="K123" i="92"/>
  <c r="T123" i="92"/>
  <c r="D124" i="92"/>
  <c r="E124" i="92"/>
  <c r="F124" i="92"/>
  <c r="G124" i="92"/>
  <c r="H124" i="92"/>
  <c r="I124" i="92"/>
  <c r="J124" i="92"/>
  <c r="L124" i="92"/>
  <c r="M124" i="92"/>
  <c r="M121" i="92" s="1"/>
  <c r="N124" i="92"/>
  <c r="O124" i="92"/>
  <c r="P124" i="92"/>
  <c r="Q124" i="92"/>
  <c r="Q121" i="92" s="1"/>
  <c r="R124" i="92"/>
  <c r="S124" i="92"/>
  <c r="K125" i="92"/>
  <c r="T125" i="92"/>
  <c r="E8" i="91"/>
  <c r="F8" i="91"/>
  <c r="G8" i="91"/>
  <c r="H8" i="91"/>
  <c r="I8" i="91"/>
  <c r="J8" i="91"/>
  <c r="K8" i="91"/>
  <c r="M8" i="91"/>
  <c r="N8" i="91"/>
  <c r="O8" i="91"/>
  <c r="P8" i="91"/>
  <c r="Q8" i="91"/>
  <c r="R8" i="91"/>
  <c r="S8" i="91"/>
  <c r="T8" i="91"/>
  <c r="L9" i="91"/>
  <c r="T9" i="91"/>
  <c r="L10" i="91"/>
  <c r="T10" i="91"/>
  <c r="E11" i="91"/>
  <c r="F11" i="91"/>
  <c r="G11" i="91"/>
  <c r="H11" i="91"/>
  <c r="I11" i="91"/>
  <c r="J11" i="91"/>
  <c r="K11" i="91"/>
  <c r="L11" i="91"/>
  <c r="M11" i="91"/>
  <c r="N11" i="91"/>
  <c r="O11" i="91"/>
  <c r="P11" i="91"/>
  <c r="T11" i="91" s="1"/>
  <c r="Q11" i="91"/>
  <c r="R11" i="91"/>
  <c r="S11" i="91"/>
  <c r="L12" i="91"/>
  <c r="T12" i="91"/>
  <c r="L13" i="91"/>
  <c r="T13" i="91"/>
  <c r="E14" i="91"/>
  <c r="F14" i="91"/>
  <c r="G14" i="91"/>
  <c r="H14" i="91"/>
  <c r="I14" i="91"/>
  <c r="J14" i="91"/>
  <c r="K14" i="91"/>
  <c r="M14" i="91"/>
  <c r="N14" i="91"/>
  <c r="T14" i="91" s="1"/>
  <c r="O14" i="91"/>
  <c r="P14" i="91"/>
  <c r="Q14" i="91"/>
  <c r="R14" i="91"/>
  <c r="S14" i="91"/>
  <c r="L15" i="91"/>
  <c r="T15" i="91"/>
  <c r="E16" i="91"/>
  <c r="F16" i="91"/>
  <c r="G16" i="91"/>
  <c r="H16" i="91"/>
  <c r="I16" i="91"/>
  <c r="J16" i="91"/>
  <c r="K16" i="91"/>
  <c r="M16" i="91"/>
  <c r="N16" i="91"/>
  <c r="O16" i="91"/>
  <c r="P16" i="91"/>
  <c r="Q16" i="91"/>
  <c r="R16" i="91"/>
  <c r="S16" i="91"/>
  <c r="L17" i="91"/>
  <c r="T17" i="91"/>
  <c r="L18" i="91"/>
  <c r="T18" i="91"/>
  <c r="L19" i="91"/>
  <c r="T19" i="91"/>
  <c r="L20" i="91"/>
  <c r="T20" i="91"/>
  <c r="L21" i="91"/>
  <c r="T21" i="91"/>
  <c r="L22" i="91"/>
  <c r="T22" i="91"/>
  <c r="E23" i="91"/>
  <c r="F23" i="91"/>
  <c r="L23" i="91" s="1"/>
  <c r="G23" i="91"/>
  <c r="H23" i="91"/>
  <c r="I23" i="91"/>
  <c r="J23" i="91"/>
  <c r="K23" i="91"/>
  <c r="M23" i="91"/>
  <c r="N23" i="91"/>
  <c r="O23" i="91"/>
  <c r="P23" i="91"/>
  <c r="Q23" i="91"/>
  <c r="R23" i="91"/>
  <c r="S23" i="91"/>
  <c r="L24" i="91"/>
  <c r="T24" i="91"/>
  <c r="L25" i="91"/>
  <c r="T25" i="91"/>
  <c r="E26" i="91"/>
  <c r="F26" i="91"/>
  <c r="G26" i="91"/>
  <c r="H26" i="91"/>
  <c r="I26" i="91"/>
  <c r="J26" i="91"/>
  <c r="K26" i="91"/>
  <c r="M26" i="91"/>
  <c r="N26" i="91"/>
  <c r="O26" i="91"/>
  <c r="P26" i="91"/>
  <c r="Q26" i="91"/>
  <c r="R26" i="91"/>
  <c r="S26" i="91"/>
  <c r="L27" i="91"/>
  <c r="T27" i="91"/>
  <c r="E29" i="91"/>
  <c r="F29" i="91"/>
  <c r="G29" i="91"/>
  <c r="H29" i="91"/>
  <c r="L29" i="91" s="1"/>
  <c r="I29" i="91"/>
  <c r="J29" i="91"/>
  <c r="K29" i="91"/>
  <c r="M29" i="91"/>
  <c r="N29" i="91"/>
  <c r="O29" i="91"/>
  <c r="P29" i="91"/>
  <c r="T29" i="91" s="1"/>
  <c r="Q29" i="91"/>
  <c r="R29" i="91"/>
  <c r="S29" i="91"/>
  <c r="L30" i="91"/>
  <c r="T30" i="91"/>
  <c r="L31" i="91"/>
  <c r="T31" i="91"/>
  <c r="L32" i="91"/>
  <c r="T32" i="91"/>
  <c r="L33" i="91"/>
  <c r="T33" i="91"/>
  <c r="L34" i="91"/>
  <c r="T34" i="91"/>
  <c r="E35" i="91"/>
  <c r="F35" i="91"/>
  <c r="G35" i="91"/>
  <c r="H35" i="91"/>
  <c r="I35" i="91"/>
  <c r="J35" i="91"/>
  <c r="K35" i="91"/>
  <c r="M35" i="91"/>
  <c r="N35" i="91"/>
  <c r="O35" i="91"/>
  <c r="P35" i="91"/>
  <c r="Q35" i="91"/>
  <c r="R35" i="91"/>
  <c r="S35" i="91"/>
  <c r="L36" i="91"/>
  <c r="T36" i="91"/>
  <c r="L37" i="91"/>
  <c r="T37" i="91"/>
  <c r="E38" i="91"/>
  <c r="F38" i="91"/>
  <c r="G38" i="91"/>
  <c r="H38" i="91"/>
  <c r="I38" i="91"/>
  <c r="J38" i="91"/>
  <c r="K38" i="91"/>
  <c r="M38" i="91"/>
  <c r="N38" i="91"/>
  <c r="O38" i="91"/>
  <c r="P38" i="91"/>
  <c r="Q38" i="91"/>
  <c r="R38" i="91"/>
  <c r="S38" i="91"/>
  <c r="L39" i="91"/>
  <c r="T39" i="91"/>
  <c r="L40" i="91"/>
  <c r="T40" i="91"/>
  <c r="L41" i="91"/>
  <c r="T41" i="91"/>
  <c r="L42" i="91"/>
  <c r="T42" i="91"/>
  <c r="E43" i="91"/>
  <c r="F43" i="91"/>
  <c r="L43" i="91" s="1"/>
  <c r="G43" i="91"/>
  <c r="H43" i="91"/>
  <c r="I43" i="91"/>
  <c r="J43" i="91"/>
  <c r="K43" i="91"/>
  <c r="M43" i="91"/>
  <c r="N43" i="91"/>
  <c r="O43" i="91"/>
  <c r="P43" i="91"/>
  <c r="Q43" i="91"/>
  <c r="R43" i="91"/>
  <c r="S43" i="91"/>
  <c r="L44" i="91"/>
  <c r="T44" i="91"/>
  <c r="L45" i="91"/>
  <c r="T45" i="91"/>
  <c r="E46" i="91"/>
  <c r="F46" i="91"/>
  <c r="G46" i="91"/>
  <c r="H46" i="91"/>
  <c r="I46" i="91"/>
  <c r="J46" i="91"/>
  <c r="K46" i="91"/>
  <c r="M46" i="91"/>
  <c r="N46" i="91"/>
  <c r="O46" i="91"/>
  <c r="P46" i="91"/>
  <c r="Q46" i="91"/>
  <c r="R46" i="91"/>
  <c r="S46" i="91"/>
  <c r="L47" i="91"/>
  <c r="T47" i="91"/>
  <c r="L48" i="91"/>
  <c r="T48" i="91"/>
  <c r="L49" i="91"/>
  <c r="T49" i="91"/>
  <c r="E50" i="91"/>
  <c r="F50" i="91"/>
  <c r="G50" i="91"/>
  <c r="H50" i="91"/>
  <c r="I50" i="91"/>
  <c r="J50" i="91"/>
  <c r="K50" i="91"/>
  <c r="L50" i="91"/>
  <c r="M50" i="91"/>
  <c r="N50" i="91"/>
  <c r="O50" i="91"/>
  <c r="P50" i="91"/>
  <c r="Q50" i="91"/>
  <c r="R50" i="91"/>
  <c r="S50" i="91"/>
  <c r="T50" i="91"/>
  <c r="L51" i="91"/>
  <c r="T51" i="91"/>
  <c r="L52" i="91"/>
  <c r="T52" i="91"/>
  <c r="E53" i="91"/>
  <c r="F53" i="91"/>
  <c r="G53" i="91"/>
  <c r="H53" i="91"/>
  <c r="I53" i="91"/>
  <c r="J53" i="91"/>
  <c r="K53" i="91"/>
  <c r="L53" i="91"/>
  <c r="M53" i="91"/>
  <c r="N53" i="91"/>
  <c r="O53" i="91"/>
  <c r="P53" i="91"/>
  <c r="T53" i="91" s="1"/>
  <c r="Q53" i="91"/>
  <c r="R53" i="91"/>
  <c r="S53" i="91"/>
  <c r="L54" i="91"/>
  <c r="T54" i="91"/>
  <c r="L55" i="91"/>
  <c r="T55" i="91"/>
  <c r="L56" i="91"/>
  <c r="T56" i="91"/>
  <c r="E57" i="91"/>
  <c r="F57" i="91"/>
  <c r="G57" i="91"/>
  <c r="H57" i="91"/>
  <c r="I57" i="91"/>
  <c r="J57" i="91"/>
  <c r="K57" i="91"/>
  <c r="M57" i="91"/>
  <c r="N57" i="91"/>
  <c r="O57" i="91"/>
  <c r="P57" i="91"/>
  <c r="Q57" i="91"/>
  <c r="R57" i="91"/>
  <c r="S57" i="91"/>
  <c r="L58" i="91"/>
  <c r="T58" i="91"/>
  <c r="E60" i="91"/>
  <c r="F60" i="91"/>
  <c r="G60" i="91"/>
  <c r="G59" i="91" s="1"/>
  <c r="H60" i="91"/>
  <c r="H59" i="91" s="1"/>
  <c r="I60" i="91"/>
  <c r="J60" i="91"/>
  <c r="K60" i="91"/>
  <c r="K59" i="91" s="1"/>
  <c r="M60" i="91"/>
  <c r="N60" i="91"/>
  <c r="O60" i="91"/>
  <c r="O59" i="91" s="1"/>
  <c r="P60" i="91"/>
  <c r="P59" i="91" s="1"/>
  <c r="Q60" i="91"/>
  <c r="R60" i="91"/>
  <c r="S60" i="91"/>
  <c r="S59" i="91" s="1"/>
  <c r="L61" i="91"/>
  <c r="T61" i="91"/>
  <c r="E62" i="91"/>
  <c r="F62" i="91"/>
  <c r="G62" i="91"/>
  <c r="H62" i="91"/>
  <c r="I62" i="91"/>
  <c r="J62" i="91"/>
  <c r="K62" i="91"/>
  <c r="M62" i="91"/>
  <c r="N62" i="91"/>
  <c r="T62" i="91" s="1"/>
  <c r="O62" i="91"/>
  <c r="P62" i="91"/>
  <c r="Q62" i="91"/>
  <c r="R62" i="91"/>
  <c r="S62" i="91"/>
  <c r="L63" i="91"/>
  <c r="T63" i="91"/>
  <c r="E64" i="91"/>
  <c r="L64" i="91" s="1"/>
  <c r="F64" i="91"/>
  <c r="G64" i="91"/>
  <c r="H64" i="91"/>
  <c r="I64" i="91"/>
  <c r="J64" i="91"/>
  <c r="K64" i="91"/>
  <c r="M64" i="91"/>
  <c r="T64" i="91" s="1"/>
  <c r="N64" i="91"/>
  <c r="O64" i="91"/>
  <c r="P64" i="91"/>
  <c r="Q64" i="91"/>
  <c r="R64" i="91"/>
  <c r="S64" i="91"/>
  <c r="L65" i="91"/>
  <c r="T65" i="91"/>
  <c r="L66" i="91"/>
  <c r="T66" i="91"/>
  <c r="E72" i="91"/>
  <c r="E71" i="91" s="1"/>
  <c r="F72" i="91"/>
  <c r="G72" i="91"/>
  <c r="H72" i="91"/>
  <c r="I72" i="91"/>
  <c r="I71" i="91" s="1"/>
  <c r="J72" i="91"/>
  <c r="J71" i="91" s="1"/>
  <c r="K72" i="91"/>
  <c r="M72" i="91"/>
  <c r="N72" i="91"/>
  <c r="N71" i="91" s="1"/>
  <c r="O72" i="91"/>
  <c r="O71" i="91" s="1"/>
  <c r="P72" i="91"/>
  <c r="Q72" i="91"/>
  <c r="R72" i="91"/>
  <c r="R71" i="91" s="1"/>
  <c r="S72" i="91"/>
  <c r="S71" i="91" s="1"/>
  <c r="L73" i="91"/>
  <c r="T73" i="91"/>
  <c r="E74" i="91"/>
  <c r="F74" i="91"/>
  <c r="G74" i="91"/>
  <c r="H74" i="91"/>
  <c r="I74" i="91"/>
  <c r="J74" i="91"/>
  <c r="K74" i="91"/>
  <c r="M74" i="91"/>
  <c r="N74" i="91"/>
  <c r="O74" i="91"/>
  <c r="P74" i="91"/>
  <c r="Q74" i="91"/>
  <c r="R74" i="91"/>
  <c r="S74" i="91"/>
  <c r="L75" i="91"/>
  <c r="T75" i="91"/>
  <c r="E77" i="91"/>
  <c r="F77" i="91"/>
  <c r="G77" i="91"/>
  <c r="H77" i="91"/>
  <c r="L77" i="91" s="1"/>
  <c r="I77" i="91"/>
  <c r="J77" i="91"/>
  <c r="K77" i="91"/>
  <c r="M77" i="91"/>
  <c r="N77" i="91"/>
  <c r="O77" i="91"/>
  <c r="P77" i="91"/>
  <c r="T77" i="91" s="1"/>
  <c r="Q77" i="91"/>
  <c r="R77" i="91"/>
  <c r="S77" i="91"/>
  <c r="L78" i="91"/>
  <c r="T78" i="91"/>
  <c r="L79" i="91"/>
  <c r="T79" i="91"/>
  <c r="L80" i="91"/>
  <c r="T80" i="91"/>
  <c r="L81" i="91"/>
  <c r="T81" i="91"/>
  <c r="E82" i="91"/>
  <c r="F82" i="91"/>
  <c r="G82" i="91"/>
  <c r="H82" i="91"/>
  <c r="I82" i="91"/>
  <c r="J82" i="91"/>
  <c r="K82" i="91"/>
  <c r="L82" i="91"/>
  <c r="M82" i="91"/>
  <c r="N82" i="91"/>
  <c r="O82" i="91"/>
  <c r="P82" i="91"/>
  <c r="T82" i="91" s="1"/>
  <c r="Q82" i="91"/>
  <c r="R82" i="91"/>
  <c r="S82" i="91"/>
  <c r="L83" i="91"/>
  <c r="T83" i="91"/>
  <c r="L84" i="91"/>
  <c r="T84" i="91"/>
  <c r="L85" i="91"/>
  <c r="T85" i="91"/>
  <c r="L86" i="91"/>
  <c r="T86" i="91"/>
  <c r="L87" i="91"/>
  <c r="T87" i="91"/>
  <c r="L88" i="91"/>
  <c r="T88" i="91"/>
  <c r="E89" i="91"/>
  <c r="F89" i="91"/>
  <c r="G89" i="91"/>
  <c r="H89" i="91"/>
  <c r="H76" i="91" s="1"/>
  <c r="I89" i="91"/>
  <c r="J89" i="91"/>
  <c r="K89" i="91"/>
  <c r="L89" i="91"/>
  <c r="M89" i="91"/>
  <c r="M76" i="91" s="1"/>
  <c r="N89" i="91"/>
  <c r="O89" i="91"/>
  <c r="P89" i="91"/>
  <c r="P76" i="91" s="1"/>
  <c r="Q89" i="91"/>
  <c r="Q76" i="91" s="1"/>
  <c r="R89" i="91"/>
  <c r="S89" i="91"/>
  <c r="T89" i="91"/>
  <c r="L90" i="91"/>
  <c r="T90" i="91"/>
  <c r="E91" i="91"/>
  <c r="F91" i="91"/>
  <c r="G91" i="91"/>
  <c r="H91" i="91"/>
  <c r="I91" i="91"/>
  <c r="J91" i="91"/>
  <c r="K91" i="91"/>
  <c r="M91" i="91"/>
  <c r="N91" i="91"/>
  <c r="O91" i="91"/>
  <c r="P91" i="91"/>
  <c r="Q91" i="91"/>
  <c r="R91" i="91"/>
  <c r="S91" i="91"/>
  <c r="L92" i="91"/>
  <c r="T92" i="91"/>
  <c r="L93" i="91"/>
  <c r="T93" i="91"/>
  <c r="E95" i="91"/>
  <c r="F95" i="91"/>
  <c r="G95" i="91"/>
  <c r="H95" i="91"/>
  <c r="I95" i="91"/>
  <c r="J95" i="91"/>
  <c r="K95" i="91"/>
  <c r="M95" i="91"/>
  <c r="N95" i="91"/>
  <c r="O95" i="91"/>
  <c r="P95" i="91"/>
  <c r="Q95" i="91"/>
  <c r="R95" i="91"/>
  <c r="R94" i="91" s="1"/>
  <c r="S95" i="91"/>
  <c r="L96" i="91"/>
  <c r="T96" i="91"/>
  <c r="L97" i="91"/>
  <c r="T97" i="91"/>
  <c r="E98" i="91"/>
  <c r="F98" i="91"/>
  <c r="G98" i="91"/>
  <c r="H98" i="91"/>
  <c r="I98" i="91"/>
  <c r="J98" i="91"/>
  <c r="K98" i="91"/>
  <c r="M98" i="91"/>
  <c r="N98" i="91"/>
  <c r="O98" i="91"/>
  <c r="P98" i="91"/>
  <c r="Q98" i="91"/>
  <c r="R98" i="91"/>
  <c r="S98" i="91"/>
  <c r="L99" i="91"/>
  <c r="T99" i="91"/>
  <c r="L100" i="91"/>
  <c r="T100" i="91"/>
  <c r="E101" i="91"/>
  <c r="F101" i="91"/>
  <c r="G101" i="91"/>
  <c r="H101" i="91"/>
  <c r="I101" i="91"/>
  <c r="J101" i="91"/>
  <c r="K101" i="91"/>
  <c r="M101" i="91"/>
  <c r="N101" i="91"/>
  <c r="O101" i="91"/>
  <c r="P101" i="91"/>
  <c r="Q101" i="91"/>
  <c r="R101" i="91"/>
  <c r="S101" i="91"/>
  <c r="L102" i="91"/>
  <c r="T102" i="91"/>
  <c r="E103" i="91"/>
  <c r="F103" i="91"/>
  <c r="G103" i="91"/>
  <c r="L103" i="91" s="1"/>
  <c r="H103" i="91"/>
  <c r="I103" i="91"/>
  <c r="J103" i="91"/>
  <c r="K103" i="91"/>
  <c r="M103" i="91"/>
  <c r="N103" i="91"/>
  <c r="O103" i="91"/>
  <c r="T103" i="91" s="1"/>
  <c r="P103" i="91"/>
  <c r="Q103" i="91"/>
  <c r="R103" i="91"/>
  <c r="S103" i="91"/>
  <c r="L104" i="91"/>
  <c r="T104" i="91"/>
  <c r="E106" i="91"/>
  <c r="E105" i="91" s="1"/>
  <c r="F106" i="91"/>
  <c r="G106" i="91"/>
  <c r="H106" i="91"/>
  <c r="I106" i="91"/>
  <c r="I105" i="91" s="1"/>
  <c r="J106" i="91"/>
  <c r="K106" i="91"/>
  <c r="M106" i="91"/>
  <c r="N106" i="91"/>
  <c r="O106" i="91"/>
  <c r="P106" i="91"/>
  <c r="Q106" i="91"/>
  <c r="R106" i="91"/>
  <c r="R105" i="91" s="1"/>
  <c r="S106" i="91"/>
  <c r="L107" i="91"/>
  <c r="T107" i="91"/>
  <c r="L108" i="91"/>
  <c r="T108" i="91"/>
  <c r="E109" i="91"/>
  <c r="F109" i="91"/>
  <c r="G109" i="91"/>
  <c r="H109" i="91"/>
  <c r="I109" i="91"/>
  <c r="J109" i="91"/>
  <c r="K109" i="91"/>
  <c r="M109" i="91"/>
  <c r="N109" i="91"/>
  <c r="O109" i="91"/>
  <c r="P109" i="91"/>
  <c r="Q109" i="91"/>
  <c r="R109" i="91"/>
  <c r="S109" i="91"/>
  <c r="L110" i="91"/>
  <c r="T110" i="91"/>
  <c r="L111" i="91"/>
  <c r="T111" i="91"/>
  <c r="E113" i="91"/>
  <c r="F113" i="91"/>
  <c r="G113" i="91"/>
  <c r="H113" i="91"/>
  <c r="I113" i="91"/>
  <c r="J113" i="91"/>
  <c r="K113" i="91"/>
  <c r="M113" i="91"/>
  <c r="N113" i="91"/>
  <c r="O113" i="91"/>
  <c r="P113" i="91"/>
  <c r="Q113" i="91"/>
  <c r="R113" i="91"/>
  <c r="S113" i="91"/>
  <c r="L114" i="91"/>
  <c r="T114" i="91"/>
  <c r="E115" i="91"/>
  <c r="E112" i="91" s="1"/>
  <c r="F115" i="91"/>
  <c r="G115" i="91"/>
  <c r="H115" i="91"/>
  <c r="I115" i="91"/>
  <c r="I112" i="91" s="1"/>
  <c r="J115" i="91"/>
  <c r="K115" i="91"/>
  <c r="M115" i="91"/>
  <c r="M112" i="91" s="1"/>
  <c r="N115" i="91"/>
  <c r="O115" i="91"/>
  <c r="P115" i="91"/>
  <c r="Q115" i="91"/>
  <c r="Q112" i="91" s="1"/>
  <c r="R115" i="91"/>
  <c r="S115" i="91"/>
  <c r="L116" i="91"/>
  <c r="T116" i="91"/>
  <c r="L117" i="91"/>
  <c r="T117" i="91"/>
  <c r="L118" i="91"/>
  <c r="T118" i="91"/>
  <c r="E119" i="91"/>
  <c r="F119" i="91"/>
  <c r="F112" i="91" s="1"/>
  <c r="G119" i="91"/>
  <c r="H119" i="91"/>
  <c r="I119" i="91"/>
  <c r="J119" i="91"/>
  <c r="J112" i="91" s="1"/>
  <c r="K119" i="91"/>
  <c r="M119" i="91"/>
  <c r="N119" i="91"/>
  <c r="O119" i="91"/>
  <c r="P119" i="91"/>
  <c r="Q119" i="91"/>
  <c r="R119" i="91"/>
  <c r="S119" i="91"/>
  <c r="L120" i="91"/>
  <c r="T120" i="91"/>
  <c r="E122" i="91"/>
  <c r="F122" i="91"/>
  <c r="G122" i="91"/>
  <c r="G121" i="91" s="1"/>
  <c r="H122" i="91"/>
  <c r="I122" i="91"/>
  <c r="J122" i="91"/>
  <c r="K122" i="91"/>
  <c r="K121" i="91" s="1"/>
  <c r="M122" i="91"/>
  <c r="M121" i="91" s="1"/>
  <c r="N122" i="91"/>
  <c r="O122" i="91"/>
  <c r="O121" i="91" s="1"/>
  <c r="P122" i="91"/>
  <c r="Q122" i="91"/>
  <c r="Q121" i="91" s="1"/>
  <c r="R122" i="91"/>
  <c r="S122" i="91"/>
  <c r="S121" i="91" s="1"/>
  <c r="L123" i="91"/>
  <c r="T123" i="91"/>
  <c r="E124" i="91"/>
  <c r="F124" i="91"/>
  <c r="G124" i="91"/>
  <c r="H124" i="91"/>
  <c r="I124" i="91"/>
  <c r="J124" i="91"/>
  <c r="K124" i="91"/>
  <c r="M124" i="91"/>
  <c r="N124" i="91"/>
  <c r="O124" i="91"/>
  <c r="P124" i="91"/>
  <c r="Q124" i="91"/>
  <c r="R124" i="91"/>
  <c r="S124" i="91"/>
  <c r="L125" i="91"/>
  <c r="T125" i="91"/>
  <c r="G9" i="88"/>
  <c r="H9" i="88"/>
  <c r="I9" i="88" s="1"/>
  <c r="K9" i="88"/>
  <c r="L9" i="88"/>
  <c r="L8" i="88" s="1"/>
  <c r="M9" i="88"/>
  <c r="I10" i="88"/>
  <c r="M10" i="88"/>
  <c r="I11" i="88"/>
  <c r="M11" i="88"/>
  <c r="G12" i="88"/>
  <c r="G8" i="88" s="1"/>
  <c r="H12" i="88"/>
  <c r="H8" i="88" s="1"/>
  <c r="K12" i="88"/>
  <c r="M12" i="88" s="1"/>
  <c r="L12" i="88"/>
  <c r="I13" i="88"/>
  <c r="M13" i="88"/>
  <c r="I14" i="88"/>
  <c r="M14" i="88"/>
  <c r="G15" i="88"/>
  <c r="H15" i="88"/>
  <c r="I15" i="88" s="1"/>
  <c r="K15" i="88"/>
  <c r="L15" i="88"/>
  <c r="M15" i="88"/>
  <c r="I16" i="88"/>
  <c r="M16" i="88"/>
  <c r="I17" i="88"/>
  <c r="M17" i="88"/>
  <c r="G18" i="88"/>
  <c r="I18" i="88" s="1"/>
  <c r="H18" i="88"/>
  <c r="K18" i="88"/>
  <c r="M18" i="88" s="1"/>
  <c r="L18" i="88"/>
  <c r="I19" i="88"/>
  <c r="M19" i="88"/>
  <c r="I20" i="88"/>
  <c r="M20" i="88"/>
  <c r="I21" i="88"/>
  <c r="M21" i="88"/>
  <c r="I22" i="88"/>
  <c r="M22" i="88"/>
  <c r="I23" i="88"/>
  <c r="M23" i="88"/>
  <c r="I24" i="88"/>
  <c r="M24" i="88"/>
  <c r="G25" i="88"/>
  <c r="H25" i="88"/>
  <c r="I25" i="88" s="1"/>
  <c r="K25" i="88"/>
  <c r="L25" i="88"/>
  <c r="M25" i="88"/>
  <c r="I26" i="88"/>
  <c r="M26" i="88"/>
  <c r="I27" i="88"/>
  <c r="M27" i="88"/>
  <c r="G28" i="88"/>
  <c r="I28" i="88" s="1"/>
  <c r="H28" i="88"/>
  <c r="K28" i="88"/>
  <c r="M28" i="88" s="1"/>
  <c r="L28" i="88"/>
  <c r="I29" i="88"/>
  <c r="M29" i="88"/>
  <c r="J30" i="88"/>
  <c r="J133" i="88" s="1"/>
  <c r="G31" i="88"/>
  <c r="G30" i="88" s="1"/>
  <c r="H31" i="88"/>
  <c r="H30" i="88" s="1"/>
  <c r="K31" i="88"/>
  <c r="K30" i="88" s="1"/>
  <c r="L31" i="88"/>
  <c r="M31" i="88" s="1"/>
  <c r="I32" i="88"/>
  <c r="M32" i="88"/>
  <c r="I33" i="88"/>
  <c r="M33" i="88"/>
  <c r="I34" i="88"/>
  <c r="M34" i="88"/>
  <c r="I35" i="88"/>
  <c r="M35" i="88"/>
  <c r="I36" i="88"/>
  <c r="M36" i="88"/>
  <c r="G37" i="88"/>
  <c r="I37" i="88" s="1"/>
  <c r="H37" i="88"/>
  <c r="K37" i="88"/>
  <c r="L37" i="88"/>
  <c r="M37" i="88" s="1"/>
  <c r="I38" i="88"/>
  <c r="M38" i="88"/>
  <c r="I39" i="88"/>
  <c r="M39" i="88"/>
  <c r="G40" i="88"/>
  <c r="H40" i="88"/>
  <c r="I40" i="88"/>
  <c r="K40" i="88"/>
  <c r="M40" i="88" s="1"/>
  <c r="L40" i="88"/>
  <c r="I41" i="88"/>
  <c r="M41" i="88"/>
  <c r="I42" i="88"/>
  <c r="M42" i="88"/>
  <c r="I43" i="88"/>
  <c r="M43" i="88"/>
  <c r="I44" i="88"/>
  <c r="M44" i="88"/>
  <c r="G45" i="88"/>
  <c r="I45" i="88" s="1"/>
  <c r="H45" i="88"/>
  <c r="K45" i="88"/>
  <c r="L45" i="88"/>
  <c r="M45" i="88" s="1"/>
  <c r="I46" i="88"/>
  <c r="M46" i="88"/>
  <c r="I47" i="88"/>
  <c r="M47" i="88"/>
  <c r="G48" i="88"/>
  <c r="H48" i="88"/>
  <c r="I48" i="88"/>
  <c r="K48" i="88"/>
  <c r="L48" i="88"/>
  <c r="M48" i="88"/>
  <c r="I49" i="88"/>
  <c r="M49" i="88"/>
  <c r="I50" i="88"/>
  <c r="M50" i="88"/>
  <c r="I51" i="88"/>
  <c r="M51" i="88"/>
  <c r="G52" i="88"/>
  <c r="H52" i="88"/>
  <c r="I52" i="88"/>
  <c r="K52" i="88"/>
  <c r="L52" i="88"/>
  <c r="M52" i="88"/>
  <c r="I53" i="88"/>
  <c r="M53" i="88"/>
  <c r="I54" i="88"/>
  <c r="M54" i="88"/>
  <c r="G55" i="88"/>
  <c r="I55" i="88" s="1"/>
  <c r="H55" i="88"/>
  <c r="K55" i="88"/>
  <c r="M55" i="88" s="1"/>
  <c r="L55" i="88"/>
  <c r="I56" i="88"/>
  <c r="M56" i="88"/>
  <c r="I57" i="88"/>
  <c r="M57" i="88"/>
  <c r="I58" i="88"/>
  <c r="M58" i="88"/>
  <c r="G59" i="88"/>
  <c r="I59" i="88" s="1"/>
  <c r="H59" i="88"/>
  <c r="K59" i="88"/>
  <c r="M59" i="88" s="1"/>
  <c r="L59" i="88"/>
  <c r="I60" i="88"/>
  <c r="M60" i="88"/>
  <c r="G61" i="88"/>
  <c r="I61" i="88" s="1"/>
  <c r="J61" i="88"/>
  <c r="G62" i="88"/>
  <c r="I62" i="88" s="1"/>
  <c r="H62" i="88"/>
  <c r="H61" i="88" s="1"/>
  <c r="K62" i="88"/>
  <c r="L62" i="88"/>
  <c r="L61" i="88" s="1"/>
  <c r="M62" i="88"/>
  <c r="I63" i="88"/>
  <c r="M63" i="88"/>
  <c r="I64" i="88"/>
  <c r="M64" i="88"/>
  <c r="G65" i="88"/>
  <c r="H65" i="88"/>
  <c r="I65" i="88"/>
  <c r="K65" i="88"/>
  <c r="M65" i="88" s="1"/>
  <c r="L65" i="88"/>
  <c r="I66" i="88"/>
  <c r="M66" i="88"/>
  <c r="G67" i="88"/>
  <c r="H67" i="88"/>
  <c r="I67" i="88"/>
  <c r="K67" i="88"/>
  <c r="M67" i="88" s="1"/>
  <c r="L67" i="88"/>
  <c r="I68" i="88"/>
  <c r="M68" i="88"/>
  <c r="I69" i="88"/>
  <c r="M69" i="88"/>
  <c r="G75" i="88"/>
  <c r="I75" i="88" s="1"/>
  <c r="H75" i="88"/>
  <c r="L75" i="88"/>
  <c r="G76" i="88"/>
  <c r="H76" i="88"/>
  <c r="I76" i="88"/>
  <c r="K76" i="88"/>
  <c r="K75" i="88" s="1"/>
  <c r="M75" i="88" s="1"/>
  <c r="L76" i="88"/>
  <c r="I77" i="88"/>
  <c r="M77" i="88"/>
  <c r="G78" i="88"/>
  <c r="H78" i="88"/>
  <c r="I78" i="88"/>
  <c r="K78" i="88"/>
  <c r="M78" i="88" s="1"/>
  <c r="L78" i="88"/>
  <c r="I79" i="88"/>
  <c r="M79" i="88"/>
  <c r="J80" i="88"/>
  <c r="G81" i="88"/>
  <c r="G80" i="88" s="1"/>
  <c r="H81" i="88"/>
  <c r="H80" i="88" s="1"/>
  <c r="K81" i="88"/>
  <c r="K80" i="88" s="1"/>
  <c r="L81" i="88"/>
  <c r="L80" i="88" s="1"/>
  <c r="I82" i="88"/>
  <c r="M82" i="88"/>
  <c r="I83" i="88"/>
  <c r="M83" i="88"/>
  <c r="I84" i="88"/>
  <c r="M84" i="88"/>
  <c r="I85" i="88"/>
  <c r="M85" i="88"/>
  <c r="G86" i="88"/>
  <c r="H86" i="88"/>
  <c r="I86" i="88"/>
  <c r="K86" i="88"/>
  <c r="L86" i="88"/>
  <c r="M86" i="88"/>
  <c r="I87" i="88"/>
  <c r="M87" i="88"/>
  <c r="I88" i="88"/>
  <c r="M88" i="88"/>
  <c r="I89" i="88"/>
  <c r="M89" i="88"/>
  <c r="I90" i="88"/>
  <c r="M90" i="88"/>
  <c r="I91" i="88"/>
  <c r="M91" i="88"/>
  <c r="I92" i="88"/>
  <c r="M92" i="88"/>
  <c r="G93" i="88"/>
  <c r="I93" i="88" s="1"/>
  <c r="H93" i="88"/>
  <c r="K93" i="88"/>
  <c r="M93" i="88" s="1"/>
  <c r="L93" i="88"/>
  <c r="I94" i="88"/>
  <c r="M94" i="88"/>
  <c r="G95" i="88"/>
  <c r="I95" i="88" s="1"/>
  <c r="H95" i="88"/>
  <c r="K95" i="88"/>
  <c r="M95" i="88" s="1"/>
  <c r="L95" i="88"/>
  <c r="I96" i="88"/>
  <c r="M96" i="88"/>
  <c r="I97" i="88"/>
  <c r="M97" i="88"/>
  <c r="G99" i="88"/>
  <c r="G98" i="88" s="1"/>
  <c r="H99" i="88"/>
  <c r="K99" i="88"/>
  <c r="K98" i="88" s="1"/>
  <c r="L99" i="88"/>
  <c r="L98" i="88" s="1"/>
  <c r="I100" i="88"/>
  <c r="M100" i="88"/>
  <c r="I101" i="88"/>
  <c r="M101" i="88"/>
  <c r="G102" i="88"/>
  <c r="H102" i="88"/>
  <c r="H98" i="88" s="1"/>
  <c r="I102" i="88"/>
  <c r="K102" i="88"/>
  <c r="L102" i="88"/>
  <c r="M102" i="88"/>
  <c r="I103" i="88"/>
  <c r="M103" i="88"/>
  <c r="I104" i="88"/>
  <c r="M104" i="88"/>
  <c r="G105" i="88"/>
  <c r="I105" i="88" s="1"/>
  <c r="H105" i="88"/>
  <c r="K105" i="88"/>
  <c r="M105" i="88" s="1"/>
  <c r="L105" i="88"/>
  <c r="I106" i="88"/>
  <c r="M106" i="88"/>
  <c r="G107" i="88"/>
  <c r="I107" i="88" s="1"/>
  <c r="H107" i="88"/>
  <c r="K107" i="88"/>
  <c r="L107" i="88"/>
  <c r="M107" i="88" s="1"/>
  <c r="I108" i="88"/>
  <c r="M108" i="88"/>
  <c r="G109" i="88"/>
  <c r="L109" i="88"/>
  <c r="G110" i="88"/>
  <c r="H110" i="88"/>
  <c r="H109" i="88" s="1"/>
  <c r="I110" i="88"/>
  <c r="K110" i="88"/>
  <c r="K109" i="88" s="1"/>
  <c r="M109" i="88" s="1"/>
  <c r="L110" i="88"/>
  <c r="M110" i="88" s="1"/>
  <c r="I111" i="88"/>
  <c r="M111" i="88"/>
  <c r="I112" i="88"/>
  <c r="M112" i="88"/>
  <c r="I113" i="88"/>
  <c r="M113" i="88"/>
  <c r="G114" i="88"/>
  <c r="H114" i="88"/>
  <c r="I114" i="88"/>
  <c r="K114" i="88"/>
  <c r="L114" i="88"/>
  <c r="M114" i="88"/>
  <c r="I115" i="88"/>
  <c r="M115" i="88"/>
  <c r="I116" i="88"/>
  <c r="M116" i="88"/>
  <c r="G117" i="88"/>
  <c r="I117" i="88" s="1"/>
  <c r="L117" i="88"/>
  <c r="G118" i="88"/>
  <c r="H118" i="88"/>
  <c r="H117" i="88" s="1"/>
  <c r="I118" i="88"/>
  <c r="K118" i="88"/>
  <c r="K117" i="88" s="1"/>
  <c r="M117" i="88" s="1"/>
  <c r="L118" i="88"/>
  <c r="M118" i="88"/>
  <c r="I119" i="88"/>
  <c r="M119" i="88"/>
  <c r="G120" i="88"/>
  <c r="H120" i="88"/>
  <c r="I120" i="88"/>
  <c r="K120" i="88"/>
  <c r="L120" i="88"/>
  <c r="M120" i="88"/>
  <c r="I121" i="88"/>
  <c r="M121" i="88"/>
  <c r="G122" i="88"/>
  <c r="H122" i="88"/>
  <c r="I122" i="88"/>
  <c r="K122" i="88"/>
  <c r="L122" i="88"/>
  <c r="M122" i="88"/>
  <c r="I123" i="88"/>
  <c r="M123" i="88"/>
  <c r="I124" i="88"/>
  <c r="M124" i="88"/>
  <c r="I125" i="88"/>
  <c r="M125" i="88"/>
  <c r="G126" i="88"/>
  <c r="H126" i="88"/>
  <c r="I126" i="88"/>
  <c r="K126" i="88"/>
  <c r="L126" i="88"/>
  <c r="M126" i="88"/>
  <c r="I127" i="88"/>
  <c r="M127" i="88"/>
  <c r="G129" i="88"/>
  <c r="G128" i="88" s="1"/>
  <c r="I128" i="88" s="1"/>
  <c r="H129" i="88"/>
  <c r="H128" i="88" s="1"/>
  <c r="K129" i="88"/>
  <c r="K128" i="88" s="1"/>
  <c r="M128" i="88" s="1"/>
  <c r="L129" i="88"/>
  <c r="L128" i="88" s="1"/>
  <c r="I130" i="88"/>
  <c r="M130" i="88"/>
  <c r="G131" i="88"/>
  <c r="I131" i="88" s="1"/>
  <c r="H131" i="88"/>
  <c r="K131" i="88"/>
  <c r="M131" i="88" s="1"/>
  <c r="L131" i="88"/>
  <c r="I132" i="88"/>
  <c r="M132" i="88"/>
  <c r="H9" i="87"/>
  <c r="J9" i="87" s="1"/>
  <c r="I9" i="87"/>
  <c r="L9" i="87"/>
  <c r="N9" i="87" s="1"/>
  <c r="M9" i="87"/>
  <c r="J10" i="87"/>
  <c r="N10" i="87"/>
  <c r="J11" i="87"/>
  <c r="N11" i="87"/>
  <c r="J12" i="87"/>
  <c r="N12" i="87"/>
  <c r="J13" i="87"/>
  <c r="N13" i="87"/>
  <c r="J14" i="87"/>
  <c r="N14" i="87"/>
  <c r="J15" i="87"/>
  <c r="N15" i="87"/>
  <c r="H16" i="87"/>
  <c r="I16" i="87"/>
  <c r="I53" i="87" s="1"/>
  <c r="J16" i="87"/>
  <c r="L16" i="87"/>
  <c r="M16" i="87"/>
  <c r="N16" i="87"/>
  <c r="J17" i="87"/>
  <c r="N17" i="87"/>
  <c r="J18" i="87"/>
  <c r="N18" i="87"/>
  <c r="J19" i="87"/>
  <c r="N19" i="87"/>
  <c r="J20" i="87"/>
  <c r="N20" i="87"/>
  <c r="J21" i="87"/>
  <c r="N21" i="87"/>
  <c r="J22" i="87"/>
  <c r="N22" i="87"/>
  <c r="J23" i="87"/>
  <c r="N23" i="87"/>
  <c r="J24" i="87"/>
  <c r="N24" i="87"/>
  <c r="H25" i="87"/>
  <c r="J25" i="87" s="1"/>
  <c r="I25" i="87"/>
  <c r="L25" i="87"/>
  <c r="N25" i="87" s="1"/>
  <c r="M25" i="87"/>
  <c r="J26" i="87"/>
  <c r="N26" i="87"/>
  <c r="J27" i="87"/>
  <c r="N27" i="87"/>
  <c r="J28" i="87"/>
  <c r="N28" i="87"/>
  <c r="H29" i="87"/>
  <c r="J29" i="87" s="1"/>
  <c r="I29" i="87"/>
  <c r="L29" i="87"/>
  <c r="N29" i="87" s="1"/>
  <c r="M29" i="87"/>
  <c r="J30" i="87"/>
  <c r="N30" i="87"/>
  <c r="J31" i="87"/>
  <c r="N31" i="87"/>
  <c r="H32" i="87"/>
  <c r="I32" i="87"/>
  <c r="J32" i="87"/>
  <c r="L32" i="87"/>
  <c r="M32" i="87"/>
  <c r="N32" i="87"/>
  <c r="J33" i="87"/>
  <c r="N33" i="87"/>
  <c r="J34" i="87"/>
  <c r="N34" i="87"/>
  <c r="J35" i="87"/>
  <c r="N35" i="87"/>
  <c r="J36" i="87"/>
  <c r="N36" i="87"/>
  <c r="H37" i="87"/>
  <c r="J37" i="87" s="1"/>
  <c r="I37" i="87"/>
  <c r="L37" i="87"/>
  <c r="N37" i="87" s="1"/>
  <c r="M37" i="87"/>
  <c r="J38" i="87"/>
  <c r="N38" i="87"/>
  <c r="J39" i="87"/>
  <c r="N39" i="87"/>
  <c r="J40" i="87"/>
  <c r="N40" i="87"/>
  <c r="J41" i="87"/>
  <c r="N41" i="87"/>
  <c r="H42" i="87"/>
  <c r="I42" i="87"/>
  <c r="J42" i="87"/>
  <c r="L42" i="87"/>
  <c r="M42" i="87"/>
  <c r="N42" i="87"/>
  <c r="J43" i="87"/>
  <c r="N43" i="87"/>
  <c r="J44" i="87"/>
  <c r="N44" i="87"/>
  <c r="H45" i="87"/>
  <c r="J45" i="87" s="1"/>
  <c r="I45" i="87"/>
  <c r="L45" i="87"/>
  <c r="N45" i="87" s="1"/>
  <c r="M45" i="87"/>
  <c r="J46" i="87"/>
  <c r="N46" i="87"/>
  <c r="J47" i="87"/>
  <c r="N47" i="87"/>
  <c r="J48" i="87"/>
  <c r="N48" i="87"/>
  <c r="J49" i="87"/>
  <c r="N49" i="87"/>
  <c r="H50" i="87"/>
  <c r="I50" i="87"/>
  <c r="J50" i="87"/>
  <c r="L50" i="87"/>
  <c r="M50" i="87"/>
  <c r="N50" i="87"/>
  <c r="J51" i="87"/>
  <c r="N51" i="87"/>
  <c r="J52" i="87"/>
  <c r="N52" i="87"/>
  <c r="H53" i="87"/>
  <c r="L53" i="87"/>
  <c r="M53" i="87"/>
  <c r="G9" i="86"/>
  <c r="H9" i="86"/>
  <c r="I9" i="86" s="1"/>
  <c r="K9" i="86"/>
  <c r="L9" i="86"/>
  <c r="M9" i="86"/>
  <c r="I10" i="86"/>
  <c r="M10" i="86"/>
  <c r="I11" i="86"/>
  <c r="M11" i="86"/>
  <c r="G12" i="86"/>
  <c r="G8" i="86" s="1"/>
  <c r="H12" i="86"/>
  <c r="H8" i="86" s="1"/>
  <c r="K12" i="86"/>
  <c r="M12" i="86" s="1"/>
  <c r="L12" i="86"/>
  <c r="L8" i="86" s="1"/>
  <c r="I13" i="86"/>
  <c r="M13" i="86"/>
  <c r="I14" i="86"/>
  <c r="M14" i="86"/>
  <c r="G15" i="86"/>
  <c r="H15" i="86"/>
  <c r="I15" i="86" s="1"/>
  <c r="K15" i="86"/>
  <c r="L15" i="86"/>
  <c r="M15" i="86"/>
  <c r="I16" i="86"/>
  <c r="M16" i="86"/>
  <c r="I17" i="86"/>
  <c r="M17" i="86"/>
  <c r="G18" i="86"/>
  <c r="I18" i="86" s="1"/>
  <c r="H18" i="86"/>
  <c r="K18" i="86"/>
  <c r="M18" i="86" s="1"/>
  <c r="L18" i="86"/>
  <c r="I19" i="86"/>
  <c r="M19" i="86"/>
  <c r="I20" i="86"/>
  <c r="M20" i="86"/>
  <c r="I21" i="86"/>
  <c r="M21" i="86"/>
  <c r="I22" i="86"/>
  <c r="M22" i="86"/>
  <c r="I23" i="86"/>
  <c r="M23" i="86"/>
  <c r="I24" i="86"/>
  <c r="M24" i="86"/>
  <c r="G25" i="86"/>
  <c r="H25" i="86"/>
  <c r="I25" i="86" s="1"/>
  <c r="K25" i="86"/>
  <c r="L25" i="86"/>
  <c r="M25" i="86"/>
  <c r="I26" i="86"/>
  <c r="M26" i="86"/>
  <c r="I27" i="86"/>
  <c r="M27" i="86"/>
  <c r="G28" i="86"/>
  <c r="I28" i="86" s="1"/>
  <c r="H28" i="86"/>
  <c r="K28" i="86"/>
  <c r="M28" i="86" s="1"/>
  <c r="L28" i="86"/>
  <c r="I29" i="86"/>
  <c r="M29" i="86"/>
  <c r="J30" i="86"/>
  <c r="J130" i="86" s="1"/>
  <c r="G31" i="86"/>
  <c r="G30" i="86" s="1"/>
  <c r="H31" i="86"/>
  <c r="H30" i="86" s="1"/>
  <c r="K31" i="86"/>
  <c r="L31" i="86"/>
  <c r="M31" i="86" s="1"/>
  <c r="I32" i="86"/>
  <c r="M32" i="86"/>
  <c r="I33" i="86"/>
  <c r="M33" i="86"/>
  <c r="I34" i="86"/>
  <c r="M34" i="86"/>
  <c r="I35" i="86"/>
  <c r="M35" i="86"/>
  <c r="G36" i="86"/>
  <c r="H36" i="86"/>
  <c r="I36" i="86"/>
  <c r="K36" i="86"/>
  <c r="K30" i="86" s="1"/>
  <c r="L36" i="86"/>
  <c r="I37" i="86"/>
  <c r="M37" i="86"/>
  <c r="I38" i="86"/>
  <c r="M38" i="86"/>
  <c r="G39" i="86"/>
  <c r="I39" i="86" s="1"/>
  <c r="H39" i="86"/>
  <c r="K39" i="86"/>
  <c r="L39" i="86"/>
  <c r="M39" i="86" s="1"/>
  <c r="I40" i="86"/>
  <c r="M40" i="86"/>
  <c r="I41" i="86"/>
  <c r="M41" i="86"/>
  <c r="I42" i="86"/>
  <c r="M42" i="86"/>
  <c r="I43" i="86"/>
  <c r="M43" i="86"/>
  <c r="G44" i="86"/>
  <c r="H44" i="86"/>
  <c r="I44" i="86"/>
  <c r="K44" i="86"/>
  <c r="M44" i="86" s="1"/>
  <c r="L44" i="86"/>
  <c r="I45" i="86"/>
  <c r="M45" i="86"/>
  <c r="I46" i="86"/>
  <c r="M46" i="86"/>
  <c r="G47" i="86"/>
  <c r="I47" i="86" s="1"/>
  <c r="H47" i="86"/>
  <c r="K47" i="86"/>
  <c r="L47" i="86"/>
  <c r="M47" i="86" s="1"/>
  <c r="I48" i="86"/>
  <c r="M48" i="86"/>
  <c r="I49" i="86"/>
  <c r="M49" i="86"/>
  <c r="I50" i="86"/>
  <c r="M50" i="86"/>
  <c r="G51" i="86"/>
  <c r="I51" i="86" s="1"/>
  <c r="H51" i="86"/>
  <c r="K51" i="86"/>
  <c r="L51" i="86"/>
  <c r="M51" i="86" s="1"/>
  <c r="I52" i="86"/>
  <c r="M52" i="86"/>
  <c r="I53" i="86"/>
  <c r="M53" i="86"/>
  <c r="G54" i="86"/>
  <c r="H54" i="86"/>
  <c r="I54" i="86"/>
  <c r="K54" i="86"/>
  <c r="M54" i="86" s="1"/>
  <c r="L54" i="86"/>
  <c r="I55" i="86"/>
  <c r="M55" i="86"/>
  <c r="I56" i="86"/>
  <c r="M56" i="86"/>
  <c r="I57" i="86"/>
  <c r="M57" i="86"/>
  <c r="G58" i="86"/>
  <c r="H58" i="86"/>
  <c r="I58" i="86"/>
  <c r="K58" i="86"/>
  <c r="M58" i="86" s="1"/>
  <c r="L58" i="86"/>
  <c r="I59" i="86"/>
  <c r="M59" i="86"/>
  <c r="J60" i="86"/>
  <c r="G61" i="86"/>
  <c r="G60" i="86" s="1"/>
  <c r="H61" i="86"/>
  <c r="H60" i="86" s="1"/>
  <c r="K61" i="86"/>
  <c r="K60" i="86" s="1"/>
  <c r="M60" i="86" s="1"/>
  <c r="L61" i="86"/>
  <c r="L60" i="86" s="1"/>
  <c r="I62" i="86"/>
  <c r="M62" i="86"/>
  <c r="I63" i="86"/>
  <c r="M63" i="86"/>
  <c r="G64" i="86"/>
  <c r="H64" i="86"/>
  <c r="I64" i="86" s="1"/>
  <c r="K64" i="86"/>
  <c r="L64" i="86"/>
  <c r="M64" i="86"/>
  <c r="I65" i="86"/>
  <c r="M65" i="86"/>
  <c r="G66" i="86"/>
  <c r="H66" i="86"/>
  <c r="I66" i="86" s="1"/>
  <c r="K66" i="86"/>
  <c r="L66" i="86"/>
  <c r="M66" i="86"/>
  <c r="I67" i="86"/>
  <c r="M67" i="86"/>
  <c r="I68" i="86"/>
  <c r="M68" i="86"/>
  <c r="G74" i="86"/>
  <c r="K74" i="86"/>
  <c r="M74" i="86" s="1"/>
  <c r="L74" i="86"/>
  <c r="G75" i="86"/>
  <c r="H75" i="86"/>
  <c r="I75" i="86" s="1"/>
  <c r="K75" i="86"/>
  <c r="L75" i="86"/>
  <c r="M75" i="86"/>
  <c r="I76" i="86"/>
  <c r="M76" i="86"/>
  <c r="G77" i="86"/>
  <c r="H77" i="86"/>
  <c r="I77" i="86" s="1"/>
  <c r="K77" i="86"/>
  <c r="L77" i="86"/>
  <c r="M77" i="86"/>
  <c r="I78" i="86"/>
  <c r="M78" i="86"/>
  <c r="H79" i="86"/>
  <c r="J79" i="86"/>
  <c r="L79" i="86"/>
  <c r="G80" i="86"/>
  <c r="G79" i="86" s="1"/>
  <c r="I79" i="86" s="1"/>
  <c r="H80" i="86"/>
  <c r="I80" i="86"/>
  <c r="K80" i="86"/>
  <c r="K79" i="86" s="1"/>
  <c r="M79" i="86" s="1"/>
  <c r="L80" i="86"/>
  <c r="I81" i="86"/>
  <c r="M81" i="86"/>
  <c r="I82" i="86"/>
  <c r="M82" i="86"/>
  <c r="I83" i="86"/>
  <c r="M83" i="86"/>
  <c r="I84" i="86"/>
  <c r="M84" i="86"/>
  <c r="G85" i="86"/>
  <c r="I85" i="86" s="1"/>
  <c r="H85" i="86"/>
  <c r="K85" i="86"/>
  <c r="L85" i="86"/>
  <c r="M85" i="86" s="1"/>
  <c r="I86" i="86"/>
  <c r="M86" i="86"/>
  <c r="I87" i="86"/>
  <c r="M87" i="86"/>
  <c r="I88" i="86"/>
  <c r="M88" i="86"/>
  <c r="I89" i="86"/>
  <c r="M89" i="86"/>
  <c r="I90" i="86"/>
  <c r="M90" i="86"/>
  <c r="I91" i="86"/>
  <c r="M91" i="86"/>
  <c r="G92" i="86"/>
  <c r="H92" i="86"/>
  <c r="I92" i="86"/>
  <c r="K92" i="86"/>
  <c r="M92" i="86" s="1"/>
  <c r="L92" i="86"/>
  <c r="I93" i="86"/>
  <c r="M93" i="86"/>
  <c r="G94" i="86"/>
  <c r="H94" i="86"/>
  <c r="I94" i="86"/>
  <c r="K94" i="86"/>
  <c r="M94" i="86" s="1"/>
  <c r="L94" i="86"/>
  <c r="I95" i="86"/>
  <c r="M95" i="86"/>
  <c r="G97" i="86"/>
  <c r="G96" i="86" s="1"/>
  <c r="I96" i="86" s="1"/>
  <c r="H97" i="86"/>
  <c r="H96" i="86" s="1"/>
  <c r="K97" i="86"/>
  <c r="L97" i="86"/>
  <c r="M97" i="86" s="1"/>
  <c r="I98" i="86"/>
  <c r="M98" i="86"/>
  <c r="I99" i="86"/>
  <c r="M99" i="86"/>
  <c r="G100" i="86"/>
  <c r="H100" i="86"/>
  <c r="I100" i="86"/>
  <c r="K100" i="86"/>
  <c r="K96" i="86" s="1"/>
  <c r="L100" i="86"/>
  <c r="I101" i="86"/>
  <c r="M101" i="86"/>
  <c r="I102" i="86"/>
  <c r="M102" i="86"/>
  <c r="G103" i="86"/>
  <c r="I103" i="86" s="1"/>
  <c r="H103" i="86"/>
  <c r="K103" i="86"/>
  <c r="L103" i="86"/>
  <c r="M103" i="86" s="1"/>
  <c r="I104" i="86"/>
  <c r="M104" i="86"/>
  <c r="G105" i="86"/>
  <c r="I105" i="86" s="1"/>
  <c r="H105" i="86"/>
  <c r="K105" i="86"/>
  <c r="L105" i="86"/>
  <c r="M105" i="86" s="1"/>
  <c r="I106" i="86"/>
  <c r="M106" i="86"/>
  <c r="G108" i="86"/>
  <c r="H108" i="86"/>
  <c r="I108" i="86"/>
  <c r="K108" i="86"/>
  <c r="K107" i="86" s="1"/>
  <c r="L108" i="86"/>
  <c r="I109" i="86"/>
  <c r="M109" i="86"/>
  <c r="I110" i="86"/>
  <c r="M110" i="86"/>
  <c r="G111" i="86"/>
  <c r="I111" i="86" s="1"/>
  <c r="H111" i="86"/>
  <c r="H107" i="86" s="1"/>
  <c r="K111" i="86"/>
  <c r="L111" i="86"/>
  <c r="M111" i="86" s="1"/>
  <c r="I112" i="86"/>
  <c r="M112" i="86"/>
  <c r="I113" i="86"/>
  <c r="M113" i="86"/>
  <c r="K114" i="86"/>
  <c r="G115" i="86"/>
  <c r="G114" i="86" s="1"/>
  <c r="I114" i="86" s="1"/>
  <c r="H115" i="86"/>
  <c r="H114" i="86" s="1"/>
  <c r="K115" i="86"/>
  <c r="L115" i="86"/>
  <c r="M115" i="86" s="1"/>
  <c r="I116" i="86"/>
  <c r="M116" i="86"/>
  <c r="G117" i="86"/>
  <c r="I117" i="86" s="1"/>
  <c r="H117" i="86"/>
  <c r="K117" i="86"/>
  <c r="L117" i="86"/>
  <c r="M117" i="86" s="1"/>
  <c r="I118" i="86"/>
  <c r="M118" i="86"/>
  <c r="G119" i="86"/>
  <c r="I119" i="86" s="1"/>
  <c r="H119" i="86"/>
  <c r="K119" i="86"/>
  <c r="L119" i="86"/>
  <c r="M119" i="86" s="1"/>
  <c r="I120" i="86"/>
  <c r="M120" i="86"/>
  <c r="I121" i="86"/>
  <c r="M121" i="86"/>
  <c r="I122" i="86"/>
  <c r="M122" i="86"/>
  <c r="G123" i="86"/>
  <c r="I123" i="86" s="1"/>
  <c r="H123" i="86"/>
  <c r="K123" i="86"/>
  <c r="L123" i="86"/>
  <c r="M123" i="86" s="1"/>
  <c r="I124" i="86"/>
  <c r="M124" i="86"/>
  <c r="G125" i="86"/>
  <c r="I125" i="86" s="1"/>
  <c r="H125" i="86"/>
  <c r="L125" i="86"/>
  <c r="G126" i="86"/>
  <c r="H126" i="86"/>
  <c r="I126" i="86"/>
  <c r="K126" i="86"/>
  <c r="K125" i="86" s="1"/>
  <c r="M125" i="86" s="1"/>
  <c r="L126" i="86"/>
  <c r="I127" i="86"/>
  <c r="M127" i="86"/>
  <c r="G128" i="86"/>
  <c r="H128" i="86"/>
  <c r="I128" i="86"/>
  <c r="K128" i="86"/>
  <c r="M128" i="86" s="1"/>
  <c r="L128" i="86"/>
  <c r="I129" i="86"/>
  <c r="M129" i="86"/>
  <c r="H9" i="85"/>
  <c r="I9" i="85"/>
  <c r="J9" i="85"/>
  <c r="L9" i="85"/>
  <c r="N9" i="85" s="1"/>
  <c r="N54" i="85" s="1"/>
  <c r="M9" i="85"/>
  <c r="J10" i="85"/>
  <c r="N10" i="85"/>
  <c r="J11" i="85"/>
  <c r="N11" i="85"/>
  <c r="J12" i="85"/>
  <c r="N12" i="85"/>
  <c r="J13" i="85"/>
  <c r="N13" i="85"/>
  <c r="J14" i="85"/>
  <c r="N14" i="85"/>
  <c r="J15" i="85"/>
  <c r="N15" i="85"/>
  <c r="H16" i="85"/>
  <c r="J16" i="85" s="1"/>
  <c r="I16" i="85"/>
  <c r="L16" i="85"/>
  <c r="M16" i="85"/>
  <c r="N16" i="85"/>
  <c r="J17" i="85"/>
  <c r="N17" i="85"/>
  <c r="J18" i="85"/>
  <c r="N18" i="85"/>
  <c r="J19" i="85"/>
  <c r="N19" i="85"/>
  <c r="J20" i="85"/>
  <c r="N20" i="85"/>
  <c r="J21" i="85"/>
  <c r="N21" i="85"/>
  <c r="J22" i="85"/>
  <c r="N22" i="85"/>
  <c r="J23" i="85"/>
  <c r="N23" i="85"/>
  <c r="J24" i="85"/>
  <c r="N24" i="85"/>
  <c r="H25" i="85"/>
  <c r="I25" i="85"/>
  <c r="J25" i="85"/>
  <c r="L25" i="85"/>
  <c r="N25" i="85" s="1"/>
  <c r="M25" i="85"/>
  <c r="J26" i="85"/>
  <c r="N26" i="85"/>
  <c r="J27" i="85"/>
  <c r="N27" i="85"/>
  <c r="J28" i="85"/>
  <c r="N28" i="85"/>
  <c r="H29" i="85"/>
  <c r="I29" i="85"/>
  <c r="J29" i="85"/>
  <c r="L29" i="85"/>
  <c r="N29" i="85" s="1"/>
  <c r="M29" i="85"/>
  <c r="J30" i="85"/>
  <c r="N30" i="85"/>
  <c r="J31" i="85"/>
  <c r="N31" i="85"/>
  <c r="H32" i="85"/>
  <c r="J32" i="85" s="1"/>
  <c r="I32" i="85"/>
  <c r="L32" i="85"/>
  <c r="M32" i="85"/>
  <c r="N32" i="85"/>
  <c r="J33" i="85"/>
  <c r="N33" i="85"/>
  <c r="J34" i="85"/>
  <c r="N34" i="85"/>
  <c r="J35" i="85"/>
  <c r="N35" i="85"/>
  <c r="J36" i="85"/>
  <c r="N36" i="85"/>
  <c r="H37" i="85"/>
  <c r="I37" i="85"/>
  <c r="J37" i="85"/>
  <c r="L37" i="85"/>
  <c r="N37" i="85" s="1"/>
  <c r="M37" i="85"/>
  <c r="J38" i="85"/>
  <c r="N38" i="85"/>
  <c r="J39" i="85"/>
  <c r="N39" i="85"/>
  <c r="J40" i="85"/>
  <c r="N40" i="85"/>
  <c r="J41" i="85"/>
  <c r="N41" i="85"/>
  <c r="J42" i="85"/>
  <c r="N42" i="85"/>
  <c r="H43" i="85"/>
  <c r="J43" i="85" s="1"/>
  <c r="I43" i="85"/>
  <c r="L43" i="85"/>
  <c r="N43" i="85" s="1"/>
  <c r="M43" i="85"/>
  <c r="J44" i="85"/>
  <c r="N44" i="85"/>
  <c r="J45" i="85"/>
  <c r="N45" i="85"/>
  <c r="H46" i="85"/>
  <c r="J46" i="85" s="1"/>
  <c r="I46" i="85"/>
  <c r="L46" i="85"/>
  <c r="M46" i="85"/>
  <c r="N46" i="85"/>
  <c r="J47" i="85"/>
  <c r="N47" i="85"/>
  <c r="J48" i="85"/>
  <c r="N48" i="85"/>
  <c r="J49" i="85"/>
  <c r="N49" i="85"/>
  <c r="J50" i="85"/>
  <c r="N50" i="85"/>
  <c r="H51" i="85"/>
  <c r="I51" i="85"/>
  <c r="J51" i="85"/>
  <c r="L51" i="85"/>
  <c r="N51" i="85" s="1"/>
  <c r="M51" i="85"/>
  <c r="J52" i="85"/>
  <c r="N52" i="85"/>
  <c r="J53" i="85"/>
  <c r="N53" i="85"/>
  <c r="H54" i="85"/>
  <c r="I54" i="85"/>
  <c r="M54" i="85"/>
  <c r="F11" i="84"/>
  <c r="G11" i="84"/>
  <c r="J11" i="84"/>
  <c r="K11" i="84"/>
  <c r="K10" i="84" s="1"/>
  <c r="H12" i="84"/>
  <c r="L12" i="84"/>
  <c r="N12" i="84"/>
  <c r="O12" i="84"/>
  <c r="F13" i="84"/>
  <c r="H13" i="84" s="1"/>
  <c r="G13" i="84"/>
  <c r="J13" i="84"/>
  <c r="L13" i="84" s="1"/>
  <c r="K13" i="84"/>
  <c r="O13" i="84" s="1"/>
  <c r="H14" i="84"/>
  <c r="L14" i="84"/>
  <c r="N14" i="84"/>
  <c r="P14" i="84" s="1"/>
  <c r="O14" i="84"/>
  <c r="F16" i="84"/>
  <c r="G16" i="84"/>
  <c r="J16" i="84"/>
  <c r="K16" i="84"/>
  <c r="H17" i="84"/>
  <c r="L17" i="84"/>
  <c r="N17" i="84"/>
  <c r="O17" i="84"/>
  <c r="F18" i="84"/>
  <c r="G18" i="84"/>
  <c r="J18" i="84"/>
  <c r="L18" i="84" s="1"/>
  <c r="K18" i="84"/>
  <c r="O18" i="84" s="1"/>
  <c r="H19" i="84"/>
  <c r="L19" i="84"/>
  <c r="N19" i="84"/>
  <c r="P19" i="84" s="1"/>
  <c r="O19" i="84"/>
  <c r="F21" i="84"/>
  <c r="H21" i="84" s="1"/>
  <c r="G21" i="84"/>
  <c r="J21" i="84"/>
  <c r="K21" i="84"/>
  <c r="O21" i="84" s="1"/>
  <c r="H22" i="84"/>
  <c r="L22" i="84"/>
  <c r="N22" i="84"/>
  <c r="P22" i="84" s="1"/>
  <c r="O22" i="84"/>
  <c r="F23" i="84"/>
  <c r="G23" i="84"/>
  <c r="J23" i="84"/>
  <c r="N23" i="84" s="1"/>
  <c r="K23" i="84"/>
  <c r="H24" i="84"/>
  <c r="L24" i="84"/>
  <c r="N24" i="84"/>
  <c r="P24" i="84" s="1"/>
  <c r="O24" i="84"/>
  <c r="F27" i="84"/>
  <c r="G27" i="84"/>
  <c r="J27" i="84"/>
  <c r="L27" i="84" s="1"/>
  <c r="K27" i="84"/>
  <c r="H28" i="84"/>
  <c r="L28" i="84"/>
  <c r="N28" i="84"/>
  <c r="P28" i="84" s="1"/>
  <c r="O28" i="84"/>
  <c r="F29" i="84"/>
  <c r="H29" i="84" s="1"/>
  <c r="G29" i="84"/>
  <c r="J29" i="84"/>
  <c r="L29" i="84" s="1"/>
  <c r="K29" i="84"/>
  <c r="O29" i="84"/>
  <c r="H30" i="84"/>
  <c r="L30" i="84"/>
  <c r="N30" i="84"/>
  <c r="O30" i="84"/>
  <c r="H32" i="84"/>
  <c r="L32" i="84"/>
  <c r="N32" i="84"/>
  <c r="O32" i="84"/>
  <c r="H33" i="84"/>
  <c r="L33" i="84"/>
  <c r="N33" i="84"/>
  <c r="O33" i="84"/>
  <c r="P33" i="84" s="1"/>
  <c r="H34" i="84"/>
  <c r="L34" i="84"/>
  <c r="N34" i="84"/>
  <c r="O34" i="84"/>
  <c r="H35" i="84"/>
  <c r="L35" i="84"/>
  <c r="N35" i="84"/>
  <c r="O35" i="84"/>
  <c r="H36" i="84"/>
  <c r="L36" i="84"/>
  <c r="N36" i="84"/>
  <c r="O36" i="84"/>
  <c r="H37" i="84"/>
  <c r="L37" i="84"/>
  <c r="N37" i="84"/>
  <c r="O37" i="84"/>
  <c r="H38" i="84"/>
  <c r="L38" i="84"/>
  <c r="N38" i="84"/>
  <c r="O38" i="84"/>
  <c r="H39" i="84"/>
  <c r="L39" i="84"/>
  <c r="N39" i="84"/>
  <c r="O39" i="84"/>
  <c r="F41" i="84"/>
  <c r="G41" i="84"/>
  <c r="G40" i="84" s="1"/>
  <c r="J41" i="84"/>
  <c r="J40" i="84" s="1"/>
  <c r="K41" i="84"/>
  <c r="H42" i="84"/>
  <c r="L42" i="84"/>
  <c r="N42" i="84"/>
  <c r="O42" i="84"/>
  <c r="H44" i="84"/>
  <c r="L44" i="84"/>
  <c r="N44" i="84"/>
  <c r="O44" i="84"/>
  <c r="H45" i="84"/>
  <c r="L45" i="84"/>
  <c r="N45" i="84"/>
  <c r="O45" i="84"/>
  <c r="F46" i="84"/>
  <c r="F47" i="84"/>
  <c r="G47" i="84"/>
  <c r="G46" i="84" s="1"/>
  <c r="J47" i="84"/>
  <c r="K47" i="84"/>
  <c r="K46" i="84" s="1"/>
  <c r="H49" i="84"/>
  <c r="L49" i="84"/>
  <c r="N49" i="84"/>
  <c r="O49" i="84"/>
  <c r="H50" i="84"/>
  <c r="L50" i="84"/>
  <c r="N50" i="84"/>
  <c r="O50" i="84"/>
  <c r="H51" i="84"/>
  <c r="L51" i="84"/>
  <c r="N51" i="84"/>
  <c r="P51" i="84" s="1"/>
  <c r="O51" i="84"/>
  <c r="H52" i="84"/>
  <c r="L52" i="84"/>
  <c r="N52" i="84"/>
  <c r="O52" i="84"/>
  <c r="F53" i="84"/>
  <c r="F54" i="84"/>
  <c r="G54" i="84"/>
  <c r="J54" i="84"/>
  <c r="J53" i="84" s="1"/>
  <c r="K54" i="84"/>
  <c r="K53" i="84" s="1"/>
  <c r="H55" i="84"/>
  <c r="L55" i="84"/>
  <c r="N55" i="84"/>
  <c r="P55" i="84" s="1"/>
  <c r="O55" i="84"/>
  <c r="F57" i="84"/>
  <c r="F56" i="84" s="1"/>
  <c r="G57" i="84"/>
  <c r="G56" i="84" s="1"/>
  <c r="O56" i="84" s="1"/>
  <c r="J57" i="84"/>
  <c r="K57" i="84"/>
  <c r="K56" i="84" s="1"/>
  <c r="H58" i="84"/>
  <c r="L58" i="84"/>
  <c r="N58" i="84"/>
  <c r="P58" i="84" s="1"/>
  <c r="O58" i="84"/>
  <c r="F61" i="84"/>
  <c r="F60" i="84" s="1"/>
  <c r="G61" i="84"/>
  <c r="G60" i="84" s="1"/>
  <c r="G59" i="84" s="1"/>
  <c r="J61" i="84"/>
  <c r="J60" i="84" s="1"/>
  <c r="J59" i="84" s="1"/>
  <c r="K61" i="84"/>
  <c r="H62" i="84"/>
  <c r="L62" i="84"/>
  <c r="N62" i="84"/>
  <c r="O62" i="84"/>
  <c r="F65" i="84"/>
  <c r="H65" i="84" s="1"/>
  <c r="G65" i="84"/>
  <c r="J65" i="84"/>
  <c r="K65" i="84"/>
  <c r="H66" i="84"/>
  <c r="L66" i="84"/>
  <c r="N66" i="84"/>
  <c r="O66" i="84"/>
  <c r="F67" i="84"/>
  <c r="G67" i="84"/>
  <c r="J67" i="84"/>
  <c r="N67" i="84" s="1"/>
  <c r="K67" i="84"/>
  <c r="H68" i="84"/>
  <c r="L68" i="84"/>
  <c r="N68" i="84"/>
  <c r="O68" i="84"/>
  <c r="H70" i="84"/>
  <c r="L70" i="84"/>
  <c r="N70" i="84"/>
  <c r="P70" i="84" s="1"/>
  <c r="O70" i="84"/>
  <c r="H71" i="84"/>
  <c r="L71" i="84"/>
  <c r="N71" i="84"/>
  <c r="O71" i="84"/>
  <c r="H72" i="84"/>
  <c r="L72" i="84"/>
  <c r="N72" i="84"/>
  <c r="O72" i="84"/>
  <c r="F73" i="84"/>
  <c r="G73" i="84"/>
  <c r="J73" i="84"/>
  <c r="K73" i="84"/>
  <c r="O73" i="84" s="1"/>
  <c r="H74" i="84"/>
  <c r="L74" i="84"/>
  <c r="N74" i="84"/>
  <c r="O74" i="84"/>
  <c r="F76" i="84"/>
  <c r="G76" i="84"/>
  <c r="J76" i="84"/>
  <c r="K76" i="84"/>
  <c r="H77" i="84"/>
  <c r="L77" i="84"/>
  <c r="N77" i="84"/>
  <c r="P77" i="84" s="1"/>
  <c r="O77" i="84"/>
  <c r="F78" i="84"/>
  <c r="H78" i="84" s="1"/>
  <c r="G78" i="84"/>
  <c r="J78" i="84"/>
  <c r="K78" i="84"/>
  <c r="H79" i="84"/>
  <c r="L79" i="84"/>
  <c r="N79" i="84"/>
  <c r="O79" i="84"/>
  <c r="G86" i="84"/>
  <c r="F87" i="84"/>
  <c r="F86" i="84" s="1"/>
  <c r="G87" i="84"/>
  <c r="J87" i="84"/>
  <c r="K87" i="84"/>
  <c r="K86" i="84" s="1"/>
  <c r="H88" i="84"/>
  <c r="L88" i="84"/>
  <c r="N88" i="84"/>
  <c r="O88" i="84"/>
  <c r="F90" i="84"/>
  <c r="G90" i="84"/>
  <c r="J90" i="84"/>
  <c r="K90" i="84"/>
  <c r="H91" i="84"/>
  <c r="L91" i="84"/>
  <c r="N91" i="84"/>
  <c r="O91" i="84"/>
  <c r="F92" i="84"/>
  <c r="G92" i="84"/>
  <c r="J92" i="84"/>
  <c r="L92" i="84" s="1"/>
  <c r="K92" i="84"/>
  <c r="H93" i="84"/>
  <c r="L93" i="84"/>
  <c r="N93" i="84"/>
  <c r="O93" i="84"/>
  <c r="H94" i="84"/>
  <c r="L94" i="84"/>
  <c r="N94" i="84"/>
  <c r="O94" i="84"/>
  <c r="H95" i="84"/>
  <c r="L95" i="84"/>
  <c r="N95" i="84"/>
  <c r="O95" i="84"/>
  <c r="H96" i="84"/>
  <c r="L96" i="84"/>
  <c r="N96" i="84"/>
  <c r="O96" i="84"/>
  <c r="F97" i="84"/>
  <c r="G97" i="84"/>
  <c r="O97" i="84" s="1"/>
  <c r="J97" i="84"/>
  <c r="K97" i="84"/>
  <c r="H98" i="84"/>
  <c r="L98" i="84"/>
  <c r="N98" i="84"/>
  <c r="O98" i="84"/>
  <c r="P98" i="84" s="1"/>
  <c r="F100" i="84"/>
  <c r="F99" i="84" s="1"/>
  <c r="H99" i="84" s="1"/>
  <c r="G100" i="84"/>
  <c r="G99" i="84" s="1"/>
  <c r="J100" i="84"/>
  <c r="K100" i="84"/>
  <c r="K99" i="84" s="1"/>
  <c r="H101" i="84"/>
  <c r="L101" i="84"/>
  <c r="N101" i="84"/>
  <c r="P101" i="84" s="1"/>
  <c r="O101" i="84"/>
  <c r="F104" i="84"/>
  <c r="G104" i="84"/>
  <c r="J104" i="84"/>
  <c r="K104" i="84"/>
  <c r="O104" i="84" s="1"/>
  <c r="H105" i="84"/>
  <c r="L105" i="84"/>
  <c r="N105" i="84"/>
  <c r="P105" i="84" s="1"/>
  <c r="O105" i="84"/>
  <c r="F106" i="84"/>
  <c r="G106" i="84"/>
  <c r="J106" i="84"/>
  <c r="K106" i="84"/>
  <c r="H107" i="84"/>
  <c r="L107" i="84"/>
  <c r="N107" i="84"/>
  <c r="P107" i="84" s="1"/>
  <c r="O107" i="84"/>
  <c r="H108" i="84"/>
  <c r="L108" i="84"/>
  <c r="N108" i="84"/>
  <c r="O108" i="84"/>
  <c r="H109" i="84"/>
  <c r="L109" i="84"/>
  <c r="N109" i="84"/>
  <c r="O109" i="84"/>
  <c r="H110" i="84"/>
  <c r="L110" i="84"/>
  <c r="N110" i="84"/>
  <c r="P110" i="84" s="1"/>
  <c r="O110" i="84"/>
  <c r="H111" i="84"/>
  <c r="L111" i="84"/>
  <c r="N111" i="84"/>
  <c r="O111" i="84"/>
  <c r="P111" i="84"/>
  <c r="H112" i="84"/>
  <c r="L112" i="84"/>
  <c r="N112" i="84"/>
  <c r="O112" i="84"/>
  <c r="P112" i="84" s="1"/>
  <c r="H113" i="84"/>
  <c r="L113" i="84"/>
  <c r="N113" i="84"/>
  <c r="O113" i="84"/>
  <c r="H114" i="84"/>
  <c r="L114" i="84"/>
  <c r="N114" i="84"/>
  <c r="O114" i="84"/>
  <c r="H115" i="84"/>
  <c r="L115" i="84"/>
  <c r="N115" i="84"/>
  <c r="O115" i="84"/>
  <c r="P115" i="84" s="1"/>
  <c r="H116" i="84"/>
  <c r="L116" i="84"/>
  <c r="N116" i="84"/>
  <c r="O116" i="84"/>
  <c r="F118" i="84"/>
  <c r="F117" i="84" s="1"/>
  <c r="N117" i="84" s="1"/>
  <c r="G118" i="84"/>
  <c r="J118" i="84"/>
  <c r="J117" i="84" s="1"/>
  <c r="K118" i="84"/>
  <c r="L118" i="84" s="1"/>
  <c r="H119" i="84"/>
  <c r="L119" i="84"/>
  <c r="N119" i="84"/>
  <c r="O119" i="84"/>
  <c r="F121" i="84"/>
  <c r="G121" i="84"/>
  <c r="H121" i="84" s="1"/>
  <c r="J121" i="84"/>
  <c r="L121" i="84" s="1"/>
  <c r="K121" i="84"/>
  <c r="H122" i="84"/>
  <c r="L122" i="84"/>
  <c r="N122" i="84"/>
  <c r="P122" i="84" s="1"/>
  <c r="O122" i="84"/>
  <c r="F123" i="84"/>
  <c r="G123" i="84"/>
  <c r="O123" i="84" s="1"/>
  <c r="J123" i="84"/>
  <c r="K123" i="84"/>
  <c r="H124" i="84"/>
  <c r="L124" i="84"/>
  <c r="N124" i="84"/>
  <c r="O124" i="84"/>
  <c r="J126" i="84"/>
  <c r="F127" i="84"/>
  <c r="G127" i="84"/>
  <c r="G126" i="84" s="1"/>
  <c r="J127" i="84"/>
  <c r="K127" i="84"/>
  <c r="H128" i="84"/>
  <c r="L128" i="84"/>
  <c r="N128" i="84"/>
  <c r="O128" i="84"/>
  <c r="P128" i="84" s="1"/>
  <c r="H129" i="84"/>
  <c r="L129" i="84"/>
  <c r="N129" i="84"/>
  <c r="O129" i="84"/>
  <c r="F131" i="84"/>
  <c r="G131" i="84"/>
  <c r="G130" i="84" s="1"/>
  <c r="J131" i="84"/>
  <c r="J130" i="84" s="1"/>
  <c r="K131" i="84"/>
  <c r="H132" i="84"/>
  <c r="L132" i="84"/>
  <c r="N132" i="84"/>
  <c r="O132" i="84"/>
  <c r="P132" i="84" s="1"/>
  <c r="I134" i="84"/>
  <c r="F135" i="84"/>
  <c r="G135" i="84"/>
  <c r="J135" i="84"/>
  <c r="K135" i="84"/>
  <c r="O135" i="84"/>
  <c r="H136" i="84"/>
  <c r="L136" i="84"/>
  <c r="N136" i="84"/>
  <c r="O136" i="84"/>
  <c r="F137" i="84"/>
  <c r="G137" i="84"/>
  <c r="J137" i="84"/>
  <c r="N137" i="84" s="1"/>
  <c r="K137" i="84"/>
  <c r="L137" i="84" s="1"/>
  <c r="H138" i="84"/>
  <c r="L138" i="84"/>
  <c r="N138" i="84"/>
  <c r="O138" i="84"/>
  <c r="P138" i="84" s="1"/>
  <c r="F139" i="84"/>
  <c r="H139" i="84" s="1"/>
  <c r="G139" i="84"/>
  <c r="J139" i="84"/>
  <c r="K139" i="84"/>
  <c r="O139" i="84" s="1"/>
  <c r="H140" i="84"/>
  <c r="L140" i="84"/>
  <c r="N140" i="84"/>
  <c r="P140" i="84" s="1"/>
  <c r="O140" i="84"/>
  <c r="F142" i="84"/>
  <c r="G142" i="84"/>
  <c r="J142" i="84"/>
  <c r="K142" i="84"/>
  <c r="H143" i="84"/>
  <c r="I143" i="84"/>
  <c r="L143" i="84"/>
  <c r="N143" i="84"/>
  <c r="O143" i="84"/>
  <c r="F144" i="84"/>
  <c r="G144" i="84"/>
  <c r="J144" i="84"/>
  <c r="N144" i="84" s="1"/>
  <c r="K144" i="84"/>
  <c r="H145" i="84"/>
  <c r="L145" i="84"/>
  <c r="N145" i="84"/>
  <c r="O145" i="84"/>
  <c r="P145" i="84"/>
  <c r="F147" i="84"/>
  <c r="F146" i="84" s="1"/>
  <c r="G147" i="84"/>
  <c r="G146" i="84" s="1"/>
  <c r="J147" i="84"/>
  <c r="K147" i="84"/>
  <c r="K146" i="84" s="1"/>
  <c r="N147" i="84"/>
  <c r="H148" i="84"/>
  <c r="L148" i="84"/>
  <c r="N148" i="84"/>
  <c r="O148" i="84"/>
  <c r="F151" i="84"/>
  <c r="F150" i="84" s="1"/>
  <c r="G151" i="84"/>
  <c r="G150" i="84" s="1"/>
  <c r="G149" i="84" s="1"/>
  <c r="J151" i="84"/>
  <c r="K151" i="84"/>
  <c r="K150" i="84" s="1"/>
  <c r="K149" i="84" s="1"/>
  <c r="H152" i="84"/>
  <c r="L152" i="84"/>
  <c r="N152" i="84"/>
  <c r="O152" i="84"/>
  <c r="H153" i="84"/>
  <c r="L153" i="84"/>
  <c r="N153" i="84"/>
  <c r="O153" i="84"/>
  <c r="F10" i="83"/>
  <c r="K10" i="83"/>
  <c r="F11" i="83"/>
  <c r="G11" i="83"/>
  <c r="G10" i="83" s="1"/>
  <c r="J11" i="83"/>
  <c r="K11" i="83"/>
  <c r="H12" i="83"/>
  <c r="L12" i="83"/>
  <c r="N12" i="83"/>
  <c r="O12" i="83"/>
  <c r="F13" i="83"/>
  <c r="G13" i="83"/>
  <c r="O13" i="83" s="1"/>
  <c r="H13" i="83"/>
  <c r="J13" i="83"/>
  <c r="K13" i="83"/>
  <c r="L13" i="83"/>
  <c r="N13" i="83"/>
  <c r="P13" i="83" s="1"/>
  <c r="H14" i="83"/>
  <c r="L14" i="83"/>
  <c r="N14" i="83"/>
  <c r="P14" i="83" s="1"/>
  <c r="O14" i="83"/>
  <c r="F15" i="83"/>
  <c r="F16" i="83"/>
  <c r="G16" i="83"/>
  <c r="H16" i="83"/>
  <c r="J16" i="83"/>
  <c r="K16" i="83"/>
  <c r="K15" i="83" s="1"/>
  <c r="N16" i="83"/>
  <c r="P16" i="83" s="1"/>
  <c r="O16" i="83"/>
  <c r="H17" i="83"/>
  <c r="L17" i="83"/>
  <c r="N17" i="83"/>
  <c r="P17" i="83" s="1"/>
  <c r="O17" i="83"/>
  <c r="F18" i="83"/>
  <c r="G18" i="83"/>
  <c r="O18" i="83" s="1"/>
  <c r="J18" i="83"/>
  <c r="K18" i="83"/>
  <c r="L18" i="83"/>
  <c r="N18" i="83"/>
  <c r="H19" i="83"/>
  <c r="L19" i="83"/>
  <c r="N19" i="83"/>
  <c r="O19" i="83"/>
  <c r="P19" i="83" s="1"/>
  <c r="F21" i="83"/>
  <c r="G21" i="83"/>
  <c r="H21" i="83"/>
  <c r="J21" i="83"/>
  <c r="J20" i="83" s="1"/>
  <c r="K21" i="83"/>
  <c r="L21" i="83"/>
  <c r="N21" i="83"/>
  <c r="H22" i="83"/>
  <c r="L22" i="83"/>
  <c r="N22" i="83"/>
  <c r="P22" i="83" s="1"/>
  <c r="O22" i="83"/>
  <c r="F23" i="83"/>
  <c r="F20" i="83" s="1"/>
  <c r="G23" i="83"/>
  <c r="J23" i="83"/>
  <c r="K23" i="83"/>
  <c r="K20" i="83" s="1"/>
  <c r="L23" i="83"/>
  <c r="O23" i="83"/>
  <c r="H24" i="83"/>
  <c r="L24" i="83"/>
  <c r="N24" i="83"/>
  <c r="P24" i="83" s="1"/>
  <c r="O24" i="83"/>
  <c r="K26" i="83"/>
  <c r="F27" i="83"/>
  <c r="G27" i="83"/>
  <c r="G26" i="83" s="1"/>
  <c r="J27" i="83"/>
  <c r="K27" i="83"/>
  <c r="O27" i="83" s="1"/>
  <c r="H28" i="83"/>
  <c r="L28" i="83"/>
  <c r="N28" i="83"/>
  <c r="O28" i="83"/>
  <c r="P28" i="83"/>
  <c r="F29" i="83"/>
  <c r="G29" i="83"/>
  <c r="H29" i="83" s="1"/>
  <c r="J29" i="83"/>
  <c r="K29" i="83"/>
  <c r="O29" i="83"/>
  <c r="H30" i="83"/>
  <c r="L30" i="83"/>
  <c r="N30" i="83"/>
  <c r="O30" i="83"/>
  <c r="P30" i="83"/>
  <c r="H32" i="83"/>
  <c r="L32" i="83"/>
  <c r="N32" i="83"/>
  <c r="O32" i="83"/>
  <c r="P32" i="83" s="1"/>
  <c r="H33" i="83"/>
  <c r="L33" i="83"/>
  <c r="N33" i="83"/>
  <c r="P33" i="83" s="1"/>
  <c r="O33" i="83"/>
  <c r="H34" i="83"/>
  <c r="L34" i="83"/>
  <c r="N34" i="83"/>
  <c r="P34" i="83" s="1"/>
  <c r="O34" i="83"/>
  <c r="H35" i="83"/>
  <c r="L35" i="83"/>
  <c r="N35" i="83"/>
  <c r="O35" i="83"/>
  <c r="P35" i="83"/>
  <c r="H36" i="83"/>
  <c r="L36" i="83"/>
  <c r="N36" i="83"/>
  <c r="O36" i="83"/>
  <c r="P36" i="83"/>
  <c r="H37" i="83"/>
  <c r="L37" i="83"/>
  <c r="N37" i="83"/>
  <c r="O37" i="83"/>
  <c r="H38" i="83"/>
  <c r="L38" i="83"/>
  <c r="N38" i="83"/>
  <c r="P38" i="83" s="1"/>
  <c r="O38" i="83"/>
  <c r="H39" i="83"/>
  <c r="L39" i="83"/>
  <c r="N39" i="83"/>
  <c r="P39" i="83" s="1"/>
  <c r="O39" i="83"/>
  <c r="F40" i="83"/>
  <c r="F41" i="83"/>
  <c r="G41" i="83"/>
  <c r="H41" i="83"/>
  <c r="J41" i="83"/>
  <c r="L41" i="83" s="1"/>
  <c r="K41" i="83"/>
  <c r="K40" i="83" s="1"/>
  <c r="N41" i="83"/>
  <c r="P41" i="83" s="1"/>
  <c r="O41" i="83"/>
  <c r="H42" i="83"/>
  <c r="L42" i="83"/>
  <c r="N42" i="83"/>
  <c r="P42" i="83" s="1"/>
  <c r="O42" i="83"/>
  <c r="F43" i="83"/>
  <c r="G43" i="83"/>
  <c r="O43" i="83" s="1"/>
  <c r="J43" i="83"/>
  <c r="K43" i="83"/>
  <c r="L43" i="83"/>
  <c r="N43" i="83"/>
  <c r="H44" i="83"/>
  <c r="L44" i="83"/>
  <c r="N44" i="83"/>
  <c r="O44" i="83"/>
  <c r="P44" i="83" s="1"/>
  <c r="H46" i="83"/>
  <c r="L46" i="83"/>
  <c r="N46" i="83"/>
  <c r="O46" i="83"/>
  <c r="P46" i="83"/>
  <c r="H47" i="83"/>
  <c r="L47" i="83"/>
  <c r="N47" i="83"/>
  <c r="O47" i="83"/>
  <c r="F48" i="83"/>
  <c r="K48" i="83"/>
  <c r="L48" i="83" s="1"/>
  <c r="F49" i="83"/>
  <c r="G49" i="83"/>
  <c r="G48" i="83" s="1"/>
  <c r="J49" i="83"/>
  <c r="J48" i="83" s="1"/>
  <c r="K49" i="83"/>
  <c r="L49" i="83"/>
  <c r="O49" i="83"/>
  <c r="H51" i="83"/>
  <c r="L51" i="83"/>
  <c r="N51" i="83"/>
  <c r="P51" i="83" s="1"/>
  <c r="O51" i="83"/>
  <c r="H52" i="83"/>
  <c r="L52" i="83"/>
  <c r="N52" i="83"/>
  <c r="P52" i="83" s="1"/>
  <c r="O52" i="83"/>
  <c r="H53" i="83"/>
  <c r="L53" i="83"/>
  <c r="N53" i="83"/>
  <c r="O53" i="83"/>
  <c r="P53" i="83"/>
  <c r="H54" i="83"/>
  <c r="L54" i="83"/>
  <c r="N54" i="83"/>
  <c r="O54" i="83"/>
  <c r="P54" i="83" s="1"/>
  <c r="F55" i="83"/>
  <c r="H55" i="83" s="1"/>
  <c r="K55" i="83"/>
  <c r="F56" i="83"/>
  <c r="G56" i="83"/>
  <c r="G55" i="83" s="1"/>
  <c r="J56" i="83"/>
  <c r="J55" i="83" s="1"/>
  <c r="K56" i="83"/>
  <c r="O56" i="83"/>
  <c r="H57" i="83"/>
  <c r="L57" i="83"/>
  <c r="N57" i="83"/>
  <c r="O57" i="83"/>
  <c r="P57" i="83"/>
  <c r="G58" i="83"/>
  <c r="J58" i="83"/>
  <c r="F59" i="83"/>
  <c r="G59" i="83"/>
  <c r="J59" i="83"/>
  <c r="K59" i="83"/>
  <c r="O59" i="83" s="1"/>
  <c r="H60" i="83"/>
  <c r="L60" i="83"/>
  <c r="N60" i="83"/>
  <c r="O60" i="83"/>
  <c r="F62" i="83"/>
  <c r="G62" i="83"/>
  <c r="G61" i="83" s="1"/>
  <c r="F63" i="83"/>
  <c r="G63" i="83"/>
  <c r="H63" i="83"/>
  <c r="J63" i="83"/>
  <c r="L63" i="83" s="1"/>
  <c r="K63" i="83"/>
  <c r="K62" i="83" s="1"/>
  <c r="K61" i="83" s="1"/>
  <c r="N63" i="83"/>
  <c r="P63" i="83" s="1"/>
  <c r="O63" i="83"/>
  <c r="H64" i="83"/>
  <c r="L64" i="83"/>
  <c r="N64" i="83"/>
  <c r="P64" i="83" s="1"/>
  <c r="O64" i="83"/>
  <c r="K66" i="83"/>
  <c r="K65" i="83" s="1"/>
  <c r="F67" i="83"/>
  <c r="G67" i="83"/>
  <c r="J67" i="83"/>
  <c r="L67" i="83" s="1"/>
  <c r="K67" i="83"/>
  <c r="O67" i="83" s="1"/>
  <c r="H68" i="83"/>
  <c r="L68" i="83"/>
  <c r="N68" i="83"/>
  <c r="O68" i="83"/>
  <c r="F69" i="83"/>
  <c r="G69" i="83"/>
  <c r="G66" i="83" s="1"/>
  <c r="O66" i="83" s="1"/>
  <c r="J69" i="83"/>
  <c r="K69" i="83"/>
  <c r="L69" i="83" s="1"/>
  <c r="H70" i="83"/>
  <c r="L70" i="83"/>
  <c r="N70" i="83"/>
  <c r="O70" i="83"/>
  <c r="P70" i="83"/>
  <c r="H72" i="83"/>
  <c r="L72" i="83"/>
  <c r="N72" i="83"/>
  <c r="O72" i="83"/>
  <c r="H73" i="83"/>
  <c r="L73" i="83"/>
  <c r="N73" i="83"/>
  <c r="P73" i="83" s="1"/>
  <c r="O73" i="83"/>
  <c r="H74" i="83"/>
  <c r="L74" i="83"/>
  <c r="N74" i="83"/>
  <c r="P74" i="83" s="1"/>
  <c r="O74" i="83"/>
  <c r="F75" i="83"/>
  <c r="G75" i="83"/>
  <c r="J75" i="83"/>
  <c r="K75" i="83"/>
  <c r="L75" i="83"/>
  <c r="O75" i="83"/>
  <c r="H76" i="83"/>
  <c r="L76" i="83"/>
  <c r="N76" i="83"/>
  <c r="P76" i="83" s="1"/>
  <c r="O76" i="83"/>
  <c r="G77" i="83"/>
  <c r="O77" i="83" s="1"/>
  <c r="H77" i="83"/>
  <c r="F78" i="83"/>
  <c r="F77" i="83" s="1"/>
  <c r="G78" i="83"/>
  <c r="H78" i="83"/>
  <c r="J78" i="83"/>
  <c r="K78" i="83"/>
  <c r="K77" i="83" s="1"/>
  <c r="N78" i="83"/>
  <c r="H79" i="83"/>
  <c r="L79" i="83"/>
  <c r="N79" i="83"/>
  <c r="O79" i="83"/>
  <c r="P79" i="83" s="1"/>
  <c r="F80" i="83"/>
  <c r="G80" i="83"/>
  <c r="H80" i="83"/>
  <c r="J80" i="83"/>
  <c r="L80" i="83" s="1"/>
  <c r="K80" i="83"/>
  <c r="N80" i="83"/>
  <c r="O80" i="83"/>
  <c r="H81" i="83"/>
  <c r="L81" i="83"/>
  <c r="N81" i="83"/>
  <c r="P81" i="83" s="1"/>
  <c r="O81" i="83"/>
  <c r="G88" i="83"/>
  <c r="F89" i="83"/>
  <c r="G89" i="83"/>
  <c r="J89" i="83"/>
  <c r="K89" i="83"/>
  <c r="O89" i="83" s="1"/>
  <c r="H90" i="83"/>
  <c r="L90" i="83"/>
  <c r="N90" i="83"/>
  <c r="O90" i="83"/>
  <c r="K91" i="83"/>
  <c r="L91" i="83"/>
  <c r="F92" i="83"/>
  <c r="F91" i="83" s="1"/>
  <c r="G92" i="83"/>
  <c r="J92" i="83"/>
  <c r="J91" i="83" s="1"/>
  <c r="K92" i="83"/>
  <c r="L92" i="83"/>
  <c r="O92" i="83"/>
  <c r="H93" i="83"/>
  <c r="L93" i="83"/>
  <c r="N93" i="83"/>
  <c r="P93" i="83" s="1"/>
  <c r="O93" i="83"/>
  <c r="F94" i="83"/>
  <c r="G94" i="83"/>
  <c r="J94" i="83"/>
  <c r="K94" i="83"/>
  <c r="L94" i="83"/>
  <c r="N94" i="83"/>
  <c r="H95" i="83"/>
  <c r="L95" i="83"/>
  <c r="N95" i="83"/>
  <c r="O95" i="83"/>
  <c r="P95" i="83"/>
  <c r="H96" i="83"/>
  <c r="L96" i="83"/>
  <c r="N96" i="83"/>
  <c r="O96" i="83"/>
  <c r="P96" i="83" s="1"/>
  <c r="H97" i="83"/>
  <c r="L97" i="83"/>
  <c r="N97" i="83"/>
  <c r="P97" i="83" s="1"/>
  <c r="O97" i="83"/>
  <c r="H98" i="83"/>
  <c r="L98" i="83"/>
  <c r="N98" i="83"/>
  <c r="P98" i="83" s="1"/>
  <c r="O98" i="83"/>
  <c r="F99" i="83"/>
  <c r="G99" i="83"/>
  <c r="O99" i="83" s="1"/>
  <c r="J99" i="83"/>
  <c r="K99" i="83"/>
  <c r="L99" i="83"/>
  <c r="N99" i="83"/>
  <c r="H100" i="83"/>
  <c r="L100" i="83"/>
  <c r="N100" i="83"/>
  <c r="O100" i="83"/>
  <c r="P100" i="83" s="1"/>
  <c r="F101" i="83"/>
  <c r="K101" i="83"/>
  <c r="N101" i="83"/>
  <c r="F102" i="83"/>
  <c r="G102" i="83"/>
  <c r="J102" i="83"/>
  <c r="J101" i="83" s="1"/>
  <c r="L101" i="83" s="1"/>
  <c r="K102" i="83"/>
  <c r="L102" i="83"/>
  <c r="N102" i="83"/>
  <c r="H103" i="83"/>
  <c r="L103" i="83"/>
  <c r="N103" i="83"/>
  <c r="P103" i="83" s="1"/>
  <c r="O103" i="83"/>
  <c r="G105" i="83"/>
  <c r="K105" i="83"/>
  <c r="F106" i="83"/>
  <c r="G106" i="83"/>
  <c r="J106" i="83"/>
  <c r="K106" i="83"/>
  <c r="O106" i="83"/>
  <c r="H107" i="83"/>
  <c r="L107" i="83"/>
  <c r="N107" i="83"/>
  <c r="O107" i="83"/>
  <c r="F108" i="83"/>
  <c r="G108" i="83"/>
  <c r="O108" i="83" s="1"/>
  <c r="H108" i="83"/>
  <c r="J108" i="83"/>
  <c r="K108" i="83"/>
  <c r="L108" i="83"/>
  <c r="N108" i="83"/>
  <c r="P108" i="83" s="1"/>
  <c r="H109" i="83"/>
  <c r="L109" i="83"/>
  <c r="N109" i="83"/>
  <c r="O109" i="83"/>
  <c r="P109" i="83"/>
  <c r="H110" i="83"/>
  <c r="L110" i="83"/>
  <c r="N110" i="83"/>
  <c r="O110" i="83"/>
  <c r="P110" i="83" s="1"/>
  <c r="H111" i="83"/>
  <c r="L111" i="83"/>
  <c r="N111" i="83"/>
  <c r="P111" i="83" s="1"/>
  <c r="O111" i="83"/>
  <c r="H112" i="83"/>
  <c r="L112" i="83"/>
  <c r="N112" i="83"/>
  <c r="P112" i="83" s="1"/>
  <c r="O112" i="83"/>
  <c r="H113" i="83"/>
  <c r="L113" i="83"/>
  <c r="N113" i="83"/>
  <c r="O113" i="83"/>
  <c r="P113" i="83"/>
  <c r="H114" i="83"/>
  <c r="L114" i="83"/>
  <c r="N114" i="83"/>
  <c r="O114" i="83"/>
  <c r="P114" i="83"/>
  <c r="H115" i="83"/>
  <c r="L115" i="83"/>
  <c r="N115" i="83"/>
  <c r="O115" i="83"/>
  <c r="H116" i="83"/>
  <c r="L116" i="83"/>
  <c r="N116" i="83"/>
  <c r="P116" i="83" s="1"/>
  <c r="O116" i="83"/>
  <c r="H117" i="83"/>
  <c r="L117" i="83"/>
  <c r="N117" i="83"/>
  <c r="O117" i="83"/>
  <c r="P117" i="83"/>
  <c r="H118" i="83"/>
  <c r="L118" i="83"/>
  <c r="N118" i="83"/>
  <c r="O118" i="83"/>
  <c r="P118" i="83" s="1"/>
  <c r="J119" i="83"/>
  <c r="L119" i="83" s="1"/>
  <c r="N119" i="83"/>
  <c r="F120" i="83"/>
  <c r="F119" i="83" s="1"/>
  <c r="G120" i="83"/>
  <c r="H120" i="83"/>
  <c r="J120" i="83"/>
  <c r="K120" i="83"/>
  <c r="K119" i="83" s="1"/>
  <c r="L120" i="83"/>
  <c r="N120" i="83"/>
  <c r="H121" i="83"/>
  <c r="L121" i="83"/>
  <c r="N121" i="83"/>
  <c r="O121" i="83"/>
  <c r="P121" i="83"/>
  <c r="J122" i="83"/>
  <c r="K122" i="83"/>
  <c r="F123" i="83"/>
  <c r="G123" i="83"/>
  <c r="G122" i="83" s="1"/>
  <c r="O122" i="83" s="1"/>
  <c r="H123" i="83"/>
  <c r="J123" i="83"/>
  <c r="L123" i="83" s="1"/>
  <c r="K123" i="83"/>
  <c r="N123" i="83"/>
  <c r="P123" i="83" s="1"/>
  <c r="O123" i="83"/>
  <c r="H124" i="83"/>
  <c r="L124" i="83"/>
  <c r="N124" i="83"/>
  <c r="P124" i="83" s="1"/>
  <c r="O124" i="83"/>
  <c r="F125" i="83"/>
  <c r="G125" i="83"/>
  <c r="J125" i="83"/>
  <c r="K125" i="83"/>
  <c r="L125" i="83" s="1"/>
  <c r="H126" i="83"/>
  <c r="L126" i="83"/>
  <c r="N126" i="83"/>
  <c r="O126" i="83"/>
  <c r="P126" i="83"/>
  <c r="G128" i="83"/>
  <c r="F129" i="83"/>
  <c r="G129" i="83"/>
  <c r="J129" i="83"/>
  <c r="J128" i="83" s="1"/>
  <c r="J127" i="83" s="1"/>
  <c r="L127" i="83" s="1"/>
  <c r="K129" i="83"/>
  <c r="K128" i="83" s="1"/>
  <c r="K127" i="83" s="1"/>
  <c r="H130" i="83"/>
  <c r="L130" i="83"/>
  <c r="N130" i="83"/>
  <c r="P130" i="83" s="1"/>
  <c r="O130" i="83"/>
  <c r="H131" i="83"/>
  <c r="L131" i="83"/>
  <c r="N131" i="83"/>
  <c r="O131" i="83"/>
  <c r="F132" i="83"/>
  <c r="N132" i="83" s="1"/>
  <c r="K132" i="83"/>
  <c r="L132" i="83"/>
  <c r="F133" i="83"/>
  <c r="G133" i="83"/>
  <c r="G132" i="83" s="1"/>
  <c r="O132" i="83" s="1"/>
  <c r="J133" i="83"/>
  <c r="J132" i="83" s="1"/>
  <c r="K133" i="83"/>
  <c r="H134" i="83"/>
  <c r="L134" i="83"/>
  <c r="N134" i="83"/>
  <c r="P134" i="83" s="1"/>
  <c r="O134" i="83"/>
  <c r="F136" i="83"/>
  <c r="I136" i="83"/>
  <c r="F137" i="83"/>
  <c r="G137" i="83"/>
  <c r="H137" i="83"/>
  <c r="J137" i="83"/>
  <c r="L137" i="83" s="1"/>
  <c r="K137" i="83"/>
  <c r="K136" i="83" s="1"/>
  <c r="K135" i="83" s="1"/>
  <c r="O137" i="83"/>
  <c r="H138" i="83"/>
  <c r="L138" i="83"/>
  <c r="N138" i="83"/>
  <c r="P138" i="83" s="1"/>
  <c r="O138" i="83"/>
  <c r="F139" i="83"/>
  <c r="G139" i="83"/>
  <c r="O139" i="83" s="1"/>
  <c r="H139" i="83"/>
  <c r="J139" i="83"/>
  <c r="K139" i="83"/>
  <c r="L139" i="83"/>
  <c r="N139" i="83"/>
  <c r="P139" i="83" s="1"/>
  <c r="H140" i="83"/>
  <c r="L140" i="83"/>
  <c r="N140" i="83"/>
  <c r="O140" i="83"/>
  <c r="P140" i="83" s="1"/>
  <c r="F141" i="83"/>
  <c r="G141" i="83"/>
  <c r="H141" i="83"/>
  <c r="J141" i="83"/>
  <c r="K141" i="83"/>
  <c r="N141" i="83"/>
  <c r="P141" i="83" s="1"/>
  <c r="O141" i="83"/>
  <c r="H142" i="83"/>
  <c r="L142" i="83"/>
  <c r="N142" i="83"/>
  <c r="P142" i="83" s="1"/>
  <c r="O142" i="83"/>
  <c r="F143" i="83"/>
  <c r="G143" i="83"/>
  <c r="F144" i="83"/>
  <c r="G144" i="83"/>
  <c r="J144" i="83"/>
  <c r="J143" i="83" s="1"/>
  <c r="N143" i="83" s="1"/>
  <c r="K144" i="83"/>
  <c r="K143" i="83" s="1"/>
  <c r="H145" i="83"/>
  <c r="I145" i="83"/>
  <c r="L145" i="83"/>
  <c r="N145" i="83"/>
  <c r="P145" i="83" s="1"/>
  <c r="O145" i="83"/>
  <c r="F146" i="83"/>
  <c r="G146" i="83"/>
  <c r="O146" i="83" s="1"/>
  <c r="H146" i="83"/>
  <c r="J146" i="83"/>
  <c r="K146" i="83"/>
  <c r="L146" i="83"/>
  <c r="N146" i="83"/>
  <c r="P146" i="83" s="1"/>
  <c r="H147" i="83"/>
  <c r="L147" i="83"/>
  <c r="N147" i="83"/>
  <c r="O147" i="83"/>
  <c r="P147" i="83" s="1"/>
  <c r="F148" i="83"/>
  <c r="H148" i="83"/>
  <c r="K148" i="83"/>
  <c r="O148" i="83"/>
  <c r="F149" i="83"/>
  <c r="G149" i="83"/>
  <c r="G148" i="83" s="1"/>
  <c r="H149" i="83"/>
  <c r="J149" i="83"/>
  <c r="J148" i="83" s="1"/>
  <c r="K149" i="83"/>
  <c r="N149" i="83"/>
  <c r="P149" i="83" s="1"/>
  <c r="O149" i="83"/>
  <c r="H150" i="83"/>
  <c r="L150" i="83"/>
  <c r="N150" i="83"/>
  <c r="P150" i="83" s="1"/>
  <c r="O150" i="83"/>
  <c r="F151" i="83"/>
  <c r="G151" i="83"/>
  <c r="F152" i="83"/>
  <c r="H152" i="83"/>
  <c r="K152" i="83"/>
  <c r="K151" i="83" s="1"/>
  <c r="O151" i="83" s="1"/>
  <c r="F153" i="83"/>
  <c r="G153" i="83"/>
  <c r="G152" i="83" s="1"/>
  <c r="H153" i="83"/>
  <c r="J153" i="83"/>
  <c r="L153" i="83" s="1"/>
  <c r="K153" i="83"/>
  <c r="O153" i="83"/>
  <c r="H154" i="83"/>
  <c r="L154" i="83"/>
  <c r="N154" i="83"/>
  <c r="O154" i="83"/>
  <c r="P154" i="83"/>
  <c r="H155" i="83"/>
  <c r="L155" i="83"/>
  <c r="N155" i="83"/>
  <c r="O155" i="83"/>
  <c r="P155" i="83" s="1"/>
  <c r="E9" i="82"/>
  <c r="E8" i="82" s="1"/>
  <c r="E10" i="82"/>
  <c r="G10" i="82" s="1"/>
  <c r="F10" i="82"/>
  <c r="F9" i="82" s="1"/>
  <c r="F8" i="82" s="1"/>
  <c r="G11" i="82"/>
  <c r="E12" i="82"/>
  <c r="G12" i="82" s="1"/>
  <c r="F12" i="82"/>
  <c r="G13" i="82"/>
  <c r="E14" i="82"/>
  <c r="G14" i="82" s="1"/>
  <c r="F14" i="82"/>
  <c r="E15" i="82"/>
  <c r="F15" i="82"/>
  <c r="G15" i="82"/>
  <c r="G16" i="82"/>
  <c r="E17" i="82"/>
  <c r="F17" i="82"/>
  <c r="G17" i="82"/>
  <c r="G18" i="82"/>
  <c r="G19" i="82"/>
  <c r="E20" i="82"/>
  <c r="G20" i="82" s="1"/>
  <c r="F20" i="82"/>
  <c r="E21" i="82"/>
  <c r="F21" i="82"/>
  <c r="G21" i="82"/>
  <c r="G22" i="82"/>
  <c r="F24" i="82"/>
  <c r="E25" i="82"/>
  <c r="E24" i="82" s="1"/>
  <c r="F25" i="82"/>
  <c r="G26" i="82"/>
  <c r="E27" i="82"/>
  <c r="G27" i="82" s="1"/>
  <c r="F27" i="82"/>
  <c r="G28" i="82"/>
  <c r="G30" i="82"/>
  <c r="G31" i="82"/>
  <c r="G33" i="82"/>
  <c r="G34" i="82"/>
  <c r="G35" i="82"/>
  <c r="G36" i="82"/>
  <c r="G37" i="82"/>
  <c r="G38" i="82"/>
  <c r="G39" i="82"/>
  <c r="G40" i="82"/>
  <c r="E41" i="82"/>
  <c r="F41" i="82"/>
  <c r="G41" i="82"/>
  <c r="E42" i="82"/>
  <c r="F42" i="82"/>
  <c r="G42" i="82"/>
  <c r="G43" i="82"/>
  <c r="G45" i="82"/>
  <c r="G47" i="82"/>
  <c r="G48" i="82"/>
  <c r="E49" i="82"/>
  <c r="G49" i="82" s="1"/>
  <c r="E50" i="82"/>
  <c r="G50" i="82" s="1"/>
  <c r="F50" i="82"/>
  <c r="F49" i="82" s="1"/>
  <c r="G51" i="82"/>
  <c r="G53" i="82"/>
  <c r="G55" i="82"/>
  <c r="G56" i="82"/>
  <c r="G57" i="82"/>
  <c r="G58" i="82"/>
  <c r="E59" i="82"/>
  <c r="E60" i="82"/>
  <c r="G60" i="82" s="1"/>
  <c r="F60" i="82"/>
  <c r="F59" i="82" s="1"/>
  <c r="G61" i="82"/>
  <c r="E62" i="82"/>
  <c r="G62" i="82" s="1"/>
  <c r="F62" i="82"/>
  <c r="E63" i="82"/>
  <c r="F63" i="82"/>
  <c r="G63" i="82"/>
  <c r="G64" i="82"/>
  <c r="F65" i="82"/>
  <c r="F66" i="82"/>
  <c r="E67" i="82"/>
  <c r="E66" i="82" s="1"/>
  <c r="F67" i="82"/>
  <c r="G68" i="82"/>
  <c r="E70" i="82"/>
  <c r="G70" i="82" s="1"/>
  <c r="F70" i="82"/>
  <c r="E71" i="82"/>
  <c r="F71" i="82"/>
  <c r="G71" i="82"/>
  <c r="G72" i="82"/>
  <c r="E73" i="82"/>
  <c r="F73" i="82"/>
  <c r="G74" i="82"/>
  <c r="G76" i="82"/>
  <c r="G77" i="82"/>
  <c r="G78" i="82"/>
  <c r="G73" i="82" s="1"/>
  <c r="G79" i="82"/>
  <c r="E80" i="82"/>
  <c r="F80" i="82"/>
  <c r="G80" i="82"/>
  <c r="G81" i="82"/>
  <c r="E83" i="82"/>
  <c r="F83" i="82"/>
  <c r="G83" i="82"/>
  <c r="G84" i="82"/>
  <c r="G85" i="82"/>
  <c r="E86" i="82"/>
  <c r="E82" i="82" s="1"/>
  <c r="F86" i="82"/>
  <c r="F82" i="82" s="1"/>
  <c r="G86" i="82"/>
  <c r="G87" i="82"/>
  <c r="F94" i="82"/>
  <c r="E95" i="82"/>
  <c r="E94" i="82" s="1"/>
  <c r="G94" i="82" s="1"/>
  <c r="F95" i="82"/>
  <c r="G96" i="82"/>
  <c r="G97" i="82"/>
  <c r="E99" i="82"/>
  <c r="E98" i="82" s="1"/>
  <c r="F99" i="82"/>
  <c r="G100" i="82"/>
  <c r="E101" i="82"/>
  <c r="G101" i="82" s="1"/>
  <c r="F101" i="82"/>
  <c r="G102" i="82"/>
  <c r="G103" i="82"/>
  <c r="G104" i="82"/>
  <c r="G105" i="82"/>
  <c r="G106" i="82"/>
  <c r="G107" i="82"/>
  <c r="G108" i="82"/>
  <c r="E109" i="82"/>
  <c r="F109" i="82"/>
  <c r="F98" i="82" s="1"/>
  <c r="G109" i="82"/>
  <c r="G110" i="82"/>
  <c r="E111" i="82"/>
  <c r="E93" i="82" s="1"/>
  <c r="F111" i="82"/>
  <c r="G111" i="82"/>
  <c r="E112" i="82"/>
  <c r="F112" i="82"/>
  <c r="G112" i="82"/>
  <c r="G113" i="82"/>
  <c r="E116" i="82"/>
  <c r="G116" i="82" s="1"/>
  <c r="F116" i="82"/>
  <c r="F115" i="82" s="1"/>
  <c r="G117" i="82"/>
  <c r="G118" i="82"/>
  <c r="E119" i="82"/>
  <c r="G119" i="82" s="1"/>
  <c r="F119" i="82"/>
  <c r="G120" i="82"/>
  <c r="G121" i="82"/>
  <c r="G122" i="82"/>
  <c r="G123" i="82"/>
  <c r="G124" i="82"/>
  <c r="G125" i="82"/>
  <c r="G126" i="82"/>
  <c r="G127" i="82"/>
  <c r="G128" i="82"/>
  <c r="G129" i="82"/>
  <c r="F130" i="82"/>
  <c r="E131" i="82"/>
  <c r="E130" i="82" s="1"/>
  <c r="G130" i="82" s="1"/>
  <c r="F131" i="82"/>
  <c r="G132" i="82"/>
  <c r="E133" i="82"/>
  <c r="E134" i="82"/>
  <c r="G134" i="82" s="1"/>
  <c r="F134" i="82"/>
  <c r="F133" i="82" s="1"/>
  <c r="G135" i="82"/>
  <c r="E136" i="82"/>
  <c r="G136" i="82" s="1"/>
  <c r="F136" i="82"/>
  <c r="G137" i="82"/>
  <c r="E138" i="82"/>
  <c r="G138" i="82" s="1"/>
  <c r="F138" i="82"/>
  <c r="E139" i="82"/>
  <c r="F139" i="82"/>
  <c r="G139" i="82"/>
  <c r="E140" i="82"/>
  <c r="F140" i="82"/>
  <c r="G140" i="82"/>
  <c r="G141" i="82"/>
  <c r="G142" i="82"/>
  <c r="E143" i="82"/>
  <c r="F143" i="82"/>
  <c r="G143" i="82"/>
  <c r="E144" i="82"/>
  <c r="F144" i="82"/>
  <c r="G144" i="82"/>
  <c r="G145" i="82"/>
  <c r="E147" i="82"/>
  <c r="E146" i="82" s="1"/>
  <c r="E148" i="82"/>
  <c r="G148" i="82" s="1"/>
  <c r="F148" i="82"/>
  <c r="F147" i="82" s="1"/>
  <c r="F146" i="82" s="1"/>
  <c r="G149" i="82"/>
  <c r="E150" i="82"/>
  <c r="G150" i="82" s="1"/>
  <c r="F150" i="82"/>
  <c r="G151" i="82"/>
  <c r="E152" i="82"/>
  <c r="G152" i="82" s="1"/>
  <c r="F152" i="82"/>
  <c r="G153" i="82"/>
  <c r="E154" i="82"/>
  <c r="G154" i="82" s="1"/>
  <c r="F154" i="82"/>
  <c r="E155" i="82"/>
  <c r="F155" i="82"/>
  <c r="G155" i="82"/>
  <c r="G156" i="82"/>
  <c r="E157" i="82"/>
  <c r="F157" i="82"/>
  <c r="G157" i="82"/>
  <c r="G158" i="82"/>
  <c r="E159" i="82"/>
  <c r="F159" i="82"/>
  <c r="G159" i="82"/>
  <c r="E160" i="82"/>
  <c r="F160" i="82"/>
  <c r="G160" i="82"/>
  <c r="G161" i="82"/>
  <c r="E163" i="82"/>
  <c r="E162" i="82" s="1"/>
  <c r="E164" i="82"/>
  <c r="G164" i="82" s="1"/>
  <c r="F164" i="82"/>
  <c r="F163" i="82" s="1"/>
  <c r="F162" i="82" s="1"/>
  <c r="G165" i="82"/>
  <c r="I28" i="94" l="1"/>
  <c r="M94" i="94"/>
  <c r="M76" i="94"/>
  <c r="I76" i="94"/>
  <c r="Q76" i="94"/>
  <c r="I7" i="94"/>
  <c r="H128" i="94"/>
  <c r="L128" i="94"/>
  <c r="K7" i="94"/>
  <c r="G123" i="94"/>
  <c r="I123" i="94" s="1"/>
  <c r="P112" i="94"/>
  <c r="Q112" i="94" s="1"/>
  <c r="K112" i="94"/>
  <c r="M112" i="94" s="1"/>
  <c r="O105" i="94"/>
  <c r="Q105" i="94" s="1"/>
  <c r="O71" i="94"/>
  <c r="Q71" i="94" s="1"/>
  <c r="O59" i="94"/>
  <c r="Q59" i="94" s="1"/>
  <c r="M38" i="94"/>
  <c r="H28" i="94"/>
  <c r="I11" i="94"/>
  <c r="O7" i="94"/>
  <c r="K105" i="94"/>
  <c r="M105" i="94" s="1"/>
  <c r="O28" i="94"/>
  <c r="Q28" i="94" s="1"/>
  <c r="P7" i="94"/>
  <c r="K123" i="94"/>
  <c r="M123" i="94" s="1"/>
  <c r="Q98" i="94"/>
  <c r="G94" i="94"/>
  <c r="I94" i="94" s="1"/>
  <c r="I93" i="93"/>
  <c r="H28" i="93"/>
  <c r="H127" i="93" s="1"/>
  <c r="N28" i="93"/>
  <c r="O120" i="93"/>
  <c r="K116" i="93"/>
  <c r="N111" i="93"/>
  <c r="N127" i="93" s="1"/>
  <c r="M104" i="93"/>
  <c r="K82" i="93"/>
  <c r="J71" i="93"/>
  <c r="O61" i="93"/>
  <c r="M58" i="93"/>
  <c r="O34" i="93"/>
  <c r="E7" i="93"/>
  <c r="E127" i="93" s="1"/>
  <c r="J122" i="93"/>
  <c r="E122" i="93"/>
  <c r="G120" i="93"/>
  <c r="O116" i="93"/>
  <c r="H111" i="93"/>
  <c r="O112" i="93"/>
  <c r="N104" i="93"/>
  <c r="O97" i="93"/>
  <c r="K97" i="93"/>
  <c r="F93" i="93"/>
  <c r="O91" i="93"/>
  <c r="O82" i="93"/>
  <c r="F76" i="93"/>
  <c r="E76" i="93"/>
  <c r="N71" i="93"/>
  <c r="H71" i="93"/>
  <c r="J58" i="93"/>
  <c r="E58" i="93"/>
  <c r="G45" i="93"/>
  <c r="O37" i="93"/>
  <c r="G34" i="93"/>
  <c r="E28" i="93"/>
  <c r="K23" i="93"/>
  <c r="G16" i="93"/>
  <c r="K14" i="93"/>
  <c r="O8" i="93"/>
  <c r="I7" i="93"/>
  <c r="O122" i="93"/>
  <c r="J76" i="93"/>
  <c r="N58" i="93"/>
  <c r="F7" i="93"/>
  <c r="G111" i="93"/>
  <c r="K102" i="93"/>
  <c r="G97" i="93"/>
  <c r="N93" i="93"/>
  <c r="O93" i="93" s="1"/>
  <c r="K91" i="93"/>
  <c r="K42" i="93"/>
  <c r="K26" i="93"/>
  <c r="G23" i="93"/>
  <c r="G14" i="93"/>
  <c r="J7" i="93"/>
  <c r="K7" i="93" s="1"/>
  <c r="N122" i="93"/>
  <c r="I122" i="93"/>
  <c r="K120" i="93"/>
  <c r="G116" i="93"/>
  <c r="G114" i="93"/>
  <c r="F104" i="93"/>
  <c r="G104" i="93" s="1"/>
  <c r="J93" i="93"/>
  <c r="E93" i="93"/>
  <c r="G93" i="93" s="1"/>
  <c r="G77" i="93"/>
  <c r="I76" i="93"/>
  <c r="K76" i="93" s="1"/>
  <c r="O74" i="93"/>
  <c r="M71" i="93"/>
  <c r="O71" i="93" s="1"/>
  <c r="I58" i="93"/>
  <c r="O56" i="93"/>
  <c r="K45" i="93"/>
  <c r="K34" i="93"/>
  <c r="I28" i="93"/>
  <c r="O23" i="93"/>
  <c r="K16" i="93"/>
  <c r="G11" i="93"/>
  <c r="N7" i="93"/>
  <c r="O76" i="93"/>
  <c r="K71" i="93"/>
  <c r="O58" i="93"/>
  <c r="G122" i="93"/>
  <c r="G76" i="93"/>
  <c r="G58" i="93"/>
  <c r="G28" i="93"/>
  <c r="O7" i="93"/>
  <c r="I111" i="93"/>
  <c r="K111" i="93" s="1"/>
  <c r="M28" i="93"/>
  <c r="O123" i="93"/>
  <c r="K123" i="93"/>
  <c r="G123" i="93"/>
  <c r="M111" i="93"/>
  <c r="J104" i="93"/>
  <c r="K104" i="93" s="1"/>
  <c r="K77" i="93"/>
  <c r="K72" i="93"/>
  <c r="G72" i="93"/>
  <c r="K59" i="93"/>
  <c r="G59" i="93"/>
  <c r="J28" i="93"/>
  <c r="K28" i="93" s="1"/>
  <c r="F28" i="93"/>
  <c r="G105" i="93"/>
  <c r="K94" i="93"/>
  <c r="G94" i="93"/>
  <c r="O77" i="93"/>
  <c r="O72" i="93"/>
  <c r="O59" i="93"/>
  <c r="K8" i="93"/>
  <c r="G8" i="93"/>
  <c r="T11" i="92"/>
  <c r="K11" i="92"/>
  <c r="P7" i="92"/>
  <c r="I121" i="92"/>
  <c r="E121" i="92"/>
  <c r="P121" i="92"/>
  <c r="G121" i="92"/>
  <c r="K119" i="92"/>
  <c r="K14" i="92"/>
  <c r="F110" i="92"/>
  <c r="H121" i="92"/>
  <c r="D121" i="92"/>
  <c r="S110" i="92"/>
  <c r="O110" i="92"/>
  <c r="I110" i="92"/>
  <c r="K111" i="92"/>
  <c r="K107" i="92"/>
  <c r="R103" i="92"/>
  <c r="N103" i="92"/>
  <c r="H103" i="92"/>
  <c r="D103" i="92"/>
  <c r="K101" i="92"/>
  <c r="R92" i="92"/>
  <c r="N92" i="92"/>
  <c r="H92" i="92"/>
  <c r="D92" i="92"/>
  <c r="K90" i="92"/>
  <c r="K81" i="92"/>
  <c r="R75" i="92"/>
  <c r="N75" i="92"/>
  <c r="H75" i="92"/>
  <c r="D75" i="92"/>
  <c r="K73" i="92"/>
  <c r="R70" i="92"/>
  <c r="N70" i="92"/>
  <c r="H70" i="92"/>
  <c r="D70" i="92"/>
  <c r="K63" i="92"/>
  <c r="P58" i="92"/>
  <c r="J58" i="92"/>
  <c r="K59" i="92"/>
  <c r="K52" i="92"/>
  <c r="K45" i="92"/>
  <c r="K37" i="92"/>
  <c r="R28" i="92"/>
  <c r="N28" i="92"/>
  <c r="H28" i="92"/>
  <c r="D28" i="92"/>
  <c r="K26" i="92"/>
  <c r="T16" i="92"/>
  <c r="Q7" i="92"/>
  <c r="M7" i="92"/>
  <c r="K8" i="92"/>
  <c r="R110" i="92"/>
  <c r="N110" i="92"/>
  <c r="H110" i="92"/>
  <c r="D110" i="92"/>
  <c r="T107" i="92"/>
  <c r="Q103" i="92"/>
  <c r="M103" i="92"/>
  <c r="G103" i="92"/>
  <c r="T101" i="92"/>
  <c r="T96" i="92"/>
  <c r="Q92" i="92"/>
  <c r="M92" i="92"/>
  <c r="G92" i="92"/>
  <c r="T90" i="92"/>
  <c r="T81" i="92"/>
  <c r="Q75" i="92"/>
  <c r="M75" i="92"/>
  <c r="G75" i="92"/>
  <c r="T73" i="92"/>
  <c r="Q70" i="92"/>
  <c r="M70" i="92"/>
  <c r="G70" i="92"/>
  <c r="T63" i="92"/>
  <c r="S58" i="92"/>
  <c r="T59" i="92"/>
  <c r="I58" i="92"/>
  <c r="E58" i="92"/>
  <c r="T52" i="92"/>
  <c r="T45" i="92"/>
  <c r="T37" i="92"/>
  <c r="Q28" i="92"/>
  <c r="T29" i="92"/>
  <c r="G28" i="92"/>
  <c r="T26" i="92"/>
  <c r="J7" i="92"/>
  <c r="F7" i="92"/>
  <c r="K124" i="92"/>
  <c r="S121" i="92"/>
  <c r="O121" i="92"/>
  <c r="T121" i="92" s="1"/>
  <c r="J121" i="92"/>
  <c r="F121" i="92"/>
  <c r="K115" i="92"/>
  <c r="Q110" i="92"/>
  <c r="T110" i="92" s="1"/>
  <c r="M110" i="92"/>
  <c r="G110" i="92"/>
  <c r="P103" i="92"/>
  <c r="J103" i="92"/>
  <c r="K104" i="92"/>
  <c r="K99" i="92"/>
  <c r="K96" i="92"/>
  <c r="P92" i="92"/>
  <c r="J92" i="92"/>
  <c r="K93" i="92"/>
  <c r="K88" i="92"/>
  <c r="P75" i="92"/>
  <c r="P126" i="92" s="1"/>
  <c r="J75" i="92"/>
  <c r="F75" i="92"/>
  <c r="P70" i="92"/>
  <c r="J70" i="92"/>
  <c r="K71" i="92"/>
  <c r="K61" i="92"/>
  <c r="R58" i="92"/>
  <c r="N58" i="92"/>
  <c r="H58" i="92"/>
  <c r="D58" i="92"/>
  <c r="K56" i="92"/>
  <c r="K49" i="92"/>
  <c r="K42" i="92"/>
  <c r="K34" i="92"/>
  <c r="P28" i="92"/>
  <c r="J28" i="92"/>
  <c r="F28" i="92"/>
  <c r="K23" i="92"/>
  <c r="T14" i="92"/>
  <c r="S7" i="92"/>
  <c r="S126" i="92" s="1"/>
  <c r="O7" i="92"/>
  <c r="I7" i="92"/>
  <c r="E7" i="92"/>
  <c r="R121" i="92"/>
  <c r="R126" i="92" s="1"/>
  <c r="N121" i="92"/>
  <c r="T115" i="92"/>
  <c r="P110" i="92"/>
  <c r="S103" i="92"/>
  <c r="T104" i="92"/>
  <c r="I103" i="92"/>
  <c r="E103" i="92"/>
  <c r="T99" i="92"/>
  <c r="S92" i="92"/>
  <c r="T93" i="92"/>
  <c r="T92" i="92" s="1"/>
  <c r="I92" i="92"/>
  <c r="E92" i="92"/>
  <c r="T88" i="92"/>
  <c r="S75" i="92"/>
  <c r="T76" i="92"/>
  <c r="I75" i="92"/>
  <c r="K76" i="92"/>
  <c r="S70" i="92"/>
  <c r="T71" i="92"/>
  <c r="I70" i="92"/>
  <c r="E70" i="92"/>
  <c r="T61" i="92"/>
  <c r="Q58" i="92"/>
  <c r="M58" i="92"/>
  <c r="G58" i="92"/>
  <c r="T56" i="92"/>
  <c r="T49" i="92"/>
  <c r="T42" i="92"/>
  <c r="T34" i="92"/>
  <c r="S28" i="92"/>
  <c r="O28" i="92"/>
  <c r="I28" i="92"/>
  <c r="I126" i="92" s="1"/>
  <c r="E28" i="92"/>
  <c r="K16" i="92"/>
  <c r="R7" i="92"/>
  <c r="N7" i="92"/>
  <c r="N126" i="92" s="1"/>
  <c r="H7" i="92"/>
  <c r="D7" i="92"/>
  <c r="D126" i="92" s="1"/>
  <c r="J126" i="92"/>
  <c r="T7" i="92"/>
  <c r="H126" i="92"/>
  <c r="F103" i="92"/>
  <c r="O70" i="92"/>
  <c r="M28" i="92"/>
  <c r="T28" i="92" s="1"/>
  <c r="G7" i="92"/>
  <c r="G126" i="92" s="1"/>
  <c r="T124" i="92"/>
  <c r="K122" i="92"/>
  <c r="E110" i="92"/>
  <c r="K110" i="92" s="1"/>
  <c r="E75" i="92"/>
  <c r="K29" i="92"/>
  <c r="O103" i="92"/>
  <c r="O75" i="92"/>
  <c r="T75" i="92" s="1"/>
  <c r="F70" i="92"/>
  <c r="O58" i="92"/>
  <c r="F58" i="92"/>
  <c r="T111" i="92"/>
  <c r="O92" i="92"/>
  <c r="F92" i="92"/>
  <c r="L35" i="91"/>
  <c r="H7" i="91"/>
  <c r="T115" i="91"/>
  <c r="P112" i="91"/>
  <c r="L115" i="91"/>
  <c r="H112" i="91"/>
  <c r="Q105" i="91"/>
  <c r="M105" i="91"/>
  <c r="H105" i="91"/>
  <c r="S94" i="91"/>
  <c r="O94" i="91"/>
  <c r="J94" i="91"/>
  <c r="S76" i="91"/>
  <c r="O76" i="91"/>
  <c r="K76" i="91"/>
  <c r="G76" i="91"/>
  <c r="Q71" i="91"/>
  <c r="M71" i="91"/>
  <c r="L72" i="91"/>
  <c r="R59" i="91"/>
  <c r="T59" i="91" s="1"/>
  <c r="N59" i="91"/>
  <c r="J59" i="91"/>
  <c r="F59" i="91"/>
  <c r="L57" i="91"/>
  <c r="T43" i="91"/>
  <c r="T35" i="91"/>
  <c r="S28" i="91"/>
  <c r="O28" i="91"/>
  <c r="T28" i="91" s="1"/>
  <c r="K28" i="91"/>
  <c r="G28" i="91"/>
  <c r="T23" i="91"/>
  <c r="L14" i="91"/>
  <c r="S7" i="91"/>
  <c r="O7" i="91"/>
  <c r="K7" i="91"/>
  <c r="G7" i="91"/>
  <c r="G126" i="91" s="1"/>
  <c r="K94" i="91"/>
  <c r="H28" i="91"/>
  <c r="L8" i="91"/>
  <c r="I121" i="91"/>
  <c r="E121" i="91"/>
  <c r="R112" i="91"/>
  <c r="S112" i="91"/>
  <c r="O112" i="91"/>
  <c r="K112" i="91"/>
  <c r="G112" i="91"/>
  <c r="P105" i="91"/>
  <c r="K105" i="91"/>
  <c r="G105" i="91"/>
  <c r="N94" i="91"/>
  <c r="I94" i="91"/>
  <c r="E94" i="91"/>
  <c r="L94" i="91" s="1"/>
  <c r="L74" i="91"/>
  <c r="T72" i="91"/>
  <c r="P71" i="91"/>
  <c r="K71" i="91"/>
  <c r="G71" i="91"/>
  <c r="Q59" i="91"/>
  <c r="M59" i="91"/>
  <c r="I59" i="91"/>
  <c r="I126" i="91" s="1"/>
  <c r="E59" i="91"/>
  <c r="T57" i="91"/>
  <c r="L46" i="91"/>
  <c r="L38" i="91"/>
  <c r="R28" i="91"/>
  <c r="N28" i="91"/>
  <c r="J28" i="91"/>
  <c r="F28" i="91"/>
  <c r="F126" i="91" s="1"/>
  <c r="L26" i="91"/>
  <c r="L16" i="91"/>
  <c r="R7" i="91"/>
  <c r="N7" i="91"/>
  <c r="J7" i="91"/>
  <c r="F7" i="91"/>
  <c r="G94" i="91"/>
  <c r="P28" i="91"/>
  <c r="P7" i="91"/>
  <c r="T122" i="91"/>
  <c r="P121" i="91"/>
  <c r="L122" i="91"/>
  <c r="H121" i="91"/>
  <c r="S105" i="91"/>
  <c r="O105" i="91"/>
  <c r="J105" i="91"/>
  <c r="L105" i="91" s="1"/>
  <c r="F105" i="91"/>
  <c r="Q94" i="91"/>
  <c r="M94" i="91"/>
  <c r="I76" i="91"/>
  <c r="E76" i="91"/>
  <c r="T74" i="91"/>
  <c r="F71" i="91"/>
  <c r="L62" i="91"/>
  <c r="T60" i="91"/>
  <c r="L60" i="91"/>
  <c r="T46" i="91"/>
  <c r="T38" i="91"/>
  <c r="Q28" i="91"/>
  <c r="M28" i="91"/>
  <c r="I28" i="91"/>
  <c r="E28" i="91"/>
  <c r="L28" i="91" s="1"/>
  <c r="T26" i="91"/>
  <c r="T16" i="91"/>
  <c r="Q7" i="91"/>
  <c r="M7" i="91"/>
  <c r="T7" i="91" s="1"/>
  <c r="I7" i="91"/>
  <c r="E7" i="91"/>
  <c r="T121" i="91"/>
  <c r="T124" i="91"/>
  <c r="L112" i="91"/>
  <c r="T113" i="91"/>
  <c r="T106" i="91"/>
  <c r="T98" i="91"/>
  <c r="P94" i="91"/>
  <c r="T91" i="91"/>
  <c r="R121" i="91"/>
  <c r="N121" i="91"/>
  <c r="J121" i="91"/>
  <c r="F121" i="91"/>
  <c r="L121" i="91" s="1"/>
  <c r="L119" i="91"/>
  <c r="L109" i="91"/>
  <c r="L95" i="91"/>
  <c r="R76" i="91"/>
  <c r="N76" i="91"/>
  <c r="T76" i="91" s="1"/>
  <c r="J76" i="91"/>
  <c r="J126" i="91" s="1"/>
  <c r="F76" i="91"/>
  <c r="L76" i="91" s="1"/>
  <c r="T71" i="91"/>
  <c r="S126" i="91"/>
  <c r="K126" i="91"/>
  <c r="T119" i="91"/>
  <c r="T112" i="91" s="1"/>
  <c r="N112" i="91"/>
  <c r="T109" i="91"/>
  <c r="N105" i="91"/>
  <c r="T101" i="91"/>
  <c r="L101" i="91"/>
  <c r="T95" i="91"/>
  <c r="T94" i="91" s="1"/>
  <c r="F94" i="91"/>
  <c r="L59" i="91"/>
  <c r="L124" i="91"/>
  <c r="L113" i="91"/>
  <c r="L106" i="91"/>
  <c r="L98" i="91"/>
  <c r="H94" i="91"/>
  <c r="L91" i="91"/>
  <c r="Q126" i="91"/>
  <c r="M126" i="91"/>
  <c r="L7" i="91"/>
  <c r="H71" i="91"/>
  <c r="I109" i="88"/>
  <c r="M98" i="88"/>
  <c r="M80" i="88"/>
  <c r="I30" i="88"/>
  <c r="H133" i="88"/>
  <c r="G133" i="88"/>
  <c r="I8" i="88"/>
  <c r="I133" i="88" s="1"/>
  <c r="I98" i="88"/>
  <c r="I80" i="88"/>
  <c r="K8" i="88"/>
  <c r="I12" i="88"/>
  <c r="K61" i="88"/>
  <c r="M61" i="88" s="1"/>
  <c r="I129" i="88"/>
  <c r="I99" i="88"/>
  <c r="I81" i="88"/>
  <c r="M76" i="88"/>
  <c r="I31" i="88"/>
  <c r="L30" i="88"/>
  <c r="L133" i="88" s="1"/>
  <c r="M129" i="88"/>
  <c r="M99" i="88"/>
  <c r="M81" i="88"/>
  <c r="N53" i="87"/>
  <c r="J53" i="87"/>
  <c r="M30" i="86"/>
  <c r="G130" i="86"/>
  <c r="I8" i="86"/>
  <c r="M96" i="86"/>
  <c r="M107" i="86"/>
  <c r="G107" i="86"/>
  <c r="I107" i="86" s="1"/>
  <c r="K8" i="86"/>
  <c r="M126" i="86"/>
  <c r="M108" i="86"/>
  <c r="M100" i="86"/>
  <c r="M80" i="86"/>
  <c r="I61" i="86"/>
  <c r="I60" i="86" s="1"/>
  <c r="M36" i="86"/>
  <c r="I12" i="86"/>
  <c r="I115" i="86"/>
  <c r="L114" i="86"/>
  <c r="M114" i="86" s="1"/>
  <c r="I97" i="86"/>
  <c r="L96" i="86"/>
  <c r="H74" i="86"/>
  <c r="H130" i="86" s="1"/>
  <c r="M61" i="86"/>
  <c r="I31" i="86"/>
  <c r="I30" i="86" s="1"/>
  <c r="L30" i="86"/>
  <c r="L107" i="86"/>
  <c r="J54" i="85"/>
  <c r="L54" i="85"/>
  <c r="L144" i="84"/>
  <c r="K134" i="84"/>
  <c r="P119" i="84"/>
  <c r="P108" i="84"/>
  <c r="H92" i="84"/>
  <c r="G89" i="84"/>
  <c r="L87" i="84"/>
  <c r="G75" i="84"/>
  <c r="P67" i="84"/>
  <c r="P50" i="84"/>
  <c r="P42" i="84"/>
  <c r="G15" i="84"/>
  <c r="N106" i="84"/>
  <c r="N92" i="84"/>
  <c r="H87" i="84"/>
  <c r="O67" i="84"/>
  <c r="N18" i="84"/>
  <c r="F103" i="84"/>
  <c r="N151" i="84"/>
  <c r="P153" i="84"/>
  <c r="P143" i="84"/>
  <c r="G134" i="84"/>
  <c r="L97" i="84"/>
  <c r="P95" i="84"/>
  <c r="P93" i="84"/>
  <c r="O87" i="84"/>
  <c r="P72" i="84"/>
  <c r="P52" i="84"/>
  <c r="P39" i="84"/>
  <c r="P37" i="84"/>
  <c r="P36" i="84"/>
  <c r="P35" i="84"/>
  <c r="K26" i="84"/>
  <c r="P17" i="84"/>
  <c r="P12" i="84"/>
  <c r="L11" i="84"/>
  <c r="F10" i="84"/>
  <c r="J120" i="84"/>
  <c r="J15" i="84"/>
  <c r="P152" i="84"/>
  <c r="P148" i="84"/>
  <c r="O146" i="84"/>
  <c r="L139" i="84"/>
  <c r="P129" i="84"/>
  <c r="G120" i="84"/>
  <c r="H120" i="84" s="1"/>
  <c r="K117" i="84"/>
  <c r="L117" i="84" s="1"/>
  <c r="P114" i="84"/>
  <c r="P113" i="84"/>
  <c r="O99" i="84"/>
  <c r="H97" i="84"/>
  <c r="F89" i="84"/>
  <c r="N87" i="84"/>
  <c r="P87" i="84" s="1"/>
  <c r="O78" i="84"/>
  <c r="P68" i="84"/>
  <c r="H67" i="84"/>
  <c r="L57" i="84"/>
  <c r="L54" i="84"/>
  <c r="O47" i="84"/>
  <c r="H47" i="84"/>
  <c r="P45" i="84"/>
  <c r="P44" i="84"/>
  <c r="P32" i="84"/>
  <c r="P30" i="84"/>
  <c r="F20" i="84"/>
  <c r="H20" i="84" s="1"/>
  <c r="H18" i="84"/>
  <c r="L151" i="84"/>
  <c r="J150" i="84"/>
  <c r="N150" i="84" s="1"/>
  <c r="L147" i="84"/>
  <c r="J146" i="84"/>
  <c r="N146" i="84" s="1"/>
  <c r="P146" i="84" s="1"/>
  <c r="F134" i="84"/>
  <c r="H134" i="84" s="1"/>
  <c r="P124" i="84"/>
  <c r="L123" i="84"/>
  <c r="N121" i="84"/>
  <c r="P109" i="84"/>
  <c r="L106" i="84"/>
  <c r="O100" i="84"/>
  <c r="P91" i="84"/>
  <c r="O90" i="84"/>
  <c r="K89" i="84"/>
  <c r="O86" i="84"/>
  <c r="L67" i="84"/>
  <c r="N65" i="84"/>
  <c r="H61" i="84"/>
  <c r="H57" i="84"/>
  <c r="J56" i="84"/>
  <c r="L56" i="84" s="1"/>
  <c r="P49" i="84"/>
  <c r="O41" i="84"/>
  <c r="P38" i="84"/>
  <c r="L23" i="84"/>
  <c r="G20" i="84"/>
  <c r="J10" i="84"/>
  <c r="L10" i="84" s="1"/>
  <c r="J125" i="84"/>
  <c r="K103" i="84"/>
  <c r="F26" i="84"/>
  <c r="K20" i="84"/>
  <c r="H151" i="84"/>
  <c r="H147" i="84"/>
  <c r="P136" i="84"/>
  <c r="K120" i="84"/>
  <c r="F120" i="84"/>
  <c r="P116" i="84"/>
  <c r="P94" i="84"/>
  <c r="O92" i="84"/>
  <c r="P92" i="84" s="1"/>
  <c r="P74" i="84"/>
  <c r="G64" i="84"/>
  <c r="G63" i="84" s="1"/>
  <c r="N57" i="84"/>
  <c r="L53" i="84"/>
  <c r="P34" i="84"/>
  <c r="H150" i="84"/>
  <c r="H146" i="84"/>
  <c r="L142" i="84"/>
  <c r="K141" i="84"/>
  <c r="K133" i="84" s="1"/>
  <c r="H131" i="84"/>
  <c r="N131" i="84"/>
  <c r="F130" i="84"/>
  <c r="H127" i="84"/>
  <c r="N127" i="84"/>
  <c r="F126" i="84"/>
  <c r="H118" i="84"/>
  <c r="O118" i="84"/>
  <c r="G117" i="84"/>
  <c r="L104" i="84"/>
  <c r="J103" i="84"/>
  <c r="N103" i="84" s="1"/>
  <c r="L150" i="84"/>
  <c r="J149" i="84"/>
  <c r="L149" i="84" s="1"/>
  <c r="F149" i="84"/>
  <c r="O142" i="84"/>
  <c r="H123" i="84"/>
  <c r="N123" i="84"/>
  <c r="P123" i="84" s="1"/>
  <c r="F102" i="84"/>
  <c r="H103" i="84"/>
  <c r="L100" i="84"/>
  <c r="N100" i="84"/>
  <c r="O89" i="84"/>
  <c r="G85" i="84"/>
  <c r="O149" i="84"/>
  <c r="H142" i="84"/>
  <c r="N142" i="84"/>
  <c r="F141" i="84"/>
  <c r="H137" i="84"/>
  <c r="O137" i="84"/>
  <c r="P137" i="84" s="1"/>
  <c r="L135" i="84"/>
  <c r="J134" i="84"/>
  <c r="O131" i="84"/>
  <c r="O127" i="84"/>
  <c r="G125" i="84"/>
  <c r="J99" i="84"/>
  <c r="H89" i="84"/>
  <c r="F75" i="84"/>
  <c r="H76" i="84"/>
  <c r="N76" i="84"/>
  <c r="H144" i="84"/>
  <c r="O144" i="84"/>
  <c r="P144" i="84" s="1"/>
  <c r="N120" i="84"/>
  <c r="H106" i="84"/>
  <c r="O106" i="84"/>
  <c r="H86" i="84"/>
  <c r="F85" i="84"/>
  <c r="L78" i="84"/>
  <c r="N78" i="84"/>
  <c r="K75" i="84"/>
  <c r="L76" i="84"/>
  <c r="J75" i="84"/>
  <c r="L75" i="84" s="1"/>
  <c r="L73" i="84"/>
  <c r="J64" i="84"/>
  <c r="O150" i="84"/>
  <c r="G141" i="84"/>
  <c r="O141" i="84" s="1"/>
  <c r="O134" i="84"/>
  <c r="L131" i="84"/>
  <c r="K130" i="84"/>
  <c r="L130" i="84" s="1"/>
  <c r="L127" i="84"/>
  <c r="K126" i="84"/>
  <c r="J89" i="84"/>
  <c r="L90" i="84"/>
  <c r="K85" i="84"/>
  <c r="H41" i="84"/>
  <c r="N41" i="84"/>
  <c r="F40" i="84"/>
  <c r="F25" i="84"/>
  <c r="L16" i="84"/>
  <c r="K15" i="84"/>
  <c r="L15" i="84" s="1"/>
  <c r="N139" i="84"/>
  <c r="P139" i="84" s="1"/>
  <c r="N135" i="84"/>
  <c r="P135" i="84" s="1"/>
  <c r="H135" i="84"/>
  <c r="N104" i="84"/>
  <c r="P104" i="84" s="1"/>
  <c r="H104" i="84"/>
  <c r="H100" i="84"/>
  <c r="N97" i="84"/>
  <c r="P97" i="84" s="1"/>
  <c r="P96" i="84"/>
  <c r="P79" i="84"/>
  <c r="P71" i="84"/>
  <c r="P66" i="84"/>
  <c r="P62" i="84"/>
  <c r="N61" i="84"/>
  <c r="H56" i="84"/>
  <c r="H54" i="84"/>
  <c r="O54" i="84"/>
  <c r="G53" i="84"/>
  <c r="L41" i="84"/>
  <c r="K40" i="84"/>
  <c r="L40" i="84" s="1"/>
  <c r="P18" i="84"/>
  <c r="J141" i="84"/>
  <c r="G103" i="84"/>
  <c r="H90" i="84"/>
  <c r="N90" i="84"/>
  <c r="J86" i="84"/>
  <c r="N86" i="84" s="1"/>
  <c r="P86" i="84" s="1"/>
  <c r="H73" i="84"/>
  <c r="N73" i="84"/>
  <c r="P73" i="84" s="1"/>
  <c r="K64" i="84"/>
  <c r="O65" i="84"/>
  <c r="F64" i="84"/>
  <c r="K60" i="84"/>
  <c r="O61" i="84"/>
  <c r="H60" i="84"/>
  <c r="N60" i="84"/>
  <c r="L47" i="84"/>
  <c r="J46" i="84"/>
  <c r="L46" i="84" s="1"/>
  <c r="J26" i="84"/>
  <c r="O16" i="84"/>
  <c r="H11" i="84"/>
  <c r="O11" i="84"/>
  <c r="G10" i="84"/>
  <c r="O151" i="84"/>
  <c r="P151" i="84" s="1"/>
  <c r="O147" i="84"/>
  <c r="P147" i="84" s="1"/>
  <c r="O121" i="84"/>
  <c r="N118" i="84"/>
  <c r="P88" i="84"/>
  <c r="O76" i="84"/>
  <c r="L65" i="84"/>
  <c r="L61" i="84"/>
  <c r="O60" i="84"/>
  <c r="F59" i="84"/>
  <c r="N53" i="84"/>
  <c r="O46" i="84"/>
  <c r="H46" i="84"/>
  <c r="O40" i="84"/>
  <c r="H27" i="84"/>
  <c r="O27" i="84"/>
  <c r="G26" i="84"/>
  <c r="H23" i="84"/>
  <c r="O23" i="84"/>
  <c r="P23" i="84" s="1"/>
  <c r="L21" i="84"/>
  <c r="J20" i="84"/>
  <c r="L20" i="84" s="1"/>
  <c r="H16" i="84"/>
  <c r="N16" i="84"/>
  <c r="F15" i="84"/>
  <c r="J9" i="84"/>
  <c r="N47" i="84"/>
  <c r="P47" i="84" s="1"/>
  <c r="N29" i="84"/>
  <c r="P29" i="84" s="1"/>
  <c r="N21" i="84"/>
  <c r="P21" i="84" s="1"/>
  <c r="N13" i="84"/>
  <c r="P13" i="84" s="1"/>
  <c r="O57" i="84"/>
  <c r="P57" i="84" s="1"/>
  <c r="N54" i="84"/>
  <c r="P54" i="84" s="1"/>
  <c r="N27" i="84"/>
  <c r="N11" i="84"/>
  <c r="P11" i="84" s="1"/>
  <c r="P132" i="83"/>
  <c r="L55" i="83"/>
  <c r="N55" i="83"/>
  <c r="N20" i="83"/>
  <c r="N91" i="83"/>
  <c r="O10" i="83"/>
  <c r="H136" i="83"/>
  <c r="L148" i="83"/>
  <c r="N148" i="83"/>
  <c r="P148" i="83" s="1"/>
  <c r="J152" i="83"/>
  <c r="O133" i="83"/>
  <c r="K104" i="83"/>
  <c r="F58" i="83"/>
  <c r="N59" i="83"/>
  <c r="P59" i="83" s="1"/>
  <c r="H59" i="83"/>
  <c r="N153" i="83"/>
  <c r="P153" i="83" s="1"/>
  <c r="O152" i="83"/>
  <c r="H151" i="83"/>
  <c r="L149" i="83"/>
  <c r="O144" i="83"/>
  <c r="L143" i="83"/>
  <c r="N137" i="83"/>
  <c r="P137" i="83" s="1"/>
  <c r="L133" i="83"/>
  <c r="H133" i="83"/>
  <c r="N133" i="83"/>
  <c r="P133" i="83" s="1"/>
  <c r="L128" i="83"/>
  <c r="O125" i="83"/>
  <c r="L122" i="83"/>
  <c r="O120" i="83"/>
  <c r="P120" i="83" s="1"/>
  <c r="G119" i="83"/>
  <c r="O119" i="83" s="1"/>
  <c r="P119" i="83" s="1"/>
  <c r="P107" i="83"/>
  <c r="H106" i="83"/>
  <c r="N106" i="83"/>
  <c r="P106" i="83" s="1"/>
  <c r="O105" i="83"/>
  <c r="G104" i="83"/>
  <c r="O104" i="83" s="1"/>
  <c r="L89" i="83"/>
  <c r="K88" i="83"/>
  <c r="P80" i="83"/>
  <c r="P72" i="83"/>
  <c r="H69" i="83"/>
  <c r="N69" i="83"/>
  <c r="J66" i="83"/>
  <c r="G65" i="83"/>
  <c r="O65" i="83" s="1"/>
  <c r="O62" i="83"/>
  <c r="O55" i="83"/>
  <c r="O48" i="83"/>
  <c r="N48" i="83"/>
  <c r="P48" i="83" s="1"/>
  <c r="H48" i="83"/>
  <c r="O26" i="83"/>
  <c r="G20" i="83"/>
  <c r="O20" i="83" s="1"/>
  <c r="O21" i="83"/>
  <c r="P12" i="83"/>
  <c r="O11" i="83"/>
  <c r="O143" i="83"/>
  <c r="P143" i="83" s="1"/>
  <c r="G101" i="83"/>
  <c r="O102" i="83"/>
  <c r="P102" i="83" s="1"/>
  <c r="H94" i="83"/>
  <c r="O94" i="83"/>
  <c r="H62" i="83"/>
  <c r="N62" i="83"/>
  <c r="P62" i="83" s="1"/>
  <c r="L56" i="83"/>
  <c r="N56" i="83"/>
  <c r="P56" i="83" s="1"/>
  <c r="P21" i="83"/>
  <c r="N15" i="83"/>
  <c r="P15" i="83" s="1"/>
  <c r="L144" i="83"/>
  <c r="H144" i="83"/>
  <c r="N144" i="83"/>
  <c r="P144" i="83" s="1"/>
  <c r="L141" i="83"/>
  <c r="G136" i="83"/>
  <c r="H132" i="83"/>
  <c r="P131" i="83"/>
  <c r="O129" i="83"/>
  <c r="H125" i="83"/>
  <c r="N125" i="83"/>
  <c r="P125" i="83" s="1"/>
  <c r="F122" i="83"/>
  <c r="P115" i="83"/>
  <c r="F105" i="83"/>
  <c r="G91" i="83"/>
  <c r="J88" i="83"/>
  <c r="F66" i="83"/>
  <c r="N67" i="83"/>
  <c r="P67" i="83" s="1"/>
  <c r="H67" i="83"/>
  <c r="L59" i="83"/>
  <c r="K58" i="83"/>
  <c r="O58" i="83" s="1"/>
  <c r="H49" i="83"/>
  <c r="N49" i="83"/>
  <c r="P49" i="83" s="1"/>
  <c r="P37" i="83"/>
  <c r="L29" i="83"/>
  <c r="N29" i="83"/>
  <c r="P29" i="83" s="1"/>
  <c r="L27" i="83"/>
  <c r="H27" i="83"/>
  <c r="N27" i="83"/>
  <c r="P27" i="83" s="1"/>
  <c r="F26" i="83"/>
  <c r="F9" i="83"/>
  <c r="H10" i="83"/>
  <c r="H143" i="83"/>
  <c r="J136" i="83"/>
  <c r="F135" i="83"/>
  <c r="L129" i="83"/>
  <c r="H129" i="83"/>
  <c r="N129" i="83"/>
  <c r="P129" i="83" s="1"/>
  <c r="F128" i="83"/>
  <c r="O128" i="83"/>
  <c r="G127" i="83"/>
  <c r="O127" i="83" s="1"/>
  <c r="L106" i="83"/>
  <c r="J105" i="83"/>
  <c r="H102" i="83"/>
  <c r="P99" i="83"/>
  <c r="H99" i="83"/>
  <c r="H92" i="83"/>
  <c r="N92" i="83"/>
  <c r="P92" i="83" s="1"/>
  <c r="F88" i="83"/>
  <c r="N89" i="83"/>
  <c r="P89" i="83" s="1"/>
  <c r="H89" i="83"/>
  <c r="H75" i="83"/>
  <c r="N75" i="83"/>
  <c r="P75" i="83" s="1"/>
  <c r="O61" i="83"/>
  <c r="F61" i="83"/>
  <c r="L58" i="83"/>
  <c r="P43" i="83"/>
  <c r="H43" i="83"/>
  <c r="G40" i="83"/>
  <c r="O40" i="83" s="1"/>
  <c r="H23" i="83"/>
  <c r="N23" i="83"/>
  <c r="P23" i="83" s="1"/>
  <c r="L20" i="83"/>
  <c r="P18" i="83"/>
  <c r="H18" i="83"/>
  <c r="G15" i="83"/>
  <c r="O15" i="83" s="1"/>
  <c r="J10" i="83"/>
  <c r="L11" i="83"/>
  <c r="P90" i="83"/>
  <c r="L78" i="83"/>
  <c r="O78" i="83"/>
  <c r="P78" i="83" s="1"/>
  <c r="P68" i="83"/>
  <c r="P60" i="83"/>
  <c r="H56" i="83"/>
  <c r="P47" i="83"/>
  <c r="J26" i="83"/>
  <c r="H11" i="83"/>
  <c r="N11" i="83"/>
  <c r="P11" i="83" s="1"/>
  <c r="K9" i="83"/>
  <c r="P94" i="83"/>
  <c r="J77" i="83"/>
  <c r="O69" i="83"/>
  <c r="J62" i="83"/>
  <c r="J40" i="83"/>
  <c r="L40" i="83" s="1"/>
  <c r="L16" i="83"/>
  <c r="J15" i="83"/>
  <c r="L15" i="83" s="1"/>
  <c r="F114" i="82"/>
  <c r="G98" i="82"/>
  <c r="F23" i="82"/>
  <c r="F93" i="82"/>
  <c r="G93" i="82" s="1"/>
  <c r="G146" i="82"/>
  <c r="G133" i="82"/>
  <c r="E69" i="82"/>
  <c r="G69" i="82" s="1"/>
  <c r="G82" i="82"/>
  <c r="E23" i="82"/>
  <c r="G23" i="82" s="1"/>
  <c r="G24" i="82"/>
  <c r="G162" i="82"/>
  <c r="F69" i="82"/>
  <c r="E65" i="82"/>
  <c r="G65" i="82" s="1"/>
  <c r="G66" i="82"/>
  <c r="G59" i="82"/>
  <c r="G8" i="82"/>
  <c r="E115" i="82"/>
  <c r="G163" i="82"/>
  <c r="G147" i="82"/>
  <c r="G131" i="82"/>
  <c r="G99" i="82"/>
  <c r="G95" i="82"/>
  <c r="G67" i="82"/>
  <c r="G25" i="82"/>
  <c r="G9" i="82"/>
  <c r="F9" i="81"/>
  <c r="E10" i="81"/>
  <c r="F10" i="81"/>
  <c r="G10" i="81"/>
  <c r="G11" i="81"/>
  <c r="E12" i="81"/>
  <c r="F12" i="81"/>
  <c r="G12" i="81"/>
  <c r="G13" i="81"/>
  <c r="E15" i="81"/>
  <c r="F15" i="81"/>
  <c r="G15" i="81"/>
  <c r="G16" i="81"/>
  <c r="E17" i="81"/>
  <c r="F17" i="81"/>
  <c r="G17" i="81"/>
  <c r="G18" i="81"/>
  <c r="E20" i="81"/>
  <c r="E19" i="81" s="1"/>
  <c r="F20" i="81"/>
  <c r="F19" i="81" s="1"/>
  <c r="G21" i="81"/>
  <c r="G22" i="81"/>
  <c r="E25" i="81"/>
  <c r="F25" i="81"/>
  <c r="F24" i="81" s="1"/>
  <c r="G26" i="81"/>
  <c r="E27" i="81"/>
  <c r="G27" i="81" s="1"/>
  <c r="F27" i="81"/>
  <c r="G28" i="81"/>
  <c r="G29" i="81"/>
  <c r="G30" i="81"/>
  <c r="G31" i="81"/>
  <c r="G32" i="81"/>
  <c r="G34" i="81"/>
  <c r="G35" i="81"/>
  <c r="G36" i="81"/>
  <c r="G37" i="81"/>
  <c r="G38" i="81"/>
  <c r="G39" i="81"/>
  <c r="G40" i="81"/>
  <c r="G41" i="81"/>
  <c r="G42" i="81"/>
  <c r="E43" i="81"/>
  <c r="E44" i="81"/>
  <c r="F44" i="81"/>
  <c r="F43" i="81" s="1"/>
  <c r="G45" i="81"/>
  <c r="G46" i="81"/>
  <c r="G47" i="81"/>
  <c r="G48" i="81"/>
  <c r="G50" i="81"/>
  <c r="G52" i="81"/>
  <c r="G53" i="81"/>
  <c r="E55" i="81"/>
  <c r="E54" i="81" s="1"/>
  <c r="G54" i="81" s="1"/>
  <c r="F55" i="81"/>
  <c r="F54" i="81" s="1"/>
  <c r="G57" i="81"/>
  <c r="G58" i="81"/>
  <c r="G59" i="81"/>
  <c r="G60" i="81"/>
  <c r="E62" i="81"/>
  <c r="E61" i="81" s="1"/>
  <c r="F62" i="81"/>
  <c r="G62" i="81" s="1"/>
  <c r="G63" i="81"/>
  <c r="E65" i="81"/>
  <c r="E64" i="81" s="1"/>
  <c r="F65" i="81"/>
  <c r="F64" i="81" s="1"/>
  <c r="G66" i="81"/>
  <c r="E69" i="81"/>
  <c r="G69" i="81" s="1"/>
  <c r="F69" i="81"/>
  <c r="F68" i="81" s="1"/>
  <c r="F67" i="81" s="1"/>
  <c r="G70" i="81"/>
  <c r="E73" i="81"/>
  <c r="F73" i="81"/>
  <c r="G74" i="81"/>
  <c r="E75" i="81"/>
  <c r="F75" i="81"/>
  <c r="G75" i="81" s="1"/>
  <c r="G76" i="81"/>
  <c r="G78" i="81"/>
  <c r="G79" i="81"/>
  <c r="G80" i="81"/>
  <c r="E81" i="81"/>
  <c r="G81" i="81" s="1"/>
  <c r="F81" i="81"/>
  <c r="G82" i="81"/>
  <c r="E84" i="81"/>
  <c r="G84" i="81" s="1"/>
  <c r="F84" i="81"/>
  <c r="G85" i="81"/>
  <c r="E86" i="81"/>
  <c r="F86" i="81"/>
  <c r="G87" i="81"/>
  <c r="E95" i="81"/>
  <c r="E94" i="81" s="1"/>
  <c r="F95" i="81"/>
  <c r="F94" i="81" s="1"/>
  <c r="G96" i="81"/>
  <c r="E98" i="81"/>
  <c r="E97" i="81" s="1"/>
  <c r="F98" i="81"/>
  <c r="G99" i="81"/>
  <c r="E100" i="81"/>
  <c r="F100" i="81"/>
  <c r="G101" i="81"/>
  <c r="G102" i="81"/>
  <c r="G103" i="81"/>
  <c r="G104" i="81"/>
  <c r="G105" i="81"/>
  <c r="G106" i="81"/>
  <c r="E107" i="81"/>
  <c r="F107" i="81"/>
  <c r="F97" i="81" s="1"/>
  <c r="G108" i="81"/>
  <c r="G109" i="81"/>
  <c r="E111" i="81"/>
  <c r="E110" i="81" s="1"/>
  <c r="F111" i="81"/>
  <c r="F110" i="81" s="1"/>
  <c r="G112" i="81"/>
  <c r="E115" i="81"/>
  <c r="E114" i="81" s="1"/>
  <c r="F115" i="81"/>
  <c r="G116" i="81"/>
  <c r="E117" i="81"/>
  <c r="F117" i="81"/>
  <c r="G117" i="81" s="1"/>
  <c r="G118" i="81"/>
  <c r="G119" i="81"/>
  <c r="G120" i="81"/>
  <c r="G121" i="81"/>
  <c r="G122" i="81"/>
  <c r="G123" i="81"/>
  <c r="G124" i="81"/>
  <c r="G125" i="81"/>
  <c r="G126" i="81"/>
  <c r="G127" i="81"/>
  <c r="E129" i="81"/>
  <c r="E128" i="81" s="1"/>
  <c r="G128" i="81" s="1"/>
  <c r="F129" i="81"/>
  <c r="F128" i="81" s="1"/>
  <c r="G130" i="81"/>
  <c r="E132" i="81"/>
  <c r="F132" i="81"/>
  <c r="F131" i="81" s="1"/>
  <c r="G133" i="81"/>
  <c r="E134" i="81"/>
  <c r="G134" i="81" s="1"/>
  <c r="F134" i="81"/>
  <c r="G135" i="81"/>
  <c r="E138" i="81"/>
  <c r="E137" i="81" s="1"/>
  <c r="F138" i="81"/>
  <c r="F137" i="81" s="1"/>
  <c r="G139" i="81"/>
  <c r="G140" i="81"/>
  <c r="E142" i="81"/>
  <c r="E141" i="81" s="1"/>
  <c r="G141" i="81" s="1"/>
  <c r="F142" i="81"/>
  <c r="F141" i="81" s="1"/>
  <c r="G143" i="81"/>
  <c r="E146" i="81"/>
  <c r="E145" i="81" s="1"/>
  <c r="F146" i="81"/>
  <c r="F145" i="81" s="1"/>
  <c r="G147" i="81"/>
  <c r="E148" i="81"/>
  <c r="G148" i="81" s="1"/>
  <c r="F148" i="81"/>
  <c r="G149" i="81"/>
  <c r="E150" i="81"/>
  <c r="G150" i="81" s="1"/>
  <c r="F150" i="81"/>
  <c r="G151" i="81"/>
  <c r="E153" i="81"/>
  <c r="E152" i="81" s="1"/>
  <c r="F153" i="81"/>
  <c r="G154" i="81"/>
  <c r="E155" i="81"/>
  <c r="F155" i="81"/>
  <c r="G156" i="81"/>
  <c r="E158" i="81"/>
  <c r="E157" i="81" s="1"/>
  <c r="F158" i="81"/>
  <c r="F157" i="81" s="1"/>
  <c r="G159" i="81"/>
  <c r="P128" i="94" l="1"/>
  <c r="I128" i="94"/>
  <c r="M7" i="94"/>
  <c r="M128" i="94" s="1"/>
  <c r="K128" i="94"/>
  <c r="G128" i="94"/>
  <c r="Q7" i="94"/>
  <c r="Q128" i="94" s="1"/>
  <c r="O128" i="94"/>
  <c r="K93" i="93"/>
  <c r="G7" i="93"/>
  <c r="G127" i="93" s="1"/>
  <c r="K122" i="93"/>
  <c r="F127" i="93"/>
  <c r="O111" i="93"/>
  <c r="K58" i="93"/>
  <c r="O104" i="93"/>
  <c r="K127" i="93"/>
  <c r="J127" i="93"/>
  <c r="O28" i="93"/>
  <c r="M127" i="93"/>
  <c r="I127" i="93"/>
  <c r="K58" i="92"/>
  <c r="T103" i="92"/>
  <c r="T70" i="92"/>
  <c r="K92" i="92"/>
  <c r="T58" i="92"/>
  <c r="K103" i="92"/>
  <c r="K75" i="92"/>
  <c r="F126" i="92"/>
  <c r="K28" i="92"/>
  <c r="K121" i="92"/>
  <c r="O126" i="92"/>
  <c r="Q126" i="92"/>
  <c r="T126" i="92"/>
  <c r="K70" i="92"/>
  <c r="K7" i="92"/>
  <c r="E126" i="92"/>
  <c r="M126" i="92"/>
  <c r="E126" i="91"/>
  <c r="O126" i="91"/>
  <c r="P126" i="91"/>
  <c r="H126" i="91"/>
  <c r="T105" i="91"/>
  <c r="R126" i="91"/>
  <c r="T126" i="91"/>
  <c r="L126" i="91"/>
  <c r="N126" i="91"/>
  <c r="L71" i="91"/>
  <c r="M8" i="88"/>
  <c r="K133" i="88"/>
  <c r="M30" i="88"/>
  <c r="M8" i="86"/>
  <c r="M130" i="86" s="1"/>
  <c r="K130" i="86"/>
  <c r="I74" i="86"/>
  <c r="I130" i="86"/>
  <c r="L130" i="86"/>
  <c r="O64" i="84"/>
  <c r="P118" i="84"/>
  <c r="O75" i="84"/>
  <c r="P100" i="84"/>
  <c r="O120" i="84"/>
  <c r="P120" i="84" s="1"/>
  <c r="L146" i="84"/>
  <c r="N46" i="84"/>
  <c r="P46" i="84" s="1"/>
  <c r="P121" i="84"/>
  <c r="N56" i="84"/>
  <c r="P56" i="84" s="1"/>
  <c r="P78" i="84"/>
  <c r="P106" i="84"/>
  <c r="G133" i="84"/>
  <c r="O133" i="84" s="1"/>
  <c r="P150" i="84"/>
  <c r="F9" i="84"/>
  <c r="F154" i="84" s="1"/>
  <c r="P65" i="84"/>
  <c r="L141" i="84"/>
  <c r="N20" i="84"/>
  <c r="P41" i="84"/>
  <c r="F133" i="84"/>
  <c r="L120" i="84"/>
  <c r="O20" i="84"/>
  <c r="P90" i="84"/>
  <c r="K102" i="84"/>
  <c r="N10" i="84"/>
  <c r="N9" i="84"/>
  <c r="L89" i="84"/>
  <c r="N89" i="84"/>
  <c r="P89" i="84" s="1"/>
  <c r="J63" i="84"/>
  <c r="L64" i="84"/>
  <c r="H149" i="84"/>
  <c r="N149" i="84"/>
  <c r="P149" i="84" s="1"/>
  <c r="H126" i="84"/>
  <c r="N126" i="84"/>
  <c r="F125" i="84"/>
  <c r="P131" i="84"/>
  <c r="P16" i="84"/>
  <c r="K25" i="84"/>
  <c r="L60" i="84"/>
  <c r="K59" i="84"/>
  <c r="K63" i="84"/>
  <c r="O53" i="84"/>
  <c r="P53" i="84" s="1"/>
  <c r="H53" i="84"/>
  <c r="H40" i="84"/>
  <c r="N40" i="84"/>
  <c r="P40" i="84" s="1"/>
  <c r="K125" i="84"/>
  <c r="L125" i="84" s="1"/>
  <c r="L126" i="84"/>
  <c r="P76" i="84"/>
  <c r="L99" i="84"/>
  <c r="N99" i="84"/>
  <c r="P99" i="84" s="1"/>
  <c r="O126" i="84"/>
  <c r="O85" i="84"/>
  <c r="O117" i="84"/>
  <c r="P117" i="84" s="1"/>
  <c r="H117" i="84"/>
  <c r="P127" i="84"/>
  <c r="H15" i="84"/>
  <c r="N15" i="84"/>
  <c r="J85" i="84"/>
  <c r="L85" i="84" s="1"/>
  <c r="L86" i="84"/>
  <c r="O10" i="84"/>
  <c r="P10" i="84" s="1"/>
  <c r="G9" i="84"/>
  <c r="H10" i="84"/>
  <c r="O15" i="84"/>
  <c r="L26" i="84"/>
  <c r="J25" i="84"/>
  <c r="L25" i="84" s="1"/>
  <c r="N26" i="84"/>
  <c r="P60" i="84"/>
  <c r="O63" i="84"/>
  <c r="J133" i="84"/>
  <c r="L133" i="84" s="1"/>
  <c r="L134" i="84"/>
  <c r="H141" i="84"/>
  <c r="N141" i="84"/>
  <c r="P141" i="84" s="1"/>
  <c r="P27" i="84"/>
  <c r="K9" i="84"/>
  <c r="L9" i="84" s="1"/>
  <c r="O26" i="84"/>
  <c r="G25" i="84"/>
  <c r="O25" i="84" s="1"/>
  <c r="H26" i="84"/>
  <c r="H59" i="84"/>
  <c r="N59" i="84"/>
  <c r="H64" i="84"/>
  <c r="N64" i="84"/>
  <c r="F63" i="84"/>
  <c r="G102" i="84"/>
  <c r="H102" i="84" s="1"/>
  <c r="O103" i="84"/>
  <c r="P103" i="84" s="1"/>
  <c r="P61" i="84"/>
  <c r="N134" i="84"/>
  <c r="P134" i="84" s="1"/>
  <c r="H85" i="84"/>
  <c r="N75" i="84"/>
  <c r="P75" i="84" s="1"/>
  <c r="H75" i="84"/>
  <c r="O130" i="84"/>
  <c r="P142" i="84"/>
  <c r="L103" i="84"/>
  <c r="J102" i="84"/>
  <c r="H130" i="84"/>
  <c r="N130" i="84"/>
  <c r="G25" i="83"/>
  <c r="J65" i="83"/>
  <c r="L65" i="83" s="1"/>
  <c r="L66" i="83"/>
  <c r="K25" i="83"/>
  <c r="K156" i="83" s="1"/>
  <c r="G9" i="83"/>
  <c r="H20" i="83"/>
  <c r="L77" i="83"/>
  <c r="N77" i="83"/>
  <c r="P77" i="83" s="1"/>
  <c r="H9" i="83"/>
  <c r="H58" i="83"/>
  <c r="N58" i="83"/>
  <c r="P58" i="83" s="1"/>
  <c r="H61" i="83"/>
  <c r="N40" i="83"/>
  <c r="P40" i="83" s="1"/>
  <c r="J9" i="83"/>
  <c r="L10" i="83"/>
  <c r="N10" i="83"/>
  <c r="P10" i="83" s="1"/>
  <c r="H66" i="83"/>
  <c r="N66" i="83"/>
  <c r="P66" i="83" s="1"/>
  <c r="F65" i="83"/>
  <c r="H40" i="83"/>
  <c r="O101" i="83"/>
  <c r="P101" i="83" s="1"/>
  <c r="H101" i="83"/>
  <c r="P69" i="83"/>
  <c r="K87" i="83"/>
  <c r="O88" i="83"/>
  <c r="P20" i="83"/>
  <c r="H119" i="83"/>
  <c r="H135" i="83"/>
  <c r="O91" i="83"/>
  <c r="G87" i="83"/>
  <c r="L152" i="83"/>
  <c r="J151" i="83"/>
  <c r="N152" i="83"/>
  <c r="P152" i="83" s="1"/>
  <c r="P91" i="83"/>
  <c r="J25" i="83"/>
  <c r="L25" i="83" s="1"/>
  <c r="L26" i="83"/>
  <c r="J135" i="83"/>
  <c r="L135" i="83" s="1"/>
  <c r="L136" i="83"/>
  <c r="F25" i="83"/>
  <c r="N26" i="83"/>
  <c r="P26" i="83" s="1"/>
  <c r="H26" i="83"/>
  <c r="H105" i="83"/>
  <c r="N105" i="83"/>
  <c r="P105" i="83" s="1"/>
  <c r="F104" i="83"/>
  <c r="O136" i="83"/>
  <c r="G135" i="83"/>
  <c r="O135" i="83" s="1"/>
  <c r="J61" i="83"/>
  <c r="L61" i="83" s="1"/>
  <c r="L62" i="83"/>
  <c r="H88" i="83"/>
  <c r="N88" i="83"/>
  <c r="P88" i="83" s="1"/>
  <c r="F87" i="83"/>
  <c r="J104" i="83"/>
  <c r="L104" i="83" s="1"/>
  <c r="L105" i="83"/>
  <c r="F127" i="83"/>
  <c r="H128" i="83"/>
  <c r="N128" i="83"/>
  <c r="P128" i="83" s="1"/>
  <c r="N136" i="83"/>
  <c r="P136" i="83" s="1"/>
  <c r="J87" i="83"/>
  <c r="L88" i="83"/>
  <c r="H122" i="83"/>
  <c r="N122" i="83"/>
  <c r="P122" i="83" s="1"/>
  <c r="H15" i="83"/>
  <c r="H91" i="83"/>
  <c r="P55" i="83"/>
  <c r="E114" i="82"/>
  <c r="G114" i="82" s="1"/>
  <c r="G115" i="82"/>
  <c r="E166" i="82"/>
  <c r="F166" i="82"/>
  <c r="G152" i="81"/>
  <c r="E131" i="81"/>
  <c r="G131" i="81" s="1"/>
  <c r="F72" i="81"/>
  <c r="G155" i="81"/>
  <c r="G107" i="81"/>
  <c r="G100" i="81"/>
  <c r="F83" i="81"/>
  <c r="E72" i="81"/>
  <c r="E68" i="81"/>
  <c r="E67" i="81" s="1"/>
  <c r="G67" i="81" s="1"/>
  <c r="G44" i="81"/>
  <c r="F14" i="81"/>
  <c r="G146" i="81"/>
  <c r="G132" i="81"/>
  <c r="G95" i="81"/>
  <c r="F61" i="81"/>
  <c r="E24" i="81"/>
  <c r="G24" i="81" s="1"/>
  <c r="E14" i="81"/>
  <c r="E9" i="81"/>
  <c r="G9" i="81" s="1"/>
  <c r="F152" i="81"/>
  <c r="F114" i="81"/>
  <c r="G110" i="81"/>
  <c r="G86" i="81"/>
  <c r="E83" i="81"/>
  <c r="G73" i="81"/>
  <c r="G65" i="81"/>
  <c r="G145" i="81"/>
  <c r="E144" i="81"/>
  <c r="G97" i="81"/>
  <c r="G94" i="81"/>
  <c r="E93" i="81"/>
  <c r="G64" i="81"/>
  <c r="G157" i="81"/>
  <c r="F23" i="81"/>
  <c r="G43" i="81"/>
  <c r="G19" i="81"/>
  <c r="G14" i="81"/>
  <c r="E8" i="81"/>
  <c r="E136" i="81"/>
  <c r="G137" i="81"/>
  <c r="F144" i="81"/>
  <c r="G72" i="81"/>
  <c r="E71" i="81"/>
  <c r="E23" i="81"/>
  <c r="G61" i="81"/>
  <c r="F136" i="81"/>
  <c r="F113" i="81"/>
  <c r="F93" i="81"/>
  <c r="G83" i="81"/>
  <c r="F8" i="81"/>
  <c r="G153" i="81"/>
  <c r="G111" i="81"/>
  <c r="G158" i="81"/>
  <c r="G142" i="81"/>
  <c r="G138" i="81"/>
  <c r="G114" i="81"/>
  <c r="G98" i="81"/>
  <c r="G55" i="81"/>
  <c r="G20" i="81"/>
  <c r="G129" i="81"/>
  <c r="G115" i="81"/>
  <c r="G25" i="81"/>
  <c r="E10" i="80"/>
  <c r="F10" i="80"/>
  <c r="F9" i="80" s="1"/>
  <c r="G11" i="80"/>
  <c r="E12" i="80"/>
  <c r="G12" i="80" s="1"/>
  <c r="F12" i="80"/>
  <c r="G13" i="80"/>
  <c r="E14" i="80"/>
  <c r="E15" i="80"/>
  <c r="F15" i="80"/>
  <c r="F14" i="80" s="1"/>
  <c r="G15" i="80"/>
  <c r="G16" i="80"/>
  <c r="E17" i="80"/>
  <c r="F17" i="80"/>
  <c r="G17" i="80"/>
  <c r="G18" i="80"/>
  <c r="E20" i="80"/>
  <c r="E19" i="80" s="1"/>
  <c r="F20" i="80"/>
  <c r="F19" i="80" s="1"/>
  <c r="G21" i="80"/>
  <c r="E24" i="80"/>
  <c r="G24" i="80" s="1"/>
  <c r="F24" i="80"/>
  <c r="G25" i="80"/>
  <c r="E26" i="80"/>
  <c r="F26" i="80"/>
  <c r="G27" i="80"/>
  <c r="G28" i="80"/>
  <c r="G29" i="80"/>
  <c r="G30" i="80"/>
  <c r="G32" i="80"/>
  <c r="G34" i="80"/>
  <c r="G35" i="80"/>
  <c r="G36" i="80"/>
  <c r="G37" i="80"/>
  <c r="G38" i="80"/>
  <c r="G39" i="80"/>
  <c r="G40" i="80"/>
  <c r="G41" i="80"/>
  <c r="F42" i="80"/>
  <c r="E43" i="80"/>
  <c r="E42" i="80" s="1"/>
  <c r="G42" i="80" s="1"/>
  <c r="F43" i="80"/>
  <c r="G44" i="80"/>
  <c r="G45" i="80"/>
  <c r="G46" i="80"/>
  <c r="G48" i="80"/>
  <c r="G50" i="80"/>
  <c r="G51" i="80"/>
  <c r="E53" i="80"/>
  <c r="E52" i="80" s="1"/>
  <c r="F53" i="80"/>
  <c r="F52" i="80" s="1"/>
  <c r="G55" i="80"/>
  <c r="G56" i="80"/>
  <c r="G57" i="80"/>
  <c r="G58" i="80"/>
  <c r="E60" i="80"/>
  <c r="E59" i="80" s="1"/>
  <c r="F60" i="80"/>
  <c r="F59" i="80" s="1"/>
  <c r="G61" i="80"/>
  <c r="E62" i="80"/>
  <c r="E63" i="80"/>
  <c r="F63" i="80"/>
  <c r="F62" i="80" s="1"/>
  <c r="G64" i="80"/>
  <c r="E67" i="80"/>
  <c r="E66" i="80" s="1"/>
  <c r="F67" i="80"/>
  <c r="F66" i="80" s="1"/>
  <c r="F65" i="80" s="1"/>
  <c r="G68" i="80"/>
  <c r="E71" i="80"/>
  <c r="G71" i="80" s="1"/>
  <c r="F71" i="80"/>
  <c r="G72" i="80"/>
  <c r="E73" i="80"/>
  <c r="F73" i="80"/>
  <c r="G74" i="80"/>
  <c r="G76" i="80"/>
  <c r="G77" i="80"/>
  <c r="G78" i="80"/>
  <c r="E79" i="80"/>
  <c r="F79" i="80"/>
  <c r="G79" i="80"/>
  <c r="G80" i="80"/>
  <c r="E82" i="80"/>
  <c r="F82" i="80"/>
  <c r="F81" i="80" s="1"/>
  <c r="G82" i="80"/>
  <c r="G83" i="80"/>
  <c r="E84" i="80"/>
  <c r="F84" i="80"/>
  <c r="G84" i="80"/>
  <c r="G85" i="80"/>
  <c r="E93" i="80"/>
  <c r="F93" i="80"/>
  <c r="F92" i="80" s="1"/>
  <c r="G94" i="80"/>
  <c r="E96" i="80"/>
  <c r="G96" i="80" s="1"/>
  <c r="F96" i="80"/>
  <c r="F95" i="80" s="1"/>
  <c r="G97" i="80"/>
  <c r="E98" i="80"/>
  <c r="G98" i="80" s="1"/>
  <c r="F98" i="80"/>
  <c r="G99" i="80"/>
  <c r="G100" i="80"/>
  <c r="G101" i="80"/>
  <c r="G102" i="80"/>
  <c r="G103" i="80"/>
  <c r="G104" i="80"/>
  <c r="G105" i="80"/>
  <c r="E106" i="80"/>
  <c r="F106" i="80"/>
  <c r="G107" i="80"/>
  <c r="E108" i="80"/>
  <c r="G108" i="80" s="1"/>
  <c r="E109" i="80"/>
  <c r="G109" i="80" s="1"/>
  <c r="F109" i="80"/>
  <c r="F108" i="80" s="1"/>
  <c r="G110" i="80"/>
  <c r="F112" i="80"/>
  <c r="E113" i="80"/>
  <c r="F113" i="80"/>
  <c r="G113" i="80"/>
  <c r="G114" i="80"/>
  <c r="E115" i="80"/>
  <c r="F115" i="80"/>
  <c r="G115" i="80"/>
  <c r="G116" i="80"/>
  <c r="G117" i="80"/>
  <c r="G118" i="80"/>
  <c r="G119" i="80"/>
  <c r="G120" i="80"/>
  <c r="G121" i="80"/>
  <c r="G122" i="80"/>
  <c r="G123" i="80"/>
  <c r="G124" i="80"/>
  <c r="G125" i="80"/>
  <c r="E127" i="80"/>
  <c r="E126" i="80" s="1"/>
  <c r="F127" i="80"/>
  <c r="F126" i="80" s="1"/>
  <c r="G128" i="80"/>
  <c r="E130" i="80"/>
  <c r="E129" i="80" s="1"/>
  <c r="F130" i="80"/>
  <c r="F129" i="80" s="1"/>
  <c r="G131" i="80"/>
  <c r="E132" i="80"/>
  <c r="F132" i="80"/>
  <c r="G133" i="80"/>
  <c r="F135" i="80"/>
  <c r="E136" i="80"/>
  <c r="E135" i="80" s="1"/>
  <c r="F136" i="80"/>
  <c r="G137" i="80"/>
  <c r="G138" i="80"/>
  <c r="E140" i="80"/>
  <c r="E139" i="80" s="1"/>
  <c r="F140" i="80"/>
  <c r="F139" i="80" s="1"/>
  <c r="G141" i="80"/>
  <c r="E144" i="80"/>
  <c r="E143" i="80" s="1"/>
  <c r="F144" i="80"/>
  <c r="G145" i="80"/>
  <c r="E146" i="80"/>
  <c r="F146" i="80"/>
  <c r="G147" i="80"/>
  <c r="E148" i="80"/>
  <c r="G148" i="80" s="1"/>
  <c r="F148" i="80"/>
  <c r="G149" i="80"/>
  <c r="E150" i="80"/>
  <c r="E151" i="80"/>
  <c r="G151" i="80" s="1"/>
  <c r="F151" i="80"/>
  <c r="G152" i="80"/>
  <c r="E153" i="80"/>
  <c r="G153" i="80" s="1"/>
  <c r="F153" i="80"/>
  <c r="G154" i="80"/>
  <c r="E155" i="80"/>
  <c r="F155" i="80"/>
  <c r="E156" i="80"/>
  <c r="F156" i="80"/>
  <c r="G156" i="80"/>
  <c r="G157" i="80"/>
  <c r="O127" i="93" l="1"/>
  <c r="K126" i="92"/>
  <c r="M133" i="88"/>
  <c r="P64" i="84"/>
  <c r="H133" i="84"/>
  <c r="P130" i="84"/>
  <c r="O102" i="84"/>
  <c r="L63" i="84"/>
  <c r="L102" i="84"/>
  <c r="P26" i="84"/>
  <c r="P20" i="84"/>
  <c r="O9" i="84"/>
  <c r="P9" i="84" s="1"/>
  <c r="G154" i="84"/>
  <c r="P126" i="84"/>
  <c r="O125" i="84"/>
  <c r="N85" i="84"/>
  <c r="P85" i="84" s="1"/>
  <c r="N25" i="84"/>
  <c r="P25" i="84" s="1"/>
  <c r="P15" i="84"/>
  <c r="H9" i="84"/>
  <c r="J154" i="84"/>
  <c r="H125" i="84"/>
  <c r="N125" i="84"/>
  <c r="P125" i="84" s="1"/>
  <c r="N133" i="84"/>
  <c r="P133" i="84" s="1"/>
  <c r="N102" i="84"/>
  <c r="H63" i="84"/>
  <c r="N63" i="84"/>
  <c r="P63" i="84" s="1"/>
  <c r="P59" i="84"/>
  <c r="K154" i="84"/>
  <c r="H25" i="84"/>
  <c r="L59" i="84"/>
  <c r="L154" i="84" s="1"/>
  <c r="O59" i="84"/>
  <c r="L87" i="83"/>
  <c r="H87" i="83"/>
  <c r="N87" i="83"/>
  <c r="N25" i="83"/>
  <c r="H25" i="83"/>
  <c r="H127" i="83"/>
  <c r="N127" i="83"/>
  <c r="P127" i="83" s="1"/>
  <c r="O87" i="83"/>
  <c r="N65" i="83"/>
  <c r="P65" i="83" s="1"/>
  <c r="H65" i="83"/>
  <c r="F156" i="83"/>
  <c r="L9" i="83"/>
  <c r="L156" i="83" s="1"/>
  <c r="J156" i="83"/>
  <c r="N61" i="83"/>
  <c r="P61" i="83" s="1"/>
  <c r="H104" i="83"/>
  <c r="H156" i="83" s="1"/>
  <c r="N104" i="83"/>
  <c r="P104" i="83" s="1"/>
  <c r="L151" i="83"/>
  <c r="N151" i="83"/>
  <c r="P151" i="83" s="1"/>
  <c r="N135" i="83"/>
  <c r="P135" i="83" s="1"/>
  <c r="N9" i="83"/>
  <c r="G156" i="83"/>
  <c r="O9" i="83"/>
  <c r="O25" i="83"/>
  <c r="G166" i="82"/>
  <c r="G68" i="81"/>
  <c r="E113" i="81"/>
  <c r="G144" i="81"/>
  <c r="F71" i="81"/>
  <c r="G71" i="81" s="1"/>
  <c r="G136" i="81"/>
  <c r="G113" i="81"/>
  <c r="G23" i="81"/>
  <c r="E162" i="81"/>
  <c r="G8" i="81"/>
  <c r="G93" i="81"/>
  <c r="G52" i="80"/>
  <c r="G139" i="80"/>
  <c r="G135" i="80"/>
  <c r="E134" i="80"/>
  <c r="G134" i="80" s="1"/>
  <c r="F111" i="80"/>
  <c r="F134" i="80"/>
  <c r="G126" i="80"/>
  <c r="G93" i="80"/>
  <c r="G73" i="80"/>
  <c r="G26" i="80"/>
  <c r="E23" i="80"/>
  <c r="G19" i="80"/>
  <c r="F8" i="80"/>
  <c r="F150" i="80"/>
  <c r="G150" i="80" s="1"/>
  <c r="F143" i="80"/>
  <c r="F142" i="80" s="1"/>
  <c r="F160" i="80" s="1"/>
  <c r="G146" i="80"/>
  <c r="G136" i="80"/>
  <c r="G132" i="80"/>
  <c r="E92" i="80"/>
  <c r="E81" i="80"/>
  <c r="G81" i="80" s="1"/>
  <c r="G63" i="80"/>
  <c r="G43" i="80"/>
  <c r="G10" i="80"/>
  <c r="F91" i="80"/>
  <c r="G14" i="80"/>
  <c r="G155" i="80"/>
  <c r="E70" i="80"/>
  <c r="E69" i="80" s="1"/>
  <c r="G69" i="80" s="1"/>
  <c r="G140" i="80"/>
  <c r="G127" i="80"/>
  <c r="E112" i="80"/>
  <c r="G112" i="80" s="1"/>
  <c r="E95" i="80"/>
  <c r="G95" i="80" s="1"/>
  <c r="F70" i="80"/>
  <c r="F69" i="80" s="1"/>
  <c r="G67" i="80"/>
  <c r="G53" i="80"/>
  <c r="F23" i="80"/>
  <c r="G20" i="80"/>
  <c r="E9" i="80"/>
  <c r="E8" i="80" s="1"/>
  <c r="E142" i="80"/>
  <c r="G143" i="80"/>
  <c r="G129" i="80"/>
  <c r="E65" i="80"/>
  <c r="G65" i="80" s="1"/>
  <c r="G66" i="80"/>
  <c r="F22" i="80"/>
  <c r="G59" i="80"/>
  <c r="E111" i="80"/>
  <c r="G111" i="80" s="1"/>
  <c r="G62" i="80"/>
  <c r="G144" i="80"/>
  <c r="G130" i="80"/>
  <c r="G106" i="80"/>
  <c r="G60" i="80"/>
  <c r="G9" i="80"/>
  <c r="P102" i="84" l="1"/>
  <c r="H154" i="84"/>
  <c r="N154" i="84"/>
  <c r="P154" i="84"/>
  <c r="O154" i="84"/>
  <c r="P87" i="83"/>
  <c r="P25" i="83"/>
  <c r="O156" i="83"/>
  <c r="P9" i="83"/>
  <c r="P156" i="83" s="1"/>
  <c r="N156" i="83"/>
  <c r="F162" i="81"/>
  <c r="G162" i="81"/>
  <c r="E91" i="80"/>
  <c r="G91" i="80" s="1"/>
  <c r="G23" i="80"/>
  <c r="E22" i="80"/>
  <c r="G22" i="80" s="1"/>
  <c r="G70" i="80"/>
  <c r="G92" i="80"/>
  <c r="G8" i="80"/>
  <c r="G142" i="80"/>
  <c r="E160" i="80" l="1"/>
  <c r="G160" i="80"/>
  <c r="E9" i="79" l="1"/>
  <c r="F9" i="79"/>
  <c r="I9" i="79"/>
  <c r="J9" i="79"/>
  <c r="J8" i="79" s="1"/>
  <c r="M9" i="79"/>
  <c r="N9" i="79"/>
  <c r="G10" i="79"/>
  <c r="K10" i="79"/>
  <c r="O10" i="79"/>
  <c r="Q10" i="79"/>
  <c r="R10" i="79"/>
  <c r="G11" i="79"/>
  <c r="K11" i="79"/>
  <c r="O11" i="79"/>
  <c r="Q11" i="79"/>
  <c r="R11" i="79"/>
  <c r="G12" i="79"/>
  <c r="K12" i="79"/>
  <c r="O12" i="79"/>
  <c r="Q12" i="79"/>
  <c r="R12" i="79"/>
  <c r="E13" i="79"/>
  <c r="F13" i="79"/>
  <c r="G13" i="79" s="1"/>
  <c r="I13" i="79"/>
  <c r="J13" i="79"/>
  <c r="K13" i="79"/>
  <c r="M13" i="79"/>
  <c r="N13" i="79"/>
  <c r="G14" i="79"/>
  <c r="K14" i="79"/>
  <c r="O14" i="79"/>
  <c r="Q14" i="79"/>
  <c r="R14" i="79"/>
  <c r="S14" i="79"/>
  <c r="G15" i="79"/>
  <c r="K15" i="79"/>
  <c r="O15" i="79"/>
  <c r="Q15" i="79"/>
  <c r="S15" i="79" s="1"/>
  <c r="R15" i="79"/>
  <c r="E16" i="79"/>
  <c r="F16" i="79"/>
  <c r="G16" i="79" s="1"/>
  <c r="I16" i="79"/>
  <c r="J16" i="79"/>
  <c r="M16" i="79"/>
  <c r="N16" i="79"/>
  <c r="R16" i="79" s="1"/>
  <c r="G17" i="79"/>
  <c r="K17" i="79"/>
  <c r="O17" i="79"/>
  <c r="Q17" i="79"/>
  <c r="R17" i="79"/>
  <c r="S17" i="79"/>
  <c r="G18" i="79"/>
  <c r="K18" i="79"/>
  <c r="O18" i="79"/>
  <c r="Q18" i="79"/>
  <c r="S18" i="79" s="1"/>
  <c r="R18" i="79"/>
  <c r="E19" i="79"/>
  <c r="F19" i="79"/>
  <c r="G19" i="79" s="1"/>
  <c r="I19" i="79"/>
  <c r="J19" i="79"/>
  <c r="M19" i="79"/>
  <c r="N19" i="79"/>
  <c r="R19" i="79" s="1"/>
  <c r="G20" i="79"/>
  <c r="K20" i="79"/>
  <c r="O20" i="79"/>
  <c r="Q20" i="79"/>
  <c r="R20" i="79"/>
  <c r="S20" i="79"/>
  <c r="G21" i="79"/>
  <c r="K21" i="79"/>
  <c r="O21" i="79"/>
  <c r="Q21" i="79"/>
  <c r="S21" i="79" s="1"/>
  <c r="R21" i="79"/>
  <c r="G22" i="79"/>
  <c r="K22" i="79"/>
  <c r="O22" i="79"/>
  <c r="Q22" i="79"/>
  <c r="R22" i="79"/>
  <c r="S22" i="79"/>
  <c r="G23" i="79"/>
  <c r="K23" i="79"/>
  <c r="O23" i="79"/>
  <c r="Q23" i="79"/>
  <c r="R23" i="79"/>
  <c r="G24" i="79"/>
  <c r="K24" i="79"/>
  <c r="O24" i="79"/>
  <c r="Q24" i="79"/>
  <c r="S24" i="79" s="1"/>
  <c r="R24" i="79"/>
  <c r="G25" i="79"/>
  <c r="K25" i="79"/>
  <c r="O25" i="79"/>
  <c r="Q25" i="79"/>
  <c r="R25" i="79"/>
  <c r="E26" i="79"/>
  <c r="F26" i="79"/>
  <c r="I26" i="79"/>
  <c r="J26" i="79"/>
  <c r="K26" i="79"/>
  <c r="M26" i="79"/>
  <c r="O26" i="79" s="1"/>
  <c r="N26" i="79"/>
  <c r="Q26" i="79"/>
  <c r="R26" i="79"/>
  <c r="G27" i="79"/>
  <c r="K27" i="79"/>
  <c r="O27" i="79"/>
  <c r="Q27" i="79"/>
  <c r="S27" i="79" s="1"/>
  <c r="R27" i="79"/>
  <c r="G28" i="79"/>
  <c r="K28" i="79"/>
  <c r="O28" i="79"/>
  <c r="Q28" i="79"/>
  <c r="R28" i="79"/>
  <c r="E29" i="79"/>
  <c r="F29" i="79"/>
  <c r="I29" i="79"/>
  <c r="J29" i="79"/>
  <c r="K29" i="79"/>
  <c r="M29" i="79"/>
  <c r="O29" i="79" s="1"/>
  <c r="N29" i="79"/>
  <c r="Q29" i="79"/>
  <c r="R29" i="79"/>
  <c r="G30" i="79"/>
  <c r="K30" i="79"/>
  <c r="O30" i="79"/>
  <c r="Q30" i="79"/>
  <c r="S30" i="79" s="1"/>
  <c r="R30" i="79"/>
  <c r="E32" i="79"/>
  <c r="F32" i="79"/>
  <c r="I32" i="79"/>
  <c r="J32" i="79"/>
  <c r="M32" i="79"/>
  <c r="N32" i="79"/>
  <c r="O32" i="79" s="1"/>
  <c r="G33" i="79"/>
  <c r="K33" i="79"/>
  <c r="O33" i="79"/>
  <c r="Q33" i="79"/>
  <c r="S33" i="79" s="1"/>
  <c r="R33" i="79"/>
  <c r="G34" i="79"/>
  <c r="K34" i="79"/>
  <c r="O34" i="79"/>
  <c r="Q34" i="79"/>
  <c r="R34" i="79"/>
  <c r="S34" i="79"/>
  <c r="G35" i="79"/>
  <c r="K35" i="79"/>
  <c r="O35" i="79"/>
  <c r="Q35" i="79"/>
  <c r="R35" i="79"/>
  <c r="G36" i="79"/>
  <c r="K36" i="79"/>
  <c r="O36" i="79"/>
  <c r="Q36" i="79"/>
  <c r="S36" i="79" s="1"/>
  <c r="R36" i="79"/>
  <c r="G37" i="79"/>
  <c r="K37" i="79"/>
  <c r="O37" i="79"/>
  <c r="Q37" i="79"/>
  <c r="R37" i="79"/>
  <c r="E38" i="79"/>
  <c r="F38" i="79"/>
  <c r="I38" i="79"/>
  <c r="J38" i="79"/>
  <c r="K38" i="79"/>
  <c r="M38" i="79"/>
  <c r="O38" i="79" s="1"/>
  <c r="N38" i="79"/>
  <c r="Q38" i="79"/>
  <c r="R38" i="79"/>
  <c r="G39" i="79"/>
  <c r="K39" i="79"/>
  <c r="O39" i="79"/>
  <c r="Q39" i="79"/>
  <c r="S39" i="79" s="1"/>
  <c r="R39" i="79"/>
  <c r="G40" i="79"/>
  <c r="K40" i="79"/>
  <c r="O40" i="79"/>
  <c r="Q40" i="79"/>
  <c r="R40" i="79"/>
  <c r="E41" i="79"/>
  <c r="F41" i="79"/>
  <c r="I41" i="79"/>
  <c r="J41" i="79"/>
  <c r="K41" i="79"/>
  <c r="M41" i="79"/>
  <c r="O41" i="79" s="1"/>
  <c r="N41" i="79"/>
  <c r="Q41" i="79"/>
  <c r="R41" i="79"/>
  <c r="G42" i="79"/>
  <c r="K42" i="79"/>
  <c r="O42" i="79"/>
  <c r="Q42" i="79"/>
  <c r="S42" i="79" s="1"/>
  <c r="R42" i="79"/>
  <c r="G43" i="79"/>
  <c r="K43" i="79"/>
  <c r="O43" i="79"/>
  <c r="Q43" i="79"/>
  <c r="R43" i="79"/>
  <c r="G44" i="79"/>
  <c r="K44" i="79"/>
  <c r="O44" i="79"/>
  <c r="Q44" i="79"/>
  <c r="R44" i="79"/>
  <c r="G45" i="79"/>
  <c r="K45" i="79"/>
  <c r="O45" i="79"/>
  <c r="Q45" i="79"/>
  <c r="S45" i="79" s="1"/>
  <c r="R45" i="79"/>
  <c r="G46" i="79"/>
  <c r="K46" i="79"/>
  <c r="O46" i="79"/>
  <c r="Q46" i="79"/>
  <c r="R46" i="79"/>
  <c r="S46" i="79"/>
  <c r="E47" i="79"/>
  <c r="G47" i="79" s="1"/>
  <c r="F47" i="79"/>
  <c r="I47" i="79"/>
  <c r="J47" i="79"/>
  <c r="M47" i="79"/>
  <c r="N47" i="79"/>
  <c r="G48" i="79"/>
  <c r="K48" i="79"/>
  <c r="O48" i="79"/>
  <c r="Q48" i="79"/>
  <c r="R48" i="79"/>
  <c r="G49" i="79"/>
  <c r="K49" i="79"/>
  <c r="O49" i="79"/>
  <c r="Q49" i="79"/>
  <c r="S49" i="79" s="1"/>
  <c r="R49" i="79"/>
  <c r="E50" i="79"/>
  <c r="F50" i="79"/>
  <c r="I50" i="79"/>
  <c r="J50" i="79"/>
  <c r="M50" i="79"/>
  <c r="N50" i="79"/>
  <c r="O50" i="79" s="1"/>
  <c r="G51" i="79"/>
  <c r="K51" i="79"/>
  <c r="O51" i="79"/>
  <c r="Q51" i="79"/>
  <c r="R51" i="79"/>
  <c r="G52" i="79"/>
  <c r="K52" i="79"/>
  <c r="O52" i="79"/>
  <c r="Q52" i="79"/>
  <c r="S52" i="79" s="1"/>
  <c r="R52" i="79"/>
  <c r="G53" i="79"/>
  <c r="K53" i="79"/>
  <c r="O53" i="79"/>
  <c r="Q53" i="79"/>
  <c r="R53" i="79"/>
  <c r="E54" i="79"/>
  <c r="F54" i="79"/>
  <c r="I54" i="79"/>
  <c r="J54" i="79"/>
  <c r="K54" i="79"/>
  <c r="M54" i="79"/>
  <c r="O54" i="79" s="1"/>
  <c r="N54" i="79"/>
  <c r="Q54" i="79"/>
  <c r="R54" i="79"/>
  <c r="G55" i="79"/>
  <c r="K55" i="79"/>
  <c r="O55" i="79"/>
  <c r="Q55" i="79"/>
  <c r="S55" i="79" s="1"/>
  <c r="R55" i="79"/>
  <c r="G56" i="79"/>
  <c r="K56" i="79"/>
  <c r="O56" i="79"/>
  <c r="Q56" i="79"/>
  <c r="R56" i="79"/>
  <c r="E57" i="79"/>
  <c r="F57" i="79"/>
  <c r="I57" i="79"/>
  <c r="J57" i="79"/>
  <c r="K57" i="79"/>
  <c r="M57" i="79"/>
  <c r="O57" i="79" s="1"/>
  <c r="N57" i="79"/>
  <c r="Q57" i="79"/>
  <c r="R57" i="79"/>
  <c r="G58" i="79"/>
  <c r="K58" i="79"/>
  <c r="O58" i="79"/>
  <c r="Q58" i="79"/>
  <c r="S58" i="79" s="1"/>
  <c r="R58" i="79"/>
  <c r="G59" i="79"/>
  <c r="K59" i="79"/>
  <c r="O59" i="79"/>
  <c r="Q59" i="79"/>
  <c r="R59" i="79"/>
  <c r="G60" i="79"/>
  <c r="K60" i="79"/>
  <c r="O60" i="79"/>
  <c r="Q60" i="79"/>
  <c r="S60" i="79" s="1"/>
  <c r="R60" i="79"/>
  <c r="E61" i="79"/>
  <c r="F61" i="79"/>
  <c r="I61" i="79"/>
  <c r="J61" i="79"/>
  <c r="M61" i="79"/>
  <c r="N61" i="79"/>
  <c r="O61" i="79" s="1"/>
  <c r="G62" i="79"/>
  <c r="K62" i="79"/>
  <c r="O62" i="79"/>
  <c r="Q62" i="79"/>
  <c r="R62" i="79"/>
  <c r="E64" i="79"/>
  <c r="F64" i="79"/>
  <c r="G64" i="79" s="1"/>
  <c r="I64" i="79"/>
  <c r="J64" i="79"/>
  <c r="M64" i="79"/>
  <c r="M63" i="79" s="1"/>
  <c r="N64" i="79"/>
  <c r="G65" i="79"/>
  <c r="K65" i="79"/>
  <c r="O65" i="79"/>
  <c r="Q65" i="79"/>
  <c r="R65" i="79"/>
  <c r="S65" i="79"/>
  <c r="E66" i="79"/>
  <c r="G66" i="79" s="1"/>
  <c r="F66" i="79"/>
  <c r="I66" i="79"/>
  <c r="J66" i="79"/>
  <c r="R66" i="79" s="1"/>
  <c r="M66" i="79"/>
  <c r="N66" i="79"/>
  <c r="G67" i="79"/>
  <c r="K67" i="79"/>
  <c r="O67" i="79"/>
  <c r="Q67" i="79"/>
  <c r="R67" i="79"/>
  <c r="E68" i="79"/>
  <c r="F68" i="79"/>
  <c r="I68" i="79"/>
  <c r="J68" i="79"/>
  <c r="K68" i="79"/>
  <c r="M68" i="79"/>
  <c r="O68" i="79" s="1"/>
  <c r="N68" i="79"/>
  <c r="Q68" i="79"/>
  <c r="R68" i="79"/>
  <c r="G69" i="79"/>
  <c r="K69" i="79"/>
  <c r="O69" i="79"/>
  <c r="Q69" i="79"/>
  <c r="S69" i="79" s="1"/>
  <c r="R69" i="79"/>
  <c r="G70" i="79"/>
  <c r="K70" i="79"/>
  <c r="O70" i="79"/>
  <c r="Q70" i="79"/>
  <c r="R70" i="79"/>
  <c r="E77" i="79"/>
  <c r="E76" i="79" s="1"/>
  <c r="F77" i="79"/>
  <c r="I77" i="79"/>
  <c r="J77" i="79"/>
  <c r="J76" i="79" s="1"/>
  <c r="K77" i="79"/>
  <c r="M77" i="79"/>
  <c r="N77" i="79"/>
  <c r="Q77" i="79"/>
  <c r="R77" i="79"/>
  <c r="G78" i="79"/>
  <c r="K78" i="79"/>
  <c r="O78" i="79"/>
  <c r="Q78" i="79"/>
  <c r="S78" i="79" s="1"/>
  <c r="R78" i="79"/>
  <c r="E79" i="79"/>
  <c r="F79" i="79"/>
  <c r="I79" i="79"/>
  <c r="J79" i="79"/>
  <c r="M79" i="79"/>
  <c r="N79" i="79"/>
  <c r="O79" i="79" s="1"/>
  <c r="G80" i="79"/>
  <c r="K80" i="79"/>
  <c r="O80" i="79"/>
  <c r="Q80" i="79"/>
  <c r="S80" i="79" s="1"/>
  <c r="R80" i="79"/>
  <c r="G81" i="79"/>
  <c r="K81" i="79"/>
  <c r="O81" i="79"/>
  <c r="Q81" i="79"/>
  <c r="R81" i="79"/>
  <c r="S81" i="79"/>
  <c r="E83" i="79"/>
  <c r="F83" i="79"/>
  <c r="I83" i="79"/>
  <c r="J83" i="79"/>
  <c r="M83" i="79"/>
  <c r="M82" i="79" s="1"/>
  <c r="N83" i="79"/>
  <c r="G84" i="79"/>
  <c r="K84" i="79"/>
  <c r="O84" i="79"/>
  <c r="Q84" i="79"/>
  <c r="S84" i="79" s="1"/>
  <c r="R84" i="79"/>
  <c r="G85" i="79"/>
  <c r="K85" i="79"/>
  <c r="O85" i="79"/>
  <c r="Q85" i="79"/>
  <c r="R85" i="79"/>
  <c r="S85" i="79"/>
  <c r="G86" i="79"/>
  <c r="K86" i="79"/>
  <c r="O86" i="79"/>
  <c r="Q86" i="79"/>
  <c r="S86" i="79" s="1"/>
  <c r="R86" i="79"/>
  <c r="G87" i="79"/>
  <c r="K87" i="79"/>
  <c r="O87" i="79"/>
  <c r="Q87" i="79"/>
  <c r="S87" i="79" s="1"/>
  <c r="R87" i="79"/>
  <c r="G88" i="79"/>
  <c r="K88" i="79"/>
  <c r="O88" i="79"/>
  <c r="Q88" i="79"/>
  <c r="R88" i="79"/>
  <c r="G89" i="79"/>
  <c r="K89" i="79"/>
  <c r="O89" i="79"/>
  <c r="Q89" i="79"/>
  <c r="S89" i="79" s="1"/>
  <c r="R89" i="79"/>
  <c r="G90" i="79"/>
  <c r="K90" i="79"/>
  <c r="O90" i="79"/>
  <c r="Q90" i="79"/>
  <c r="R90" i="79"/>
  <c r="E91" i="79"/>
  <c r="F91" i="79"/>
  <c r="I91" i="79"/>
  <c r="J91" i="79"/>
  <c r="K91" i="79"/>
  <c r="M91" i="79"/>
  <c r="O91" i="79" s="1"/>
  <c r="N91" i="79"/>
  <c r="R91" i="79"/>
  <c r="G92" i="79"/>
  <c r="K92" i="79"/>
  <c r="O92" i="79"/>
  <c r="Q92" i="79"/>
  <c r="S92" i="79" s="1"/>
  <c r="R92" i="79"/>
  <c r="G93" i="79"/>
  <c r="K93" i="79"/>
  <c r="O93" i="79"/>
  <c r="Q93" i="79"/>
  <c r="R93" i="79"/>
  <c r="G94" i="79"/>
  <c r="K94" i="79"/>
  <c r="O94" i="79"/>
  <c r="Q94" i="79"/>
  <c r="R94" i="79"/>
  <c r="S94" i="79" s="1"/>
  <c r="G95" i="79"/>
  <c r="K95" i="79"/>
  <c r="O95" i="79"/>
  <c r="Q95" i="79"/>
  <c r="S95" i="79" s="1"/>
  <c r="R95" i="79"/>
  <c r="G96" i="79"/>
  <c r="K96" i="79"/>
  <c r="O96" i="79"/>
  <c r="Q96" i="79"/>
  <c r="R96" i="79"/>
  <c r="S96" i="79"/>
  <c r="G97" i="79"/>
  <c r="K97" i="79"/>
  <c r="O97" i="79"/>
  <c r="Q97" i="79"/>
  <c r="S97" i="79" s="1"/>
  <c r="R97" i="79"/>
  <c r="G98" i="79"/>
  <c r="K98" i="79"/>
  <c r="O98" i="79"/>
  <c r="Q98" i="79"/>
  <c r="S98" i="79" s="1"/>
  <c r="R98" i="79"/>
  <c r="G99" i="79"/>
  <c r="K99" i="79"/>
  <c r="O99" i="79"/>
  <c r="Q99" i="79"/>
  <c r="R99" i="79"/>
  <c r="G100" i="79"/>
  <c r="K100" i="79"/>
  <c r="O100" i="79"/>
  <c r="Q100" i="79"/>
  <c r="S100" i="79" s="1"/>
  <c r="R100" i="79"/>
  <c r="G101" i="79"/>
  <c r="K101" i="79"/>
  <c r="O101" i="79"/>
  <c r="Q101" i="79"/>
  <c r="R101" i="79"/>
  <c r="G102" i="79"/>
  <c r="K102" i="79"/>
  <c r="O102" i="79"/>
  <c r="Q102" i="79"/>
  <c r="R102" i="79"/>
  <c r="E103" i="79"/>
  <c r="F103" i="79"/>
  <c r="I103" i="79"/>
  <c r="J103" i="79"/>
  <c r="M103" i="79"/>
  <c r="N103" i="79"/>
  <c r="O103" i="79" s="1"/>
  <c r="G104" i="79"/>
  <c r="K104" i="79"/>
  <c r="O104" i="79"/>
  <c r="Q104" i="79"/>
  <c r="R104" i="79"/>
  <c r="G105" i="79"/>
  <c r="K105" i="79"/>
  <c r="O105" i="79"/>
  <c r="Q105" i="79"/>
  <c r="S105" i="79" s="1"/>
  <c r="R105" i="79"/>
  <c r="E106" i="79"/>
  <c r="F106" i="79"/>
  <c r="I106" i="79"/>
  <c r="J106" i="79"/>
  <c r="M106" i="79"/>
  <c r="O106" i="79" s="1"/>
  <c r="N106" i="79"/>
  <c r="G107" i="79"/>
  <c r="K107" i="79"/>
  <c r="O107" i="79"/>
  <c r="Q107" i="79"/>
  <c r="R107" i="79"/>
  <c r="G108" i="79"/>
  <c r="K108" i="79"/>
  <c r="O108" i="79"/>
  <c r="Q108" i="79"/>
  <c r="R108" i="79"/>
  <c r="S108" i="79"/>
  <c r="E110" i="79"/>
  <c r="F110" i="79"/>
  <c r="H110" i="79"/>
  <c r="I110" i="79"/>
  <c r="J110" i="79"/>
  <c r="M110" i="79"/>
  <c r="N110" i="79"/>
  <c r="R110" i="79" s="1"/>
  <c r="O110" i="79"/>
  <c r="G111" i="79"/>
  <c r="K111" i="79"/>
  <c r="O111" i="79"/>
  <c r="Q111" i="79"/>
  <c r="R111" i="79"/>
  <c r="G112" i="79"/>
  <c r="K112" i="79"/>
  <c r="O112" i="79"/>
  <c r="Q112" i="79"/>
  <c r="R112" i="79"/>
  <c r="G113" i="79"/>
  <c r="K113" i="79"/>
  <c r="O113" i="79"/>
  <c r="Q113" i="79"/>
  <c r="R113" i="79"/>
  <c r="E114" i="79"/>
  <c r="E109" i="79" s="1"/>
  <c r="F114" i="79"/>
  <c r="I114" i="79"/>
  <c r="J114" i="79"/>
  <c r="R114" i="79" s="1"/>
  <c r="K114" i="79"/>
  <c r="M114" i="79"/>
  <c r="N114" i="79"/>
  <c r="O114" i="79"/>
  <c r="Q114" i="79"/>
  <c r="G115" i="79"/>
  <c r="K115" i="79"/>
  <c r="O115" i="79"/>
  <c r="Q115" i="79"/>
  <c r="S115" i="79" s="1"/>
  <c r="R115" i="79"/>
  <c r="G116" i="79"/>
  <c r="K116" i="79"/>
  <c r="O116" i="79"/>
  <c r="Q116" i="79"/>
  <c r="R116" i="79"/>
  <c r="E117" i="79"/>
  <c r="F117" i="79"/>
  <c r="I117" i="79"/>
  <c r="J117" i="79"/>
  <c r="R117" i="79" s="1"/>
  <c r="M117" i="79"/>
  <c r="N117" i="79"/>
  <c r="G118" i="79"/>
  <c r="G117" i="79" s="1"/>
  <c r="K118" i="79"/>
  <c r="O118" i="79"/>
  <c r="Q118" i="79"/>
  <c r="S118" i="79" s="1"/>
  <c r="R118" i="79"/>
  <c r="E119" i="79"/>
  <c r="F119" i="79"/>
  <c r="I119" i="79"/>
  <c r="K119" i="79" s="1"/>
  <c r="J119" i="79"/>
  <c r="M119" i="79"/>
  <c r="N119" i="79"/>
  <c r="O119" i="79" s="1"/>
  <c r="G120" i="79"/>
  <c r="G119" i="79" s="1"/>
  <c r="K120" i="79"/>
  <c r="O120" i="79"/>
  <c r="Q120" i="79"/>
  <c r="S120" i="79" s="1"/>
  <c r="R120" i="79"/>
  <c r="L121" i="79"/>
  <c r="E122" i="79"/>
  <c r="E121" i="79" s="1"/>
  <c r="F122" i="79"/>
  <c r="I122" i="79"/>
  <c r="J122" i="79"/>
  <c r="K122" i="79"/>
  <c r="M122" i="79"/>
  <c r="O122" i="79" s="1"/>
  <c r="N122" i="79"/>
  <c r="Q122" i="79"/>
  <c r="K123" i="79"/>
  <c r="O123" i="79"/>
  <c r="Q123" i="79"/>
  <c r="R123" i="79"/>
  <c r="S123" i="79" s="1"/>
  <c r="K124" i="79"/>
  <c r="O124" i="79"/>
  <c r="Q124" i="79"/>
  <c r="S124" i="79" s="1"/>
  <c r="R124" i="79"/>
  <c r="K125" i="79"/>
  <c r="O125" i="79"/>
  <c r="Q125" i="79"/>
  <c r="S125" i="79" s="1"/>
  <c r="R125" i="79"/>
  <c r="K126" i="79"/>
  <c r="O126" i="79"/>
  <c r="Q126" i="79"/>
  <c r="S126" i="79" s="1"/>
  <c r="R126" i="79"/>
  <c r="E127" i="79"/>
  <c r="F127" i="79"/>
  <c r="I127" i="79"/>
  <c r="K127" i="79" s="1"/>
  <c r="J127" i="79"/>
  <c r="M127" i="79"/>
  <c r="O127" i="79" s="1"/>
  <c r="N127" i="79"/>
  <c r="G128" i="79"/>
  <c r="G125" i="79" s="1"/>
  <c r="K128" i="79"/>
  <c r="O128" i="79"/>
  <c r="Q128" i="79"/>
  <c r="R128" i="79"/>
  <c r="S128" i="79" s="1"/>
  <c r="G129" i="79"/>
  <c r="K129" i="79"/>
  <c r="O129" i="79"/>
  <c r="Q129" i="79"/>
  <c r="S129" i="79" s="1"/>
  <c r="R129" i="79"/>
  <c r="E131" i="79"/>
  <c r="F131" i="79"/>
  <c r="F130" i="79" s="1"/>
  <c r="I131" i="79"/>
  <c r="K131" i="79" s="1"/>
  <c r="J131" i="79"/>
  <c r="M131" i="79"/>
  <c r="N131" i="79"/>
  <c r="G132" i="79"/>
  <c r="G131" i="79" s="1"/>
  <c r="K132" i="79"/>
  <c r="O132" i="79"/>
  <c r="Q132" i="79"/>
  <c r="R132" i="79"/>
  <c r="S132" i="79" s="1"/>
  <c r="E133" i="79"/>
  <c r="F133" i="79"/>
  <c r="G133" i="79"/>
  <c r="I133" i="79"/>
  <c r="K133" i="79" s="1"/>
  <c r="J133" i="79"/>
  <c r="M133" i="79"/>
  <c r="N133" i="79"/>
  <c r="R133" i="79" s="1"/>
  <c r="G134" i="79"/>
  <c r="K134" i="79"/>
  <c r="O134" i="79"/>
  <c r="Q134" i="79"/>
  <c r="S134" i="79" s="1"/>
  <c r="R134" i="79"/>
  <c r="E135" i="79"/>
  <c r="F135" i="79"/>
  <c r="I135" i="79"/>
  <c r="J135" i="79"/>
  <c r="M135" i="79"/>
  <c r="N135" i="79"/>
  <c r="O135" i="79" s="1"/>
  <c r="G136" i="79"/>
  <c r="K136" i="79"/>
  <c r="O136" i="79"/>
  <c r="Q136" i="79"/>
  <c r="R136" i="79"/>
  <c r="S136" i="79"/>
  <c r="G137" i="79"/>
  <c r="K137" i="79"/>
  <c r="O137" i="79"/>
  <c r="Q137" i="79"/>
  <c r="S137" i="79" s="1"/>
  <c r="R137" i="79"/>
  <c r="G138" i="79"/>
  <c r="K138" i="79"/>
  <c r="O138" i="79"/>
  <c r="Q138" i="79"/>
  <c r="S138" i="79" s="1"/>
  <c r="R138" i="79"/>
  <c r="E139" i="79"/>
  <c r="F139" i="79"/>
  <c r="I139" i="79"/>
  <c r="J139" i="79"/>
  <c r="M139" i="79"/>
  <c r="O139" i="79" s="1"/>
  <c r="N139" i="79"/>
  <c r="G140" i="79"/>
  <c r="G139" i="79" s="1"/>
  <c r="K140" i="79"/>
  <c r="O140" i="79"/>
  <c r="Q140" i="79"/>
  <c r="S140" i="79" s="1"/>
  <c r="R140" i="79"/>
  <c r="E142" i="79"/>
  <c r="E141" i="79" s="1"/>
  <c r="F142" i="79"/>
  <c r="I142" i="79"/>
  <c r="J142" i="79"/>
  <c r="K142" i="79"/>
  <c r="M142" i="79"/>
  <c r="O142" i="79" s="1"/>
  <c r="N142" i="79"/>
  <c r="Q142" i="79"/>
  <c r="G143" i="79"/>
  <c r="G142" i="79" s="1"/>
  <c r="K143" i="79"/>
  <c r="O143" i="79"/>
  <c r="Q143" i="79"/>
  <c r="S143" i="79" s="1"/>
  <c r="R143" i="79"/>
  <c r="E144" i="79"/>
  <c r="F144" i="79"/>
  <c r="G144" i="79" s="1"/>
  <c r="I144" i="79"/>
  <c r="K144" i="79" s="1"/>
  <c r="J144" i="79"/>
  <c r="M144" i="79"/>
  <c r="O144" i="79" s="1"/>
  <c r="N144" i="79"/>
  <c r="R144" i="79" s="1"/>
  <c r="G145" i="79"/>
  <c r="K145" i="79"/>
  <c r="O145" i="79"/>
  <c r="Q145" i="79"/>
  <c r="S145" i="79" s="1"/>
  <c r="R145" i="79"/>
  <c r="E9" i="78"/>
  <c r="F9" i="78"/>
  <c r="I9" i="78"/>
  <c r="J9" i="78"/>
  <c r="M9" i="78"/>
  <c r="N9" i="78"/>
  <c r="O9" i="78" s="1"/>
  <c r="G10" i="78"/>
  <c r="K10" i="78"/>
  <c r="O10" i="78"/>
  <c r="Q10" i="78"/>
  <c r="S10" i="78" s="1"/>
  <c r="R10" i="78"/>
  <c r="G11" i="78"/>
  <c r="K11" i="78"/>
  <c r="O11" i="78"/>
  <c r="Q11" i="78"/>
  <c r="R11" i="78"/>
  <c r="S11" i="78"/>
  <c r="G12" i="78"/>
  <c r="K12" i="78"/>
  <c r="O12" i="78"/>
  <c r="Q12" i="78"/>
  <c r="R12" i="78"/>
  <c r="E13" i="78"/>
  <c r="F13" i="78"/>
  <c r="G13" i="78" s="1"/>
  <c r="I13" i="78"/>
  <c r="J13" i="78"/>
  <c r="M13" i="78"/>
  <c r="N13" i="78"/>
  <c r="Q13" i="78"/>
  <c r="G14" i="78"/>
  <c r="K14" i="78"/>
  <c r="O14" i="78"/>
  <c r="Q14" i="78"/>
  <c r="S14" i="78" s="1"/>
  <c r="R14" i="78"/>
  <c r="G15" i="78"/>
  <c r="K15" i="78"/>
  <c r="O15" i="78"/>
  <c r="Q15" i="78"/>
  <c r="S15" i="78" s="1"/>
  <c r="R15" i="78"/>
  <c r="E16" i="78"/>
  <c r="F16" i="78"/>
  <c r="I16" i="78"/>
  <c r="Q16" i="78" s="1"/>
  <c r="J16" i="78"/>
  <c r="K16" i="78"/>
  <c r="M16" i="78"/>
  <c r="N16" i="78"/>
  <c r="R16" i="78" s="1"/>
  <c r="G17" i="78"/>
  <c r="K17" i="78"/>
  <c r="O17" i="78"/>
  <c r="Q17" i="78"/>
  <c r="R17" i="78"/>
  <c r="S17" i="78" s="1"/>
  <c r="G18" i="78"/>
  <c r="K18" i="78"/>
  <c r="O18" i="78"/>
  <c r="Q18" i="78"/>
  <c r="R18" i="78"/>
  <c r="E19" i="78"/>
  <c r="F19" i="78"/>
  <c r="G19" i="78" s="1"/>
  <c r="I19" i="78"/>
  <c r="K19" i="78" s="1"/>
  <c r="J19" i="78"/>
  <c r="M19" i="78"/>
  <c r="N19" i="78"/>
  <c r="R19" i="78" s="1"/>
  <c r="G20" i="78"/>
  <c r="K20" i="78"/>
  <c r="O20" i="78"/>
  <c r="Q20" i="78"/>
  <c r="R20" i="78"/>
  <c r="S20" i="78"/>
  <c r="G21" i="78"/>
  <c r="K21" i="78"/>
  <c r="O21" i="78"/>
  <c r="Q21" i="78"/>
  <c r="S21" i="78" s="1"/>
  <c r="R21" i="78"/>
  <c r="G22" i="78"/>
  <c r="K22" i="78"/>
  <c r="O22" i="78"/>
  <c r="Q22" i="78"/>
  <c r="S22" i="78" s="1"/>
  <c r="R22" i="78"/>
  <c r="G23" i="78"/>
  <c r="K23" i="78"/>
  <c r="O23" i="78"/>
  <c r="Q23" i="78"/>
  <c r="R23" i="78"/>
  <c r="G24" i="78"/>
  <c r="K24" i="78"/>
  <c r="O24" i="78"/>
  <c r="Q24" i="78"/>
  <c r="S24" i="78" s="1"/>
  <c r="R24" i="78"/>
  <c r="G25" i="78"/>
  <c r="K25" i="78"/>
  <c r="O25" i="78"/>
  <c r="Q25" i="78"/>
  <c r="S25" i="78" s="1"/>
  <c r="R25" i="78"/>
  <c r="E26" i="78"/>
  <c r="F26" i="78"/>
  <c r="I26" i="78"/>
  <c r="J26" i="78"/>
  <c r="K26" i="78"/>
  <c r="M26" i="78"/>
  <c r="O26" i="78" s="1"/>
  <c r="N26" i="78"/>
  <c r="R26" i="78" s="1"/>
  <c r="G27" i="78"/>
  <c r="K27" i="78"/>
  <c r="O27" i="78"/>
  <c r="Q27" i="78"/>
  <c r="R27" i="78"/>
  <c r="S27" i="78" s="1"/>
  <c r="G28" i="78"/>
  <c r="K28" i="78"/>
  <c r="O28" i="78"/>
  <c r="Q28" i="78"/>
  <c r="S28" i="78" s="1"/>
  <c r="R28" i="78"/>
  <c r="E29" i="78"/>
  <c r="F29" i="78"/>
  <c r="G29" i="78" s="1"/>
  <c r="I29" i="78"/>
  <c r="Q29" i="78" s="1"/>
  <c r="S29" i="78" s="1"/>
  <c r="J29" i="78"/>
  <c r="M29" i="78"/>
  <c r="O29" i="78" s="1"/>
  <c r="N29" i="78"/>
  <c r="R29" i="78" s="1"/>
  <c r="G30" i="78"/>
  <c r="K30" i="78"/>
  <c r="O30" i="78"/>
  <c r="Q30" i="78"/>
  <c r="R30" i="78"/>
  <c r="S30" i="78"/>
  <c r="E32" i="78"/>
  <c r="F32" i="78"/>
  <c r="I32" i="78"/>
  <c r="J32" i="78"/>
  <c r="M32" i="78"/>
  <c r="N32" i="78"/>
  <c r="G33" i="78"/>
  <c r="K33" i="78"/>
  <c r="O33" i="78"/>
  <c r="Q33" i="78"/>
  <c r="R33" i="78"/>
  <c r="G34" i="78"/>
  <c r="K34" i="78"/>
  <c r="O34" i="78"/>
  <c r="Q34" i="78"/>
  <c r="S34" i="78" s="1"/>
  <c r="R34" i="78"/>
  <c r="G35" i="78"/>
  <c r="K35" i="78"/>
  <c r="O35" i="78"/>
  <c r="Q35" i="78"/>
  <c r="S35" i="78" s="1"/>
  <c r="R35" i="78"/>
  <c r="G36" i="78"/>
  <c r="K36" i="78"/>
  <c r="O36" i="78"/>
  <c r="Q36" i="78"/>
  <c r="R36" i="78"/>
  <c r="S36" i="78" s="1"/>
  <c r="G37" i="78"/>
  <c r="K37" i="78"/>
  <c r="O37" i="78"/>
  <c r="Q37" i="78"/>
  <c r="R37" i="78"/>
  <c r="G38" i="78"/>
  <c r="K38" i="78"/>
  <c r="O38" i="78"/>
  <c r="Q38" i="78"/>
  <c r="R38" i="78"/>
  <c r="S38" i="78"/>
  <c r="E39" i="78"/>
  <c r="F39" i="78"/>
  <c r="I39" i="78"/>
  <c r="J39" i="78"/>
  <c r="M39" i="78"/>
  <c r="N39" i="78"/>
  <c r="O39" i="78" s="1"/>
  <c r="G40" i="78"/>
  <c r="K40" i="78"/>
  <c r="O40" i="78"/>
  <c r="Q40" i="78"/>
  <c r="S40" i="78" s="1"/>
  <c r="R40" i="78"/>
  <c r="G41" i="78"/>
  <c r="K41" i="78"/>
  <c r="O41" i="78"/>
  <c r="Q41" i="78"/>
  <c r="R41" i="78"/>
  <c r="S41" i="78" s="1"/>
  <c r="E42" i="78"/>
  <c r="G42" i="78" s="1"/>
  <c r="F42" i="78"/>
  <c r="I42" i="78"/>
  <c r="J42" i="78"/>
  <c r="R42" i="78" s="1"/>
  <c r="M42" i="78"/>
  <c r="N42" i="78"/>
  <c r="G43" i="78"/>
  <c r="K43" i="78"/>
  <c r="O43" i="78"/>
  <c r="Q43" i="78"/>
  <c r="R43" i="78"/>
  <c r="G44" i="78"/>
  <c r="K44" i="78"/>
  <c r="O44" i="78"/>
  <c r="Q44" i="78"/>
  <c r="S44" i="78" s="1"/>
  <c r="R44" i="78"/>
  <c r="G45" i="78"/>
  <c r="K45" i="78"/>
  <c r="O45" i="78"/>
  <c r="Q45" i="78"/>
  <c r="S45" i="78" s="1"/>
  <c r="R45" i="78"/>
  <c r="G46" i="78"/>
  <c r="K46" i="78"/>
  <c r="O46" i="78"/>
  <c r="Q46" i="78"/>
  <c r="R46" i="78"/>
  <c r="S46" i="78" s="1"/>
  <c r="G47" i="78"/>
  <c r="K47" i="78"/>
  <c r="O47" i="78"/>
  <c r="Q47" i="78"/>
  <c r="R47" i="78"/>
  <c r="E48" i="78"/>
  <c r="F48" i="78"/>
  <c r="G48" i="78" s="1"/>
  <c r="I48" i="78"/>
  <c r="K48" i="78" s="1"/>
  <c r="J48" i="78"/>
  <c r="M48" i="78"/>
  <c r="N48" i="78"/>
  <c r="R48" i="78" s="1"/>
  <c r="G49" i="78"/>
  <c r="K49" i="78"/>
  <c r="O49" i="78"/>
  <c r="Q49" i="78"/>
  <c r="R49" i="78"/>
  <c r="S49" i="78"/>
  <c r="G50" i="78"/>
  <c r="K50" i="78"/>
  <c r="O50" i="78"/>
  <c r="Q50" i="78"/>
  <c r="S50" i="78" s="1"/>
  <c r="R50" i="78"/>
  <c r="E51" i="78"/>
  <c r="F51" i="78"/>
  <c r="I51" i="78"/>
  <c r="J51" i="78"/>
  <c r="M51" i="78"/>
  <c r="N51" i="78"/>
  <c r="R51" i="78" s="1"/>
  <c r="G52" i="78"/>
  <c r="K52" i="78"/>
  <c r="O52" i="78"/>
  <c r="Q52" i="78"/>
  <c r="S52" i="78" s="1"/>
  <c r="R52" i="78"/>
  <c r="G53" i="78"/>
  <c r="K53" i="78"/>
  <c r="O53" i="78"/>
  <c r="Q53" i="78"/>
  <c r="R53" i="78"/>
  <c r="G54" i="78"/>
  <c r="K54" i="78"/>
  <c r="O54" i="78"/>
  <c r="Q54" i="78"/>
  <c r="S54" i="78" s="1"/>
  <c r="R54" i="78"/>
  <c r="E55" i="78"/>
  <c r="F55" i="78"/>
  <c r="I55" i="78"/>
  <c r="J55" i="78"/>
  <c r="M55" i="78"/>
  <c r="N55" i="78"/>
  <c r="O55" i="78" s="1"/>
  <c r="G56" i="78"/>
  <c r="K56" i="78"/>
  <c r="O56" i="78"/>
  <c r="Q56" i="78"/>
  <c r="S56" i="78" s="1"/>
  <c r="R56" i="78"/>
  <c r="G57" i="78"/>
  <c r="K57" i="78"/>
  <c r="O57" i="78"/>
  <c r="Q57" i="78"/>
  <c r="S57" i="78" s="1"/>
  <c r="R57" i="78"/>
  <c r="E58" i="78"/>
  <c r="G58" i="78" s="1"/>
  <c r="F58" i="78"/>
  <c r="I58" i="78"/>
  <c r="J58" i="78"/>
  <c r="M58" i="78"/>
  <c r="N58" i="78"/>
  <c r="G59" i="78"/>
  <c r="K59" i="78"/>
  <c r="O59" i="78"/>
  <c r="Q59" i="78"/>
  <c r="S59" i="78" s="1"/>
  <c r="R59" i="78"/>
  <c r="G60" i="78"/>
  <c r="K60" i="78"/>
  <c r="O60" i="78"/>
  <c r="Q60" i="78"/>
  <c r="R60" i="78"/>
  <c r="S60" i="78"/>
  <c r="G61" i="78"/>
  <c r="K61" i="78"/>
  <c r="O61" i="78"/>
  <c r="Q61" i="78"/>
  <c r="S61" i="78" s="1"/>
  <c r="R61" i="78"/>
  <c r="E62" i="78"/>
  <c r="F62" i="78"/>
  <c r="G62" i="78" s="1"/>
  <c r="I62" i="78"/>
  <c r="J62" i="78"/>
  <c r="M62" i="78"/>
  <c r="N62" i="78"/>
  <c r="R62" i="78" s="1"/>
  <c r="G63" i="78"/>
  <c r="K63" i="78"/>
  <c r="O63" i="78"/>
  <c r="Q63" i="78"/>
  <c r="R63" i="78"/>
  <c r="S63" i="78"/>
  <c r="E65" i="78"/>
  <c r="E64" i="78" s="1"/>
  <c r="F65" i="78"/>
  <c r="I65" i="78"/>
  <c r="J65" i="78"/>
  <c r="M65" i="78"/>
  <c r="N65" i="78"/>
  <c r="G66" i="78"/>
  <c r="K66" i="78"/>
  <c r="O66" i="78"/>
  <c r="Q66" i="78"/>
  <c r="S66" i="78" s="1"/>
  <c r="R66" i="78"/>
  <c r="E67" i="78"/>
  <c r="F67" i="78"/>
  <c r="G67" i="78" s="1"/>
  <c r="I67" i="78"/>
  <c r="J67" i="78"/>
  <c r="M67" i="78"/>
  <c r="O67" i="78" s="1"/>
  <c r="N67" i="78"/>
  <c r="R67" i="78" s="1"/>
  <c r="G68" i="78"/>
  <c r="K68" i="78"/>
  <c r="O68" i="78"/>
  <c r="Q68" i="78"/>
  <c r="R68" i="78"/>
  <c r="S68" i="78"/>
  <c r="E69" i="78"/>
  <c r="G69" i="78" s="1"/>
  <c r="F69" i="78"/>
  <c r="I69" i="78"/>
  <c r="J69" i="78"/>
  <c r="M69" i="78"/>
  <c r="N69" i="78"/>
  <c r="G70" i="78"/>
  <c r="K70" i="78"/>
  <c r="O70" i="78"/>
  <c r="Q70" i="78"/>
  <c r="S70" i="78" s="1"/>
  <c r="R70" i="78"/>
  <c r="G71" i="78"/>
  <c r="K71" i="78"/>
  <c r="O71" i="78"/>
  <c r="Q71" i="78"/>
  <c r="R71" i="78"/>
  <c r="S71" i="78" s="1"/>
  <c r="E78" i="78"/>
  <c r="F78" i="78"/>
  <c r="I78" i="78"/>
  <c r="J78" i="78"/>
  <c r="M78" i="78"/>
  <c r="M77" i="78" s="1"/>
  <c r="N78" i="78"/>
  <c r="G79" i="78"/>
  <c r="K79" i="78"/>
  <c r="O79" i="78"/>
  <c r="Q79" i="78"/>
  <c r="R79" i="78"/>
  <c r="G80" i="78"/>
  <c r="K80" i="78"/>
  <c r="O80" i="78"/>
  <c r="Q80" i="78"/>
  <c r="R80" i="78"/>
  <c r="S80" i="78"/>
  <c r="E81" i="78"/>
  <c r="F81" i="78"/>
  <c r="I81" i="78"/>
  <c r="J81" i="78"/>
  <c r="R81" i="78" s="1"/>
  <c r="M81" i="78"/>
  <c r="N81" i="78"/>
  <c r="O81" i="78" s="1"/>
  <c r="G82" i="78"/>
  <c r="K82" i="78"/>
  <c r="O82" i="78"/>
  <c r="Q82" i="78"/>
  <c r="R82" i="78"/>
  <c r="G83" i="78"/>
  <c r="K83" i="78"/>
  <c r="O83" i="78"/>
  <c r="Q83" i="78"/>
  <c r="R83" i="78"/>
  <c r="E85" i="78"/>
  <c r="F85" i="78"/>
  <c r="I85" i="78"/>
  <c r="J85" i="78"/>
  <c r="M85" i="78"/>
  <c r="N85" i="78"/>
  <c r="G86" i="78"/>
  <c r="K86" i="78"/>
  <c r="O86" i="78"/>
  <c r="Q86" i="78"/>
  <c r="S86" i="78" s="1"/>
  <c r="R86" i="78"/>
  <c r="G87" i="78"/>
  <c r="K87" i="78"/>
  <c r="O87" i="78"/>
  <c r="Q87" i="78"/>
  <c r="R87" i="78"/>
  <c r="S87" i="78"/>
  <c r="G88" i="78"/>
  <c r="K88" i="78"/>
  <c r="O88" i="78"/>
  <c r="Q88" i="78"/>
  <c r="S88" i="78" s="1"/>
  <c r="R88" i="78"/>
  <c r="G89" i="78"/>
  <c r="K89" i="78"/>
  <c r="O89" i="78"/>
  <c r="Q89" i="78"/>
  <c r="S89" i="78" s="1"/>
  <c r="R89" i="78"/>
  <c r="G90" i="78"/>
  <c r="K90" i="78"/>
  <c r="O90" i="78"/>
  <c r="Q90" i="78"/>
  <c r="R90" i="78"/>
  <c r="G91" i="78"/>
  <c r="K91" i="78"/>
  <c r="O91" i="78"/>
  <c r="Q91" i="78"/>
  <c r="R91" i="78"/>
  <c r="G92" i="78"/>
  <c r="K92" i="78"/>
  <c r="O92" i="78"/>
  <c r="Q92" i="78"/>
  <c r="R92" i="78"/>
  <c r="E93" i="78"/>
  <c r="F93" i="78"/>
  <c r="G93" i="78" s="1"/>
  <c r="I93" i="78"/>
  <c r="J93" i="78"/>
  <c r="K93" i="78"/>
  <c r="M93" i="78"/>
  <c r="N93" i="78"/>
  <c r="G94" i="78"/>
  <c r="K94" i="78"/>
  <c r="O94" i="78"/>
  <c r="Q94" i="78"/>
  <c r="R94" i="78"/>
  <c r="S94" i="78"/>
  <c r="G95" i="78"/>
  <c r="K95" i="78"/>
  <c r="O95" i="78"/>
  <c r="Q95" i="78"/>
  <c r="S95" i="78" s="1"/>
  <c r="R95" i="78"/>
  <c r="G96" i="78"/>
  <c r="K96" i="78"/>
  <c r="O96" i="78"/>
  <c r="Q96" i="78"/>
  <c r="R96" i="78"/>
  <c r="S96" i="78"/>
  <c r="G97" i="78"/>
  <c r="K97" i="78"/>
  <c r="O97" i="78"/>
  <c r="Q97" i="78"/>
  <c r="R97" i="78"/>
  <c r="G98" i="78"/>
  <c r="K98" i="78"/>
  <c r="O98" i="78"/>
  <c r="Q98" i="78"/>
  <c r="S98" i="78" s="1"/>
  <c r="R98" i="78"/>
  <c r="G99" i="78"/>
  <c r="K99" i="78"/>
  <c r="O99" i="78"/>
  <c r="Q99" i="78"/>
  <c r="R99" i="78"/>
  <c r="G100" i="78"/>
  <c r="K100" i="78"/>
  <c r="O100" i="78"/>
  <c r="Q100" i="78"/>
  <c r="S100" i="78" s="1"/>
  <c r="R100" i="78"/>
  <c r="G101" i="78"/>
  <c r="K101" i="78"/>
  <c r="O101" i="78"/>
  <c r="Q101" i="78"/>
  <c r="R101" i="78"/>
  <c r="G102" i="78"/>
  <c r="K102" i="78"/>
  <c r="O102" i="78"/>
  <c r="Q102" i="78"/>
  <c r="R102" i="78"/>
  <c r="S102" i="78"/>
  <c r="G103" i="78"/>
  <c r="K103" i="78"/>
  <c r="O103" i="78"/>
  <c r="Q103" i="78"/>
  <c r="S103" i="78" s="1"/>
  <c r="R103" i="78"/>
  <c r="G104" i="78"/>
  <c r="K104" i="78"/>
  <c r="O104" i="78"/>
  <c r="Q104" i="78"/>
  <c r="R104" i="78"/>
  <c r="S104" i="78"/>
  <c r="E105" i="78"/>
  <c r="G105" i="78" s="1"/>
  <c r="F105" i="78"/>
  <c r="I105" i="78"/>
  <c r="J105" i="78"/>
  <c r="M105" i="78"/>
  <c r="N105" i="78"/>
  <c r="G106" i="78"/>
  <c r="K106" i="78"/>
  <c r="O106" i="78"/>
  <c r="Q106" i="78"/>
  <c r="R106" i="78"/>
  <c r="G107" i="78"/>
  <c r="K107" i="78"/>
  <c r="O107" i="78"/>
  <c r="Q107" i="78"/>
  <c r="R107" i="78"/>
  <c r="E108" i="78"/>
  <c r="F108" i="78"/>
  <c r="G108" i="78"/>
  <c r="I108" i="78"/>
  <c r="J108" i="78"/>
  <c r="R108" i="78" s="1"/>
  <c r="M108" i="78"/>
  <c r="N108" i="78"/>
  <c r="G109" i="78"/>
  <c r="K109" i="78"/>
  <c r="O109" i="78"/>
  <c r="Q109" i="78"/>
  <c r="R109" i="78"/>
  <c r="G110" i="78"/>
  <c r="K110" i="78"/>
  <c r="O110" i="78"/>
  <c r="Q110" i="78"/>
  <c r="R110" i="78"/>
  <c r="S110" i="78" s="1"/>
  <c r="G111" i="78"/>
  <c r="K111" i="78"/>
  <c r="O111" i="78"/>
  <c r="Q111" i="78"/>
  <c r="S111" i="78" s="1"/>
  <c r="R111" i="78"/>
  <c r="E113" i="78"/>
  <c r="F113" i="78"/>
  <c r="H113" i="78"/>
  <c r="I113" i="78"/>
  <c r="J113" i="78"/>
  <c r="R113" i="78" s="1"/>
  <c r="M113" i="78"/>
  <c r="M112" i="78" s="1"/>
  <c r="N113" i="78"/>
  <c r="O113" i="78"/>
  <c r="G114" i="78"/>
  <c r="G113" i="78" s="1"/>
  <c r="K114" i="78"/>
  <c r="O114" i="78"/>
  <c r="Q114" i="78"/>
  <c r="R114" i="78"/>
  <c r="S114" i="78"/>
  <c r="G115" i="78"/>
  <c r="K115" i="78"/>
  <c r="O115" i="78"/>
  <c r="Q115" i="78"/>
  <c r="S115" i="78" s="1"/>
  <c r="R115" i="78"/>
  <c r="G116" i="78"/>
  <c r="K116" i="78"/>
  <c r="O116" i="78"/>
  <c r="Q116" i="78"/>
  <c r="S116" i="78" s="1"/>
  <c r="R116" i="78"/>
  <c r="E117" i="78"/>
  <c r="F117" i="78"/>
  <c r="I117" i="78"/>
  <c r="J117" i="78"/>
  <c r="M117" i="78"/>
  <c r="O117" i="78" s="1"/>
  <c r="N117" i="78"/>
  <c r="G118" i="78"/>
  <c r="K118" i="78"/>
  <c r="O118" i="78"/>
  <c r="Q118" i="78"/>
  <c r="R118" i="78"/>
  <c r="G119" i="78"/>
  <c r="K119" i="78"/>
  <c r="O119" i="78"/>
  <c r="Q119" i="78"/>
  <c r="R119" i="78"/>
  <c r="S119" i="78"/>
  <c r="E120" i="78"/>
  <c r="F120" i="78"/>
  <c r="I120" i="78"/>
  <c r="K120" i="78" s="1"/>
  <c r="J120" i="78"/>
  <c r="M120" i="78"/>
  <c r="N120" i="78"/>
  <c r="R120" i="78" s="1"/>
  <c r="G121" i="78"/>
  <c r="G120" i="78" s="1"/>
  <c r="K121" i="78"/>
  <c r="O121" i="78"/>
  <c r="Q121" i="78"/>
  <c r="R121" i="78"/>
  <c r="E122" i="78"/>
  <c r="F122" i="78"/>
  <c r="I122" i="78"/>
  <c r="J122" i="78"/>
  <c r="R122" i="78" s="1"/>
  <c r="M122" i="78"/>
  <c r="N122" i="78"/>
  <c r="O122" i="78"/>
  <c r="G123" i="78"/>
  <c r="G122" i="78" s="1"/>
  <c r="K123" i="78"/>
  <c r="O123" i="78"/>
  <c r="Q123" i="78"/>
  <c r="R123" i="78"/>
  <c r="S123" i="78"/>
  <c r="L124" i="78"/>
  <c r="E125" i="78"/>
  <c r="F125" i="78"/>
  <c r="F124" i="78" s="1"/>
  <c r="I125" i="78"/>
  <c r="K125" i="78" s="1"/>
  <c r="J125" i="78"/>
  <c r="M125" i="78"/>
  <c r="Q125" i="78" s="1"/>
  <c r="N125" i="78"/>
  <c r="K126" i="78"/>
  <c r="O126" i="78"/>
  <c r="Q126" i="78"/>
  <c r="S126" i="78" s="1"/>
  <c r="R126" i="78"/>
  <c r="K127" i="78"/>
  <c r="O127" i="78"/>
  <c r="Q127" i="78"/>
  <c r="R127" i="78"/>
  <c r="K128" i="78"/>
  <c r="O128" i="78"/>
  <c r="Q128" i="78"/>
  <c r="R128" i="78"/>
  <c r="S128" i="78"/>
  <c r="K129" i="78"/>
  <c r="O129" i="78"/>
  <c r="Q129" i="78"/>
  <c r="R129" i="78"/>
  <c r="E130" i="78"/>
  <c r="F130" i="78"/>
  <c r="I130" i="78"/>
  <c r="J130" i="78"/>
  <c r="K130" i="78"/>
  <c r="M130" i="78"/>
  <c r="N130" i="78"/>
  <c r="R130" i="78"/>
  <c r="G131" i="78"/>
  <c r="G128" i="78" s="1"/>
  <c r="K131" i="78"/>
  <c r="O131" i="78"/>
  <c r="Q131" i="78"/>
  <c r="R131" i="78"/>
  <c r="G132" i="78"/>
  <c r="K132" i="78"/>
  <c r="O132" i="78"/>
  <c r="Q132" i="78"/>
  <c r="R132" i="78"/>
  <c r="E134" i="78"/>
  <c r="E133" i="78" s="1"/>
  <c r="F134" i="78"/>
  <c r="I134" i="78"/>
  <c r="J134" i="78"/>
  <c r="J133" i="78" s="1"/>
  <c r="K134" i="78"/>
  <c r="M134" i="78"/>
  <c r="N134" i="78"/>
  <c r="R134" i="78"/>
  <c r="G135" i="78"/>
  <c r="G134" i="78" s="1"/>
  <c r="K135" i="78"/>
  <c r="O135" i="78"/>
  <c r="Q135" i="78"/>
  <c r="R135" i="78"/>
  <c r="E136" i="78"/>
  <c r="F136" i="78"/>
  <c r="I136" i="78"/>
  <c r="K136" i="78" s="1"/>
  <c r="J136" i="78"/>
  <c r="M136" i="78"/>
  <c r="N136" i="78"/>
  <c r="O136" i="78"/>
  <c r="G137" i="78"/>
  <c r="K137" i="78"/>
  <c r="O137" i="78"/>
  <c r="Q137" i="78"/>
  <c r="S137" i="78" s="1"/>
  <c r="R137" i="78"/>
  <c r="E138" i="78"/>
  <c r="F138" i="78"/>
  <c r="I138" i="78"/>
  <c r="K138" i="78" s="1"/>
  <c r="J138" i="78"/>
  <c r="M138" i="78"/>
  <c r="N138" i="78"/>
  <c r="R138" i="78" s="1"/>
  <c r="G139" i="78"/>
  <c r="K139" i="78"/>
  <c r="O139" i="78"/>
  <c r="Q139" i="78"/>
  <c r="R139" i="78"/>
  <c r="S139" i="78"/>
  <c r="G140" i="78"/>
  <c r="G138" i="78" s="1"/>
  <c r="K140" i="78"/>
  <c r="O140" i="78"/>
  <c r="Q140" i="78"/>
  <c r="S140" i="78" s="1"/>
  <c r="R140" i="78"/>
  <c r="G141" i="78"/>
  <c r="K141" i="78"/>
  <c r="O141" i="78"/>
  <c r="Q141" i="78"/>
  <c r="S141" i="78" s="1"/>
  <c r="R141" i="78"/>
  <c r="E142" i="78"/>
  <c r="F142" i="78"/>
  <c r="I142" i="78"/>
  <c r="J142" i="78"/>
  <c r="M142" i="78"/>
  <c r="N142" i="78"/>
  <c r="G143" i="78"/>
  <c r="G142" i="78" s="1"/>
  <c r="K143" i="78"/>
  <c r="O143" i="78"/>
  <c r="Q143" i="78"/>
  <c r="R143" i="78"/>
  <c r="E145" i="78"/>
  <c r="E144" i="78" s="1"/>
  <c r="F145" i="78"/>
  <c r="I145" i="78"/>
  <c r="J145" i="78"/>
  <c r="J144" i="78" s="1"/>
  <c r="K145" i="78"/>
  <c r="M145" i="78"/>
  <c r="N145" i="78"/>
  <c r="R145" i="78"/>
  <c r="G146" i="78"/>
  <c r="G145" i="78" s="1"/>
  <c r="K146" i="78"/>
  <c r="O146" i="78"/>
  <c r="Q146" i="78"/>
  <c r="R146" i="78"/>
  <c r="E147" i="78"/>
  <c r="F147" i="78"/>
  <c r="I147" i="78"/>
  <c r="K147" i="78" s="1"/>
  <c r="J147" i="78"/>
  <c r="M147" i="78"/>
  <c r="N147" i="78"/>
  <c r="O147" i="78" s="1"/>
  <c r="G148" i="78"/>
  <c r="K148" i="78"/>
  <c r="O148" i="78"/>
  <c r="Q148" i="78"/>
  <c r="S148" i="78" s="1"/>
  <c r="R148" i="78"/>
  <c r="E8" i="77"/>
  <c r="F8" i="77"/>
  <c r="G9" i="77"/>
  <c r="G10" i="77"/>
  <c r="E11" i="77"/>
  <c r="F11" i="77"/>
  <c r="G12" i="77"/>
  <c r="G13" i="77"/>
  <c r="E14" i="77"/>
  <c r="F14" i="77"/>
  <c r="G16" i="77"/>
  <c r="E17" i="77"/>
  <c r="F17" i="77"/>
  <c r="G18" i="77"/>
  <c r="G19" i="77"/>
  <c r="G20" i="77"/>
  <c r="G21" i="77"/>
  <c r="G22" i="77"/>
  <c r="G23" i="77"/>
  <c r="E24" i="77"/>
  <c r="F24" i="77"/>
  <c r="G25" i="77"/>
  <c r="G26" i="77"/>
  <c r="E27" i="77"/>
  <c r="F27" i="77"/>
  <c r="G28" i="77"/>
  <c r="E30" i="77"/>
  <c r="G30" i="77" s="1"/>
  <c r="F30" i="77"/>
  <c r="G31" i="77"/>
  <c r="G32" i="77"/>
  <c r="G33" i="77"/>
  <c r="G34" i="77"/>
  <c r="E35" i="77"/>
  <c r="F35" i="77"/>
  <c r="G35" i="77" s="1"/>
  <c r="G36" i="77"/>
  <c r="G37" i="77"/>
  <c r="E38" i="77"/>
  <c r="F38" i="77"/>
  <c r="G39" i="77"/>
  <c r="G40" i="77"/>
  <c r="G41" i="77"/>
  <c r="G42" i="77"/>
  <c r="E43" i="77"/>
  <c r="F43" i="77"/>
  <c r="G44" i="77"/>
  <c r="G45" i="77"/>
  <c r="E46" i="77"/>
  <c r="F46" i="77"/>
  <c r="G47" i="77"/>
  <c r="G48" i="77"/>
  <c r="G49" i="77"/>
  <c r="E50" i="77"/>
  <c r="F50" i="77"/>
  <c r="G50" i="77" s="1"/>
  <c r="G51" i="77"/>
  <c r="G52" i="77"/>
  <c r="E53" i="77"/>
  <c r="G53" i="77" s="1"/>
  <c r="F53" i="77"/>
  <c r="G54" i="77"/>
  <c r="G55" i="77"/>
  <c r="G56" i="77"/>
  <c r="E57" i="77"/>
  <c r="F57" i="77"/>
  <c r="G58" i="77"/>
  <c r="E60" i="77"/>
  <c r="F60" i="77"/>
  <c r="G61" i="77"/>
  <c r="E62" i="77"/>
  <c r="F62" i="77"/>
  <c r="G63" i="77"/>
  <c r="E64" i="77"/>
  <c r="F64" i="77"/>
  <c r="G65" i="77"/>
  <c r="G66" i="77"/>
  <c r="E73" i="77"/>
  <c r="F73" i="77"/>
  <c r="G74" i="77"/>
  <c r="E75" i="77"/>
  <c r="G75" i="77" s="1"/>
  <c r="F75" i="77"/>
  <c r="G76" i="77"/>
  <c r="E78" i="77"/>
  <c r="F78" i="77"/>
  <c r="G79" i="77"/>
  <c r="G80" i="77"/>
  <c r="G81" i="77"/>
  <c r="G82" i="77"/>
  <c r="E83" i="77"/>
  <c r="F83" i="77"/>
  <c r="G84" i="77"/>
  <c r="G85" i="77"/>
  <c r="G86" i="77"/>
  <c r="G87" i="77"/>
  <c r="G88" i="77"/>
  <c r="G89" i="77"/>
  <c r="E90" i="77"/>
  <c r="F90" i="77"/>
  <c r="G90" i="77"/>
  <c r="G91" i="77"/>
  <c r="E92" i="77"/>
  <c r="F92" i="77"/>
  <c r="G92" i="77"/>
  <c r="G93" i="77"/>
  <c r="E95" i="77"/>
  <c r="F95" i="77"/>
  <c r="G95" i="77"/>
  <c r="G96" i="77"/>
  <c r="E97" i="77"/>
  <c r="F97" i="77"/>
  <c r="G97" i="77"/>
  <c r="G98" i="77"/>
  <c r="G99" i="77"/>
  <c r="E100" i="77"/>
  <c r="F100" i="77"/>
  <c r="G100" i="77" s="1"/>
  <c r="G101" i="77"/>
  <c r="E102" i="77"/>
  <c r="F102" i="77"/>
  <c r="G103" i="77"/>
  <c r="E105" i="77"/>
  <c r="G105" i="77" s="1"/>
  <c r="F105" i="77"/>
  <c r="G106" i="77"/>
  <c r="G107" i="77"/>
  <c r="E108" i="77"/>
  <c r="E104" i="77" s="1"/>
  <c r="F108" i="77"/>
  <c r="F104" i="77" s="1"/>
  <c r="G109" i="77"/>
  <c r="G110" i="77"/>
  <c r="E112" i="77"/>
  <c r="G112" i="77" s="1"/>
  <c r="F112" i="77"/>
  <c r="G113" i="77"/>
  <c r="E114" i="77"/>
  <c r="G114" i="77" s="1"/>
  <c r="F114" i="77"/>
  <c r="G115" i="77"/>
  <c r="E116" i="77"/>
  <c r="G116" i="77" s="1"/>
  <c r="F116" i="77"/>
  <c r="G117" i="77"/>
  <c r="G118" i="77"/>
  <c r="G119" i="77"/>
  <c r="E120" i="77"/>
  <c r="F120" i="77"/>
  <c r="F111" i="77" s="1"/>
  <c r="G121" i="77"/>
  <c r="E123" i="77"/>
  <c r="F123" i="77"/>
  <c r="G124" i="77"/>
  <c r="E125" i="77"/>
  <c r="F125" i="77"/>
  <c r="G126" i="77"/>
  <c r="E8" i="76"/>
  <c r="F8" i="76"/>
  <c r="G9" i="76"/>
  <c r="G10" i="76"/>
  <c r="E11" i="76"/>
  <c r="F11" i="76"/>
  <c r="G12" i="76"/>
  <c r="G13" i="76"/>
  <c r="E14" i="76"/>
  <c r="G14" i="76" s="1"/>
  <c r="F14" i="76"/>
  <c r="G16" i="76"/>
  <c r="E17" i="76"/>
  <c r="G17" i="76" s="1"/>
  <c r="F17" i="76"/>
  <c r="G18" i="76"/>
  <c r="G19" i="76"/>
  <c r="G20" i="76"/>
  <c r="G21" i="76"/>
  <c r="G22" i="76"/>
  <c r="G23" i="76"/>
  <c r="E24" i="76"/>
  <c r="F24" i="76"/>
  <c r="G25" i="76"/>
  <c r="G26" i="76"/>
  <c r="E27" i="76"/>
  <c r="F27" i="76"/>
  <c r="G28" i="76"/>
  <c r="E30" i="76"/>
  <c r="F30" i="76"/>
  <c r="G31" i="76"/>
  <c r="G32" i="76"/>
  <c r="G33" i="76"/>
  <c r="G34" i="76"/>
  <c r="E35" i="76"/>
  <c r="F35" i="76"/>
  <c r="G36" i="76"/>
  <c r="G37" i="76"/>
  <c r="E38" i="76"/>
  <c r="F38" i="76"/>
  <c r="G38" i="76" s="1"/>
  <c r="G39" i="76"/>
  <c r="G40" i="76"/>
  <c r="G41" i="76"/>
  <c r="G42" i="76"/>
  <c r="E43" i="76"/>
  <c r="G43" i="76" s="1"/>
  <c r="F43" i="76"/>
  <c r="G44" i="76"/>
  <c r="G45" i="76"/>
  <c r="E46" i="76"/>
  <c r="G46" i="76" s="1"/>
  <c r="F46" i="76"/>
  <c r="G47" i="76"/>
  <c r="G48" i="76"/>
  <c r="G49" i="76"/>
  <c r="E50" i="76"/>
  <c r="F50" i="76"/>
  <c r="G50" i="76"/>
  <c r="G51" i="76"/>
  <c r="G52" i="76"/>
  <c r="E53" i="76"/>
  <c r="F53" i="76"/>
  <c r="G53" i="76"/>
  <c r="G54" i="76"/>
  <c r="G55" i="76"/>
  <c r="G56" i="76"/>
  <c r="E57" i="76"/>
  <c r="G57" i="76" s="1"/>
  <c r="F57" i="76"/>
  <c r="G58" i="76"/>
  <c r="E60" i="76"/>
  <c r="E59" i="76" s="1"/>
  <c r="F60" i="76"/>
  <c r="G61" i="76"/>
  <c r="E62" i="76"/>
  <c r="F62" i="76"/>
  <c r="G62" i="76" s="1"/>
  <c r="G63" i="76"/>
  <c r="E64" i="76"/>
  <c r="F64" i="76"/>
  <c r="G64" i="76" s="1"/>
  <c r="G65" i="76"/>
  <c r="G66" i="76"/>
  <c r="E73" i="76"/>
  <c r="F73" i="76"/>
  <c r="F72" i="76" s="1"/>
  <c r="G74" i="76"/>
  <c r="E75" i="76"/>
  <c r="F75" i="76"/>
  <c r="G76" i="76"/>
  <c r="E78" i="76"/>
  <c r="F78" i="76"/>
  <c r="G79" i="76"/>
  <c r="G80" i="76"/>
  <c r="G81" i="76"/>
  <c r="G82" i="76"/>
  <c r="E83" i="76"/>
  <c r="F83" i="76"/>
  <c r="G84" i="76"/>
  <c r="G85" i="76"/>
  <c r="G86" i="76"/>
  <c r="G87" i="76"/>
  <c r="G88" i="76"/>
  <c r="G89" i="76"/>
  <c r="E90" i="76"/>
  <c r="F90" i="76"/>
  <c r="G90" i="76"/>
  <c r="G91" i="76"/>
  <c r="E92" i="76"/>
  <c r="F92" i="76"/>
  <c r="G92" i="76"/>
  <c r="G93" i="76"/>
  <c r="E95" i="76"/>
  <c r="F95" i="76"/>
  <c r="G95" i="76"/>
  <c r="G96" i="76"/>
  <c r="G97" i="76"/>
  <c r="E98" i="76"/>
  <c r="F98" i="76"/>
  <c r="G99" i="76"/>
  <c r="G100" i="76"/>
  <c r="E101" i="76"/>
  <c r="F101" i="76"/>
  <c r="G102" i="76"/>
  <c r="E103" i="76"/>
  <c r="F103" i="76"/>
  <c r="G104" i="76"/>
  <c r="E106" i="76"/>
  <c r="F106" i="76"/>
  <c r="G106" i="76" s="1"/>
  <c r="G107" i="76"/>
  <c r="G108" i="76"/>
  <c r="E109" i="76"/>
  <c r="F109" i="76"/>
  <c r="G110" i="76"/>
  <c r="G111" i="76"/>
  <c r="E113" i="76"/>
  <c r="E112" i="76" s="1"/>
  <c r="F113" i="76"/>
  <c r="G114" i="76"/>
  <c r="E115" i="76"/>
  <c r="F115" i="76"/>
  <c r="G115" i="76" s="1"/>
  <c r="G116" i="76"/>
  <c r="E117" i="76"/>
  <c r="F117" i="76"/>
  <c r="G117" i="76" s="1"/>
  <c r="G118" i="76"/>
  <c r="G119" i="76"/>
  <c r="G120" i="76"/>
  <c r="E121" i="76"/>
  <c r="F121" i="76"/>
  <c r="G122" i="76"/>
  <c r="E124" i="76"/>
  <c r="F124" i="76"/>
  <c r="F123" i="76" s="1"/>
  <c r="G125" i="76"/>
  <c r="E126" i="76"/>
  <c r="G126" i="76" s="1"/>
  <c r="F126" i="76"/>
  <c r="G127" i="76"/>
  <c r="E8" i="75"/>
  <c r="F8" i="75"/>
  <c r="H8" i="75"/>
  <c r="I8" i="75"/>
  <c r="K8" i="75"/>
  <c r="L8" i="75"/>
  <c r="N8" i="75"/>
  <c r="O8" i="75"/>
  <c r="Q8" i="75"/>
  <c r="R8" i="75"/>
  <c r="T9" i="75"/>
  <c r="U9" i="75"/>
  <c r="T10" i="75"/>
  <c r="V10" i="75" s="1"/>
  <c r="U10" i="75"/>
  <c r="E11" i="75"/>
  <c r="F11" i="75"/>
  <c r="H11" i="75"/>
  <c r="I11" i="75"/>
  <c r="K11" i="75"/>
  <c r="L11" i="75"/>
  <c r="N11" i="75"/>
  <c r="O11" i="75"/>
  <c r="Q11" i="75"/>
  <c r="R11" i="75"/>
  <c r="T12" i="75"/>
  <c r="U12" i="75"/>
  <c r="V12" i="75" s="1"/>
  <c r="T13" i="75"/>
  <c r="U13" i="75"/>
  <c r="T14" i="75"/>
  <c r="U14" i="75"/>
  <c r="E15" i="75"/>
  <c r="F15" i="75"/>
  <c r="H15" i="75"/>
  <c r="I15" i="75"/>
  <c r="K15" i="75"/>
  <c r="L15" i="75"/>
  <c r="N15" i="75"/>
  <c r="O15" i="75"/>
  <c r="Q15" i="75"/>
  <c r="R15" i="75"/>
  <c r="T16" i="75"/>
  <c r="U16" i="75"/>
  <c r="T17" i="75"/>
  <c r="U17" i="75"/>
  <c r="T18" i="75"/>
  <c r="U18" i="75"/>
  <c r="T19" i="75"/>
  <c r="V19" i="75" s="1"/>
  <c r="U19" i="75"/>
  <c r="T20" i="75"/>
  <c r="U20" i="75"/>
  <c r="T21" i="75"/>
  <c r="U21" i="75"/>
  <c r="E22" i="75"/>
  <c r="F22" i="75"/>
  <c r="H22" i="75"/>
  <c r="I22" i="75"/>
  <c r="K22" i="75"/>
  <c r="L22" i="75"/>
  <c r="N22" i="75"/>
  <c r="O22" i="75"/>
  <c r="Q22" i="75"/>
  <c r="R22" i="75"/>
  <c r="T22" i="75"/>
  <c r="T23" i="75"/>
  <c r="U23" i="75"/>
  <c r="V23" i="75" s="1"/>
  <c r="T24" i="75"/>
  <c r="V24" i="75" s="1"/>
  <c r="U24" i="75"/>
  <c r="T25" i="75"/>
  <c r="U25" i="75"/>
  <c r="T26" i="75"/>
  <c r="V26" i="75" s="1"/>
  <c r="U26" i="75"/>
  <c r="T27" i="75"/>
  <c r="U27" i="75"/>
  <c r="V27" i="75" s="1"/>
  <c r="T28" i="75"/>
  <c r="V28" i="75" s="1"/>
  <c r="U28" i="75"/>
  <c r="E29" i="75"/>
  <c r="F29" i="75"/>
  <c r="H29" i="75"/>
  <c r="I29" i="75"/>
  <c r="K29" i="75"/>
  <c r="L29" i="75"/>
  <c r="N29" i="75"/>
  <c r="O29" i="75"/>
  <c r="Q29" i="75"/>
  <c r="R29" i="75"/>
  <c r="T30" i="75"/>
  <c r="U30" i="75"/>
  <c r="V30" i="75"/>
  <c r="T31" i="75"/>
  <c r="U31" i="75"/>
  <c r="E32" i="75"/>
  <c r="F32" i="75"/>
  <c r="H32" i="75"/>
  <c r="I32" i="75"/>
  <c r="K32" i="75"/>
  <c r="L32" i="75"/>
  <c r="N32" i="75"/>
  <c r="O32" i="75"/>
  <c r="Q32" i="75"/>
  <c r="R32" i="75"/>
  <c r="T33" i="75"/>
  <c r="V33" i="75" s="1"/>
  <c r="U33" i="75"/>
  <c r="E35" i="75"/>
  <c r="F35" i="75"/>
  <c r="H35" i="75"/>
  <c r="I35" i="75"/>
  <c r="K35" i="75"/>
  <c r="L35" i="75"/>
  <c r="N35" i="75"/>
  <c r="O35" i="75"/>
  <c r="Q35" i="75"/>
  <c r="R35" i="75"/>
  <c r="U35" i="75"/>
  <c r="T36" i="75"/>
  <c r="U36" i="75"/>
  <c r="T37" i="75"/>
  <c r="U37" i="75"/>
  <c r="T38" i="75"/>
  <c r="U38" i="75"/>
  <c r="T39" i="75"/>
  <c r="U39" i="75"/>
  <c r="T40" i="75"/>
  <c r="U40" i="75"/>
  <c r="T41" i="75"/>
  <c r="U41" i="75"/>
  <c r="T42" i="75"/>
  <c r="U42" i="75"/>
  <c r="T43" i="75"/>
  <c r="U43" i="75"/>
  <c r="V43" i="75" s="1"/>
  <c r="E44" i="75"/>
  <c r="F44" i="75"/>
  <c r="H44" i="75"/>
  <c r="I44" i="75"/>
  <c r="K44" i="75"/>
  <c r="L44" i="75"/>
  <c r="N44" i="75"/>
  <c r="O44" i="75"/>
  <c r="Q44" i="75"/>
  <c r="R44" i="75"/>
  <c r="T44" i="75"/>
  <c r="U44" i="75"/>
  <c r="T45" i="75"/>
  <c r="U45" i="75"/>
  <c r="V45" i="75" s="1"/>
  <c r="T46" i="75"/>
  <c r="U46" i="75"/>
  <c r="T47" i="75"/>
  <c r="U47" i="75"/>
  <c r="E48" i="75"/>
  <c r="F48" i="75"/>
  <c r="H48" i="75"/>
  <c r="I48" i="75"/>
  <c r="K48" i="75"/>
  <c r="L48" i="75"/>
  <c r="N48" i="75"/>
  <c r="O48" i="75"/>
  <c r="Q48" i="75"/>
  <c r="R48" i="75"/>
  <c r="T49" i="75"/>
  <c r="U49" i="75"/>
  <c r="T50" i="75"/>
  <c r="U50" i="75"/>
  <c r="T51" i="75"/>
  <c r="U51" i="75"/>
  <c r="T52" i="75"/>
  <c r="U52" i="75"/>
  <c r="T53" i="75"/>
  <c r="U53" i="75"/>
  <c r="T54" i="75"/>
  <c r="U54" i="75"/>
  <c r="E55" i="75"/>
  <c r="F55" i="75"/>
  <c r="H55" i="75"/>
  <c r="I55" i="75"/>
  <c r="K55" i="75"/>
  <c r="L55" i="75"/>
  <c r="N55" i="75"/>
  <c r="O55" i="75"/>
  <c r="Q55" i="75"/>
  <c r="R55" i="75"/>
  <c r="T55" i="75"/>
  <c r="T56" i="75"/>
  <c r="V56" i="75" s="1"/>
  <c r="U56" i="75"/>
  <c r="T57" i="75"/>
  <c r="U57" i="75"/>
  <c r="T58" i="75"/>
  <c r="V58" i="75" s="1"/>
  <c r="U58" i="75"/>
  <c r="E59" i="75"/>
  <c r="F59" i="75"/>
  <c r="H59" i="75"/>
  <c r="I59" i="75"/>
  <c r="K59" i="75"/>
  <c r="L59" i="75"/>
  <c r="N59" i="75"/>
  <c r="O59" i="75"/>
  <c r="Q59" i="75"/>
  <c r="R59" i="75"/>
  <c r="T60" i="75"/>
  <c r="U60" i="75"/>
  <c r="V60" i="75" s="1"/>
  <c r="T61" i="75"/>
  <c r="U61" i="75"/>
  <c r="T62" i="75"/>
  <c r="U62" i="75"/>
  <c r="T63" i="75"/>
  <c r="U63" i="75"/>
  <c r="T64" i="75"/>
  <c r="U64" i="75"/>
  <c r="E65" i="75"/>
  <c r="T65" i="75" s="1"/>
  <c r="F65" i="75"/>
  <c r="H65" i="75"/>
  <c r="I65" i="75"/>
  <c r="K65" i="75"/>
  <c r="L65" i="75"/>
  <c r="N65" i="75"/>
  <c r="O65" i="75"/>
  <c r="Q65" i="75"/>
  <c r="R65" i="75"/>
  <c r="T66" i="75"/>
  <c r="U66" i="75"/>
  <c r="V66" i="75" s="1"/>
  <c r="T67" i="75"/>
  <c r="V67" i="75" s="1"/>
  <c r="U67" i="75"/>
  <c r="E68" i="75"/>
  <c r="F68" i="75"/>
  <c r="H68" i="75"/>
  <c r="I68" i="75"/>
  <c r="K68" i="75"/>
  <c r="L68" i="75"/>
  <c r="N68" i="75"/>
  <c r="O68" i="75"/>
  <c r="Q68" i="75"/>
  <c r="R68" i="75"/>
  <c r="T69" i="75"/>
  <c r="U69" i="75"/>
  <c r="T70" i="75"/>
  <c r="U70" i="75"/>
  <c r="E71" i="75"/>
  <c r="F71" i="75"/>
  <c r="H71" i="75"/>
  <c r="I71" i="75"/>
  <c r="K71" i="75"/>
  <c r="L71" i="75"/>
  <c r="N71" i="75"/>
  <c r="O71" i="75"/>
  <c r="Q71" i="75"/>
  <c r="R71" i="75"/>
  <c r="T72" i="75"/>
  <c r="U72" i="75"/>
  <c r="E74" i="75"/>
  <c r="F74" i="75"/>
  <c r="H74" i="75"/>
  <c r="I74" i="75"/>
  <c r="U74" i="75" s="1"/>
  <c r="K74" i="75"/>
  <c r="L74" i="75"/>
  <c r="N74" i="75"/>
  <c r="O74" i="75"/>
  <c r="Q74" i="75"/>
  <c r="R74" i="75"/>
  <c r="T75" i="75"/>
  <c r="V75" i="75" s="1"/>
  <c r="U75" i="75"/>
  <c r="T76" i="75"/>
  <c r="U76" i="75"/>
  <c r="E77" i="75"/>
  <c r="T77" i="75" s="1"/>
  <c r="F77" i="75"/>
  <c r="H77" i="75"/>
  <c r="I77" i="75"/>
  <c r="K77" i="75"/>
  <c r="L77" i="75"/>
  <c r="N77" i="75"/>
  <c r="O77" i="75"/>
  <c r="Q77" i="75"/>
  <c r="R77" i="75"/>
  <c r="T78" i="75"/>
  <c r="U78" i="75"/>
  <c r="E79" i="75"/>
  <c r="F79" i="75"/>
  <c r="H79" i="75"/>
  <c r="I79" i="75"/>
  <c r="K79" i="75"/>
  <c r="L79" i="75"/>
  <c r="N79" i="75"/>
  <c r="O79" i="75"/>
  <c r="Q79" i="75"/>
  <c r="R79" i="75"/>
  <c r="T80" i="75"/>
  <c r="U80" i="75"/>
  <c r="T81" i="75"/>
  <c r="U81" i="75"/>
  <c r="E88" i="75"/>
  <c r="F88" i="75"/>
  <c r="H88" i="75"/>
  <c r="I88" i="75"/>
  <c r="K88" i="75"/>
  <c r="L88" i="75"/>
  <c r="N88" i="75"/>
  <c r="O88" i="75"/>
  <c r="Q88" i="75"/>
  <c r="R88" i="75"/>
  <c r="T89" i="75"/>
  <c r="U89" i="75"/>
  <c r="E90" i="75"/>
  <c r="F90" i="75"/>
  <c r="H90" i="75"/>
  <c r="I90" i="75"/>
  <c r="K90" i="75"/>
  <c r="L90" i="75"/>
  <c r="N90" i="75"/>
  <c r="O90" i="75"/>
  <c r="Q90" i="75"/>
  <c r="R90" i="75"/>
  <c r="T91" i="75"/>
  <c r="V91" i="75" s="1"/>
  <c r="U91" i="75"/>
  <c r="G92" i="75"/>
  <c r="J92" i="75"/>
  <c r="M92" i="75"/>
  <c r="P92" i="75"/>
  <c r="E93" i="75"/>
  <c r="F93" i="75"/>
  <c r="H93" i="75"/>
  <c r="I93" i="75"/>
  <c r="K93" i="75"/>
  <c r="L93" i="75"/>
  <c r="N93" i="75"/>
  <c r="O93" i="75"/>
  <c r="Q93" i="75"/>
  <c r="R93" i="75"/>
  <c r="T94" i="75"/>
  <c r="U94" i="75"/>
  <c r="T95" i="75"/>
  <c r="V95" i="75" s="1"/>
  <c r="U95" i="75"/>
  <c r="T96" i="75"/>
  <c r="U96" i="75"/>
  <c r="T97" i="75"/>
  <c r="U97" i="75"/>
  <c r="V97" i="75"/>
  <c r="E98" i="75"/>
  <c r="F98" i="75"/>
  <c r="H98" i="75"/>
  <c r="I98" i="75"/>
  <c r="K98" i="75"/>
  <c r="L98" i="75"/>
  <c r="N98" i="75"/>
  <c r="O98" i="75"/>
  <c r="Q98" i="75"/>
  <c r="R98" i="75"/>
  <c r="T99" i="75"/>
  <c r="U99" i="75"/>
  <c r="T100" i="75"/>
  <c r="U100" i="75"/>
  <c r="T101" i="75"/>
  <c r="U101" i="75"/>
  <c r="T102" i="75"/>
  <c r="U102" i="75"/>
  <c r="V102" i="75" s="1"/>
  <c r="T103" i="75"/>
  <c r="U103" i="75"/>
  <c r="T104" i="75"/>
  <c r="U104" i="75"/>
  <c r="T105" i="75"/>
  <c r="U105" i="75"/>
  <c r="T106" i="75"/>
  <c r="U106" i="75"/>
  <c r="V106" i="75" s="1"/>
  <c r="T107" i="75"/>
  <c r="U107" i="75"/>
  <c r="V107" i="75" s="1"/>
  <c r="E108" i="75"/>
  <c r="F108" i="75"/>
  <c r="H108" i="75"/>
  <c r="I108" i="75"/>
  <c r="K108" i="75"/>
  <c r="L108" i="75"/>
  <c r="N108" i="75"/>
  <c r="O108" i="75"/>
  <c r="Q108" i="75"/>
  <c r="R108" i="75"/>
  <c r="T109" i="75"/>
  <c r="V109" i="75" s="1"/>
  <c r="U109" i="75"/>
  <c r="E110" i="75"/>
  <c r="F110" i="75"/>
  <c r="H110" i="75"/>
  <c r="I110" i="75"/>
  <c r="K110" i="75"/>
  <c r="L110" i="75"/>
  <c r="N110" i="75"/>
  <c r="O110" i="75"/>
  <c r="Q110" i="75"/>
  <c r="R110" i="75"/>
  <c r="T111" i="75"/>
  <c r="U111" i="75"/>
  <c r="E113" i="75"/>
  <c r="F113" i="75"/>
  <c r="H113" i="75"/>
  <c r="I113" i="75"/>
  <c r="K113" i="75"/>
  <c r="L113" i="75"/>
  <c r="N113" i="75"/>
  <c r="O113" i="75"/>
  <c r="Q113" i="75"/>
  <c r="R113" i="75"/>
  <c r="T114" i="75"/>
  <c r="U114" i="75"/>
  <c r="T115" i="75"/>
  <c r="U115" i="75"/>
  <c r="E116" i="75"/>
  <c r="F116" i="75"/>
  <c r="H116" i="75"/>
  <c r="I116" i="75"/>
  <c r="K116" i="75"/>
  <c r="L116" i="75"/>
  <c r="N116" i="75"/>
  <c r="O116" i="75"/>
  <c r="Q116" i="75"/>
  <c r="R116" i="75"/>
  <c r="T117" i="75"/>
  <c r="U117" i="75"/>
  <c r="T118" i="75"/>
  <c r="U118" i="75" s="1"/>
  <c r="E119" i="75"/>
  <c r="F119" i="75"/>
  <c r="H119" i="75"/>
  <c r="I119" i="75"/>
  <c r="K119" i="75"/>
  <c r="L119" i="75"/>
  <c r="N119" i="75"/>
  <c r="O119" i="75"/>
  <c r="Q119" i="75"/>
  <c r="R119" i="75"/>
  <c r="T120" i="75"/>
  <c r="U120" i="75"/>
  <c r="E121" i="75"/>
  <c r="F121" i="75"/>
  <c r="H121" i="75"/>
  <c r="I121" i="75"/>
  <c r="K121" i="75"/>
  <c r="L121" i="75"/>
  <c r="N121" i="75"/>
  <c r="O121" i="75"/>
  <c r="Q121" i="75"/>
  <c r="R121" i="75"/>
  <c r="T121" i="75"/>
  <c r="T122" i="75"/>
  <c r="U122" i="75"/>
  <c r="E124" i="75"/>
  <c r="F124" i="75"/>
  <c r="H124" i="75"/>
  <c r="I124" i="75"/>
  <c r="K124" i="75"/>
  <c r="L124" i="75"/>
  <c r="N124" i="75"/>
  <c r="O124" i="75"/>
  <c r="Q124" i="75"/>
  <c r="R124" i="75"/>
  <c r="T125" i="75"/>
  <c r="U125" i="75"/>
  <c r="T126" i="75"/>
  <c r="U126" i="75"/>
  <c r="E127" i="75"/>
  <c r="F127" i="75"/>
  <c r="H127" i="75"/>
  <c r="H123" i="75" s="1"/>
  <c r="I127" i="75"/>
  <c r="K127" i="75"/>
  <c r="L127" i="75"/>
  <c r="N127" i="75"/>
  <c r="N123" i="75" s="1"/>
  <c r="O127" i="75"/>
  <c r="Q127" i="75"/>
  <c r="R127" i="75"/>
  <c r="T127" i="75"/>
  <c r="T128" i="75"/>
  <c r="V128" i="75" s="1"/>
  <c r="U128" i="75"/>
  <c r="T129" i="75"/>
  <c r="U129" i="75"/>
  <c r="V129" i="75" s="1"/>
  <c r="E131" i="75"/>
  <c r="F131" i="75"/>
  <c r="H131" i="75"/>
  <c r="I131" i="75"/>
  <c r="K131" i="75"/>
  <c r="L131" i="75"/>
  <c r="N131" i="75"/>
  <c r="O131" i="75"/>
  <c r="Q131" i="75"/>
  <c r="R131" i="75"/>
  <c r="T132" i="75"/>
  <c r="U132" i="75"/>
  <c r="E133" i="75"/>
  <c r="F133" i="75"/>
  <c r="G133" i="75"/>
  <c r="G130" i="75" s="1"/>
  <c r="H133" i="75"/>
  <c r="I133" i="75"/>
  <c r="J133" i="75"/>
  <c r="J130" i="75" s="1"/>
  <c r="K133" i="75"/>
  <c r="L133" i="75"/>
  <c r="M133" i="75"/>
  <c r="M130" i="75" s="1"/>
  <c r="N133" i="75"/>
  <c r="O133" i="75"/>
  <c r="P133" i="75"/>
  <c r="P130" i="75" s="1"/>
  <c r="Q133" i="75"/>
  <c r="R133" i="75"/>
  <c r="T134" i="75"/>
  <c r="U134" i="75"/>
  <c r="E135" i="75"/>
  <c r="F135" i="75"/>
  <c r="H135" i="75"/>
  <c r="I135" i="75"/>
  <c r="K135" i="75"/>
  <c r="L135" i="75"/>
  <c r="N135" i="75"/>
  <c r="O135" i="75"/>
  <c r="Q135" i="75"/>
  <c r="R135" i="75"/>
  <c r="T136" i="75"/>
  <c r="U136" i="75"/>
  <c r="T137" i="75"/>
  <c r="U137" i="75"/>
  <c r="T138" i="75"/>
  <c r="U138" i="75"/>
  <c r="V138" i="75" s="1"/>
  <c r="E139" i="75"/>
  <c r="F139" i="75"/>
  <c r="H139" i="75"/>
  <c r="I139" i="75"/>
  <c r="U139" i="75" s="1"/>
  <c r="K139" i="75"/>
  <c r="L139" i="75"/>
  <c r="N139" i="75"/>
  <c r="O139" i="75"/>
  <c r="Q139" i="75"/>
  <c r="T139" i="75" s="1"/>
  <c r="R139" i="75"/>
  <c r="T140" i="75"/>
  <c r="U140" i="75"/>
  <c r="V140" i="75" s="1"/>
  <c r="G141" i="75"/>
  <c r="J141" i="75"/>
  <c r="M141" i="75"/>
  <c r="P141" i="75"/>
  <c r="E142" i="75"/>
  <c r="F142" i="75"/>
  <c r="H142" i="75"/>
  <c r="I142" i="75"/>
  <c r="K142" i="75"/>
  <c r="L142" i="75"/>
  <c r="N142" i="75"/>
  <c r="O142" i="75"/>
  <c r="O141" i="75" s="1"/>
  <c r="Q142" i="75"/>
  <c r="R142" i="75"/>
  <c r="T142" i="75"/>
  <c r="T143" i="75"/>
  <c r="U143" i="75"/>
  <c r="E144" i="75"/>
  <c r="F144" i="75"/>
  <c r="H144" i="75"/>
  <c r="I144" i="75"/>
  <c r="K144" i="75"/>
  <c r="L144" i="75"/>
  <c r="N144" i="75"/>
  <c r="O144" i="75"/>
  <c r="Q144" i="75"/>
  <c r="R144" i="75"/>
  <c r="T144" i="75"/>
  <c r="T145" i="75"/>
  <c r="U145" i="75"/>
  <c r="E8" i="74"/>
  <c r="T8" i="74" s="1"/>
  <c r="F8" i="74"/>
  <c r="H8" i="74"/>
  <c r="I8" i="74"/>
  <c r="K8" i="74"/>
  <c r="L8" i="74"/>
  <c r="N8" i="74"/>
  <c r="O8" i="74"/>
  <c r="Q8" i="74"/>
  <c r="R8" i="74"/>
  <c r="T9" i="74"/>
  <c r="U9" i="74"/>
  <c r="T10" i="74"/>
  <c r="V10" i="74" s="1"/>
  <c r="U10" i="74"/>
  <c r="E11" i="74"/>
  <c r="T11" i="74" s="1"/>
  <c r="F11" i="74"/>
  <c r="U11" i="74" s="1"/>
  <c r="H11" i="74"/>
  <c r="I11" i="74"/>
  <c r="K11" i="74"/>
  <c r="L11" i="74"/>
  <c r="N11" i="74"/>
  <c r="O11" i="74"/>
  <c r="Q11" i="74"/>
  <c r="R11" i="74"/>
  <c r="T12" i="74"/>
  <c r="V12" i="74" s="1"/>
  <c r="U12" i="74"/>
  <c r="T13" i="74"/>
  <c r="U13" i="74"/>
  <c r="T14" i="74"/>
  <c r="U14" i="74"/>
  <c r="E15" i="74"/>
  <c r="F15" i="74"/>
  <c r="H15" i="74"/>
  <c r="I15" i="74"/>
  <c r="K15" i="74"/>
  <c r="L15" i="74"/>
  <c r="N15" i="74"/>
  <c r="O15" i="74"/>
  <c r="Q15" i="74"/>
  <c r="R15" i="74"/>
  <c r="T16" i="74"/>
  <c r="U16" i="74"/>
  <c r="T17" i="74"/>
  <c r="U17" i="74"/>
  <c r="T18" i="74"/>
  <c r="V18" i="74" s="1"/>
  <c r="U18" i="74"/>
  <c r="T19" i="74"/>
  <c r="U19" i="74"/>
  <c r="V19" i="74"/>
  <c r="E20" i="74"/>
  <c r="F20" i="74"/>
  <c r="H20" i="74"/>
  <c r="I20" i="74"/>
  <c r="U20" i="74" s="1"/>
  <c r="K20" i="74"/>
  <c r="L20" i="74"/>
  <c r="N20" i="74"/>
  <c r="O20" i="74"/>
  <c r="Q20" i="74"/>
  <c r="R20" i="74"/>
  <c r="T21" i="74"/>
  <c r="U21" i="74"/>
  <c r="T22" i="74"/>
  <c r="U22" i="74"/>
  <c r="T23" i="74"/>
  <c r="U23" i="74"/>
  <c r="T24" i="74"/>
  <c r="U24" i="74"/>
  <c r="T25" i="74"/>
  <c r="V25" i="74" s="1"/>
  <c r="U25" i="74"/>
  <c r="T26" i="74"/>
  <c r="U26" i="74"/>
  <c r="E27" i="74"/>
  <c r="F27" i="74"/>
  <c r="H27" i="74"/>
  <c r="I27" i="74"/>
  <c r="K27" i="74"/>
  <c r="L27" i="74"/>
  <c r="N27" i="74"/>
  <c r="O27" i="74"/>
  <c r="Q27" i="74"/>
  <c r="R27" i="74"/>
  <c r="T28" i="74"/>
  <c r="U28" i="74"/>
  <c r="T29" i="74"/>
  <c r="U29" i="74"/>
  <c r="E30" i="74"/>
  <c r="F30" i="74"/>
  <c r="H30" i="74"/>
  <c r="I30" i="74"/>
  <c r="K30" i="74"/>
  <c r="L30" i="74"/>
  <c r="N30" i="74"/>
  <c r="O30" i="74"/>
  <c r="Q30" i="74"/>
  <c r="R30" i="74"/>
  <c r="T31" i="74"/>
  <c r="U31" i="74"/>
  <c r="E33" i="74"/>
  <c r="F33" i="74"/>
  <c r="H33" i="74"/>
  <c r="I33" i="74"/>
  <c r="K33" i="74"/>
  <c r="L33" i="74"/>
  <c r="N33" i="74"/>
  <c r="O33" i="74"/>
  <c r="Q33" i="74"/>
  <c r="R33" i="74"/>
  <c r="T34" i="74"/>
  <c r="U34" i="74"/>
  <c r="T35" i="74"/>
  <c r="U35" i="74"/>
  <c r="T36" i="74"/>
  <c r="V36" i="74" s="1"/>
  <c r="U36" i="74"/>
  <c r="T37" i="74"/>
  <c r="U37" i="74"/>
  <c r="V37" i="74" s="1"/>
  <c r="T38" i="74"/>
  <c r="V38" i="74" s="1"/>
  <c r="U38" i="74"/>
  <c r="T39" i="74"/>
  <c r="U39" i="74"/>
  <c r="T40" i="74"/>
  <c r="V40" i="74" s="1"/>
  <c r="U40" i="74"/>
  <c r="E41" i="74"/>
  <c r="F41" i="74"/>
  <c r="H41" i="74"/>
  <c r="I41" i="74"/>
  <c r="K41" i="74"/>
  <c r="L41" i="74"/>
  <c r="N41" i="74"/>
  <c r="O41" i="74"/>
  <c r="Q41" i="74"/>
  <c r="R41" i="74"/>
  <c r="T42" i="74"/>
  <c r="V42" i="74" s="1"/>
  <c r="U42" i="74"/>
  <c r="T43" i="74"/>
  <c r="U43" i="74"/>
  <c r="V43" i="74"/>
  <c r="T44" i="74"/>
  <c r="U44" i="74"/>
  <c r="E45" i="74"/>
  <c r="F45" i="74"/>
  <c r="H45" i="74"/>
  <c r="I45" i="74"/>
  <c r="K45" i="74"/>
  <c r="L45" i="74"/>
  <c r="N45" i="74"/>
  <c r="O45" i="74"/>
  <c r="Q45" i="74"/>
  <c r="T45" i="74" s="1"/>
  <c r="R45" i="74"/>
  <c r="T46" i="74"/>
  <c r="U46" i="74"/>
  <c r="T47" i="74"/>
  <c r="U47" i="74"/>
  <c r="T48" i="74"/>
  <c r="U48" i="74"/>
  <c r="V48" i="74"/>
  <c r="T49" i="74"/>
  <c r="V49" i="74" s="1"/>
  <c r="U49" i="74"/>
  <c r="T50" i="74"/>
  <c r="U50" i="74"/>
  <c r="T51" i="74"/>
  <c r="U51" i="74"/>
  <c r="T52" i="74"/>
  <c r="U52" i="74"/>
  <c r="E53" i="74"/>
  <c r="F53" i="74"/>
  <c r="H53" i="74"/>
  <c r="I53" i="74"/>
  <c r="K53" i="74"/>
  <c r="L53" i="74"/>
  <c r="N53" i="74"/>
  <c r="O53" i="74"/>
  <c r="Q53" i="74"/>
  <c r="R53" i="74"/>
  <c r="T54" i="74"/>
  <c r="U54" i="74"/>
  <c r="V54" i="74"/>
  <c r="T55" i="74"/>
  <c r="U55" i="74"/>
  <c r="V55" i="74"/>
  <c r="E56" i="74"/>
  <c r="F56" i="74"/>
  <c r="H56" i="74"/>
  <c r="I56" i="74"/>
  <c r="U56" i="74" s="1"/>
  <c r="K56" i="74"/>
  <c r="L56" i="74"/>
  <c r="N56" i="74"/>
  <c r="O56" i="74"/>
  <c r="Q56" i="74"/>
  <c r="R56" i="74"/>
  <c r="T57" i="74"/>
  <c r="U57" i="74"/>
  <c r="T58" i="74"/>
  <c r="U58" i="74"/>
  <c r="T59" i="74"/>
  <c r="U59" i="74"/>
  <c r="E60" i="74"/>
  <c r="T60" i="74" s="1"/>
  <c r="F60" i="74"/>
  <c r="H60" i="74"/>
  <c r="I60" i="74"/>
  <c r="K60" i="74"/>
  <c r="L60" i="74"/>
  <c r="N60" i="74"/>
  <c r="O60" i="74"/>
  <c r="Q60" i="74"/>
  <c r="R60" i="74"/>
  <c r="T61" i="74"/>
  <c r="U61" i="74"/>
  <c r="V61" i="74" s="1"/>
  <c r="T62" i="74"/>
  <c r="U62" i="74"/>
  <c r="E63" i="74"/>
  <c r="F63" i="74"/>
  <c r="H63" i="74"/>
  <c r="I63" i="74"/>
  <c r="K63" i="74"/>
  <c r="L63" i="74"/>
  <c r="N63" i="74"/>
  <c r="O63" i="74"/>
  <c r="Q63" i="74"/>
  <c r="R63" i="74"/>
  <c r="T64" i="74"/>
  <c r="U64" i="74"/>
  <c r="T65" i="74"/>
  <c r="U65" i="74"/>
  <c r="E66" i="74"/>
  <c r="F66" i="74"/>
  <c r="H66" i="74"/>
  <c r="I66" i="74"/>
  <c r="U66" i="74" s="1"/>
  <c r="K66" i="74"/>
  <c r="L66" i="74"/>
  <c r="N66" i="74"/>
  <c r="O66" i="74"/>
  <c r="Q66" i="74"/>
  <c r="R66" i="74"/>
  <c r="T67" i="74"/>
  <c r="U67" i="74"/>
  <c r="V67" i="74" s="1"/>
  <c r="E69" i="74"/>
  <c r="F69" i="74"/>
  <c r="H69" i="74"/>
  <c r="I69" i="74"/>
  <c r="I68" i="74" s="1"/>
  <c r="K69" i="74"/>
  <c r="L69" i="74"/>
  <c r="N69" i="74"/>
  <c r="O69" i="74"/>
  <c r="O68" i="74" s="1"/>
  <c r="Q69" i="74"/>
  <c r="R69" i="74"/>
  <c r="T69" i="74"/>
  <c r="T70" i="74"/>
  <c r="V70" i="74" s="1"/>
  <c r="U70" i="74"/>
  <c r="T71" i="74"/>
  <c r="U71" i="74"/>
  <c r="E72" i="74"/>
  <c r="F72" i="74"/>
  <c r="H72" i="74"/>
  <c r="I72" i="74"/>
  <c r="U72" i="74" s="1"/>
  <c r="K72" i="74"/>
  <c r="L72" i="74"/>
  <c r="N72" i="74"/>
  <c r="O72" i="74"/>
  <c r="Q72" i="74"/>
  <c r="R72" i="74"/>
  <c r="T73" i="74"/>
  <c r="V73" i="74" s="1"/>
  <c r="U73" i="74"/>
  <c r="E74" i="74"/>
  <c r="F74" i="74"/>
  <c r="H74" i="74"/>
  <c r="I74" i="74"/>
  <c r="K74" i="74"/>
  <c r="L74" i="74"/>
  <c r="N74" i="74"/>
  <c r="O74" i="74"/>
  <c r="Q74" i="74"/>
  <c r="R74" i="74"/>
  <c r="T75" i="74"/>
  <c r="V75" i="74" s="1"/>
  <c r="U75" i="74"/>
  <c r="T76" i="74"/>
  <c r="U76" i="74"/>
  <c r="E83" i="74"/>
  <c r="F83" i="74"/>
  <c r="H83" i="74"/>
  <c r="I83" i="74"/>
  <c r="K83" i="74"/>
  <c r="L83" i="74"/>
  <c r="N83" i="74"/>
  <c r="O83" i="74"/>
  <c r="Q83" i="74"/>
  <c r="R83" i="74"/>
  <c r="T84" i="74"/>
  <c r="U84" i="74"/>
  <c r="V84" i="74" s="1"/>
  <c r="E85" i="74"/>
  <c r="F85" i="74"/>
  <c r="H85" i="74"/>
  <c r="I85" i="74"/>
  <c r="K85" i="74"/>
  <c r="L85" i="74"/>
  <c r="N85" i="74"/>
  <c r="O85" i="74"/>
  <c r="Q85" i="74"/>
  <c r="R85" i="74"/>
  <c r="T86" i="74"/>
  <c r="U86" i="74"/>
  <c r="V86" i="74" s="1"/>
  <c r="G87" i="74"/>
  <c r="J87" i="74"/>
  <c r="M87" i="74"/>
  <c r="P87" i="74"/>
  <c r="E88" i="74"/>
  <c r="T88" i="74" s="1"/>
  <c r="F88" i="74"/>
  <c r="H88" i="74"/>
  <c r="I88" i="74"/>
  <c r="K88" i="74"/>
  <c r="L88" i="74"/>
  <c r="N88" i="74"/>
  <c r="O88" i="74"/>
  <c r="U88" i="74" s="1"/>
  <c r="Q88" i="74"/>
  <c r="R88" i="74"/>
  <c r="T89" i="74"/>
  <c r="V89" i="74" s="1"/>
  <c r="U89" i="74"/>
  <c r="T90" i="74"/>
  <c r="U90" i="74"/>
  <c r="T91" i="74"/>
  <c r="U91" i="74"/>
  <c r="T92" i="74"/>
  <c r="U92" i="74"/>
  <c r="E93" i="74"/>
  <c r="F93" i="74"/>
  <c r="H93" i="74"/>
  <c r="I93" i="74"/>
  <c r="K93" i="74"/>
  <c r="L93" i="74"/>
  <c r="N93" i="74"/>
  <c r="O93" i="74"/>
  <c r="Q93" i="74"/>
  <c r="R93" i="74"/>
  <c r="T94" i="74"/>
  <c r="U94" i="74"/>
  <c r="V94" i="74" s="1"/>
  <c r="T95" i="74"/>
  <c r="V95" i="74" s="1"/>
  <c r="U95" i="74"/>
  <c r="T96" i="74"/>
  <c r="U96" i="74"/>
  <c r="T97" i="74"/>
  <c r="U97" i="74"/>
  <c r="T98" i="74"/>
  <c r="U98" i="74"/>
  <c r="T99" i="74"/>
  <c r="U99" i="74"/>
  <c r="T100" i="74"/>
  <c r="V100" i="74" s="1"/>
  <c r="U100" i="74"/>
  <c r="E101" i="74"/>
  <c r="F101" i="74"/>
  <c r="H101" i="74"/>
  <c r="I101" i="74"/>
  <c r="K101" i="74"/>
  <c r="L101" i="74"/>
  <c r="N101" i="74"/>
  <c r="O101" i="74"/>
  <c r="Q101" i="74"/>
  <c r="R101" i="74"/>
  <c r="T102" i="74"/>
  <c r="V102" i="74" s="1"/>
  <c r="U102" i="74"/>
  <c r="E103" i="74"/>
  <c r="F103" i="74"/>
  <c r="H103" i="74"/>
  <c r="I103" i="74"/>
  <c r="K103" i="74"/>
  <c r="L103" i="74"/>
  <c r="N103" i="74"/>
  <c r="O103" i="74"/>
  <c r="Q103" i="74"/>
  <c r="R103" i="74"/>
  <c r="T104" i="74"/>
  <c r="U104" i="74"/>
  <c r="E106" i="74"/>
  <c r="F106" i="74"/>
  <c r="H106" i="74"/>
  <c r="I106" i="74"/>
  <c r="K106" i="74"/>
  <c r="L106" i="74"/>
  <c r="N106" i="74"/>
  <c r="O106" i="74"/>
  <c r="Q106" i="74"/>
  <c r="R106" i="74"/>
  <c r="T107" i="74"/>
  <c r="T106" i="74" s="1"/>
  <c r="U107" i="74"/>
  <c r="T108" i="74"/>
  <c r="U108" i="74"/>
  <c r="E109" i="74"/>
  <c r="F109" i="74"/>
  <c r="H109" i="74"/>
  <c r="I109" i="74"/>
  <c r="K109" i="74"/>
  <c r="K105" i="74" s="1"/>
  <c r="L109" i="74"/>
  <c r="N109" i="74"/>
  <c r="O109" i="74"/>
  <c r="Q109" i="74"/>
  <c r="Q105" i="74" s="1"/>
  <c r="R109" i="74"/>
  <c r="T110" i="74"/>
  <c r="U110" i="74"/>
  <c r="T111" i="74"/>
  <c r="U111" i="74" s="1"/>
  <c r="E112" i="74"/>
  <c r="F112" i="74"/>
  <c r="H112" i="74"/>
  <c r="I112" i="74"/>
  <c r="K112" i="74"/>
  <c r="L112" i="74"/>
  <c r="N112" i="74"/>
  <c r="O112" i="74"/>
  <c r="Q112" i="74"/>
  <c r="R112" i="74"/>
  <c r="T112" i="74"/>
  <c r="T113" i="74"/>
  <c r="U113" i="74"/>
  <c r="E114" i="74"/>
  <c r="F114" i="74"/>
  <c r="H114" i="74"/>
  <c r="I114" i="74"/>
  <c r="K114" i="74"/>
  <c r="L114" i="74"/>
  <c r="N114" i="74"/>
  <c r="O114" i="74"/>
  <c r="Q114" i="74"/>
  <c r="R114" i="74"/>
  <c r="T114" i="74"/>
  <c r="T115" i="74"/>
  <c r="U115" i="74"/>
  <c r="V115" i="74" s="1"/>
  <c r="E117" i="74"/>
  <c r="E116" i="74" s="1"/>
  <c r="F117" i="74"/>
  <c r="H117" i="74"/>
  <c r="I117" i="74"/>
  <c r="K117" i="74"/>
  <c r="K116" i="74" s="1"/>
  <c r="L117" i="74"/>
  <c r="N117" i="74"/>
  <c r="O117" i="74"/>
  <c r="Q117" i="74"/>
  <c r="Q116" i="74" s="1"/>
  <c r="R117" i="74"/>
  <c r="T118" i="74"/>
  <c r="U118" i="74"/>
  <c r="T119" i="74"/>
  <c r="U119" i="74"/>
  <c r="V119" i="74" s="1"/>
  <c r="E120" i="74"/>
  <c r="F120" i="74"/>
  <c r="H120" i="74"/>
  <c r="I120" i="74"/>
  <c r="K120" i="74"/>
  <c r="L120" i="74"/>
  <c r="N120" i="74"/>
  <c r="O120" i="74"/>
  <c r="Q120" i="74"/>
  <c r="R120" i="74"/>
  <c r="T121" i="74"/>
  <c r="U121" i="74"/>
  <c r="V121" i="74" s="1"/>
  <c r="T122" i="74"/>
  <c r="U122" i="74"/>
  <c r="V122" i="74"/>
  <c r="E124" i="74"/>
  <c r="T124" i="74" s="1"/>
  <c r="F124" i="74"/>
  <c r="H124" i="74"/>
  <c r="I124" i="74"/>
  <c r="K124" i="74"/>
  <c r="L124" i="74"/>
  <c r="N124" i="74"/>
  <c r="O124" i="74"/>
  <c r="Q124" i="74"/>
  <c r="R124" i="74"/>
  <c r="T125" i="74"/>
  <c r="U125" i="74"/>
  <c r="E126" i="74"/>
  <c r="F126" i="74"/>
  <c r="G126" i="74"/>
  <c r="G123" i="74" s="1"/>
  <c r="H126" i="74"/>
  <c r="I126" i="74"/>
  <c r="J126" i="74"/>
  <c r="J123" i="74" s="1"/>
  <c r="K126" i="74"/>
  <c r="L126" i="74"/>
  <c r="M126" i="74"/>
  <c r="M123" i="74" s="1"/>
  <c r="N126" i="74"/>
  <c r="O126" i="74"/>
  <c r="P126" i="74"/>
  <c r="P123" i="74" s="1"/>
  <c r="Q126" i="74"/>
  <c r="R126" i="74"/>
  <c r="T127" i="74"/>
  <c r="U127" i="74"/>
  <c r="E128" i="74"/>
  <c r="F128" i="74"/>
  <c r="H128" i="74"/>
  <c r="I128" i="74"/>
  <c r="K128" i="74"/>
  <c r="L128" i="74"/>
  <c r="N128" i="74"/>
  <c r="O128" i="74"/>
  <c r="Q128" i="74"/>
  <c r="R128" i="74"/>
  <c r="T129" i="74"/>
  <c r="U129" i="74"/>
  <c r="T130" i="74"/>
  <c r="U130" i="74"/>
  <c r="T131" i="74"/>
  <c r="V131" i="74" s="1"/>
  <c r="U131" i="74"/>
  <c r="E132" i="74"/>
  <c r="F132" i="74"/>
  <c r="H132" i="74"/>
  <c r="I132" i="74"/>
  <c r="K132" i="74"/>
  <c r="L132" i="74"/>
  <c r="N132" i="74"/>
  <c r="O132" i="74"/>
  <c r="Q132" i="74"/>
  <c r="R132" i="74"/>
  <c r="T133" i="74"/>
  <c r="V133" i="74" s="1"/>
  <c r="U133" i="74"/>
  <c r="G134" i="74"/>
  <c r="J134" i="74"/>
  <c r="M134" i="74"/>
  <c r="P134" i="74"/>
  <c r="E135" i="74"/>
  <c r="F135" i="74"/>
  <c r="H135" i="74"/>
  <c r="I135" i="74"/>
  <c r="K135" i="74"/>
  <c r="L135" i="74"/>
  <c r="N135" i="74"/>
  <c r="O135" i="74"/>
  <c r="Q135" i="74"/>
  <c r="R135" i="74"/>
  <c r="T136" i="74"/>
  <c r="U136" i="74"/>
  <c r="E137" i="74"/>
  <c r="F137" i="74"/>
  <c r="H137" i="74"/>
  <c r="I137" i="74"/>
  <c r="K137" i="74"/>
  <c r="L137" i="74"/>
  <c r="N137" i="74"/>
  <c r="O137" i="74"/>
  <c r="Q137" i="74"/>
  <c r="R137" i="74"/>
  <c r="T138" i="74"/>
  <c r="V138" i="74" s="1"/>
  <c r="U138" i="74"/>
  <c r="O11" i="73"/>
  <c r="R11" i="73" s="1"/>
  <c r="P11" i="73"/>
  <c r="O12" i="73"/>
  <c r="P12" i="73"/>
  <c r="O13" i="73"/>
  <c r="R13" i="73" s="1"/>
  <c r="P13" i="73"/>
  <c r="O14" i="73"/>
  <c r="P14" i="73"/>
  <c r="R14" i="73"/>
  <c r="O15" i="73"/>
  <c r="P15" i="73"/>
  <c r="R15" i="73"/>
  <c r="O16" i="73"/>
  <c r="R16" i="73" s="1"/>
  <c r="P16" i="73"/>
  <c r="O17" i="73"/>
  <c r="P17" i="73"/>
  <c r="F19" i="73"/>
  <c r="G19" i="73"/>
  <c r="I19" i="73"/>
  <c r="J19" i="73"/>
  <c r="L19" i="73"/>
  <c r="M19" i="73"/>
  <c r="O11" i="72"/>
  <c r="P11" i="72"/>
  <c r="O12" i="72"/>
  <c r="P12" i="72"/>
  <c r="O13" i="72"/>
  <c r="P13" i="72"/>
  <c r="P19" i="72" s="1"/>
  <c r="O14" i="72"/>
  <c r="P14" i="72"/>
  <c r="R14" i="72"/>
  <c r="O15" i="72"/>
  <c r="R15" i="72" s="1"/>
  <c r="P15" i="72"/>
  <c r="O16" i="72"/>
  <c r="P16" i="72"/>
  <c r="O17" i="72"/>
  <c r="P17" i="72"/>
  <c r="F19" i="72"/>
  <c r="G19" i="72"/>
  <c r="H19" i="72"/>
  <c r="I19" i="72"/>
  <c r="J19" i="72"/>
  <c r="K19" i="72"/>
  <c r="L19" i="72"/>
  <c r="M19" i="72"/>
  <c r="O11" i="71"/>
  <c r="P11" i="71"/>
  <c r="R11" i="71"/>
  <c r="O12" i="71"/>
  <c r="P12" i="71"/>
  <c r="O13" i="71"/>
  <c r="P13" i="71"/>
  <c r="P19" i="71" s="1"/>
  <c r="O14" i="71"/>
  <c r="P14" i="71"/>
  <c r="R14" i="71"/>
  <c r="O15" i="71"/>
  <c r="R15" i="71" s="1"/>
  <c r="P15" i="71"/>
  <c r="O16" i="71"/>
  <c r="P16" i="71"/>
  <c r="O17" i="71"/>
  <c r="P17" i="71"/>
  <c r="F19" i="71"/>
  <c r="G19" i="71"/>
  <c r="H19" i="71"/>
  <c r="I19" i="71"/>
  <c r="J19" i="71"/>
  <c r="K19" i="71"/>
  <c r="L19" i="71"/>
  <c r="M19" i="71"/>
  <c r="O11" i="70"/>
  <c r="P11" i="70"/>
  <c r="O12" i="70"/>
  <c r="P12" i="70"/>
  <c r="O13" i="70"/>
  <c r="R13" i="70" s="1"/>
  <c r="P13" i="70"/>
  <c r="O14" i="70"/>
  <c r="P14" i="70"/>
  <c r="R14" i="70"/>
  <c r="O15" i="70"/>
  <c r="P15" i="70"/>
  <c r="O16" i="70"/>
  <c r="P16" i="70"/>
  <c r="O17" i="70"/>
  <c r="P17" i="70"/>
  <c r="R17" i="70"/>
  <c r="F19" i="70"/>
  <c r="G19" i="70"/>
  <c r="H19" i="70"/>
  <c r="I19" i="70"/>
  <c r="J19" i="70"/>
  <c r="K19" i="70"/>
  <c r="L19" i="70"/>
  <c r="M19" i="70"/>
  <c r="N19" i="70"/>
  <c r="O10" i="69"/>
  <c r="P10" i="69"/>
  <c r="R10" i="69"/>
  <c r="O11" i="69"/>
  <c r="R11" i="69" s="1"/>
  <c r="P11" i="69"/>
  <c r="O12" i="69"/>
  <c r="P12" i="69"/>
  <c r="O13" i="69"/>
  <c r="R13" i="69" s="1"/>
  <c r="P13" i="69"/>
  <c r="O14" i="69"/>
  <c r="R14" i="69" s="1"/>
  <c r="P14" i="69"/>
  <c r="O15" i="69"/>
  <c r="P15" i="69"/>
  <c r="O16" i="69"/>
  <c r="R16" i="69" s="1"/>
  <c r="P16" i="69"/>
  <c r="F18" i="69"/>
  <c r="G18" i="69"/>
  <c r="H18" i="69"/>
  <c r="I18" i="69"/>
  <c r="J18" i="69"/>
  <c r="K18" i="69"/>
  <c r="L18" i="69"/>
  <c r="M18" i="69"/>
  <c r="O11" i="68"/>
  <c r="P11" i="68"/>
  <c r="R11" i="68"/>
  <c r="O12" i="68"/>
  <c r="P12" i="68"/>
  <c r="O13" i="68"/>
  <c r="P13" i="68"/>
  <c r="O14" i="68"/>
  <c r="P14" i="68"/>
  <c r="R14" i="68"/>
  <c r="O15" i="68"/>
  <c r="R15" i="68" s="1"/>
  <c r="P15" i="68"/>
  <c r="O16" i="68"/>
  <c r="P16" i="68"/>
  <c r="O17" i="68"/>
  <c r="P17" i="68"/>
  <c r="F19" i="68"/>
  <c r="G19" i="68"/>
  <c r="H19" i="68"/>
  <c r="I19" i="68"/>
  <c r="J19" i="68"/>
  <c r="K19" i="68"/>
  <c r="L19" i="68"/>
  <c r="M19" i="68"/>
  <c r="N19" i="68"/>
  <c r="P19" i="68"/>
  <c r="Q19" i="68"/>
  <c r="N11" i="67"/>
  <c r="O11" i="67"/>
  <c r="Q11" i="67"/>
  <c r="R11" i="67"/>
  <c r="S11" i="67"/>
  <c r="T11" i="67"/>
  <c r="N12" i="67"/>
  <c r="Q12" i="67" s="1"/>
  <c r="Q15" i="67" s="1"/>
  <c r="O12" i="67"/>
  <c r="R12" i="67"/>
  <c r="S12" i="67"/>
  <c r="T12" i="67"/>
  <c r="N13" i="67"/>
  <c r="O13" i="67"/>
  <c r="Q13" i="67"/>
  <c r="R13" i="67"/>
  <c r="S13" i="67"/>
  <c r="T13" i="67"/>
  <c r="E15" i="67"/>
  <c r="F15" i="67"/>
  <c r="H15" i="67"/>
  <c r="I15" i="67"/>
  <c r="K15" i="67"/>
  <c r="L15" i="67"/>
  <c r="N11" i="66"/>
  <c r="O11" i="66"/>
  <c r="Q11" i="66"/>
  <c r="R11" i="66"/>
  <c r="S11" i="66"/>
  <c r="T11" i="66"/>
  <c r="N12" i="66"/>
  <c r="Q12" i="66" s="1"/>
  <c r="Q15" i="66" s="1"/>
  <c r="O12" i="66"/>
  <c r="R12" i="66"/>
  <c r="S12" i="66"/>
  <c r="T12" i="66"/>
  <c r="N13" i="66"/>
  <c r="O13" i="66"/>
  <c r="Q13" i="66"/>
  <c r="R13" i="66"/>
  <c r="S13" i="66"/>
  <c r="T13" i="66"/>
  <c r="E15" i="66"/>
  <c r="F15" i="66"/>
  <c r="H15" i="66"/>
  <c r="I15" i="66"/>
  <c r="K15" i="66"/>
  <c r="L15" i="66"/>
  <c r="H8" i="65"/>
  <c r="I8" i="65"/>
  <c r="K8" i="65"/>
  <c r="K9" i="65"/>
  <c r="K10" i="65"/>
  <c r="K12" i="65"/>
  <c r="K13" i="65"/>
  <c r="H14" i="65"/>
  <c r="I14" i="65"/>
  <c r="K15" i="65"/>
  <c r="K16" i="65"/>
  <c r="K17" i="65"/>
  <c r="K18" i="65"/>
  <c r="K19" i="65"/>
  <c r="K20" i="65"/>
  <c r="H21" i="65"/>
  <c r="K21" i="65" s="1"/>
  <c r="I21" i="65"/>
  <c r="K22" i="65"/>
  <c r="I23" i="65"/>
  <c r="H8" i="64"/>
  <c r="I8" i="64"/>
  <c r="K8" i="64"/>
  <c r="K9" i="64"/>
  <c r="K10" i="64"/>
  <c r="K11" i="64"/>
  <c r="K12" i="64"/>
  <c r="K13" i="64"/>
  <c r="H14" i="64"/>
  <c r="I14" i="64"/>
  <c r="K14" i="64"/>
  <c r="K15" i="64"/>
  <c r="K16" i="64"/>
  <c r="K17" i="64"/>
  <c r="K18" i="64"/>
  <c r="K19" i="64"/>
  <c r="K21" i="64"/>
  <c r="K23" i="64"/>
  <c r="H24" i="64"/>
  <c r="I24" i="64"/>
  <c r="J24" i="64"/>
  <c r="T30" i="74" l="1"/>
  <c r="N92" i="75"/>
  <c r="U65" i="75"/>
  <c r="T8" i="75"/>
  <c r="V8" i="75" s="1"/>
  <c r="F112" i="78"/>
  <c r="R13" i="68"/>
  <c r="P18" i="69"/>
  <c r="R16" i="70"/>
  <c r="R11" i="70"/>
  <c r="R16" i="71"/>
  <c r="R13" i="71"/>
  <c r="R19" i="71" s="1"/>
  <c r="R13" i="72"/>
  <c r="R134" i="74"/>
  <c r="F134" i="74"/>
  <c r="U85" i="74"/>
  <c r="U41" i="74"/>
  <c r="V21" i="74"/>
  <c r="V52" i="75"/>
  <c r="O142" i="78"/>
  <c r="R133" i="78"/>
  <c r="E112" i="78"/>
  <c r="Q51" i="78"/>
  <c r="S51" i="78" s="1"/>
  <c r="K51" i="78"/>
  <c r="K135" i="79"/>
  <c r="Q135" i="79"/>
  <c r="Q19" i="79"/>
  <c r="S19" i="79" s="1"/>
  <c r="K19" i="79"/>
  <c r="O13" i="79"/>
  <c r="Q13" i="79"/>
  <c r="S11" i="79"/>
  <c r="R15" i="69"/>
  <c r="R18" i="69" s="1"/>
  <c r="R12" i="69"/>
  <c r="P19" i="70"/>
  <c r="R16" i="72"/>
  <c r="O19" i="73"/>
  <c r="R17" i="73"/>
  <c r="R12" i="73"/>
  <c r="Q134" i="74"/>
  <c r="K134" i="74"/>
  <c r="T134" i="74" s="1"/>
  <c r="V134" i="74" s="1"/>
  <c r="E134" i="74"/>
  <c r="R123" i="74"/>
  <c r="L123" i="74"/>
  <c r="T126" i="74"/>
  <c r="H123" i="74"/>
  <c r="U120" i="74"/>
  <c r="O116" i="74"/>
  <c r="I116" i="74"/>
  <c r="V90" i="74"/>
  <c r="T74" i="74"/>
  <c r="V71" i="74"/>
  <c r="N32" i="74"/>
  <c r="H32" i="74"/>
  <c r="V59" i="74"/>
  <c r="V57" i="74"/>
  <c r="T53" i="74"/>
  <c r="V52" i="74"/>
  <c r="T41" i="74"/>
  <c r="V13" i="74"/>
  <c r="V9" i="74"/>
  <c r="R123" i="75"/>
  <c r="L123" i="75"/>
  <c r="T119" i="75"/>
  <c r="U116" i="75"/>
  <c r="U113" i="75"/>
  <c r="O112" i="75"/>
  <c r="R92" i="75"/>
  <c r="U98" i="75"/>
  <c r="T90" i="75"/>
  <c r="Q87" i="75"/>
  <c r="K87" i="75"/>
  <c r="E87" i="75"/>
  <c r="V78" i="75"/>
  <c r="V72" i="75"/>
  <c r="T15" i="75"/>
  <c r="V15" i="75" s="1"/>
  <c r="V13" i="75"/>
  <c r="G78" i="76"/>
  <c r="K122" i="78"/>
  <c r="Q122" i="78"/>
  <c r="S122" i="78" s="1"/>
  <c r="S121" i="78"/>
  <c r="I112" i="78"/>
  <c r="K113" i="78"/>
  <c r="Q113" i="78"/>
  <c r="S113" i="78" s="1"/>
  <c r="S107" i="78"/>
  <c r="S83" i="78"/>
  <c r="J77" i="78"/>
  <c r="Q62" i="78"/>
  <c r="S62" i="78" s="1"/>
  <c r="K62" i="78"/>
  <c r="O19" i="78"/>
  <c r="Q19" i="78"/>
  <c r="S19" i="78" s="1"/>
  <c r="S13" i="78"/>
  <c r="K13" i="78"/>
  <c r="M130" i="79"/>
  <c r="O131" i="79"/>
  <c r="H23" i="65"/>
  <c r="T137" i="74"/>
  <c r="T93" i="74"/>
  <c r="U63" i="74"/>
  <c r="T56" i="74"/>
  <c r="V56" i="74" s="1"/>
  <c r="T27" i="74"/>
  <c r="V139" i="75"/>
  <c r="N124" i="78"/>
  <c r="R125" i="78"/>
  <c r="S125" i="78" s="1"/>
  <c r="E84" i="78"/>
  <c r="K24" i="64"/>
  <c r="R16" i="68"/>
  <c r="R11" i="72"/>
  <c r="L134" i="74"/>
  <c r="U114" i="74"/>
  <c r="U103" i="74"/>
  <c r="V96" i="74"/>
  <c r="T63" i="74"/>
  <c r="U30" i="74"/>
  <c r="O130" i="75"/>
  <c r="V61" i="75"/>
  <c r="V50" i="75"/>
  <c r="V46" i="75"/>
  <c r="V37" i="75"/>
  <c r="F144" i="78"/>
  <c r="S135" i="78"/>
  <c r="G117" i="78"/>
  <c r="G112" i="78" s="1"/>
  <c r="O93" i="78"/>
  <c r="Q93" i="78"/>
  <c r="S91" i="78"/>
  <c r="I63" i="79"/>
  <c r="Q64" i="79"/>
  <c r="K64" i="79"/>
  <c r="O15" i="66"/>
  <c r="N15" i="67"/>
  <c r="O15" i="67"/>
  <c r="R17" i="68"/>
  <c r="R12" i="68"/>
  <c r="R15" i="70"/>
  <c r="R12" i="70"/>
  <c r="R17" i="71"/>
  <c r="R12" i="71"/>
  <c r="R17" i="72"/>
  <c r="R12" i="72"/>
  <c r="P19" i="73"/>
  <c r="U137" i="74"/>
  <c r="V136" i="74"/>
  <c r="Q123" i="74"/>
  <c r="K123" i="74"/>
  <c r="E123" i="74"/>
  <c r="T120" i="74"/>
  <c r="U106" i="74"/>
  <c r="V104" i="74"/>
  <c r="U101" i="74"/>
  <c r="V99" i="74"/>
  <c r="U93" i="74"/>
  <c r="R82" i="74"/>
  <c r="L82" i="74"/>
  <c r="U83" i="74"/>
  <c r="U74" i="74"/>
  <c r="V64" i="74"/>
  <c r="V62" i="74"/>
  <c r="U60" i="74"/>
  <c r="V60" i="74" s="1"/>
  <c r="U53" i="74"/>
  <c r="V51" i="74"/>
  <c r="V31" i="74"/>
  <c r="V24" i="74"/>
  <c r="V145" i="75"/>
  <c r="K141" i="75"/>
  <c r="V122" i="75"/>
  <c r="T116" i="75"/>
  <c r="V111" i="75"/>
  <c r="V96" i="75"/>
  <c r="V76" i="75"/>
  <c r="U68" i="75"/>
  <c r="U22" i="75"/>
  <c r="V22" i="75" s="1"/>
  <c r="U8" i="75"/>
  <c r="F112" i="76"/>
  <c r="G109" i="76"/>
  <c r="G98" i="76"/>
  <c r="F77" i="76"/>
  <c r="G11" i="76"/>
  <c r="G78" i="77"/>
  <c r="S146" i="78"/>
  <c r="Q138" i="78"/>
  <c r="S138" i="78" s="1"/>
  <c r="F133" i="78"/>
  <c r="S131" i="78"/>
  <c r="I124" i="78"/>
  <c r="N112" i="78"/>
  <c r="O108" i="78"/>
  <c r="S97" i="78"/>
  <c r="O85" i="78"/>
  <c r="N84" i="78"/>
  <c r="Q34" i="75"/>
  <c r="V18" i="75"/>
  <c r="V16" i="75"/>
  <c r="O7" i="75"/>
  <c r="I7" i="75"/>
  <c r="G35" i="76"/>
  <c r="F77" i="77"/>
  <c r="G62" i="77"/>
  <c r="G14" i="77"/>
  <c r="G11" i="77"/>
  <c r="G147" i="78"/>
  <c r="G133" i="78" s="1"/>
  <c r="N144" i="78"/>
  <c r="R144" i="78" s="1"/>
  <c r="I144" i="78"/>
  <c r="K144" i="78" s="1"/>
  <c r="R142" i="78"/>
  <c r="G136" i="78"/>
  <c r="N133" i="78"/>
  <c r="I133" i="78"/>
  <c r="K133" i="78" s="1"/>
  <c r="G129" i="78"/>
  <c r="S129" i="78"/>
  <c r="E124" i="78"/>
  <c r="E149" i="78" s="1"/>
  <c r="O120" i="78"/>
  <c r="K117" i="78"/>
  <c r="S106" i="78"/>
  <c r="R105" i="78"/>
  <c r="S99" i="78"/>
  <c r="S90" i="78"/>
  <c r="J84" i="78"/>
  <c r="S82" i="78"/>
  <c r="I77" i="78"/>
  <c r="K77" i="78" s="1"/>
  <c r="Q67" i="78"/>
  <c r="S67" i="78" s="1"/>
  <c r="S102" i="79"/>
  <c r="N63" i="79"/>
  <c r="R64" i="79"/>
  <c r="Q16" i="79"/>
  <c r="S16" i="79" s="1"/>
  <c r="K16" i="79"/>
  <c r="V126" i="75"/>
  <c r="V117" i="75"/>
  <c r="V116" i="75" s="1"/>
  <c r="T113" i="75"/>
  <c r="V113" i="75" s="1"/>
  <c r="V105" i="75"/>
  <c r="V103" i="75"/>
  <c r="V101" i="75"/>
  <c r="V98" i="75" s="1"/>
  <c r="V99" i="75"/>
  <c r="N87" i="75"/>
  <c r="H87" i="75"/>
  <c r="V81" i="75"/>
  <c r="T79" i="75"/>
  <c r="T71" i="75"/>
  <c r="V69" i="75"/>
  <c r="V64" i="75"/>
  <c r="V62" i="75"/>
  <c r="V49" i="75"/>
  <c r="V47" i="75"/>
  <c r="V40" i="75"/>
  <c r="V38" i="75"/>
  <c r="V36" i="75"/>
  <c r="V17" i="75"/>
  <c r="V14" i="75"/>
  <c r="G75" i="76"/>
  <c r="E72" i="76"/>
  <c r="E122" i="77"/>
  <c r="G102" i="77"/>
  <c r="E77" i="77"/>
  <c r="G83" i="77"/>
  <c r="G73" i="77"/>
  <c r="G43" i="77"/>
  <c r="G27" i="77"/>
  <c r="G24" i="77"/>
  <c r="G17" i="77"/>
  <c r="R147" i="78"/>
  <c r="O145" i="78"/>
  <c r="S143" i="78"/>
  <c r="K142" i="78"/>
  <c r="R136" i="78"/>
  <c r="O134" i="78"/>
  <c r="S132" i="78"/>
  <c r="Q130" i="78"/>
  <c r="S130" i="78" s="1"/>
  <c r="S127" i="78"/>
  <c r="J124" i="78"/>
  <c r="S118" i="78"/>
  <c r="R117" i="78"/>
  <c r="S109" i="78"/>
  <c r="S101" i="78"/>
  <c r="R93" i="78"/>
  <c r="S92" i="78"/>
  <c r="G85" i="78"/>
  <c r="G84" i="78" s="1"/>
  <c r="G81" i="78"/>
  <c r="S79" i="78"/>
  <c r="O78" i="78"/>
  <c r="F77" i="78"/>
  <c r="G77" i="78" s="1"/>
  <c r="M64" i="78"/>
  <c r="O48" i="78"/>
  <c r="Q48" i="78"/>
  <c r="K117" i="79"/>
  <c r="S44" i="79"/>
  <c r="E77" i="78"/>
  <c r="K67" i="78"/>
  <c r="J64" i="78"/>
  <c r="O62" i="78"/>
  <c r="R58" i="78"/>
  <c r="G55" i="78"/>
  <c r="S53" i="78"/>
  <c r="O51" i="78"/>
  <c r="G51" i="78"/>
  <c r="S43" i="78"/>
  <c r="O42" i="78"/>
  <c r="S33" i="78"/>
  <c r="O32" i="78"/>
  <c r="K29" i="78"/>
  <c r="Q26" i="78"/>
  <c r="S26" i="78" s="1"/>
  <c r="S23" i="78"/>
  <c r="R13" i="78"/>
  <c r="S12" i="78"/>
  <c r="M8" i="78"/>
  <c r="E8" i="78"/>
  <c r="J141" i="79"/>
  <c r="K139" i="79"/>
  <c r="G135" i="79"/>
  <c r="G130" i="79" s="1"/>
  <c r="O133" i="79"/>
  <c r="Q131" i="79"/>
  <c r="E130" i="79"/>
  <c r="Q127" i="79"/>
  <c r="R122" i="79"/>
  <c r="G106" i="79"/>
  <c r="S104" i="79"/>
  <c r="S99" i="79"/>
  <c r="G91" i="79"/>
  <c r="Q91" i="79"/>
  <c r="S91" i="79" s="1"/>
  <c r="S88" i="79"/>
  <c r="S77" i="79"/>
  <c r="S68" i="79"/>
  <c r="S62" i="79"/>
  <c r="S57" i="79"/>
  <c r="S54" i="79"/>
  <c r="S51" i="79"/>
  <c r="S41" i="79"/>
  <c r="S38" i="79"/>
  <c r="S35" i="79"/>
  <c r="M31" i="79"/>
  <c r="E31" i="79"/>
  <c r="S29" i="79"/>
  <c r="S26" i="79"/>
  <c r="S23" i="79"/>
  <c r="O19" i="79"/>
  <c r="O16" i="79"/>
  <c r="O69" i="78"/>
  <c r="M31" i="78"/>
  <c r="E31" i="78"/>
  <c r="O13" i="78"/>
  <c r="J8" i="78"/>
  <c r="R8" i="78" s="1"/>
  <c r="N141" i="79"/>
  <c r="I141" i="79"/>
  <c r="K141" i="79" s="1"/>
  <c r="R139" i="79"/>
  <c r="J130" i="79"/>
  <c r="R127" i="79"/>
  <c r="N121" i="79"/>
  <c r="I121" i="79"/>
  <c r="Q121" i="79" s="1"/>
  <c r="R119" i="79"/>
  <c r="Q117" i="79"/>
  <c r="S117" i="79" s="1"/>
  <c r="S116" i="79"/>
  <c r="S112" i="79"/>
  <c r="R106" i="79"/>
  <c r="G103" i="79"/>
  <c r="S101" i="79"/>
  <c r="S93" i="79"/>
  <c r="S90" i="79"/>
  <c r="G83" i="79"/>
  <c r="S70" i="79"/>
  <c r="S67" i="79"/>
  <c r="O66" i="79"/>
  <c r="E63" i="79"/>
  <c r="G61" i="79"/>
  <c r="S59" i="79"/>
  <c r="S56" i="79"/>
  <c r="S53" i="79"/>
  <c r="G50" i="79"/>
  <c r="S48" i="79"/>
  <c r="O47" i="79"/>
  <c r="S43" i="79"/>
  <c r="S40" i="79"/>
  <c r="S37" i="79"/>
  <c r="J31" i="79"/>
  <c r="R31" i="79" s="1"/>
  <c r="S28" i="79"/>
  <c r="S25" i="79"/>
  <c r="S10" i="79"/>
  <c r="O9" i="79"/>
  <c r="O65" i="78"/>
  <c r="O58" i="78"/>
  <c r="S47" i="78"/>
  <c r="G39" i="78"/>
  <c r="S37" i="78"/>
  <c r="J31" i="78"/>
  <c r="N31" i="78"/>
  <c r="R31" i="78" s="1"/>
  <c r="G26" i="78"/>
  <c r="S18" i="78"/>
  <c r="O16" i="78"/>
  <c r="G16" i="78"/>
  <c r="M141" i="79"/>
  <c r="O141" i="79" s="1"/>
  <c r="F141" i="79"/>
  <c r="R135" i="79"/>
  <c r="N130" i="79"/>
  <c r="O130" i="79" s="1"/>
  <c r="I130" i="79"/>
  <c r="K130" i="79" s="1"/>
  <c r="M121" i="79"/>
  <c r="F121" i="79"/>
  <c r="G114" i="79"/>
  <c r="J109" i="79"/>
  <c r="O83" i="79"/>
  <c r="F82" i="79"/>
  <c r="G79" i="79"/>
  <c r="M76" i="79"/>
  <c r="G77" i="79"/>
  <c r="G68" i="79"/>
  <c r="J63" i="79"/>
  <c r="R63" i="79" s="1"/>
  <c r="G57" i="79"/>
  <c r="G54" i="79"/>
  <c r="R50" i="79"/>
  <c r="G41" i="79"/>
  <c r="G38" i="79"/>
  <c r="G29" i="79"/>
  <c r="G26" i="79"/>
  <c r="R13" i="79"/>
  <c r="S12" i="79"/>
  <c r="M8" i="79"/>
  <c r="E8" i="79"/>
  <c r="G141" i="79"/>
  <c r="G82" i="79"/>
  <c r="S122" i="79"/>
  <c r="R141" i="79"/>
  <c r="S127" i="79"/>
  <c r="S135" i="79"/>
  <c r="R130" i="79"/>
  <c r="R109" i="79"/>
  <c r="Q144" i="79"/>
  <c r="S144" i="79" s="1"/>
  <c r="Q139" i="79"/>
  <c r="Q133" i="79"/>
  <c r="S133" i="79" s="1"/>
  <c r="J121" i="79"/>
  <c r="R121" i="79" s="1"/>
  <c r="O117" i="79"/>
  <c r="S111" i="79"/>
  <c r="M109" i="79"/>
  <c r="F109" i="79"/>
  <c r="N109" i="79"/>
  <c r="K106" i="79"/>
  <c r="Q106" i="79"/>
  <c r="J82" i="79"/>
  <c r="K66" i="79"/>
  <c r="Q66" i="79"/>
  <c r="S66" i="79" s="1"/>
  <c r="O63" i="79"/>
  <c r="F63" i="79"/>
  <c r="G63" i="79" s="1"/>
  <c r="R47" i="79"/>
  <c r="K32" i="79"/>
  <c r="Q32" i="79"/>
  <c r="N31" i="79"/>
  <c r="O31" i="79" s="1"/>
  <c r="R142" i="79"/>
  <c r="S142" i="79" s="1"/>
  <c r="R131" i="79"/>
  <c r="S131" i="79" s="1"/>
  <c r="G127" i="79"/>
  <c r="G124" i="79" s="1"/>
  <c r="G126" i="79"/>
  <c r="G123" i="79" s="1"/>
  <c r="G122" i="79" s="1"/>
  <c r="G121" i="79" s="1"/>
  <c r="Q119" i="79"/>
  <c r="S113" i="79"/>
  <c r="R103" i="79"/>
  <c r="K83" i="79"/>
  <c r="Q83" i="79"/>
  <c r="N82" i="79"/>
  <c r="O82" i="79" s="1"/>
  <c r="R79" i="79"/>
  <c r="N76" i="79"/>
  <c r="R76" i="79" s="1"/>
  <c r="I76" i="79"/>
  <c r="R61" i="79"/>
  <c r="K47" i="79"/>
  <c r="Q47" i="79"/>
  <c r="S47" i="79" s="1"/>
  <c r="F31" i="79"/>
  <c r="I31" i="79"/>
  <c r="S114" i="79"/>
  <c r="K110" i="79"/>
  <c r="Q110" i="79"/>
  <c r="S110" i="79" s="1"/>
  <c r="I109" i="79"/>
  <c r="K103" i="79"/>
  <c r="Q103" i="79"/>
  <c r="I82" i="79"/>
  <c r="K79" i="79"/>
  <c r="Q79" i="79"/>
  <c r="S79" i="79" s="1"/>
  <c r="F76" i="79"/>
  <c r="K61" i="79"/>
  <c r="Q61" i="79"/>
  <c r="G31" i="79"/>
  <c r="S13" i="79"/>
  <c r="K9" i="79"/>
  <c r="Q9" i="79"/>
  <c r="N8" i="79"/>
  <c r="G110" i="79"/>
  <c r="G109" i="79" s="1"/>
  <c r="S107" i="79"/>
  <c r="E82" i="79"/>
  <c r="G76" i="79"/>
  <c r="K50" i="79"/>
  <c r="Q50" i="79"/>
  <c r="F8" i="79"/>
  <c r="I8" i="79"/>
  <c r="R83" i="79"/>
  <c r="O77" i="79"/>
  <c r="O64" i="79"/>
  <c r="R32" i="79"/>
  <c r="G32" i="79"/>
  <c r="R9" i="79"/>
  <c r="G9" i="79"/>
  <c r="G144" i="78"/>
  <c r="Q112" i="78"/>
  <c r="O112" i="78"/>
  <c r="K124" i="78"/>
  <c r="M133" i="78"/>
  <c r="O133" i="78" s="1"/>
  <c r="G130" i="78"/>
  <c r="G127" i="78" s="1"/>
  <c r="M124" i="78"/>
  <c r="K85" i="78"/>
  <c r="Q85" i="78"/>
  <c r="K69" i="78"/>
  <c r="Q69" i="78"/>
  <c r="K55" i="78"/>
  <c r="Q55" i="78"/>
  <c r="K39" i="78"/>
  <c r="Q39" i="78"/>
  <c r="K32" i="78"/>
  <c r="Q32" i="78"/>
  <c r="O8" i="78"/>
  <c r="F31" i="78"/>
  <c r="I31" i="78"/>
  <c r="M144" i="78"/>
  <c r="O144" i="78" s="1"/>
  <c r="Q145" i="78"/>
  <c r="S145" i="78" s="1"/>
  <c r="Q134" i="78"/>
  <c r="S134" i="78" s="1"/>
  <c r="Q124" i="78"/>
  <c r="F84" i="78"/>
  <c r="K81" i="78"/>
  <c r="Q81" i="78"/>
  <c r="S81" i="78" s="1"/>
  <c r="J149" i="78"/>
  <c r="O138" i="78"/>
  <c r="O130" i="78"/>
  <c r="O125" i="78"/>
  <c r="Q120" i="78"/>
  <c r="S120" i="78" s="1"/>
  <c r="Q117" i="78"/>
  <c r="J112" i="78"/>
  <c r="R112" i="78" s="1"/>
  <c r="K108" i="78"/>
  <c r="Q108" i="78"/>
  <c r="S108" i="78" s="1"/>
  <c r="S93" i="78"/>
  <c r="M84" i="78"/>
  <c r="K65" i="78"/>
  <c r="Q65" i="78"/>
  <c r="N64" i="78"/>
  <c r="K58" i="78"/>
  <c r="Q58" i="78"/>
  <c r="S58" i="78" s="1"/>
  <c r="K42" i="78"/>
  <c r="Q42" i="78"/>
  <c r="S42" i="78" s="1"/>
  <c r="O31" i="78"/>
  <c r="G31" i="78"/>
  <c r="K9" i="78"/>
  <c r="Q9" i="78"/>
  <c r="N8" i="78"/>
  <c r="K105" i="78"/>
  <c r="Q105" i="78"/>
  <c r="I84" i="78"/>
  <c r="Q147" i="78"/>
  <c r="S147" i="78" s="1"/>
  <c r="Q142" i="78"/>
  <c r="S142" i="78" s="1"/>
  <c r="Q136" i="78"/>
  <c r="O105" i="78"/>
  <c r="R84" i="78"/>
  <c r="K78" i="78"/>
  <c r="Q78" i="78"/>
  <c r="N77" i="78"/>
  <c r="R77" i="78" s="1"/>
  <c r="R69" i="78"/>
  <c r="F64" i="78"/>
  <c r="G64" i="78" s="1"/>
  <c r="I64" i="78"/>
  <c r="R55" i="78"/>
  <c r="S48" i="78"/>
  <c r="R39" i="78"/>
  <c r="S16" i="78"/>
  <c r="F8" i="78"/>
  <c r="I8" i="78"/>
  <c r="R85" i="78"/>
  <c r="R78" i="78"/>
  <c r="G78" i="78"/>
  <c r="R65" i="78"/>
  <c r="G65" i="78"/>
  <c r="R32" i="78"/>
  <c r="G32" i="78"/>
  <c r="R9" i="78"/>
  <c r="G9" i="78"/>
  <c r="G125" i="77"/>
  <c r="E94" i="77"/>
  <c r="F72" i="77"/>
  <c r="G60" i="77"/>
  <c r="G57" i="77"/>
  <c r="G46" i="77"/>
  <c r="G108" i="77"/>
  <c r="E59" i="77"/>
  <c r="F29" i="77"/>
  <c r="F122" i="77"/>
  <c r="E72" i="77"/>
  <c r="G72" i="77" s="1"/>
  <c r="G64" i="77"/>
  <c r="F7" i="77"/>
  <c r="G123" i="77"/>
  <c r="G120" i="77"/>
  <c r="F94" i="77"/>
  <c r="G94" i="77" s="1"/>
  <c r="F59" i="77"/>
  <c r="G38" i="77"/>
  <c r="E7" i="77"/>
  <c r="G122" i="77"/>
  <c r="G59" i="77"/>
  <c r="G104" i="77"/>
  <c r="E29" i="77"/>
  <c r="E111" i="77"/>
  <c r="G111" i="77" s="1"/>
  <c r="G8" i="77"/>
  <c r="G101" i="76"/>
  <c r="F29" i="76"/>
  <c r="G27" i="76"/>
  <c r="G24" i="76"/>
  <c r="G121" i="76"/>
  <c r="G103" i="76"/>
  <c r="F94" i="76"/>
  <c r="F7" i="76"/>
  <c r="E123" i="76"/>
  <c r="G123" i="76" s="1"/>
  <c r="E105" i="76"/>
  <c r="E94" i="76"/>
  <c r="G94" i="76" s="1"/>
  <c r="E77" i="76"/>
  <c r="G77" i="76" s="1"/>
  <c r="G83" i="76"/>
  <c r="F59" i="76"/>
  <c r="G59" i="76" s="1"/>
  <c r="E7" i="76"/>
  <c r="G112" i="76"/>
  <c r="G72" i="76"/>
  <c r="E29" i="76"/>
  <c r="G124" i="76"/>
  <c r="G8" i="76"/>
  <c r="F105" i="76"/>
  <c r="G113" i="76"/>
  <c r="G73" i="76"/>
  <c r="G60" i="76"/>
  <c r="G30" i="76"/>
  <c r="R130" i="75"/>
  <c r="L130" i="75"/>
  <c r="F130" i="75"/>
  <c r="U130" i="75" s="1"/>
  <c r="S130" i="75"/>
  <c r="U133" i="75"/>
  <c r="U131" i="75"/>
  <c r="U124" i="75"/>
  <c r="Q112" i="75"/>
  <c r="K112" i="75"/>
  <c r="E112" i="75"/>
  <c r="U108" i="75"/>
  <c r="V108" i="75" s="1"/>
  <c r="V104" i="75"/>
  <c r="V94" i="75"/>
  <c r="H92" i="75"/>
  <c r="V89" i="75"/>
  <c r="O87" i="75"/>
  <c r="I87" i="75"/>
  <c r="R73" i="75"/>
  <c r="L73" i="75"/>
  <c r="F73" i="75"/>
  <c r="V70" i="75"/>
  <c r="V63" i="75"/>
  <c r="V53" i="75"/>
  <c r="V51" i="75"/>
  <c r="V44" i="75"/>
  <c r="V41" i="75"/>
  <c r="V39" i="75"/>
  <c r="U29" i="75"/>
  <c r="V25" i="75"/>
  <c r="Q141" i="75"/>
  <c r="E141" i="75"/>
  <c r="V137" i="75"/>
  <c r="Q130" i="75"/>
  <c r="K130" i="75"/>
  <c r="Q123" i="75"/>
  <c r="K123" i="75"/>
  <c r="V120" i="75"/>
  <c r="I112" i="75"/>
  <c r="V115" i="75"/>
  <c r="V100" i="75"/>
  <c r="L92" i="75"/>
  <c r="U93" i="75"/>
  <c r="F92" i="75"/>
  <c r="T88" i="75"/>
  <c r="V80" i="75"/>
  <c r="Q73" i="75"/>
  <c r="K73" i="75"/>
  <c r="R34" i="75"/>
  <c r="L34" i="75"/>
  <c r="N34" i="75"/>
  <c r="H34" i="75"/>
  <c r="V20" i="75"/>
  <c r="V143" i="75"/>
  <c r="I141" i="75"/>
  <c r="I130" i="75"/>
  <c r="O123" i="75"/>
  <c r="I123" i="75"/>
  <c r="F123" i="75"/>
  <c r="U123" i="75" s="1"/>
  <c r="N112" i="75"/>
  <c r="H112" i="75"/>
  <c r="T110" i="75"/>
  <c r="Q92" i="75"/>
  <c r="K92" i="75"/>
  <c r="O73" i="75"/>
  <c r="I73" i="75"/>
  <c r="V65" i="75"/>
  <c r="T59" i="75"/>
  <c r="V57" i="75"/>
  <c r="V54" i="75"/>
  <c r="U48" i="75"/>
  <c r="V42" i="75"/>
  <c r="V31" i="75"/>
  <c r="V21" i="75"/>
  <c r="V9" i="75"/>
  <c r="N141" i="75"/>
  <c r="H141" i="75"/>
  <c r="V136" i="75"/>
  <c r="V134" i="75"/>
  <c r="V132" i="75"/>
  <c r="V125" i="75"/>
  <c r="U110" i="75"/>
  <c r="T108" i="75"/>
  <c r="T98" i="75"/>
  <c r="N73" i="75"/>
  <c r="H73" i="75"/>
  <c r="U59" i="75"/>
  <c r="K34" i="75"/>
  <c r="T35" i="75"/>
  <c r="V35" i="75" s="1"/>
  <c r="U32" i="75"/>
  <c r="T29" i="75"/>
  <c r="V29" i="75" s="1"/>
  <c r="U73" i="75"/>
  <c r="U121" i="75"/>
  <c r="R141" i="75"/>
  <c r="L141" i="75"/>
  <c r="U142" i="75"/>
  <c r="V142" i="75" s="1"/>
  <c r="F141" i="75"/>
  <c r="T133" i="75"/>
  <c r="V133" i="75" s="1"/>
  <c r="U127" i="75"/>
  <c r="V127" i="75" s="1"/>
  <c r="T124" i="75"/>
  <c r="E123" i="75"/>
  <c r="U119" i="75"/>
  <c r="V119" i="75" s="1"/>
  <c r="R112" i="75"/>
  <c r="L112" i="75"/>
  <c r="F112" i="75"/>
  <c r="T93" i="75"/>
  <c r="V93" i="75" s="1"/>
  <c r="E92" i="75"/>
  <c r="R87" i="75"/>
  <c r="L87" i="75"/>
  <c r="U88" i="75"/>
  <c r="V88" i="75" s="1"/>
  <c r="F87" i="75"/>
  <c r="U71" i="75"/>
  <c r="V71" i="75" s="1"/>
  <c r="U55" i="75"/>
  <c r="V55" i="75" s="1"/>
  <c r="F34" i="75"/>
  <c r="U11" i="75"/>
  <c r="U144" i="75"/>
  <c r="U90" i="75"/>
  <c r="V59" i="75"/>
  <c r="N130" i="75"/>
  <c r="H130" i="75"/>
  <c r="T131" i="75"/>
  <c r="V131" i="75" s="1"/>
  <c r="T112" i="75"/>
  <c r="O92" i="75"/>
  <c r="I92" i="75"/>
  <c r="T74" i="75"/>
  <c r="V74" i="75" s="1"/>
  <c r="E73" i="75"/>
  <c r="T73" i="75" s="1"/>
  <c r="V73" i="75" s="1"/>
  <c r="T48" i="75"/>
  <c r="E34" i="75"/>
  <c r="N7" i="75"/>
  <c r="H7" i="75"/>
  <c r="H146" i="75" s="1"/>
  <c r="E130" i="75"/>
  <c r="T135" i="75"/>
  <c r="U77" i="75"/>
  <c r="V77" i="75" s="1"/>
  <c r="U15" i="75"/>
  <c r="V121" i="75"/>
  <c r="V114" i="75"/>
  <c r="V110" i="75"/>
  <c r="V90" i="75"/>
  <c r="U79" i="75"/>
  <c r="V79" i="75" s="1"/>
  <c r="T68" i="75"/>
  <c r="O34" i="75"/>
  <c r="I34" i="75"/>
  <c r="T32" i="75"/>
  <c r="V32" i="75" s="1"/>
  <c r="Q7" i="75"/>
  <c r="K7" i="75"/>
  <c r="K146" i="75" s="1"/>
  <c r="E7" i="75"/>
  <c r="R7" i="75"/>
  <c r="L7" i="75"/>
  <c r="F7" i="75"/>
  <c r="U135" i="75"/>
  <c r="T11" i="75"/>
  <c r="V11" i="75" s="1"/>
  <c r="V120" i="74"/>
  <c r="T85" i="74"/>
  <c r="V85" i="74" s="1"/>
  <c r="U45" i="74"/>
  <c r="V45" i="74" s="1"/>
  <c r="E32" i="74"/>
  <c r="U27" i="74"/>
  <c r="O7" i="74"/>
  <c r="I7" i="74"/>
  <c r="V118" i="74"/>
  <c r="V106" i="74"/>
  <c r="O105" i="74"/>
  <c r="I105" i="74"/>
  <c r="T103" i="74"/>
  <c r="V103" i="74" s="1"/>
  <c r="V97" i="74"/>
  <c r="V91" i="74"/>
  <c r="V88" i="74"/>
  <c r="N87" i="74"/>
  <c r="H87" i="74"/>
  <c r="Q82" i="74"/>
  <c r="K82" i="74"/>
  <c r="T83" i="74"/>
  <c r="V83" i="74" s="1"/>
  <c r="N68" i="74"/>
  <c r="H68" i="74"/>
  <c r="V50" i="74"/>
  <c r="V47" i="74"/>
  <c r="V34" i="74"/>
  <c r="O32" i="74"/>
  <c r="I32" i="74"/>
  <c r="V22" i="74"/>
  <c r="V16" i="74"/>
  <c r="V14" i="74"/>
  <c r="V11" i="74"/>
  <c r="N7" i="74"/>
  <c r="H7" i="74"/>
  <c r="H139" i="74" s="1"/>
  <c r="U132" i="74"/>
  <c r="V114" i="74"/>
  <c r="I87" i="74"/>
  <c r="V74" i="74"/>
  <c r="T66" i="74"/>
  <c r="V66" i="74" s="1"/>
  <c r="K32" i="74"/>
  <c r="U135" i="74"/>
  <c r="O134" i="74"/>
  <c r="I134" i="74"/>
  <c r="U134" i="74" s="1"/>
  <c r="V129" i="74"/>
  <c r="T117" i="74"/>
  <c r="V117" i="74" s="1"/>
  <c r="U112" i="74"/>
  <c r="V110" i="74"/>
  <c r="V109" i="74" s="1"/>
  <c r="V108" i="74"/>
  <c r="R87" i="74"/>
  <c r="U87" i="74" s="1"/>
  <c r="L87" i="74"/>
  <c r="F87" i="74"/>
  <c r="O82" i="74"/>
  <c r="I82" i="74"/>
  <c r="V76" i="74"/>
  <c r="Q68" i="74"/>
  <c r="K68" i="74"/>
  <c r="E68" i="74"/>
  <c r="R68" i="74"/>
  <c r="L68" i="74"/>
  <c r="F68" i="74"/>
  <c r="U68" i="74" s="1"/>
  <c r="V65" i="74"/>
  <c r="V58" i="74"/>
  <c r="V39" i="74"/>
  <c r="T33" i="74"/>
  <c r="V28" i="74"/>
  <c r="U15" i="74"/>
  <c r="R7" i="74"/>
  <c r="L7" i="74"/>
  <c r="L139" i="74" s="1"/>
  <c r="U8" i="74"/>
  <c r="V8" i="74" s="1"/>
  <c r="O87" i="74"/>
  <c r="F82" i="74"/>
  <c r="Q32" i="74"/>
  <c r="T135" i="74"/>
  <c r="V135" i="74" s="1"/>
  <c r="N134" i="74"/>
  <c r="H134" i="74"/>
  <c r="T132" i="74"/>
  <c r="V130" i="74"/>
  <c r="T128" i="74"/>
  <c r="N123" i="74"/>
  <c r="V127" i="74"/>
  <c r="S123" i="74"/>
  <c r="V125" i="74"/>
  <c r="N116" i="74"/>
  <c r="H116" i="74"/>
  <c r="T116" i="74" s="1"/>
  <c r="R116" i="74"/>
  <c r="L116" i="74"/>
  <c r="U109" i="74"/>
  <c r="V107" i="74"/>
  <c r="R105" i="74"/>
  <c r="L105" i="74"/>
  <c r="F105" i="74"/>
  <c r="Q87" i="74"/>
  <c r="T101" i="74"/>
  <c r="V101" i="74" s="1"/>
  <c r="V98" i="74"/>
  <c r="V92" i="74"/>
  <c r="K87" i="74"/>
  <c r="N82" i="74"/>
  <c r="H82" i="74"/>
  <c r="V46" i="74"/>
  <c r="V44" i="74"/>
  <c r="V35" i="74"/>
  <c r="R32" i="74"/>
  <c r="L32" i="74"/>
  <c r="U33" i="74"/>
  <c r="V29" i="74"/>
  <c r="V26" i="74"/>
  <c r="V23" i="74"/>
  <c r="T20" i="74"/>
  <c r="V20" i="74" s="1"/>
  <c r="V17" i="74"/>
  <c r="T15" i="74"/>
  <c r="V15" i="74" s="1"/>
  <c r="Q7" i="74"/>
  <c r="Q139" i="74" s="1"/>
  <c r="K7" i="74"/>
  <c r="E7" i="74"/>
  <c r="E139" i="74" s="1"/>
  <c r="F123" i="74"/>
  <c r="U128" i="74"/>
  <c r="V128" i="74" s="1"/>
  <c r="U126" i="74"/>
  <c r="N105" i="74"/>
  <c r="N139" i="74" s="1"/>
  <c r="H105" i="74"/>
  <c r="V132" i="74"/>
  <c r="U124" i="74"/>
  <c r="V124" i="74" s="1"/>
  <c r="U117" i="74"/>
  <c r="F116" i="74"/>
  <c r="V113" i="74"/>
  <c r="T68" i="74"/>
  <c r="O123" i="74"/>
  <c r="O139" i="74" s="1"/>
  <c r="I123" i="74"/>
  <c r="V112" i="74"/>
  <c r="T109" i="74"/>
  <c r="E105" i="74"/>
  <c r="V27" i="74"/>
  <c r="U69" i="74"/>
  <c r="V69" i="74" s="1"/>
  <c r="E82" i="74"/>
  <c r="F32" i="74"/>
  <c r="E87" i="74"/>
  <c r="T72" i="74"/>
  <c r="V72" i="74" s="1"/>
  <c r="F7" i="74"/>
  <c r="R19" i="73"/>
  <c r="O19" i="72"/>
  <c r="O19" i="71"/>
  <c r="R19" i="70"/>
  <c r="O19" i="70"/>
  <c r="O18" i="69"/>
  <c r="R19" i="68"/>
  <c r="O19" i="68"/>
  <c r="N15" i="66"/>
  <c r="K14" i="65"/>
  <c r="K23" i="65" s="1"/>
  <c r="F9" i="63"/>
  <c r="E10" i="63"/>
  <c r="F10" i="63"/>
  <c r="F11" i="63"/>
  <c r="F13" i="63"/>
  <c r="F14" i="63"/>
  <c r="F15" i="63"/>
  <c r="E34" i="63"/>
  <c r="K10" i="62"/>
  <c r="K12" i="62"/>
  <c r="E14" i="62"/>
  <c r="O11" i="62" s="1"/>
  <c r="H14" i="62"/>
  <c r="P11" i="62" s="1"/>
  <c r="K14" i="62"/>
  <c r="N9" i="61"/>
  <c r="O9" i="61"/>
  <c r="N10" i="61"/>
  <c r="O10" i="61"/>
  <c r="N11" i="61"/>
  <c r="O11" i="61"/>
  <c r="N12" i="61"/>
  <c r="O12" i="61"/>
  <c r="N13" i="61"/>
  <c r="O13" i="61"/>
  <c r="N14" i="61"/>
  <c r="O14" i="61"/>
  <c r="G16" i="61"/>
  <c r="H16" i="61"/>
  <c r="R19" i="72" l="1"/>
  <c r="V53" i="74"/>
  <c r="V126" i="74"/>
  <c r="V33" i="74"/>
  <c r="Q146" i="75"/>
  <c r="N146" i="75"/>
  <c r="S124" i="78"/>
  <c r="S106" i="79"/>
  <c r="Q130" i="79"/>
  <c r="S130" i="79" s="1"/>
  <c r="K63" i="79"/>
  <c r="Q63" i="79"/>
  <c r="S63" i="79" s="1"/>
  <c r="T123" i="74"/>
  <c r="U105" i="74"/>
  <c r="R146" i="75"/>
  <c r="O146" i="75"/>
  <c r="T34" i="75"/>
  <c r="T123" i="75"/>
  <c r="G29" i="77"/>
  <c r="G7" i="77"/>
  <c r="S136" i="78"/>
  <c r="R64" i="78"/>
  <c r="S117" i="78"/>
  <c r="Q77" i="78"/>
  <c r="S77" i="78" s="1"/>
  <c r="O124" i="78"/>
  <c r="E146" i="79"/>
  <c r="N146" i="79"/>
  <c r="S139" i="79"/>
  <c r="Q141" i="79"/>
  <c r="S141" i="79" s="1"/>
  <c r="T87" i="75"/>
  <c r="V41" i="74"/>
  <c r="S64" i="79"/>
  <c r="K139" i="74"/>
  <c r="T32" i="74"/>
  <c r="I146" i="75"/>
  <c r="F128" i="76"/>
  <c r="O77" i="78"/>
  <c r="F146" i="79"/>
  <c r="S32" i="79"/>
  <c r="U116" i="74"/>
  <c r="V116" i="74" s="1"/>
  <c r="T87" i="74"/>
  <c r="V93" i="74"/>
  <c r="V68" i="75"/>
  <c r="V48" i="75"/>
  <c r="T92" i="75"/>
  <c r="V124" i="75"/>
  <c r="T141" i="75"/>
  <c r="G105" i="76"/>
  <c r="F149" i="78"/>
  <c r="S105" i="78"/>
  <c r="S65" i="78"/>
  <c r="O64" i="78"/>
  <c r="O149" i="78" s="1"/>
  <c r="S112" i="78"/>
  <c r="S50" i="79"/>
  <c r="S83" i="79"/>
  <c r="S119" i="79"/>
  <c r="O121" i="79"/>
  <c r="R124" i="78"/>
  <c r="G77" i="77"/>
  <c r="V63" i="74"/>
  <c r="V30" i="74"/>
  <c r="R8" i="79"/>
  <c r="S9" i="79"/>
  <c r="K82" i="79"/>
  <c r="Q82" i="79"/>
  <c r="K31" i="79"/>
  <c r="Q31" i="79"/>
  <c r="S31" i="79" s="1"/>
  <c r="O8" i="79"/>
  <c r="K109" i="79"/>
  <c r="Q109" i="79"/>
  <c r="S109" i="79" s="1"/>
  <c r="G8" i="79"/>
  <c r="G146" i="79" s="1"/>
  <c r="O109" i="79"/>
  <c r="M146" i="79"/>
  <c r="K8" i="79"/>
  <c r="Q8" i="79"/>
  <c r="I146" i="79"/>
  <c r="S61" i="79"/>
  <c r="O76" i="79"/>
  <c r="S103" i="79"/>
  <c r="S121" i="79"/>
  <c r="K76" i="79"/>
  <c r="Q76" i="79"/>
  <c r="S76" i="79" s="1"/>
  <c r="R82" i="79"/>
  <c r="J146" i="79"/>
  <c r="K121" i="79"/>
  <c r="N149" i="78"/>
  <c r="G126" i="78"/>
  <c r="G125" i="78" s="1"/>
  <c r="G124" i="78" s="1"/>
  <c r="Q144" i="78"/>
  <c r="S144" i="78" s="1"/>
  <c r="K8" i="78"/>
  <c r="Q8" i="78"/>
  <c r="I149" i="78"/>
  <c r="K64" i="78"/>
  <c r="Q64" i="78"/>
  <c r="S78" i="78"/>
  <c r="K84" i="78"/>
  <c r="Q84" i="78"/>
  <c r="S84" i="78" s="1"/>
  <c r="S9" i="78"/>
  <c r="O84" i="78"/>
  <c r="M149" i="78"/>
  <c r="G8" i="78"/>
  <c r="G149" i="78" s="1"/>
  <c r="S39" i="78"/>
  <c r="Q133" i="78"/>
  <c r="S133" i="78" s="1"/>
  <c r="K112" i="78"/>
  <c r="R149" i="78"/>
  <c r="K31" i="78"/>
  <c r="Q31" i="78"/>
  <c r="S31" i="78" s="1"/>
  <c r="S32" i="78"/>
  <c r="S55" i="78"/>
  <c r="S69" i="78"/>
  <c r="S85" i="78"/>
  <c r="F127" i="77"/>
  <c r="E127" i="77"/>
  <c r="G7" i="76"/>
  <c r="G29" i="76"/>
  <c r="E128" i="76"/>
  <c r="U92" i="75"/>
  <c r="U112" i="75"/>
  <c r="V112" i="75" s="1"/>
  <c r="V123" i="75"/>
  <c r="U141" i="75"/>
  <c r="U87" i="75"/>
  <c r="V87" i="75" s="1"/>
  <c r="V92" i="75"/>
  <c r="E146" i="75"/>
  <c r="T7" i="75"/>
  <c r="F146" i="75"/>
  <c r="U7" i="75"/>
  <c r="V135" i="75"/>
  <c r="L146" i="75"/>
  <c r="T130" i="75"/>
  <c r="V130" i="75" s="1"/>
  <c r="U34" i="75"/>
  <c r="V34" i="75" s="1"/>
  <c r="I139" i="74"/>
  <c r="V87" i="74"/>
  <c r="R139" i="74"/>
  <c r="U32" i="74"/>
  <c r="V32" i="74" s="1"/>
  <c r="T105" i="74"/>
  <c r="V105" i="74" s="1"/>
  <c r="U82" i="74"/>
  <c r="T7" i="74"/>
  <c r="V7" i="74" s="1"/>
  <c r="T82" i="74"/>
  <c r="V82" i="74" s="1"/>
  <c r="U7" i="74"/>
  <c r="F139" i="74"/>
  <c r="V68" i="74"/>
  <c r="U123" i="74"/>
  <c r="V123" i="74" s="1"/>
  <c r="G9" i="60"/>
  <c r="G17" i="60"/>
  <c r="G28" i="60"/>
  <c r="G32" i="60"/>
  <c r="G35" i="60"/>
  <c r="G41" i="60"/>
  <c r="G48" i="60"/>
  <c r="G51" i="60"/>
  <c r="G56" i="60"/>
  <c r="C58" i="59"/>
  <c r="F58" i="59"/>
  <c r="G9" i="58"/>
  <c r="G61" i="58" s="1"/>
  <c r="H9" i="58"/>
  <c r="G18" i="58"/>
  <c r="H18" i="58"/>
  <c r="G29" i="58"/>
  <c r="H29" i="58"/>
  <c r="G33" i="58"/>
  <c r="H33" i="58"/>
  <c r="G36" i="58"/>
  <c r="H36" i="58"/>
  <c r="G41" i="58"/>
  <c r="H41" i="58"/>
  <c r="G48" i="58"/>
  <c r="H48" i="58"/>
  <c r="G52" i="58"/>
  <c r="H52" i="58"/>
  <c r="G57" i="58"/>
  <c r="H57" i="58"/>
  <c r="H61" i="58"/>
  <c r="D26" i="57"/>
  <c r="F8" i="56"/>
  <c r="F15" i="56"/>
  <c r="F25" i="56"/>
  <c r="F29" i="56"/>
  <c r="F32" i="56"/>
  <c r="F37" i="56"/>
  <c r="F43" i="56"/>
  <c r="F46" i="56"/>
  <c r="F51" i="56"/>
  <c r="E25" i="55"/>
  <c r="F25" i="55"/>
  <c r="F27" i="55" s="1"/>
  <c r="E27" i="55"/>
  <c r="G9" i="54"/>
  <c r="J9" i="54" s="1"/>
  <c r="H9" i="54"/>
  <c r="I9" i="54"/>
  <c r="J10" i="54"/>
  <c r="J11" i="54"/>
  <c r="J12" i="54"/>
  <c r="J13" i="54"/>
  <c r="J14" i="54"/>
  <c r="J15" i="54"/>
  <c r="J16" i="54"/>
  <c r="G17" i="54"/>
  <c r="H17" i="54"/>
  <c r="I17" i="54"/>
  <c r="J18" i="54"/>
  <c r="J19" i="54"/>
  <c r="J20" i="54"/>
  <c r="J21" i="54"/>
  <c r="J22" i="54"/>
  <c r="J23" i="54"/>
  <c r="J24" i="54"/>
  <c r="J25" i="54"/>
  <c r="J26" i="54"/>
  <c r="G27" i="54"/>
  <c r="H27" i="54"/>
  <c r="I27" i="54"/>
  <c r="J28" i="54"/>
  <c r="J29" i="54"/>
  <c r="J30" i="54"/>
  <c r="G31" i="54"/>
  <c r="H31" i="54"/>
  <c r="I31" i="54"/>
  <c r="J32" i="54"/>
  <c r="J33" i="54"/>
  <c r="G34" i="54"/>
  <c r="H34" i="54"/>
  <c r="I34" i="54"/>
  <c r="J35" i="54"/>
  <c r="J36" i="54"/>
  <c r="J37" i="54"/>
  <c r="J38" i="54"/>
  <c r="G39" i="54"/>
  <c r="H39" i="54"/>
  <c r="J39" i="54" s="1"/>
  <c r="I39" i="54"/>
  <c r="J40" i="54"/>
  <c r="J41" i="54"/>
  <c r="J42" i="54"/>
  <c r="J43" i="54"/>
  <c r="G44" i="54"/>
  <c r="H44" i="54"/>
  <c r="I44" i="54"/>
  <c r="J45" i="54"/>
  <c r="J46" i="54"/>
  <c r="G47" i="54"/>
  <c r="H47" i="54"/>
  <c r="I47" i="54"/>
  <c r="J48" i="54"/>
  <c r="J49" i="54"/>
  <c r="J50" i="54"/>
  <c r="J51" i="54"/>
  <c r="G52" i="54"/>
  <c r="H52" i="54"/>
  <c r="I52" i="54"/>
  <c r="J53" i="54"/>
  <c r="J54" i="54"/>
  <c r="J55" i="54"/>
  <c r="H57" i="54"/>
  <c r="H9" i="53"/>
  <c r="I9" i="53"/>
  <c r="J9" i="53"/>
  <c r="J57" i="53" s="1"/>
  <c r="K9" i="53"/>
  <c r="L9" i="53"/>
  <c r="M10" i="53"/>
  <c r="M11" i="53"/>
  <c r="M12" i="53"/>
  <c r="M13" i="53"/>
  <c r="M14" i="53"/>
  <c r="M15" i="53"/>
  <c r="M16" i="53"/>
  <c r="H17" i="53"/>
  <c r="I17" i="53"/>
  <c r="J17" i="53"/>
  <c r="K17" i="53"/>
  <c r="L17" i="53"/>
  <c r="M18" i="53"/>
  <c r="M19" i="53"/>
  <c r="M20" i="53"/>
  <c r="M21" i="53"/>
  <c r="M22" i="53"/>
  <c r="M23" i="53"/>
  <c r="M24" i="53"/>
  <c r="M25" i="53"/>
  <c r="M26" i="53"/>
  <c r="H27" i="53"/>
  <c r="I27" i="53"/>
  <c r="I57" i="53" s="1"/>
  <c r="J27" i="53"/>
  <c r="K27" i="53"/>
  <c r="L27" i="53"/>
  <c r="M28" i="53"/>
  <c r="M29" i="53"/>
  <c r="M30" i="53"/>
  <c r="H31" i="53"/>
  <c r="I31" i="53"/>
  <c r="J31" i="53"/>
  <c r="K31" i="53"/>
  <c r="L31" i="53"/>
  <c r="M32" i="53"/>
  <c r="M33" i="53"/>
  <c r="H34" i="53"/>
  <c r="I34" i="53"/>
  <c r="J34" i="53"/>
  <c r="M34" i="53" s="1"/>
  <c r="K34" i="53"/>
  <c r="L34" i="53"/>
  <c r="M35" i="53"/>
  <c r="M36" i="53"/>
  <c r="M37" i="53"/>
  <c r="M38" i="53"/>
  <c r="H39" i="53"/>
  <c r="I39" i="53"/>
  <c r="J39" i="53"/>
  <c r="K39" i="53"/>
  <c r="L39" i="53"/>
  <c r="M40" i="53"/>
  <c r="M41" i="53"/>
  <c r="M42" i="53"/>
  <c r="M43" i="53"/>
  <c r="H44" i="53"/>
  <c r="I44" i="53"/>
  <c r="J44" i="53"/>
  <c r="K44" i="53"/>
  <c r="L44" i="53"/>
  <c r="M45" i="53"/>
  <c r="M46" i="53"/>
  <c r="H47" i="53"/>
  <c r="I47" i="53"/>
  <c r="M47" i="53" s="1"/>
  <c r="J47" i="53"/>
  <c r="K47" i="53"/>
  <c r="L47" i="53"/>
  <c r="M48" i="53"/>
  <c r="M49" i="53"/>
  <c r="M50" i="53"/>
  <c r="M51" i="53"/>
  <c r="H52" i="53"/>
  <c r="I52" i="53"/>
  <c r="J52" i="53"/>
  <c r="K52" i="53"/>
  <c r="L52" i="53"/>
  <c r="M53" i="53"/>
  <c r="M54" i="53"/>
  <c r="M55" i="53"/>
  <c r="M56" i="53"/>
  <c r="H9" i="52"/>
  <c r="I9" i="52"/>
  <c r="J9" i="52"/>
  <c r="K9" i="52"/>
  <c r="L9" i="52"/>
  <c r="M10" i="52"/>
  <c r="M11" i="52"/>
  <c r="M12" i="52"/>
  <c r="M13" i="52"/>
  <c r="M14" i="52"/>
  <c r="M15" i="52"/>
  <c r="H16" i="52"/>
  <c r="I16" i="52"/>
  <c r="J16" i="52"/>
  <c r="K16" i="52"/>
  <c r="L16" i="52"/>
  <c r="M17" i="52"/>
  <c r="M18" i="52"/>
  <c r="M19" i="52"/>
  <c r="M20" i="52"/>
  <c r="M21" i="52"/>
  <c r="M22" i="52"/>
  <c r="M23" i="52"/>
  <c r="M24" i="52"/>
  <c r="M25" i="52"/>
  <c r="H26" i="52"/>
  <c r="M26" i="52" s="1"/>
  <c r="I26" i="52"/>
  <c r="J26" i="52"/>
  <c r="K26" i="52"/>
  <c r="K56" i="52" s="1"/>
  <c r="L26" i="52"/>
  <c r="M27" i="52"/>
  <c r="M28" i="52"/>
  <c r="M29" i="52"/>
  <c r="H30" i="52"/>
  <c r="I30" i="52"/>
  <c r="J30" i="52"/>
  <c r="K30" i="52"/>
  <c r="L30" i="52"/>
  <c r="M31" i="52"/>
  <c r="M32" i="52"/>
  <c r="H33" i="52"/>
  <c r="I33" i="52"/>
  <c r="J33" i="52"/>
  <c r="K33" i="52"/>
  <c r="L33" i="52"/>
  <c r="M34" i="52"/>
  <c r="M35" i="52"/>
  <c r="M36" i="52"/>
  <c r="M37" i="52"/>
  <c r="H38" i="52"/>
  <c r="I38" i="52"/>
  <c r="J38" i="52"/>
  <c r="K38" i="52"/>
  <c r="L38" i="52"/>
  <c r="M39" i="52"/>
  <c r="M40" i="52"/>
  <c r="M41" i="52"/>
  <c r="M42" i="52"/>
  <c r="H43" i="52"/>
  <c r="I43" i="52"/>
  <c r="J43" i="52"/>
  <c r="K43" i="52"/>
  <c r="L43" i="52"/>
  <c r="M44" i="52"/>
  <c r="M45" i="52"/>
  <c r="H46" i="52"/>
  <c r="M46" i="52" s="1"/>
  <c r="I46" i="52"/>
  <c r="J46" i="52"/>
  <c r="K46" i="52"/>
  <c r="L46" i="52"/>
  <c r="M47" i="52"/>
  <c r="M48" i="52"/>
  <c r="M49" i="52"/>
  <c r="M50" i="52"/>
  <c r="H51" i="52"/>
  <c r="I51" i="52"/>
  <c r="J51" i="52"/>
  <c r="K51" i="52"/>
  <c r="L51" i="52"/>
  <c r="M52" i="52"/>
  <c r="M53" i="52"/>
  <c r="M54" i="52"/>
  <c r="M55" i="52"/>
  <c r="C9" i="51"/>
  <c r="D9" i="51"/>
  <c r="E9" i="51"/>
  <c r="F9" i="51"/>
  <c r="G10" i="51"/>
  <c r="G11" i="51"/>
  <c r="G12" i="51"/>
  <c r="G13" i="51"/>
  <c r="G14" i="51"/>
  <c r="G15" i="51"/>
  <c r="C16" i="51"/>
  <c r="D16" i="51"/>
  <c r="E16" i="51"/>
  <c r="F16" i="51"/>
  <c r="G17" i="51"/>
  <c r="G18" i="51"/>
  <c r="G19" i="51"/>
  <c r="G20" i="51"/>
  <c r="G21" i="51"/>
  <c r="G22" i="51"/>
  <c r="G23" i="51"/>
  <c r="G24" i="51"/>
  <c r="C25" i="51"/>
  <c r="D25" i="51"/>
  <c r="E25" i="51"/>
  <c r="F25" i="51"/>
  <c r="G26" i="51"/>
  <c r="G27" i="51"/>
  <c r="G28" i="51"/>
  <c r="C29" i="51"/>
  <c r="D29" i="51"/>
  <c r="E29" i="51"/>
  <c r="F29" i="51"/>
  <c r="G30" i="51"/>
  <c r="G31" i="51"/>
  <c r="C32" i="51"/>
  <c r="D32" i="51"/>
  <c r="E32" i="51"/>
  <c r="F32" i="51"/>
  <c r="G33" i="51"/>
  <c r="G34" i="51"/>
  <c r="G35" i="51"/>
  <c r="G36" i="51"/>
  <c r="C37" i="51"/>
  <c r="D37" i="51"/>
  <c r="E37" i="51"/>
  <c r="F37" i="51"/>
  <c r="G38" i="51"/>
  <c r="G39" i="51"/>
  <c r="G40" i="51"/>
  <c r="G41" i="51"/>
  <c r="G42" i="51"/>
  <c r="C43" i="51"/>
  <c r="D43" i="51"/>
  <c r="G43" i="51" s="1"/>
  <c r="E43" i="51"/>
  <c r="F43" i="51"/>
  <c r="G44" i="51"/>
  <c r="G45" i="51"/>
  <c r="C46" i="51"/>
  <c r="D46" i="51"/>
  <c r="E46" i="51"/>
  <c r="F46" i="51"/>
  <c r="G47" i="51"/>
  <c r="G48" i="51"/>
  <c r="G49" i="51"/>
  <c r="G50" i="51"/>
  <c r="C51" i="51"/>
  <c r="D51" i="51"/>
  <c r="E51" i="51"/>
  <c r="F51" i="51"/>
  <c r="G52" i="51"/>
  <c r="G53" i="51"/>
  <c r="G54" i="51"/>
  <c r="C55" i="51"/>
  <c r="D55" i="51"/>
  <c r="E55" i="51"/>
  <c r="F55" i="51"/>
  <c r="G56" i="51"/>
  <c r="G57" i="51"/>
  <c r="G58" i="51"/>
  <c r="F9" i="50"/>
  <c r="G9" i="50"/>
  <c r="H9" i="50"/>
  <c r="I9" i="50"/>
  <c r="J10" i="50"/>
  <c r="J11" i="50"/>
  <c r="J12" i="50"/>
  <c r="J13" i="50"/>
  <c r="J14" i="50"/>
  <c r="J15" i="50"/>
  <c r="F16" i="50"/>
  <c r="G16" i="50"/>
  <c r="H16" i="50"/>
  <c r="I16" i="50"/>
  <c r="J17" i="50"/>
  <c r="J18" i="50"/>
  <c r="J19" i="50"/>
  <c r="J20" i="50"/>
  <c r="J21" i="50"/>
  <c r="J22" i="50"/>
  <c r="J23" i="50"/>
  <c r="J24" i="50"/>
  <c r="F25" i="50"/>
  <c r="G25" i="50"/>
  <c r="H25" i="50"/>
  <c r="I25" i="50"/>
  <c r="J26" i="50"/>
  <c r="J27" i="50"/>
  <c r="J28" i="50"/>
  <c r="F29" i="50"/>
  <c r="G29" i="50"/>
  <c r="H29" i="50"/>
  <c r="I29" i="50"/>
  <c r="J30" i="50"/>
  <c r="J31" i="50"/>
  <c r="F32" i="50"/>
  <c r="G32" i="50"/>
  <c r="J32" i="50" s="1"/>
  <c r="H32" i="50"/>
  <c r="I32" i="50"/>
  <c r="J33" i="50"/>
  <c r="J34" i="50"/>
  <c r="J35" i="50"/>
  <c r="J36" i="50"/>
  <c r="F37" i="50"/>
  <c r="G37" i="50"/>
  <c r="H37" i="50"/>
  <c r="I37" i="50"/>
  <c r="J38" i="50"/>
  <c r="J39" i="50"/>
  <c r="J40" i="50"/>
  <c r="J41" i="50"/>
  <c r="J42" i="50"/>
  <c r="F43" i="50"/>
  <c r="G43" i="50"/>
  <c r="H43" i="50"/>
  <c r="I43" i="50"/>
  <c r="J44" i="50"/>
  <c r="J45" i="50"/>
  <c r="F46" i="50"/>
  <c r="G46" i="50"/>
  <c r="H46" i="50"/>
  <c r="I46" i="50"/>
  <c r="J47" i="50"/>
  <c r="J48" i="50"/>
  <c r="J49" i="50"/>
  <c r="J50" i="50"/>
  <c r="F51" i="50"/>
  <c r="G51" i="50"/>
  <c r="H51" i="50"/>
  <c r="I51" i="50"/>
  <c r="J52" i="50"/>
  <c r="J53" i="50"/>
  <c r="J54" i="50"/>
  <c r="F55" i="50"/>
  <c r="G55" i="50"/>
  <c r="H55" i="50"/>
  <c r="I55" i="50"/>
  <c r="J56" i="50"/>
  <c r="J57" i="50"/>
  <c r="J58" i="50"/>
  <c r="I10" i="49"/>
  <c r="I11" i="49"/>
  <c r="K11" i="49" s="1"/>
  <c r="J11" i="49"/>
  <c r="J10" i="49" s="1"/>
  <c r="K12" i="49"/>
  <c r="K13" i="49"/>
  <c r="K14" i="49"/>
  <c r="I16" i="49"/>
  <c r="I15" i="49" s="1"/>
  <c r="J16" i="49"/>
  <c r="J15" i="49" s="1"/>
  <c r="K17" i="49"/>
  <c r="I18" i="49"/>
  <c r="J18" i="49"/>
  <c r="K19" i="49"/>
  <c r="I20" i="49"/>
  <c r="I21" i="49"/>
  <c r="J21" i="49"/>
  <c r="J20" i="49" s="1"/>
  <c r="K22" i="49"/>
  <c r="I23" i="49"/>
  <c r="K23" i="49" s="1"/>
  <c r="J23" i="49"/>
  <c r="K24" i="49"/>
  <c r="J26" i="49"/>
  <c r="I27" i="49"/>
  <c r="J27" i="49"/>
  <c r="K28" i="49"/>
  <c r="I29" i="49"/>
  <c r="K29" i="49" s="1"/>
  <c r="J29" i="49"/>
  <c r="K30" i="49"/>
  <c r="K32" i="49"/>
  <c r="K33" i="49"/>
  <c r="K34" i="49"/>
  <c r="K35" i="49"/>
  <c r="K36" i="49"/>
  <c r="K37" i="49"/>
  <c r="K38" i="49"/>
  <c r="K39" i="49"/>
  <c r="I41" i="49"/>
  <c r="I40" i="49" s="1"/>
  <c r="K40" i="49" s="1"/>
  <c r="J41" i="49"/>
  <c r="J40" i="49" s="1"/>
  <c r="K42" i="49"/>
  <c r="K43" i="49"/>
  <c r="K44" i="49"/>
  <c r="K45" i="49"/>
  <c r="J46" i="49"/>
  <c r="I47" i="49"/>
  <c r="I46" i="49" s="1"/>
  <c r="K46" i="49" s="1"/>
  <c r="J47" i="49"/>
  <c r="K48" i="49"/>
  <c r="K49" i="49"/>
  <c r="K50" i="49"/>
  <c r="K51" i="49"/>
  <c r="K52" i="49"/>
  <c r="J53" i="49"/>
  <c r="I54" i="49"/>
  <c r="I53" i="49" s="1"/>
  <c r="J54" i="49"/>
  <c r="K54" i="49"/>
  <c r="K55" i="49"/>
  <c r="I57" i="49"/>
  <c r="I56" i="49" s="1"/>
  <c r="J57" i="49"/>
  <c r="J56" i="49" s="1"/>
  <c r="K58" i="49"/>
  <c r="I61" i="49"/>
  <c r="I60" i="49" s="1"/>
  <c r="J61" i="49"/>
  <c r="J60" i="49" s="1"/>
  <c r="J59" i="49" s="1"/>
  <c r="K62" i="49"/>
  <c r="I65" i="49"/>
  <c r="I64" i="49" s="1"/>
  <c r="J65" i="49"/>
  <c r="J64" i="49" s="1"/>
  <c r="K66" i="49"/>
  <c r="I67" i="49"/>
  <c r="J67" i="49"/>
  <c r="K68" i="49"/>
  <c r="K69" i="49"/>
  <c r="K70" i="49"/>
  <c r="K71" i="49"/>
  <c r="K72" i="49"/>
  <c r="I73" i="49"/>
  <c r="J73" i="49"/>
  <c r="K74" i="49"/>
  <c r="I76" i="49"/>
  <c r="J76" i="49"/>
  <c r="J75" i="49" s="1"/>
  <c r="K77" i="49"/>
  <c r="I78" i="49"/>
  <c r="K78" i="49" s="1"/>
  <c r="J78" i="49"/>
  <c r="K79" i="49"/>
  <c r="J86" i="49"/>
  <c r="I87" i="49"/>
  <c r="I86" i="49" s="1"/>
  <c r="J87" i="49"/>
  <c r="K88" i="49"/>
  <c r="I90" i="49"/>
  <c r="I89" i="49" s="1"/>
  <c r="J90" i="49"/>
  <c r="K91" i="49"/>
  <c r="I92" i="49"/>
  <c r="J92" i="49"/>
  <c r="K93" i="49"/>
  <c r="K94" i="49"/>
  <c r="K95" i="49"/>
  <c r="K96" i="49"/>
  <c r="I97" i="49"/>
  <c r="K97" i="49" s="1"/>
  <c r="J97" i="49"/>
  <c r="K98" i="49"/>
  <c r="I99" i="49"/>
  <c r="I100" i="49"/>
  <c r="J100" i="49"/>
  <c r="J99" i="49" s="1"/>
  <c r="K100" i="49"/>
  <c r="I104" i="49"/>
  <c r="J104" i="49"/>
  <c r="J103" i="49" s="1"/>
  <c r="K105" i="49"/>
  <c r="I106" i="49"/>
  <c r="J106" i="49"/>
  <c r="K107" i="49"/>
  <c r="K108" i="49"/>
  <c r="K109" i="49"/>
  <c r="K110" i="49"/>
  <c r="K111" i="49"/>
  <c r="K112" i="49"/>
  <c r="K113" i="49"/>
  <c r="K114" i="49"/>
  <c r="K115" i="49"/>
  <c r="K116" i="49"/>
  <c r="I117" i="49"/>
  <c r="I118" i="49"/>
  <c r="J118" i="49"/>
  <c r="J117" i="49" s="1"/>
  <c r="K119" i="49"/>
  <c r="I121" i="49"/>
  <c r="I120" i="49" s="1"/>
  <c r="J121" i="49"/>
  <c r="J120" i="49" s="1"/>
  <c r="K122" i="49"/>
  <c r="I123" i="49"/>
  <c r="K123" i="49" s="1"/>
  <c r="J123" i="49"/>
  <c r="K124" i="49"/>
  <c r="I127" i="49"/>
  <c r="I126" i="49" s="1"/>
  <c r="J127" i="49"/>
  <c r="J126" i="49" s="1"/>
  <c r="K128" i="49"/>
  <c r="K129" i="49"/>
  <c r="I131" i="49"/>
  <c r="I130" i="49" s="1"/>
  <c r="J131" i="49"/>
  <c r="J130" i="49" s="1"/>
  <c r="K132" i="49"/>
  <c r="J134" i="49"/>
  <c r="I135" i="49"/>
  <c r="I134" i="49" s="1"/>
  <c r="K134" i="49" s="1"/>
  <c r="J135" i="49"/>
  <c r="K136" i="49"/>
  <c r="I137" i="49"/>
  <c r="K137" i="49" s="1"/>
  <c r="J137" i="49"/>
  <c r="K138" i="49"/>
  <c r="I139" i="49"/>
  <c r="K139" i="49" s="1"/>
  <c r="J139" i="49"/>
  <c r="K140" i="49"/>
  <c r="J141" i="49"/>
  <c r="I142" i="49"/>
  <c r="I141" i="49" s="1"/>
  <c r="J142" i="49"/>
  <c r="K142" i="49"/>
  <c r="K143" i="49"/>
  <c r="I145" i="49"/>
  <c r="J145" i="49"/>
  <c r="J144" i="49" s="1"/>
  <c r="K146" i="49"/>
  <c r="I147" i="49"/>
  <c r="K147" i="49" s="1"/>
  <c r="J147" i="49"/>
  <c r="K148" i="49"/>
  <c r="I150" i="49"/>
  <c r="I151" i="49"/>
  <c r="J151" i="49"/>
  <c r="J150" i="49" s="1"/>
  <c r="J149" i="49" s="1"/>
  <c r="K151" i="49"/>
  <c r="K152" i="49"/>
  <c r="K153" i="49"/>
  <c r="F10" i="48"/>
  <c r="F98" i="48" s="1"/>
  <c r="G10" i="48"/>
  <c r="H11" i="48"/>
  <c r="H12" i="48"/>
  <c r="H13" i="48"/>
  <c r="H14" i="48"/>
  <c r="H15" i="48"/>
  <c r="H16" i="48"/>
  <c r="H17" i="48"/>
  <c r="H18" i="48"/>
  <c r="H19" i="48"/>
  <c r="H20" i="48"/>
  <c r="H21" i="48"/>
  <c r="H22" i="48"/>
  <c r="H23" i="48"/>
  <c r="H24" i="48"/>
  <c r="H25" i="48"/>
  <c r="F26" i="48"/>
  <c r="H26" i="48" s="1"/>
  <c r="G26" i="48"/>
  <c r="H27" i="48"/>
  <c r="H28" i="48"/>
  <c r="H29" i="48"/>
  <c r="H30" i="48"/>
  <c r="H31" i="48"/>
  <c r="H32" i="48"/>
  <c r="H33" i="48"/>
  <c r="H34" i="48"/>
  <c r="H35" i="48"/>
  <c r="H36" i="48"/>
  <c r="H37" i="48"/>
  <c r="H38" i="48"/>
  <c r="H39" i="48"/>
  <c r="H40" i="48"/>
  <c r="H41" i="48"/>
  <c r="H42" i="48"/>
  <c r="H43" i="48"/>
  <c r="H44" i="48"/>
  <c r="H45" i="48"/>
  <c r="H46" i="48"/>
  <c r="H47" i="48"/>
  <c r="F48" i="48"/>
  <c r="G48" i="48"/>
  <c r="H49" i="48"/>
  <c r="H50" i="48"/>
  <c r="H51" i="48"/>
  <c r="F52" i="48"/>
  <c r="H52" i="48" s="1"/>
  <c r="G52" i="48"/>
  <c r="H53" i="48"/>
  <c r="H54" i="48"/>
  <c r="F62" i="48"/>
  <c r="G62" i="48"/>
  <c r="H62" i="48"/>
  <c r="H63" i="48"/>
  <c r="H64" i="48"/>
  <c r="H65" i="48"/>
  <c r="H66" i="48"/>
  <c r="H67" i="48"/>
  <c r="H68" i="48"/>
  <c r="H69" i="48"/>
  <c r="H70" i="48"/>
  <c r="H71" i="48"/>
  <c r="H72" i="48"/>
  <c r="H73" i="48"/>
  <c r="H74" i="48"/>
  <c r="H75" i="48"/>
  <c r="H76" i="48"/>
  <c r="H77" i="48"/>
  <c r="H78" i="48"/>
  <c r="H79" i="48"/>
  <c r="H80" i="48"/>
  <c r="H81" i="48"/>
  <c r="F82" i="48"/>
  <c r="G82" i="48"/>
  <c r="H83" i="48"/>
  <c r="H84" i="48"/>
  <c r="H85" i="48"/>
  <c r="H86" i="48"/>
  <c r="H87" i="48"/>
  <c r="H88" i="48"/>
  <c r="H89" i="48"/>
  <c r="F92" i="48"/>
  <c r="H92" i="48" s="1"/>
  <c r="G92" i="48"/>
  <c r="H93" i="48"/>
  <c r="H94" i="48"/>
  <c r="H95" i="48"/>
  <c r="K120" i="49" l="1"/>
  <c r="K60" i="49"/>
  <c r="I59" i="49"/>
  <c r="K99" i="49"/>
  <c r="I75" i="49"/>
  <c r="I26" i="49"/>
  <c r="M30" i="52"/>
  <c r="H82" i="48"/>
  <c r="J133" i="49"/>
  <c r="J102" i="49"/>
  <c r="M9" i="52"/>
  <c r="L57" i="53"/>
  <c r="M27" i="53"/>
  <c r="K135" i="49"/>
  <c r="K118" i="49"/>
  <c r="K104" i="49"/>
  <c r="K87" i="49"/>
  <c r="K67" i="49"/>
  <c r="K47" i="49"/>
  <c r="K27" i="49"/>
  <c r="J55" i="50"/>
  <c r="J29" i="50"/>
  <c r="G59" i="50"/>
  <c r="G16" i="51"/>
  <c r="M51" i="52"/>
  <c r="J56" i="52"/>
  <c r="M16" i="52"/>
  <c r="K150" i="49"/>
  <c r="L56" i="52"/>
  <c r="M52" i="53"/>
  <c r="K57" i="53"/>
  <c r="F55" i="56"/>
  <c r="H48" i="48"/>
  <c r="H10" i="48"/>
  <c r="H98" i="48" s="1"/>
  <c r="I149" i="49"/>
  <c r="K149" i="49" s="1"/>
  <c r="K130" i="49"/>
  <c r="K92" i="49"/>
  <c r="M33" i="52"/>
  <c r="M39" i="53"/>
  <c r="M17" i="53"/>
  <c r="G98" i="48"/>
  <c r="I144" i="49"/>
  <c r="K144" i="49" s="1"/>
  <c r="K121" i="49"/>
  <c r="K106" i="49"/>
  <c r="I103" i="49"/>
  <c r="I102" i="49" s="1"/>
  <c r="J89" i="49"/>
  <c r="J85" i="49" s="1"/>
  <c r="K76" i="49"/>
  <c r="K73" i="49"/>
  <c r="K61" i="49"/>
  <c r="K53" i="49"/>
  <c r="J25" i="49"/>
  <c r="K21" i="49"/>
  <c r="K18" i="49"/>
  <c r="G32" i="51"/>
  <c r="G29" i="51"/>
  <c r="M43" i="52"/>
  <c r="M38" i="52"/>
  <c r="I56" i="52"/>
  <c r="M44" i="53"/>
  <c r="M31" i="53"/>
  <c r="M9" i="53"/>
  <c r="J27" i="54"/>
  <c r="J17" i="54"/>
  <c r="V141" i="75"/>
  <c r="G128" i="76"/>
  <c r="S64" i="78"/>
  <c r="K149" i="78"/>
  <c r="S82" i="79"/>
  <c r="O146" i="79"/>
  <c r="Q146" i="79"/>
  <c r="S8" i="79"/>
  <c r="S146" i="79" s="1"/>
  <c r="K146" i="79"/>
  <c r="R146" i="79"/>
  <c r="Q149" i="78"/>
  <c r="S8" i="78"/>
  <c r="S149" i="78" s="1"/>
  <c r="G127" i="77"/>
  <c r="V7" i="75"/>
  <c r="V146" i="75" s="1"/>
  <c r="T146" i="75"/>
  <c r="U146" i="75"/>
  <c r="T139" i="74"/>
  <c r="V139" i="74"/>
  <c r="U139" i="74"/>
  <c r="G60" i="60"/>
  <c r="J47" i="54"/>
  <c r="J44" i="54"/>
  <c r="J31" i="54"/>
  <c r="I57" i="54"/>
  <c r="J52" i="54"/>
  <c r="J34" i="54"/>
  <c r="G57" i="54"/>
  <c r="H57" i="53"/>
  <c r="M57" i="53" s="1"/>
  <c r="H56" i="52"/>
  <c r="G37" i="51"/>
  <c r="G51" i="51"/>
  <c r="G46" i="51"/>
  <c r="G9" i="51"/>
  <c r="G55" i="51"/>
  <c r="G25" i="51"/>
  <c r="I59" i="50"/>
  <c r="J43" i="50"/>
  <c r="J37" i="50"/>
  <c r="F59" i="50"/>
  <c r="J9" i="50"/>
  <c r="J51" i="50"/>
  <c r="J46" i="50"/>
  <c r="J25" i="50"/>
  <c r="J16" i="50"/>
  <c r="H59" i="50"/>
  <c r="I125" i="49"/>
  <c r="K126" i="49"/>
  <c r="K15" i="49"/>
  <c r="J9" i="49"/>
  <c r="I133" i="49"/>
  <c r="K133" i="49" s="1"/>
  <c r="K141" i="49"/>
  <c r="K117" i="49"/>
  <c r="K102" i="49"/>
  <c r="K56" i="49"/>
  <c r="I63" i="49"/>
  <c r="K63" i="49" s="1"/>
  <c r="K64" i="49"/>
  <c r="J125" i="49"/>
  <c r="I85" i="49"/>
  <c r="K85" i="49" s="1"/>
  <c r="K86" i="49"/>
  <c r="K75" i="49"/>
  <c r="J63" i="49"/>
  <c r="K59" i="49"/>
  <c r="I25" i="49"/>
  <c r="K25" i="49" s="1"/>
  <c r="K26" i="49"/>
  <c r="K20" i="49"/>
  <c r="I9" i="49"/>
  <c r="K145" i="49"/>
  <c r="K131" i="49"/>
  <c r="K127" i="49"/>
  <c r="K103" i="49"/>
  <c r="K90" i="49"/>
  <c r="K65" i="49"/>
  <c r="K57" i="49"/>
  <c r="K41" i="49"/>
  <c r="K16" i="49"/>
  <c r="K10" i="49"/>
  <c r="E9" i="47"/>
  <c r="F9" i="47"/>
  <c r="G9" i="47"/>
  <c r="H9" i="47"/>
  <c r="I9" i="47"/>
  <c r="J9" i="47"/>
  <c r="K10" i="47"/>
  <c r="K11" i="47"/>
  <c r="K12" i="47"/>
  <c r="K13" i="47"/>
  <c r="K14" i="47"/>
  <c r="K15" i="47"/>
  <c r="E16" i="47"/>
  <c r="F16" i="47"/>
  <c r="G16" i="47"/>
  <c r="H16" i="47"/>
  <c r="I16" i="47"/>
  <c r="J16" i="47"/>
  <c r="K17" i="47"/>
  <c r="K18" i="47"/>
  <c r="K19" i="47"/>
  <c r="K20" i="47"/>
  <c r="K21" i="47"/>
  <c r="K22" i="47"/>
  <c r="K23" i="47"/>
  <c r="K24" i="47"/>
  <c r="K25" i="47"/>
  <c r="E26" i="47"/>
  <c r="F26" i="47"/>
  <c r="G26" i="47"/>
  <c r="K26" i="47" s="1"/>
  <c r="H26" i="47"/>
  <c r="I26" i="47"/>
  <c r="J26" i="47"/>
  <c r="K27" i="47"/>
  <c r="K28" i="47"/>
  <c r="K29" i="47"/>
  <c r="E30" i="47"/>
  <c r="K30" i="47" s="1"/>
  <c r="F30" i="47"/>
  <c r="G30" i="47"/>
  <c r="H30" i="47"/>
  <c r="I30" i="47"/>
  <c r="J30" i="47"/>
  <c r="K31" i="47"/>
  <c r="K32" i="47"/>
  <c r="E33" i="47"/>
  <c r="F33" i="47"/>
  <c r="G33" i="47"/>
  <c r="H33" i="47"/>
  <c r="I33" i="47"/>
  <c r="J33" i="47"/>
  <c r="K34" i="47"/>
  <c r="K35" i="47"/>
  <c r="K36" i="47"/>
  <c r="K37" i="47"/>
  <c r="E38" i="47"/>
  <c r="F38" i="47"/>
  <c r="G38" i="47"/>
  <c r="H38" i="47"/>
  <c r="I38" i="47"/>
  <c r="J38" i="47"/>
  <c r="K39" i="47"/>
  <c r="K40" i="47"/>
  <c r="K41" i="47"/>
  <c r="K42" i="47"/>
  <c r="K43" i="47"/>
  <c r="E44" i="47"/>
  <c r="F44" i="47"/>
  <c r="G44" i="47"/>
  <c r="H44" i="47"/>
  <c r="I44" i="47"/>
  <c r="J44" i="47"/>
  <c r="K45" i="47"/>
  <c r="K46" i="47"/>
  <c r="E47" i="47"/>
  <c r="F47" i="47"/>
  <c r="G47" i="47"/>
  <c r="H47" i="47"/>
  <c r="K47" i="47" s="1"/>
  <c r="I47" i="47"/>
  <c r="J47" i="47"/>
  <c r="K48" i="47"/>
  <c r="K49" i="47"/>
  <c r="K50" i="47"/>
  <c r="K51" i="47"/>
  <c r="E52" i="47"/>
  <c r="F52" i="47"/>
  <c r="G52" i="47"/>
  <c r="H52" i="47"/>
  <c r="I52" i="47"/>
  <c r="J52" i="47"/>
  <c r="K53" i="47"/>
  <c r="K54" i="47"/>
  <c r="K55" i="47"/>
  <c r="F56" i="47"/>
  <c r="E8" i="46"/>
  <c r="E9" i="46"/>
  <c r="E10" i="46"/>
  <c r="E11" i="46"/>
  <c r="E12" i="46" s="1"/>
  <c r="C12" i="46"/>
  <c r="D12" i="46"/>
  <c r="J56" i="47" l="1"/>
  <c r="G56" i="47"/>
  <c r="J154" i="49"/>
  <c r="M56" i="52"/>
  <c r="K89" i="49"/>
  <c r="J57" i="54"/>
  <c r="J59" i="50"/>
  <c r="K9" i="49"/>
  <c r="I154" i="49"/>
  <c r="K125" i="49"/>
  <c r="I56" i="47"/>
  <c r="K52" i="47"/>
  <c r="K38" i="47"/>
  <c r="H56" i="47"/>
  <c r="K44" i="47"/>
  <c r="K16" i="47"/>
  <c r="K33" i="47"/>
  <c r="K9" i="47"/>
  <c r="E56" i="47"/>
  <c r="E9" i="45"/>
  <c r="G9" i="45"/>
  <c r="H9" i="45"/>
  <c r="I9" i="45"/>
  <c r="J9" i="45"/>
  <c r="K10" i="45"/>
  <c r="L10" i="45" s="1"/>
  <c r="K11" i="45"/>
  <c r="L11" i="45" s="1"/>
  <c r="E12" i="45"/>
  <c r="G12" i="45"/>
  <c r="H12" i="45"/>
  <c r="I12" i="45"/>
  <c r="J12" i="45"/>
  <c r="K13" i="45"/>
  <c r="L13" i="45" s="1"/>
  <c r="K14" i="45"/>
  <c r="L14" i="45" s="1"/>
  <c r="K15" i="45"/>
  <c r="L15" i="45" s="1"/>
  <c r="K16" i="45"/>
  <c r="L16" i="45" s="1"/>
  <c r="E17" i="45"/>
  <c r="G17" i="45"/>
  <c r="H17" i="45"/>
  <c r="I17" i="45"/>
  <c r="J17" i="45"/>
  <c r="K18" i="45"/>
  <c r="L18" i="45" s="1"/>
  <c r="K19" i="45"/>
  <c r="L19" i="45" s="1"/>
  <c r="E20" i="45"/>
  <c r="G20" i="45"/>
  <c r="H20" i="45"/>
  <c r="I20" i="45"/>
  <c r="J20" i="45"/>
  <c r="K21" i="45"/>
  <c r="L21" i="45" s="1"/>
  <c r="K22" i="45"/>
  <c r="L22" i="45" s="1"/>
  <c r="K23" i="45"/>
  <c r="L23" i="45" s="1"/>
  <c r="K24" i="45"/>
  <c r="L24" i="45" s="1"/>
  <c r="K25" i="45"/>
  <c r="L25" i="45" s="1"/>
  <c r="K26" i="45"/>
  <c r="L26" i="45" s="1"/>
  <c r="E27" i="45"/>
  <c r="G27" i="45"/>
  <c r="H27" i="45"/>
  <c r="I27" i="45"/>
  <c r="J27" i="45"/>
  <c r="K28" i="45"/>
  <c r="L28" i="45"/>
  <c r="K29" i="45"/>
  <c r="L29" i="45" s="1"/>
  <c r="E30" i="45"/>
  <c r="G30" i="45"/>
  <c r="H30" i="45"/>
  <c r="I30" i="45"/>
  <c r="J30" i="45"/>
  <c r="K31" i="45"/>
  <c r="L31" i="45" s="1"/>
  <c r="E33" i="45"/>
  <c r="G33" i="45"/>
  <c r="H33" i="45"/>
  <c r="I33" i="45"/>
  <c r="J33" i="45"/>
  <c r="K33" i="45" s="1"/>
  <c r="L33" i="45" s="1"/>
  <c r="K34" i="45"/>
  <c r="L34" i="45"/>
  <c r="K35" i="45"/>
  <c r="L35" i="45" s="1"/>
  <c r="K36" i="45"/>
  <c r="L36" i="45" s="1"/>
  <c r="K37" i="45"/>
  <c r="L37" i="45" s="1"/>
  <c r="E38" i="45"/>
  <c r="G38" i="45"/>
  <c r="H38" i="45"/>
  <c r="I38" i="45"/>
  <c r="J38" i="45"/>
  <c r="K39" i="45"/>
  <c r="L39" i="45" s="1"/>
  <c r="K40" i="45"/>
  <c r="L40" i="45"/>
  <c r="E41" i="45"/>
  <c r="G41" i="45"/>
  <c r="H41" i="45"/>
  <c r="I41" i="45"/>
  <c r="J41" i="45"/>
  <c r="K42" i="45"/>
  <c r="L42" i="45" s="1"/>
  <c r="K43" i="45"/>
  <c r="L43" i="45" s="1"/>
  <c r="K44" i="45"/>
  <c r="L44" i="45" s="1"/>
  <c r="K45" i="45"/>
  <c r="L45" i="45"/>
  <c r="K46" i="45"/>
  <c r="L46" i="45" s="1"/>
  <c r="K47" i="45"/>
  <c r="L47" i="45" s="1"/>
  <c r="E48" i="45"/>
  <c r="G48" i="45"/>
  <c r="H48" i="45"/>
  <c r="I48" i="45"/>
  <c r="J48" i="45"/>
  <c r="K49" i="45"/>
  <c r="L49" i="45" s="1"/>
  <c r="K50" i="45"/>
  <c r="L50" i="45" s="1"/>
  <c r="E51" i="45"/>
  <c r="G51" i="45"/>
  <c r="H51" i="45"/>
  <c r="I51" i="45"/>
  <c r="J51" i="45"/>
  <c r="K52" i="45"/>
  <c r="L52" i="45" s="1"/>
  <c r="K53" i="45"/>
  <c r="L53" i="45" s="1"/>
  <c r="K54" i="45"/>
  <c r="L54" i="45"/>
  <c r="E55" i="45"/>
  <c r="G55" i="45"/>
  <c r="H55" i="45"/>
  <c r="I55" i="45"/>
  <c r="J55" i="45"/>
  <c r="K56" i="45"/>
  <c r="L56" i="45" s="1"/>
  <c r="K57" i="45"/>
  <c r="L57" i="45" s="1"/>
  <c r="E58" i="45"/>
  <c r="G58" i="45"/>
  <c r="H58" i="45"/>
  <c r="I58" i="45"/>
  <c r="J58" i="45"/>
  <c r="K59" i="45"/>
  <c r="L59" i="45" s="1"/>
  <c r="K60" i="45"/>
  <c r="L60" i="45" s="1"/>
  <c r="E61" i="45"/>
  <c r="G61" i="45"/>
  <c r="H61" i="45"/>
  <c r="I61" i="45"/>
  <c r="J61" i="45"/>
  <c r="K62" i="45"/>
  <c r="L62" i="45" s="1"/>
  <c r="E64" i="45"/>
  <c r="G64" i="45"/>
  <c r="H64" i="45"/>
  <c r="I64" i="45"/>
  <c r="J64" i="45"/>
  <c r="K65" i="45"/>
  <c r="L65" i="45" s="1"/>
  <c r="E66" i="45"/>
  <c r="G66" i="45"/>
  <c r="H66" i="45"/>
  <c r="I66" i="45"/>
  <c r="J66" i="45"/>
  <c r="K67" i="45"/>
  <c r="L67" i="45"/>
  <c r="E68" i="45"/>
  <c r="G68" i="45"/>
  <c r="H68" i="45"/>
  <c r="I68" i="45"/>
  <c r="J68" i="45"/>
  <c r="K69" i="45"/>
  <c r="L69" i="45" s="1"/>
  <c r="K70" i="45"/>
  <c r="L70" i="45" s="1"/>
  <c r="E77" i="45"/>
  <c r="E76" i="45" s="1"/>
  <c r="G77" i="45"/>
  <c r="H77" i="45"/>
  <c r="I77" i="45"/>
  <c r="J77" i="45"/>
  <c r="J76" i="45" s="1"/>
  <c r="K78" i="45"/>
  <c r="L78" i="45"/>
  <c r="E79" i="45"/>
  <c r="G79" i="45"/>
  <c r="G76" i="45" s="1"/>
  <c r="H79" i="45"/>
  <c r="I79" i="45"/>
  <c r="J79" i="45"/>
  <c r="K79" i="45"/>
  <c r="L79" i="45" s="1"/>
  <c r="K80" i="45"/>
  <c r="L80" i="45" s="1"/>
  <c r="E82" i="45"/>
  <c r="F82" i="45"/>
  <c r="G82" i="45"/>
  <c r="H82" i="45"/>
  <c r="I82" i="45"/>
  <c r="J82" i="45"/>
  <c r="K83" i="45"/>
  <c r="L83" i="45" s="1"/>
  <c r="K84" i="45"/>
  <c r="L84" i="45"/>
  <c r="K85" i="45"/>
  <c r="L85" i="45" s="1"/>
  <c r="K86" i="45"/>
  <c r="L86" i="45"/>
  <c r="E87" i="45"/>
  <c r="G87" i="45"/>
  <c r="H87" i="45"/>
  <c r="I87" i="45"/>
  <c r="J87" i="45"/>
  <c r="K88" i="45"/>
  <c r="L88" i="45" s="1"/>
  <c r="K89" i="45"/>
  <c r="L89" i="45" s="1"/>
  <c r="K90" i="45"/>
  <c r="L90" i="45"/>
  <c r="K91" i="45"/>
  <c r="L91" i="45" s="1"/>
  <c r="K92" i="45"/>
  <c r="L92" i="45" s="1"/>
  <c r="K93" i="45"/>
  <c r="L93" i="45" s="1"/>
  <c r="E94" i="45"/>
  <c r="G94" i="45"/>
  <c r="H94" i="45"/>
  <c r="I94" i="45"/>
  <c r="J94" i="45"/>
  <c r="K95" i="45"/>
  <c r="L95" i="45" s="1"/>
  <c r="E96" i="45"/>
  <c r="G96" i="45"/>
  <c r="H96" i="45"/>
  <c r="I96" i="45"/>
  <c r="J96" i="45"/>
  <c r="K97" i="45"/>
  <c r="L97" i="45"/>
  <c r="E99" i="45"/>
  <c r="G99" i="45"/>
  <c r="H99" i="45"/>
  <c r="K99" i="45" s="1"/>
  <c r="L99" i="45" s="1"/>
  <c r="I99" i="45"/>
  <c r="J99" i="45"/>
  <c r="K100" i="45"/>
  <c r="L100" i="45"/>
  <c r="K101" i="45"/>
  <c r="L101" i="45" s="1"/>
  <c r="E102" i="45"/>
  <c r="G102" i="45"/>
  <c r="H102" i="45"/>
  <c r="I102" i="45"/>
  <c r="J102" i="45"/>
  <c r="K103" i="45"/>
  <c r="L103" i="45" s="1"/>
  <c r="K104" i="45"/>
  <c r="L104" i="45" s="1"/>
  <c r="E105" i="45"/>
  <c r="G105" i="45"/>
  <c r="H105" i="45"/>
  <c r="I105" i="45"/>
  <c r="J105" i="45"/>
  <c r="K106" i="45"/>
  <c r="L106" i="45" s="1"/>
  <c r="E107" i="45"/>
  <c r="G107" i="45"/>
  <c r="H107" i="45"/>
  <c r="I107" i="45"/>
  <c r="J107" i="45"/>
  <c r="K108" i="45"/>
  <c r="L108" i="45" s="1"/>
  <c r="E110" i="45"/>
  <c r="G110" i="45"/>
  <c r="G109" i="45" s="1"/>
  <c r="H110" i="45"/>
  <c r="I110" i="45"/>
  <c r="J110" i="45"/>
  <c r="K111" i="45"/>
  <c r="L111" i="45" s="1"/>
  <c r="K112" i="45"/>
  <c r="L112" i="45" s="1"/>
  <c r="E113" i="45"/>
  <c r="G113" i="45"/>
  <c r="H113" i="45"/>
  <c r="I113" i="45"/>
  <c r="J113" i="45"/>
  <c r="K114" i="45"/>
  <c r="L114" i="45" s="1"/>
  <c r="K115" i="45"/>
  <c r="L115" i="45" s="1"/>
  <c r="E117" i="45"/>
  <c r="F117" i="45"/>
  <c r="G117" i="45"/>
  <c r="H117" i="45"/>
  <c r="I117" i="45"/>
  <c r="J117" i="45"/>
  <c r="K118" i="45"/>
  <c r="L118" i="45" s="1"/>
  <c r="E119" i="45"/>
  <c r="F119" i="45"/>
  <c r="G119" i="45"/>
  <c r="H119" i="45"/>
  <c r="I119" i="45"/>
  <c r="J119" i="45"/>
  <c r="K120" i="45"/>
  <c r="L120" i="45" s="1"/>
  <c r="E121" i="45"/>
  <c r="G121" i="45"/>
  <c r="H121" i="45"/>
  <c r="I121" i="45"/>
  <c r="J121" i="45"/>
  <c r="K122" i="45"/>
  <c r="L122" i="45"/>
  <c r="K123" i="45"/>
  <c r="L123" i="45" s="1"/>
  <c r="K124" i="45"/>
  <c r="L124" i="45"/>
  <c r="E125" i="45"/>
  <c r="G125" i="45"/>
  <c r="H125" i="45"/>
  <c r="I125" i="45"/>
  <c r="J125" i="45"/>
  <c r="K125" i="45" s="1"/>
  <c r="K126" i="45"/>
  <c r="L126" i="45" s="1"/>
  <c r="E128" i="45"/>
  <c r="G128" i="45"/>
  <c r="G127" i="45" s="1"/>
  <c r="H128" i="45"/>
  <c r="I128" i="45"/>
  <c r="J128" i="45"/>
  <c r="K129" i="45"/>
  <c r="L129" i="45" s="1"/>
  <c r="E130" i="45"/>
  <c r="G130" i="45"/>
  <c r="H130" i="45"/>
  <c r="I130" i="45"/>
  <c r="I127" i="45" s="1"/>
  <c r="J130" i="45"/>
  <c r="K131" i="45"/>
  <c r="L131" i="45" s="1"/>
  <c r="E9" i="44"/>
  <c r="G9" i="44"/>
  <c r="H9" i="44"/>
  <c r="I9" i="44"/>
  <c r="J9" i="44"/>
  <c r="K10" i="44"/>
  <c r="L10" i="44"/>
  <c r="K11" i="44"/>
  <c r="L11" i="44" s="1"/>
  <c r="E12" i="44"/>
  <c r="G12" i="44"/>
  <c r="H12" i="44"/>
  <c r="K12" i="44" s="1"/>
  <c r="L12" i="44" s="1"/>
  <c r="I12" i="44"/>
  <c r="J12" i="44"/>
  <c r="K13" i="44"/>
  <c r="L13" i="44" s="1"/>
  <c r="K14" i="44"/>
  <c r="L14" i="44" s="1"/>
  <c r="E15" i="44"/>
  <c r="G15" i="44"/>
  <c r="H15" i="44"/>
  <c r="I15" i="44"/>
  <c r="J15" i="44"/>
  <c r="K16" i="44"/>
  <c r="L16" i="44"/>
  <c r="K17" i="44"/>
  <c r="L17" i="44" s="1"/>
  <c r="E18" i="44"/>
  <c r="G18" i="44"/>
  <c r="H18" i="44"/>
  <c r="I18" i="44"/>
  <c r="J18" i="44"/>
  <c r="K19" i="44"/>
  <c r="L19" i="44" s="1"/>
  <c r="K20" i="44"/>
  <c r="L20" i="44" s="1"/>
  <c r="K21" i="44"/>
  <c r="L21" i="44" s="1"/>
  <c r="K22" i="44"/>
  <c r="L22" i="44" s="1"/>
  <c r="K23" i="44"/>
  <c r="L23" i="44" s="1"/>
  <c r="K24" i="44"/>
  <c r="L24" i="44" s="1"/>
  <c r="E25" i="44"/>
  <c r="G25" i="44"/>
  <c r="H25" i="44"/>
  <c r="I25" i="44"/>
  <c r="J25" i="44"/>
  <c r="K26" i="44"/>
  <c r="L26" i="44" s="1"/>
  <c r="K27" i="44"/>
  <c r="L27" i="44"/>
  <c r="E28" i="44"/>
  <c r="G28" i="44"/>
  <c r="H28" i="44"/>
  <c r="I28" i="44"/>
  <c r="J28" i="44"/>
  <c r="K29" i="44"/>
  <c r="L29" i="44" s="1"/>
  <c r="E31" i="44"/>
  <c r="G31" i="44"/>
  <c r="H31" i="44"/>
  <c r="I31" i="44"/>
  <c r="J31" i="44"/>
  <c r="K32" i="44"/>
  <c r="L32" i="44" s="1"/>
  <c r="K33" i="44"/>
  <c r="L33" i="44" s="1"/>
  <c r="K34" i="44"/>
  <c r="L34" i="44" s="1"/>
  <c r="K35" i="44"/>
  <c r="L35" i="44" s="1"/>
  <c r="E36" i="44"/>
  <c r="G36" i="44"/>
  <c r="H36" i="44"/>
  <c r="I36" i="44"/>
  <c r="J36" i="44"/>
  <c r="K37" i="44"/>
  <c r="L37" i="44" s="1"/>
  <c r="K38" i="44"/>
  <c r="L38" i="44" s="1"/>
  <c r="E39" i="44"/>
  <c r="G39" i="44"/>
  <c r="H39" i="44"/>
  <c r="I39" i="44"/>
  <c r="J39" i="44"/>
  <c r="K40" i="44"/>
  <c r="L40" i="44" s="1"/>
  <c r="K41" i="44"/>
  <c r="L41" i="44" s="1"/>
  <c r="K42" i="44"/>
  <c r="L42" i="44" s="1"/>
  <c r="K43" i="44"/>
  <c r="L43" i="44" s="1"/>
  <c r="E44" i="44"/>
  <c r="G44" i="44"/>
  <c r="H44" i="44"/>
  <c r="I44" i="44"/>
  <c r="J44" i="44"/>
  <c r="K45" i="44"/>
  <c r="L45" i="44"/>
  <c r="K46" i="44"/>
  <c r="L46" i="44" s="1"/>
  <c r="E47" i="44"/>
  <c r="G47" i="44"/>
  <c r="H47" i="44"/>
  <c r="I47" i="44"/>
  <c r="J47" i="44"/>
  <c r="K48" i="44"/>
  <c r="L48" i="44" s="1"/>
  <c r="K49" i="44"/>
  <c r="L49" i="44" s="1"/>
  <c r="K50" i="44"/>
  <c r="L50" i="44" s="1"/>
  <c r="E51" i="44"/>
  <c r="G51" i="44"/>
  <c r="H51" i="44"/>
  <c r="I51" i="44"/>
  <c r="J51" i="44"/>
  <c r="K52" i="44"/>
  <c r="L52" i="44" s="1"/>
  <c r="K53" i="44"/>
  <c r="L53" i="44"/>
  <c r="E54" i="44"/>
  <c r="G54" i="44"/>
  <c r="H54" i="44"/>
  <c r="K54" i="44" s="1"/>
  <c r="L54" i="44" s="1"/>
  <c r="I54" i="44"/>
  <c r="J54" i="44"/>
  <c r="K55" i="44"/>
  <c r="L55" i="44" s="1"/>
  <c r="K56" i="44"/>
  <c r="L56" i="44" s="1"/>
  <c r="E57" i="44"/>
  <c r="G57" i="44"/>
  <c r="H57" i="44"/>
  <c r="I57" i="44"/>
  <c r="J57" i="44"/>
  <c r="K58" i="44"/>
  <c r="L58" i="44" s="1"/>
  <c r="E60" i="44"/>
  <c r="G60" i="44"/>
  <c r="H60" i="44"/>
  <c r="I60" i="44"/>
  <c r="J60" i="44"/>
  <c r="K61" i="44"/>
  <c r="L61" i="44" s="1"/>
  <c r="E62" i="44"/>
  <c r="G62" i="44"/>
  <c r="H62" i="44"/>
  <c r="I62" i="44"/>
  <c r="J62" i="44"/>
  <c r="K63" i="44"/>
  <c r="L63" i="44"/>
  <c r="E64" i="44"/>
  <c r="G64" i="44"/>
  <c r="H64" i="44"/>
  <c r="I64" i="44"/>
  <c r="J64" i="44"/>
  <c r="K65" i="44"/>
  <c r="L65" i="44"/>
  <c r="K66" i="44"/>
  <c r="L66" i="44" s="1"/>
  <c r="E73" i="44"/>
  <c r="G73" i="44"/>
  <c r="H73" i="44"/>
  <c r="I73" i="44"/>
  <c r="J73" i="44"/>
  <c r="K74" i="44"/>
  <c r="L74" i="44" s="1"/>
  <c r="E75" i="44"/>
  <c r="G75" i="44"/>
  <c r="G72" i="44" s="1"/>
  <c r="H75" i="44"/>
  <c r="I75" i="44"/>
  <c r="J75" i="44"/>
  <c r="K76" i="44"/>
  <c r="L76" i="44" s="1"/>
  <c r="E78" i="44"/>
  <c r="F78" i="44"/>
  <c r="G78" i="44"/>
  <c r="H78" i="44"/>
  <c r="I78" i="44"/>
  <c r="J78" i="44"/>
  <c r="K79" i="44"/>
  <c r="L79" i="44"/>
  <c r="K80" i="44"/>
  <c r="L80" i="44" s="1"/>
  <c r="K81" i="44"/>
  <c r="L81" i="44" s="1"/>
  <c r="K82" i="44"/>
  <c r="L82" i="44" s="1"/>
  <c r="E83" i="44"/>
  <c r="G83" i="44"/>
  <c r="H83" i="44"/>
  <c r="I83" i="44"/>
  <c r="J83" i="44"/>
  <c r="K84" i="44"/>
  <c r="L84" i="44"/>
  <c r="K85" i="44"/>
  <c r="L85" i="44" s="1"/>
  <c r="K86" i="44"/>
  <c r="L86" i="44"/>
  <c r="K87" i="44"/>
  <c r="L87" i="44" s="1"/>
  <c r="K88" i="44"/>
  <c r="L88" i="44" s="1"/>
  <c r="K89" i="44"/>
  <c r="L89" i="44" s="1"/>
  <c r="E90" i="44"/>
  <c r="G90" i="44"/>
  <c r="H90" i="44"/>
  <c r="I90" i="44"/>
  <c r="J90" i="44"/>
  <c r="K91" i="44"/>
  <c r="L91" i="44" s="1"/>
  <c r="E92" i="44"/>
  <c r="G92" i="44"/>
  <c r="H92" i="44"/>
  <c r="K92" i="44" s="1"/>
  <c r="L92" i="44" s="1"/>
  <c r="I92" i="44"/>
  <c r="J92" i="44"/>
  <c r="K93" i="44"/>
  <c r="L93" i="44" s="1"/>
  <c r="E95" i="44"/>
  <c r="G95" i="44"/>
  <c r="H95" i="44"/>
  <c r="I95" i="44"/>
  <c r="J95" i="44"/>
  <c r="K95" i="44" s="1"/>
  <c r="L95" i="44" s="1"/>
  <c r="K96" i="44"/>
  <c r="L96" i="44"/>
  <c r="K97" i="44"/>
  <c r="L97" i="44" s="1"/>
  <c r="E98" i="44"/>
  <c r="G98" i="44"/>
  <c r="H98" i="44"/>
  <c r="I98" i="44"/>
  <c r="J98" i="44"/>
  <c r="K99" i="44"/>
  <c r="L99" i="44"/>
  <c r="K100" i="44"/>
  <c r="L100" i="44" s="1"/>
  <c r="E101" i="44"/>
  <c r="G101" i="44"/>
  <c r="H101" i="44"/>
  <c r="I101" i="44"/>
  <c r="J101" i="44"/>
  <c r="K102" i="44"/>
  <c r="L102" i="44" s="1"/>
  <c r="E103" i="44"/>
  <c r="G103" i="44"/>
  <c r="H103" i="44"/>
  <c r="I103" i="44"/>
  <c r="J103" i="44"/>
  <c r="K104" i="44"/>
  <c r="L104" i="44"/>
  <c r="E106" i="44"/>
  <c r="G106" i="44"/>
  <c r="H106" i="44"/>
  <c r="I106" i="44"/>
  <c r="J106" i="44"/>
  <c r="K107" i="44"/>
  <c r="L107" i="44"/>
  <c r="K108" i="44"/>
  <c r="L108" i="44" s="1"/>
  <c r="E109" i="44"/>
  <c r="G109" i="44"/>
  <c r="H109" i="44"/>
  <c r="I109" i="44"/>
  <c r="J109" i="44"/>
  <c r="K110" i="44"/>
  <c r="L110" i="44" s="1"/>
  <c r="K111" i="44"/>
  <c r="L111" i="44" s="1"/>
  <c r="E113" i="44"/>
  <c r="F113" i="44"/>
  <c r="G113" i="44"/>
  <c r="H113" i="44"/>
  <c r="I113" i="44"/>
  <c r="J113" i="44"/>
  <c r="K114" i="44"/>
  <c r="L114" i="44" s="1"/>
  <c r="E115" i="44"/>
  <c r="F115" i="44"/>
  <c r="G115" i="44"/>
  <c r="H115" i="44"/>
  <c r="I115" i="44"/>
  <c r="J115" i="44"/>
  <c r="K116" i="44"/>
  <c r="L116" i="44"/>
  <c r="E117" i="44"/>
  <c r="G117" i="44"/>
  <c r="H117" i="44"/>
  <c r="I117" i="44"/>
  <c r="J117" i="44"/>
  <c r="K117" i="44" s="1"/>
  <c r="L117" i="44" s="1"/>
  <c r="K118" i="44"/>
  <c r="L118" i="44" s="1"/>
  <c r="K119" i="44"/>
  <c r="L119" i="44" s="1"/>
  <c r="K120" i="44"/>
  <c r="L120" i="44" s="1"/>
  <c r="E121" i="44"/>
  <c r="G121" i="44"/>
  <c r="H121" i="44"/>
  <c r="I121" i="44"/>
  <c r="J121" i="44"/>
  <c r="K122" i="44"/>
  <c r="L122" i="44" s="1"/>
  <c r="E124" i="44"/>
  <c r="E123" i="44" s="1"/>
  <c r="G124" i="44"/>
  <c r="H124" i="44"/>
  <c r="I124" i="44"/>
  <c r="J124" i="44"/>
  <c r="J123" i="44" s="1"/>
  <c r="K125" i="44"/>
  <c r="L125" i="44" s="1"/>
  <c r="E126" i="44"/>
  <c r="G126" i="44"/>
  <c r="H126" i="44"/>
  <c r="I126" i="44"/>
  <c r="J126" i="44"/>
  <c r="K127" i="44"/>
  <c r="L127" i="44" s="1"/>
  <c r="H8" i="43"/>
  <c r="I8" i="43"/>
  <c r="J9" i="43"/>
  <c r="J10" i="43"/>
  <c r="J11" i="43"/>
  <c r="J12" i="43"/>
  <c r="J13" i="43"/>
  <c r="H15" i="43"/>
  <c r="I15" i="43"/>
  <c r="J16" i="43"/>
  <c r="J17" i="43"/>
  <c r="J18" i="43"/>
  <c r="J19" i="43"/>
  <c r="J21" i="43"/>
  <c r="J22" i="43"/>
  <c r="J23" i="43"/>
  <c r="H24" i="43"/>
  <c r="I24" i="43"/>
  <c r="J24" i="43" s="1"/>
  <c r="J26" i="43"/>
  <c r="J27" i="43"/>
  <c r="H28" i="43"/>
  <c r="I28" i="43"/>
  <c r="J29" i="43"/>
  <c r="J30" i="43"/>
  <c r="H31" i="43"/>
  <c r="I31" i="43"/>
  <c r="J32" i="43"/>
  <c r="J33" i="43"/>
  <c r="J34" i="43"/>
  <c r="J35" i="43"/>
  <c r="H36" i="43"/>
  <c r="I36" i="43"/>
  <c r="J37" i="43"/>
  <c r="J38" i="43"/>
  <c r="J39" i="43"/>
  <c r="J40" i="43"/>
  <c r="H41" i="43"/>
  <c r="I41" i="43"/>
  <c r="J41" i="43" s="1"/>
  <c r="J42" i="43"/>
  <c r="J43" i="43"/>
  <c r="H44" i="43"/>
  <c r="I44" i="43"/>
  <c r="J45" i="43"/>
  <c r="J46" i="43"/>
  <c r="J47" i="43"/>
  <c r="J48" i="43"/>
  <c r="H49" i="43"/>
  <c r="I49" i="43"/>
  <c r="J49" i="43" s="1"/>
  <c r="J50" i="43"/>
  <c r="J51" i="43"/>
  <c r="H8" i="42"/>
  <c r="I8" i="42"/>
  <c r="J9" i="42"/>
  <c r="H15" i="42"/>
  <c r="I15" i="42"/>
  <c r="J16" i="42"/>
  <c r="J17" i="42"/>
  <c r="J18" i="42"/>
  <c r="J19" i="42"/>
  <c r="J20" i="42"/>
  <c r="J22" i="42"/>
  <c r="J23" i="42"/>
  <c r="H24" i="42"/>
  <c r="I24" i="42"/>
  <c r="J24" i="42" s="1"/>
  <c r="H28" i="42"/>
  <c r="J28" i="42" s="1"/>
  <c r="I28" i="42"/>
  <c r="J29" i="42"/>
  <c r="J30" i="42"/>
  <c r="H31" i="42"/>
  <c r="J31" i="42" s="1"/>
  <c r="I31" i="42"/>
  <c r="J32" i="42"/>
  <c r="J33" i="42"/>
  <c r="J34" i="42"/>
  <c r="H36" i="42"/>
  <c r="J36" i="42" s="1"/>
  <c r="J37" i="42"/>
  <c r="J38" i="42"/>
  <c r="J39" i="42"/>
  <c r="J40" i="42"/>
  <c r="H41" i="42"/>
  <c r="I41" i="42"/>
  <c r="J41" i="42" s="1"/>
  <c r="J42" i="42"/>
  <c r="J43" i="42"/>
  <c r="H44" i="42"/>
  <c r="I44" i="42"/>
  <c r="J45" i="42"/>
  <c r="J46" i="42"/>
  <c r="J47" i="42"/>
  <c r="J48" i="42"/>
  <c r="H49" i="42"/>
  <c r="I49" i="42"/>
  <c r="J49" i="42" s="1"/>
  <c r="J50" i="42"/>
  <c r="I52" i="42"/>
  <c r="E94" i="44" l="1"/>
  <c r="J44" i="42"/>
  <c r="J44" i="43"/>
  <c r="J31" i="43"/>
  <c r="J8" i="43"/>
  <c r="K15" i="44"/>
  <c r="L15" i="44" s="1"/>
  <c r="J8" i="42"/>
  <c r="J15" i="43"/>
  <c r="J52" i="43" s="1"/>
  <c r="G105" i="44"/>
  <c r="K62" i="44"/>
  <c r="L62" i="44" s="1"/>
  <c r="I59" i="44"/>
  <c r="K28" i="44"/>
  <c r="L28" i="44" s="1"/>
  <c r="K25" i="44"/>
  <c r="H63" i="45"/>
  <c r="E81" i="45"/>
  <c r="J28" i="43"/>
  <c r="K87" i="45"/>
  <c r="L87" i="45" s="1"/>
  <c r="K82" i="45"/>
  <c r="L82" i="45" s="1"/>
  <c r="K12" i="45"/>
  <c r="L12" i="45" s="1"/>
  <c r="J15" i="42"/>
  <c r="H52" i="43"/>
  <c r="J36" i="43"/>
  <c r="K109" i="44"/>
  <c r="L109" i="44" s="1"/>
  <c r="J105" i="44"/>
  <c r="E105" i="44"/>
  <c r="K83" i="44"/>
  <c r="L83" i="44" s="1"/>
  <c r="E77" i="44"/>
  <c r="K75" i="44"/>
  <c r="L75" i="44" s="1"/>
  <c r="J72" i="44"/>
  <c r="E72" i="44"/>
  <c r="K64" i="44"/>
  <c r="K121" i="45"/>
  <c r="L121" i="45" s="1"/>
  <c r="K119" i="45"/>
  <c r="L119" i="45" s="1"/>
  <c r="K113" i="45"/>
  <c r="L113" i="45" s="1"/>
  <c r="K107" i="45"/>
  <c r="L107" i="45" s="1"/>
  <c r="J98" i="45"/>
  <c r="E98" i="45"/>
  <c r="K96" i="45"/>
  <c r="L96" i="45" s="1"/>
  <c r="K51" i="45"/>
  <c r="L51" i="45" s="1"/>
  <c r="K154" i="49"/>
  <c r="K56" i="47"/>
  <c r="J127" i="45"/>
  <c r="E127" i="45"/>
  <c r="G116" i="45"/>
  <c r="H109" i="45"/>
  <c r="I81" i="45"/>
  <c r="I76" i="45"/>
  <c r="K68" i="45"/>
  <c r="L68" i="45" s="1"/>
  <c r="I32" i="45"/>
  <c r="K30" i="45"/>
  <c r="L30" i="45" s="1"/>
  <c r="K20" i="45"/>
  <c r="L20" i="45" s="1"/>
  <c r="K128" i="45"/>
  <c r="L128" i="45" s="1"/>
  <c r="K117" i="45"/>
  <c r="L117" i="45" s="1"/>
  <c r="K105" i="45"/>
  <c r="L105" i="45" s="1"/>
  <c r="K102" i="45"/>
  <c r="L102" i="45" s="1"/>
  <c r="I98" i="45"/>
  <c r="H81" i="45"/>
  <c r="H76" i="45"/>
  <c r="J63" i="45"/>
  <c r="E63" i="45"/>
  <c r="K61" i="45"/>
  <c r="L61" i="45" s="1"/>
  <c r="K58" i="45"/>
  <c r="L58" i="45" s="1"/>
  <c r="J32" i="45"/>
  <c r="K41" i="45"/>
  <c r="L41" i="45" s="1"/>
  <c r="K38" i="45"/>
  <c r="L38" i="45" s="1"/>
  <c r="H32" i="45"/>
  <c r="K27" i="45"/>
  <c r="L27" i="45" s="1"/>
  <c r="K17" i="45"/>
  <c r="L17" i="45" s="1"/>
  <c r="H8" i="45"/>
  <c r="H127" i="45"/>
  <c r="I116" i="45"/>
  <c r="J109" i="45"/>
  <c r="E109" i="45"/>
  <c r="H98" i="45"/>
  <c r="K94" i="45"/>
  <c r="L94" i="45" s="1"/>
  <c r="G81" i="45"/>
  <c r="K66" i="45"/>
  <c r="L66" i="45" s="1"/>
  <c r="I63" i="45"/>
  <c r="K55" i="45"/>
  <c r="K48" i="45"/>
  <c r="L48" i="45" s="1"/>
  <c r="G32" i="45"/>
  <c r="G8" i="45"/>
  <c r="H116" i="45"/>
  <c r="I109" i="45"/>
  <c r="K109" i="45" s="1"/>
  <c r="L109" i="45" s="1"/>
  <c r="G98" i="45"/>
  <c r="J8" i="45"/>
  <c r="E8" i="45"/>
  <c r="K116" i="45"/>
  <c r="L55" i="45"/>
  <c r="K32" i="45"/>
  <c r="K127" i="45"/>
  <c r="L125" i="45"/>
  <c r="K76" i="45"/>
  <c r="L76" i="45" s="1"/>
  <c r="E116" i="45"/>
  <c r="G63" i="45"/>
  <c r="E32" i="45"/>
  <c r="I8" i="45"/>
  <c r="K110" i="45"/>
  <c r="L110" i="45" s="1"/>
  <c r="K77" i="45"/>
  <c r="L77" i="45" s="1"/>
  <c r="K64" i="45"/>
  <c r="L64" i="45" s="1"/>
  <c r="J116" i="45"/>
  <c r="J81" i="45"/>
  <c r="K130" i="45"/>
  <c r="L130" i="45" s="1"/>
  <c r="K9" i="45"/>
  <c r="L9" i="45" s="1"/>
  <c r="I112" i="44"/>
  <c r="I30" i="44"/>
  <c r="K115" i="44"/>
  <c r="L115" i="44" s="1"/>
  <c r="H112" i="44"/>
  <c r="I105" i="44"/>
  <c r="K98" i="44"/>
  <c r="L98" i="44" s="1"/>
  <c r="I94" i="44"/>
  <c r="J94" i="44"/>
  <c r="K94" i="44" s="1"/>
  <c r="L94" i="44" s="1"/>
  <c r="K78" i="44"/>
  <c r="L78" i="44" s="1"/>
  <c r="I72" i="44"/>
  <c r="H59" i="44"/>
  <c r="K47" i="44"/>
  <c r="L47" i="44" s="1"/>
  <c r="K44" i="44"/>
  <c r="L44" i="44" s="1"/>
  <c r="K39" i="44"/>
  <c r="L39" i="44" s="1"/>
  <c r="G8" i="44"/>
  <c r="K9" i="44"/>
  <c r="L9" i="44" s="1"/>
  <c r="J77" i="44"/>
  <c r="K126" i="44"/>
  <c r="L126" i="44" s="1"/>
  <c r="H123" i="44"/>
  <c r="G112" i="44"/>
  <c r="H105" i="44"/>
  <c r="K103" i="44"/>
  <c r="L103" i="44" s="1"/>
  <c r="H94" i="44"/>
  <c r="K90" i="44"/>
  <c r="L90" i="44" s="1"/>
  <c r="H77" i="44"/>
  <c r="H72" i="44"/>
  <c r="K51" i="44"/>
  <c r="K31" i="44"/>
  <c r="L31" i="44" s="1"/>
  <c r="G30" i="44"/>
  <c r="G128" i="44" s="1"/>
  <c r="K18" i="44"/>
  <c r="L18" i="44" s="1"/>
  <c r="G123" i="44"/>
  <c r="K121" i="44"/>
  <c r="L121" i="44" s="1"/>
  <c r="K113" i="44"/>
  <c r="L113" i="44" s="1"/>
  <c r="K101" i="44"/>
  <c r="L101" i="44" s="1"/>
  <c r="G94" i="44"/>
  <c r="G77" i="44"/>
  <c r="G59" i="44"/>
  <c r="J59" i="44"/>
  <c r="E59" i="44"/>
  <c r="K57" i="44"/>
  <c r="L57" i="44" s="1"/>
  <c r="J30" i="44"/>
  <c r="H30" i="44"/>
  <c r="J8" i="44"/>
  <c r="E8" i="44"/>
  <c r="K105" i="44"/>
  <c r="L105" i="44" s="1"/>
  <c r="K72" i="44"/>
  <c r="L72" i="44" s="1"/>
  <c r="L51" i="44"/>
  <c r="K30" i="44"/>
  <c r="L25" i="44"/>
  <c r="L64" i="44"/>
  <c r="K59" i="44"/>
  <c r="L59" i="44" s="1"/>
  <c r="E112" i="44"/>
  <c r="E30" i="44"/>
  <c r="I8" i="44"/>
  <c r="K106" i="44"/>
  <c r="L106" i="44" s="1"/>
  <c r="I77" i="44"/>
  <c r="K73" i="44"/>
  <c r="L73" i="44" s="1"/>
  <c r="K60" i="44"/>
  <c r="L60" i="44" s="1"/>
  <c r="K36" i="44"/>
  <c r="L36" i="44" s="1"/>
  <c r="H8" i="44"/>
  <c r="I123" i="44"/>
  <c r="K123" i="44" s="1"/>
  <c r="L123" i="44" s="1"/>
  <c r="J112" i="44"/>
  <c r="K124" i="44"/>
  <c r="L124" i="44" s="1"/>
  <c r="I52" i="43"/>
  <c r="J52" i="42"/>
  <c r="H52" i="42"/>
  <c r="J132" i="45" l="1"/>
  <c r="K63" i="45"/>
  <c r="L63" i="45" s="1"/>
  <c r="L127" i="45"/>
  <c r="H132" i="45"/>
  <c r="K98" i="45"/>
  <c r="L98" i="45" s="1"/>
  <c r="K81" i="45"/>
  <c r="L81" i="45" s="1"/>
  <c r="I132" i="45"/>
  <c r="G132" i="45"/>
  <c r="K132" i="45" s="1"/>
  <c r="L116" i="45"/>
  <c r="L32" i="45"/>
  <c r="E132" i="45"/>
  <c r="K8" i="45"/>
  <c r="L8" i="45" s="1"/>
  <c r="H128" i="44"/>
  <c r="K77" i="44"/>
  <c r="L77" i="44" s="1"/>
  <c r="E128" i="44"/>
  <c r="J128" i="44"/>
  <c r="K128" i="44" s="1"/>
  <c r="L128" i="44" s="1"/>
  <c r="K112" i="44"/>
  <c r="L112" i="44"/>
  <c r="K8" i="44"/>
  <c r="L8" i="44" s="1"/>
  <c r="I128" i="44"/>
  <c r="L30" i="44"/>
  <c r="H9" i="41"/>
  <c r="I9" i="41"/>
  <c r="J10" i="41"/>
  <c r="J11" i="41"/>
  <c r="H12" i="41"/>
  <c r="I12" i="41"/>
  <c r="J12" i="41"/>
  <c r="J13" i="41"/>
  <c r="J14" i="41"/>
  <c r="H15" i="41"/>
  <c r="J15" i="41" s="1"/>
  <c r="I15" i="41"/>
  <c r="J16" i="41"/>
  <c r="J17" i="41"/>
  <c r="H18" i="41"/>
  <c r="J18" i="41" s="1"/>
  <c r="I18" i="41"/>
  <c r="J19" i="41"/>
  <c r="J20" i="41"/>
  <c r="J21" i="41"/>
  <c r="J22" i="41"/>
  <c r="J23" i="41"/>
  <c r="J24" i="41"/>
  <c r="H25" i="41"/>
  <c r="J25" i="41" s="1"/>
  <c r="I25" i="41"/>
  <c r="J26" i="41"/>
  <c r="J27" i="41"/>
  <c r="H28" i="41"/>
  <c r="J28" i="41" s="1"/>
  <c r="I28" i="41"/>
  <c r="J29" i="41"/>
  <c r="H31" i="41"/>
  <c r="I31" i="41"/>
  <c r="J32" i="41"/>
  <c r="J33" i="41"/>
  <c r="J34" i="41"/>
  <c r="J35" i="41"/>
  <c r="J36" i="41"/>
  <c r="H37" i="41"/>
  <c r="I37" i="41"/>
  <c r="J38" i="41"/>
  <c r="J39" i="41"/>
  <c r="H40" i="41"/>
  <c r="J40" i="41" s="1"/>
  <c r="I40" i="41"/>
  <c r="J41" i="41"/>
  <c r="J42" i="41"/>
  <c r="J43" i="41"/>
  <c r="J44" i="41"/>
  <c r="H45" i="41"/>
  <c r="I45" i="41"/>
  <c r="J46" i="41"/>
  <c r="J47" i="41"/>
  <c r="H48" i="41"/>
  <c r="I48" i="41"/>
  <c r="J48" i="41"/>
  <c r="J49" i="41"/>
  <c r="J50" i="41"/>
  <c r="J51" i="41"/>
  <c r="H52" i="41"/>
  <c r="J52" i="41" s="1"/>
  <c r="I52" i="41"/>
  <c r="J53" i="41"/>
  <c r="J54" i="41"/>
  <c r="H55" i="41"/>
  <c r="J55" i="41" s="1"/>
  <c r="I55" i="41"/>
  <c r="J56" i="41"/>
  <c r="J57" i="41"/>
  <c r="J58" i="41"/>
  <c r="H59" i="41"/>
  <c r="I59" i="41"/>
  <c r="J59" i="41"/>
  <c r="J60" i="41"/>
  <c r="H62" i="41"/>
  <c r="H61" i="41" s="1"/>
  <c r="I62" i="41"/>
  <c r="I61" i="41" s="1"/>
  <c r="J63" i="41"/>
  <c r="H64" i="41"/>
  <c r="J64" i="41" s="1"/>
  <c r="I64" i="41"/>
  <c r="J65" i="41"/>
  <c r="H66" i="41"/>
  <c r="J66" i="41" s="1"/>
  <c r="I66" i="41"/>
  <c r="J67" i="41"/>
  <c r="J68" i="41"/>
  <c r="H75" i="41"/>
  <c r="H74" i="41" s="1"/>
  <c r="J74" i="41" s="1"/>
  <c r="I75" i="41"/>
  <c r="I74" i="41" s="1"/>
  <c r="J76" i="41"/>
  <c r="H77" i="41"/>
  <c r="J77" i="41" s="1"/>
  <c r="I77" i="41"/>
  <c r="J78" i="41"/>
  <c r="H80" i="41"/>
  <c r="H79" i="41" s="1"/>
  <c r="I80" i="41"/>
  <c r="J81" i="41"/>
  <c r="J82" i="41"/>
  <c r="J83" i="41"/>
  <c r="J84" i="41"/>
  <c r="H85" i="41"/>
  <c r="I85" i="41"/>
  <c r="J86" i="41"/>
  <c r="J87" i="41"/>
  <c r="J88" i="41"/>
  <c r="J89" i="41"/>
  <c r="J90" i="41"/>
  <c r="J91" i="41"/>
  <c r="H92" i="41"/>
  <c r="I92" i="41"/>
  <c r="J93" i="41"/>
  <c r="H94" i="41"/>
  <c r="I94" i="41"/>
  <c r="H97" i="41"/>
  <c r="J97" i="41" s="1"/>
  <c r="I97" i="41"/>
  <c r="J98" i="41"/>
  <c r="J99" i="41"/>
  <c r="H100" i="41"/>
  <c r="J100" i="41" s="1"/>
  <c r="I100" i="41"/>
  <c r="J101" i="41"/>
  <c r="J102" i="41"/>
  <c r="H103" i="41"/>
  <c r="J103" i="41" s="1"/>
  <c r="I103" i="41"/>
  <c r="J104" i="41"/>
  <c r="H105" i="41"/>
  <c r="I105" i="41"/>
  <c r="J106" i="41"/>
  <c r="H108" i="41"/>
  <c r="I108" i="41"/>
  <c r="I107" i="41" s="1"/>
  <c r="J109" i="41"/>
  <c r="J110" i="41"/>
  <c r="H111" i="41"/>
  <c r="H107" i="41" s="1"/>
  <c r="I111" i="41"/>
  <c r="J112" i="41"/>
  <c r="J113" i="41"/>
  <c r="H115" i="41"/>
  <c r="I115" i="41"/>
  <c r="I114" i="41" s="1"/>
  <c r="J116" i="41"/>
  <c r="H117" i="41"/>
  <c r="I117" i="41"/>
  <c r="J118" i="41"/>
  <c r="H119" i="41"/>
  <c r="J119" i="41" s="1"/>
  <c r="I119" i="41"/>
  <c r="J120" i="41"/>
  <c r="J121" i="41"/>
  <c r="J122" i="41"/>
  <c r="H123" i="41"/>
  <c r="I123" i="41"/>
  <c r="J123" i="41"/>
  <c r="J124" i="41"/>
  <c r="H126" i="41"/>
  <c r="I126" i="41"/>
  <c r="I125" i="41" s="1"/>
  <c r="J126" i="41"/>
  <c r="J127" i="41"/>
  <c r="H128" i="41"/>
  <c r="I128" i="41"/>
  <c r="J128" i="41"/>
  <c r="J129" i="41"/>
  <c r="J8" i="40"/>
  <c r="J9" i="40"/>
  <c r="J10" i="40"/>
  <c r="I11" i="40"/>
  <c r="J11" i="40"/>
  <c r="J12" i="40"/>
  <c r="J13" i="40"/>
  <c r="H14" i="40"/>
  <c r="I14" i="40"/>
  <c r="J14" i="40" s="1"/>
  <c r="J15" i="40"/>
  <c r="J16" i="40"/>
  <c r="H17" i="40"/>
  <c r="J17" i="40" s="1"/>
  <c r="I17" i="40"/>
  <c r="J18" i="40"/>
  <c r="J19" i="40"/>
  <c r="J20" i="40"/>
  <c r="J21" i="40"/>
  <c r="J22" i="40"/>
  <c r="J23" i="40"/>
  <c r="H24" i="40"/>
  <c r="J24" i="40" s="1"/>
  <c r="I24" i="40"/>
  <c r="J25" i="40"/>
  <c r="J26" i="40"/>
  <c r="H27" i="40"/>
  <c r="I27" i="40"/>
  <c r="J27" i="40"/>
  <c r="J28" i="40"/>
  <c r="H30" i="40"/>
  <c r="I30" i="40"/>
  <c r="J30" i="40"/>
  <c r="J31" i="40"/>
  <c r="J32" i="40"/>
  <c r="J33" i="40"/>
  <c r="J34" i="40"/>
  <c r="J35" i="40"/>
  <c r="H36" i="40"/>
  <c r="I36" i="40"/>
  <c r="J36" i="40"/>
  <c r="J37" i="40"/>
  <c r="J38" i="40"/>
  <c r="H39" i="40"/>
  <c r="I39" i="40"/>
  <c r="J39" i="40"/>
  <c r="J40" i="40"/>
  <c r="J41" i="40"/>
  <c r="J42" i="40"/>
  <c r="J43" i="40"/>
  <c r="H44" i="40"/>
  <c r="I44" i="40"/>
  <c r="J44" i="40"/>
  <c r="J45" i="40"/>
  <c r="J46" i="40"/>
  <c r="H47" i="40"/>
  <c r="I47" i="40"/>
  <c r="J47" i="40"/>
  <c r="J48" i="40"/>
  <c r="J49" i="40"/>
  <c r="J50" i="40"/>
  <c r="H51" i="40"/>
  <c r="J51" i="40" s="1"/>
  <c r="I51" i="40"/>
  <c r="J52" i="40"/>
  <c r="J53" i="40"/>
  <c r="H54" i="40"/>
  <c r="J54" i="40" s="1"/>
  <c r="I54" i="40"/>
  <c r="J55" i="40"/>
  <c r="J56" i="40"/>
  <c r="J57" i="40"/>
  <c r="H58" i="40"/>
  <c r="I58" i="40"/>
  <c r="J59" i="40"/>
  <c r="H61" i="40"/>
  <c r="I61" i="40"/>
  <c r="I60" i="40" s="1"/>
  <c r="J61" i="40"/>
  <c r="J62" i="40"/>
  <c r="H63" i="40"/>
  <c r="I63" i="40"/>
  <c r="J63" i="40"/>
  <c r="J64" i="40"/>
  <c r="H65" i="40"/>
  <c r="I65" i="40"/>
  <c r="J65" i="40"/>
  <c r="J66" i="40"/>
  <c r="J67" i="40"/>
  <c r="I73" i="40"/>
  <c r="H74" i="40"/>
  <c r="J74" i="40" s="1"/>
  <c r="I74" i="40"/>
  <c r="J75" i="40"/>
  <c r="H76" i="40"/>
  <c r="H73" i="40" s="1"/>
  <c r="J73" i="40" s="1"/>
  <c r="I76" i="40"/>
  <c r="J77" i="40"/>
  <c r="H79" i="40"/>
  <c r="H78" i="40" s="1"/>
  <c r="I79" i="40"/>
  <c r="J80" i="40"/>
  <c r="J81" i="40"/>
  <c r="J82" i="40"/>
  <c r="J83" i="40"/>
  <c r="H84" i="40"/>
  <c r="I84" i="40"/>
  <c r="J85" i="40"/>
  <c r="J86" i="40"/>
  <c r="J87" i="40"/>
  <c r="J88" i="40"/>
  <c r="J89" i="40"/>
  <c r="J90" i="40"/>
  <c r="H91" i="40"/>
  <c r="I91" i="40"/>
  <c r="J91" i="40" s="1"/>
  <c r="J92" i="40"/>
  <c r="H93" i="40"/>
  <c r="I93" i="40"/>
  <c r="J93" i="40"/>
  <c r="H96" i="40"/>
  <c r="J96" i="40" s="1"/>
  <c r="I96" i="40"/>
  <c r="J97" i="40"/>
  <c r="J98" i="40"/>
  <c r="H99" i="40"/>
  <c r="J99" i="40" s="1"/>
  <c r="I99" i="40"/>
  <c r="J101" i="40"/>
  <c r="H102" i="40"/>
  <c r="J102" i="40" s="1"/>
  <c r="J103" i="40"/>
  <c r="H104" i="40"/>
  <c r="I104" i="40"/>
  <c r="J104" i="40" s="1"/>
  <c r="J105" i="40"/>
  <c r="J107" i="40"/>
  <c r="J108" i="40"/>
  <c r="J109" i="40"/>
  <c r="H110" i="40"/>
  <c r="H106" i="40" s="1"/>
  <c r="I110" i="40"/>
  <c r="I106" i="40" s="1"/>
  <c r="J110" i="40"/>
  <c r="J111" i="40"/>
  <c r="J112" i="40"/>
  <c r="H114" i="40"/>
  <c r="I114" i="40"/>
  <c r="J114" i="40"/>
  <c r="J115" i="40"/>
  <c r="H116" i="40"/>
  <c r="I116" i="40"/>
  <c r="J116" i="40"/>
  <c r="J117" i="40"/>
  <c r="H118" i="40"/>
  <c r="I118" i="40"/>
  <c r="J119" i="40"/>
  <c r="J120" i="40"/>
  <c r="J121" i="40"/>
  <c r="H122" i="40"/>
  <c r="I122" i="40"/>
  <c r="J122" i="40" s="1"/>
  <c r="J123" i="40"/>
  <c r="I124" i="40"/>
  <c r="H125" i="40"/>
  <c r="H124" i="40" s="1"/>
  <c r="J124" i="40" s="1"/>
  <c r="J126" i="40"/>
  <c r="H127" i="40"/>
  <c r="J127" i="40" s="1"/>
  <c r="J128" i="40"/>
  <c r="H9" i="39"/>
  <c r="I9" i="39"/>
  <c r="J10" i="39"/>
  <c r="J11" i="39"/>
  <c r="H12" i="39"/>
  <c r="J12" i="39" s="1"/>
  <c r="I12" i="39"/>
  <c r="J13" i="39"/>
  <c r="J14" i="39"/>
  <c r="H15" i="39"/>
  <c r="J15" i="39" s="1"/>
  <c r="I15" i="39"/>
  <c r="J16" i="39"/>
  <c r="J17" i="39"/>
  <c r="H18" i="39"/>
  <c r="I18" i="39"/>
  <c r="J18" i="39" s="1"/>
  <c r="J19" i="39"/>
  <c r="J20" i="39"/>
  <c r="J21" i="39"/>
  <c r="J22" i="39"/>
  <c r="J23" i="39"/>
  <c r="J24" i="39"/>
  <c r="H25" i="39"/>
  <c r="J25" i="39" s="1"/>
  <c r="I25" i="39"/>
  <c r="J26" i="39"/>
  <c r="J27" i="39"/>
  <c r="H28" i="39"/>
  <c r="J28" i="39" s="1"/>
  <c r="I28" i="39"/>
  <c r="J29" i="39"/>
  <c r="H31" i="39"/>
  <c r="H30" i="39" s="1"/>
  <c r="I31" i="39"/>
  <c r="J32" i="39"/>
  <c r="J33" i="39"/>
  <c r="J34" i="39"/>
  <c r="J35" i="39"/>
  <c r="J36" i="39"/>
  <c r="H37" i="39"/>
  <c r="I37" i="39"/>
  <c r="J38" i="39"/>
  <c r="J39" i="39"/>
  <c r="H40" i="39"/>
  <c r="I40" i="39"/>
  <c r="J41" i="39"/>
  <c r="J42" i="39"/>
  <c r="J43" i="39"/>
  <c r="J44" i="39"/>
  <c r="H45" i="39"/>
  <c r="J45" i="39" s="1"/>
  <c r="I45" i="39"/>
  <c r="J46" i="39"/>
  <c r="J47" i="39"/>
  <c r="H48" i="39"/>
  <c r="J48" i="39" s="1"/>
  <c r="I48" i="39"/>
  <c r="J49" i="39"/>
  <c r="J50" i="39"/>
  <c r="J51" i="39"/>
  <c r="H52" i="39"/>
  <c r="I52" i="39"/>
  <c r="J52" i="39" s="1"/>
  <c r="J53" i="39"/>
  <c r="J54" i="39"/>
  <c r="H55" i="39"/>
  <c r="I55" i="39"/>
  <c r="J56" i="39"/>
  <c r="J57" i="39"/>
  <c r="J58" i="39"/>
  <c r="H59" i="39"/>
  <c r="J59" i="39" s="1"/>
  <c r="I59" i="39"/>
  <c r="J60" i="39"/>
  <c r="H62" i="39"/>
  <c r="H61" i="39" s="1"/>
  <c r="I62" i="39"/>
  <c r="I61" i="39" s="1"/>
  <c r="J63" i="39"/>
  <c r="H64" i="39"/>
  <c r="I64" i="39"/>
  <c r="J64" i="39" s="1"/>
  <c r="J65" i="39"/>
  <c r="H66" i="39"/>
  <c r="I66" i="39"/>
  <c r="J66" i="39" s="1"/>
  <c r="J67" i="39"/>
  <c r="J68" i="39"/>
  <c r="H76" i="39"/>
  <c r="I76" i="39"/>
  <c r="I75" i="39" s="1"/>
  <c r="J76" i="39"/>
  <c r="J77" i="39"/>
  <c r="H78" i="39"/>
  <c r="H75" i="39" s="1"/>
  <c r="I78" i="39"/>
  <c r="J78" i="39"/>
  <c r="J79" i="39"/>
  <c r="H81" i="39"/>
  <c r="I81" i="39"/>
  <c r="J82" i="39"/>
  <c r="J83" i="39"/>
  <c r="J84" i="39"/>
  <c r="J85" i="39"/>
  <c r="H86" i="39"/>
  <c r="J86" i="39" s="1"/>
  <c r="I86" i="39"/>
  <c r="J87" i="39"/>
  <c r="J88" i="39"/>
  <c r="J89" i="39"/>
  <c r="J90" i="39"/>
  <c r="J91" i="39"/>
  <c r="J92" i="39"/>
  <c r="H93" i="39"/>
  <c r="J93" i="39" s="1"/>
  <c r="I93" i="39"/>
  <c r="J94" i="39"/>
  <c r="H95" i="39"/>
  <c r="I95" i="39"/>
  <c r="H98" i="39"/>
  <c r="I98" i="39"/>
  <c r="J98" i="39"/>
  <c r="J99" i="39"/>
  <c r="J100" i="39"/>
  <c r="H101" i="39"/>
  <c r="I101" i="39"/>
  <c r="I97" i="39" s="1"/>
  <c r="J102" i="39"/>
  <c r="J103" i="39"/>
  <c r="H104" i="39"/>
  <c r="I104" i="39"/>
  <c r="J105" i="39"/>
  <c r="H106" i="39"/>
  <c r="I106" i="39"/>
  <c r="J107" i="39"/>
  <c r="H109" i="39"/>
  <c r="J109" i="39" s="1"/>
  <c r="I109" i="39"/>
  <c r="J110" i="39"/>
  <c r="J111" i="39"/>
  <c r="H112" i="39"/>
  <c r="H108" i="39" s="1"/>
  <c r="I112" i="39"/>
  <c r="J113" i="39"/>
  <c r="J114" i="39"/>
  <c r="H116" i="39"/>
  <c r="H115" i="39" s="1"/>
  <c r="I116" i="39"/>
  <c r="J117" i="39"/>
  <c r="H118" i="39"/>
  <c r="I118" i="39"/>
  <c r="J119" i="39"/>
  <c r="H120" i="39"/>
  <c r="I120" i="39"/>
  <c r="J121" i="39"/>
  <c r="J122" i="39"/>
  <c r="J123" i="39"/>
  <c r="H124" i="39"/>
  <c r="J124" i="39" s="1"/>
  <c r="I124" i="39"/>
  <c r="J125" i="39"/>
  <c r="H127" i="39"/>
  <c r="H126" i="39" s="1"/>
  <c r="I127" i="39"/>
  <c r="I126" i="39" s="1"/>
  <c r="J128" i="39"/>
  <c r="H129" i="39"/>
  <c r="I129" i="39"/>
  <c r="J129" i="39"/>
  <c r="J130" i="39"/>
  <c r="H9" i="38"/>
  <c r="J11" i="38"/>
  <c r="H12" i="38"/>
  <c r="J12" i="38" s="1"/>
  <c r="J13" i="38"/>
  <c r="J14" i="38"/>
  <c r="H15" i="38"/>
  <c r="J15" i="38" s="1"/>
  <c r="I15" i="38"/>
  <c r="I8" i="38" s="1"/>
  <c r="J16" i="38"/>
  <c r="J17" i="38"/>
  <c r="H18" i="38"/>
  <c r="J18" i="38" s="1"/>
  <c r="I18" i="38"/>
  <c r="J19" i="38"/>
  <c r="J20" i="38"/>
  <c r="J21" i="38"/>
  <c r="J22" i="38"/>
  <c r="J23" i="38"/>
  <c r="J24" i="38"/>
  <c r="H25" i="38"/>
  <c r="J25" i="38" s="1"/>
  <c r="I25" i="38"/>
  <c r="J26" i="38"/>
  <c r="J27" i="38"/>
  <c r="H28" i="38"/>
  <c r="J28" i="38" s="1"/>
  <c r="I28" i="38"/>
  <c r="J29" i="38"/>
  <c r="H31" i="38"/>
  <c r="I31" i="38"/>
  <c r="J32" i="38"/>
  <c r="J33" i="38"/>
  <c r="J34" i="38"/>
  <c r="J35" i="38"/>
  <c r="J36" i="38"/>
  <c r="H37" i="38"/>
  <c r="I37" i="38"/>
  <c r="J38" i="38"/>
  <c r="J39" i="38"/>
  <c r="H40" i="38"/>
  <c r="J40" i="38" s="1"/>
  <c r="J41" i="38"/>
  <c r="J42" i="38"/>
  <c r="J43" i="38"/>
  <c r="J44" i="38"/>
  <c r="H45" i="38"/>
  <c r="I45" i="38"/>
  <c r="J46" i="38"/>
  <c r="J47" i="38"/>
  <c r="H48" i="38"/>
  <c r="J48" i="38" s="1"/>
  <c r="I48" i="38"/>
  <c r="J49" i="38"/>
  <c r="J50" i="38"/>
  <c r="J51" i="38"/>
  <c r="H52" i="38"/>
  <c r="I52" i="38"/>
  <c r="J52" i="38"/>
  <c r="J53" i="38"/>
  <c r="J54" i="38"/>
  <c r="H55" i="38"/>
  <c r="I55" i="38"/>
  <c r="J55" i="38" s="1"/>
  <c r="J56" i="38"/>
  <c r="J57" i="38"/>
  <c r="J58" i="38"/>
  <c r="H59" i="38"/>
  <c r="I59" i="38"/>
  <c r="J60" i="38"/>
  <c r="H62" i="38"/>
  <c r="I62" i="38"/>
  <c r="I61" i="38" s="1"/>
  <c r="J63" i="38"/>
  <c r="H64" i="38"/>
  <c r="J64" i="38" s="1"/>
  <c r="I64" i="38"/>
  <c r="J65" i="38"/>
  <c r="H66" i="38"/>
  <c r="J66" i="38" s="1"/>
  <c r="I66" i="38"/>
  <c r="J67" i="38"/>
  <c r="J68" i="38"/>
  <c r="H76" i="38"/>
  <c r="H75" i="38" s="1"/>
  <c r="I76" i="38"/>
  <c r="J77" i="38"/>
  <c r="H78" i="38"/>
  <c r="I78" i="38"/>
  <c r="J79" i="38"/>
  <c r="H81" i="38"/>
  <c r="H80" i="38" s="1"/>
  <c r="I81" i="38"/>
  <c r="I80" i="38" s="1"/>
  <c r="J82" i="38"/>
  <c r="J83" i="38"/>
  <c r="J84" i="38"/>
  <c r="J85" i="38"/>
  <c r="H86" i="38"/>
  <c r="I86" i="38"/>
  <c r="J86" i="38"/>
  <c r="J87" i="38"/>
  <c r="J88" i="38"/>
  <c r="J89" i="38"/>
  <c r="J90" i="38"/>
  <c r="J91" i="38"/>
  <c r="J92" i="38"/>
  <c r="H93" i="38"/>
  <c r="I93" i="38"/>
  <c r="J93" i="38" s="1"/>
  <c r="J94" i="38"/>
  <c r="H95" i="38"/>
  <c r="I95" i="38"/>
  <c r="H98" i="38"/>
  <c r="I98" i="38"/>
  <c r="I97" i="38" s="1"/>
  <c r="J99" i="38"/>
  <c r="J100" i="38"/>
  <c r="H101" i="38"/>
  <c r="J101" i="38" s="1"/>
  <c r="I101" i="38"/>
  <c r="J102" i="38"/>
  <c r="J103" i="38"/>
  <c r="J104" i="38"/>
  <c r="J105" i="38"/>
  <c r="H106" i="38"/>
  <c r="I106" i="38"/>
  <c r="J107" i="38"/>
  <c r="H109" i="38"/>
  <c r="I109" i="38"/>
  <c r="I108" i="38" s="1"/>
  <c r="J110" i="38"/>
  <c r="J111" i="38"/>
  <c r="H112" i="38"/>
  <c r="J112" i="38" s="1"/>
  <c r="J113" i="38"/>
  <c r="J114" i="38"/>
  <c r="H116" i="38"/>
  <c r="H115" i="38" s="1"/>
  <c r="I116" i="38"/>
  <c r="J117" i="38"/>
  <c r="H118" i="38"/>
  <c r="I118" i="38"/>
  <c r="J119" i="38"/>
  <c r="H120" i="38"/>
  <c r="I120" i="38"/>
  <c r="J121" i="38"/>
  <c r="J122" i="38"/>
  <c r="J123" i="38"/>
  <c r="H124" i="38"/>
  <c r="J124" i="38" s="1"/>
  <c r="I124" i="38"/>
  <c r="J125" i="38"/>
  <c r="H127" i="38"/>
  <c r="H126" i="38" s="1"/>
  <c r="I127" i="38"/>
  <c r="I126" i="38" s="1"/>
  <c r="J128" i="38"/>
  <c r="H129" i="38"/>
  <c r="I129" i="38"/>
  <c r="J130" i="38"/>
  <c r="H9" i="37"/>
  <c r="I9" i="37"/>
  <c r="J10" i="37"/>
  <c r="J11" i="37"/>
  <c r="H12" i="37"/>
  <c r="I12" i="37"/>
  <c r="J12" i="37"/>
  <c r="J13" i="37"/>
  <c r="J14" i="37"/>
  <c r="H15" i="37"/>
  <c r="I15" i="37"/>
  <c r="J15" i="37"/>
  <c r="J16" i="37"/>
  <c r="J17" i="37"/>
  <c r="H18" i="37"/>
  <c r="I18" i="37"/>
  <c r="J18" i="37" s="1"/>
  <c r="J19" i="37"/>
  <c r="J20" i="37"/>
  <c r="J21" i="37"/>
  <c r="J22" i="37"/>
  <c r="J23" i="37"/>
  <c r="J24" i="37"/>
  <c r="H25" i="37"/>
  <c r="I25" i="37"/>
  <c r="J26" i="37"/>
  <c r="J27" i="37"/>
  <c r="H28" i="37"/>
  <c r="I28" i="37"/>
  <c r="J29" i="37"/>
  <c r="H31" i="37"/>
  <c r="I31" i="37"/>
  <c r="J32" i="37"/>
  <c r="J33" i="37"/>
  <c r="J34" i="37"/>
  <c r="J35" i="37"/>
  <c r="J36" i="37"/>
  <c r="H37" i="37"/>
  <c r="I37" i="37"/>
  <c r="J38" i="37"/>
  <c r="J39" i="37"/>
  <c r="H40" i="37"/>
  <c r="J40" i="37" s="1"/>
  <c r="I40" i="37"/>
  <c r="J41" i="37"/>
  <c r="J42" i="37"/>
  <c r="J43" i="37"/>
  <c r="J44" i="37"/>
  <c r="H45" i="37"/>
  <c r="I45" i="37"/>
  <c r="J46" i="37"/>
  <c r="J47" i="37"/>
  <c r="H48" i="37"/>
  <c r="I48" i="37"/>
  <c r="J49" i="37"/>
  <c r="J50" i="37"/>
  <c r="J51" i="37"/>
  <c r="H52" i="37"/>
  <c r="I52" i="37"/>
  <c r="J53" i="37"/>
  <c r="J54" i="37"/>
  <c r="H55" i="37"/>
  <c r="J55" i="37" s="1"/>
  <c r="I55" i="37"/>
  <c r="J56" i="37"/>
  <c r="J57" i="37"/>
  <c r="J58" i="37"/>
  <c r="H59" i="37"/>
  <c r="I59" i="37"/>
  <c r="J59" i="37"/>
  <c r="J60" i="37"/>
  <c r="H62" i="37"/>
  <c r="I62" i="37"/>
  <c r="J62" i="37"/>
  <c r="J63" i="37"/>
  <c r="H64" i="37"/>
  <c r="I64" i="37"/>
  <c r="J64" i="37"/>
  <c r="J65" i="37"/>
  <c r="H66" i="37"/>
  <c r="I66" i="37"/>
  <c r="J66" i="37"/>
  <c r="J67" i="37"/>
  <c r="J68" i="37"/>
  <c r="H75" i="37"/>
  <c r="I75" i="37"/>
  <c r="I74" i="37" s="1"/>
  <c r="J76" i="37"/>
  <c r="H77" i="37"/>
  <c r="J77" i="37" s="1"/>
  <c r="I77" i="37"/>
  <c r="J78" i="37"/>
  <c r="H80" i="37"/>
  <c r="I80" i="37"/>
  <c r="I79" i="37" s="1"/>
  <c r="J81" i="37"/>
  <c r="J82" i="37"/>
  <c r="J83" i="37"/>
  <c r="J84" i="37"/>
  <c r="H85" i="37"/>
  <c r="J85" i="37" s="1"/>
  <c r="I85" i="37"/>
  <c r="J86" i="37"/>
  <c r="J87" i="37"/>
  <c r="J88" i="37"/>
  <c r="J89" i="37"/>
  <c r="J90" i="37"/>
  <c r="J91" i="37"/>
  <c r="H92" i="37"/>
  <c r="J92" i="37" s="1"/>
  <c r="I92" i="37"/>
  <c r="J93" i="37"/>
  <c r="H94" i="37"/>
  <c r="J94" i="37" s="1"/>
  <c r="I94" i="37"/>
  <c r="H97" i="37"/>
  <c r="I97" i="37"/>
  <c r="J97" i="37"/>
  <c r="J98" i="37"/>
  <c r="J99" i="37"/>
  <c r="H100" i="37"/>
  <c r="I100" i="37"/>
  <c r="I96" i="37" s="1"/>
  <c r="J101" i="37"/>
  <c r="J102" i="37"/>
  <c r="H103" i="37"/>
  <c r="I103" i="37"/>
  <c r="J104" i="37"/>
  <c r="H105" i="37"/>
  <c r="I105" i="37"/>
  <c r="J106" i="37"/>
  <c r="H108" i="37"/>
  <c r="J108" i="37" s="1"/>
  <c r="I108" i="37"/>
  <c r="J109" i="37"/>
  <c r="J110" i="37"/>
  <c r="H111" i="37"/>
  <c r="J111" i="37" s="1"/>
  <c r="I111" i="37"/>
  <c r="J112" i="37"/>
  <c r="J113" i="37"/>
  <c r="H115" i="37"/>
  <c r="I115" i="37"/>
  <c r="J116" i="37"/>
  <c r="H117" i="37"/>
  <c r="J117" i="37" s="1"/>
  <c r="I117" i="37"/>
  <c r="J118" i="37"/>
  <c r="H119" i="37"/>
  <c r="I119" i="37"/>
  <c r="J120" i="37"/>
  <c r="J121" i="37"/>
  <c r="J122" i="37"/>
  <c r="H123" i="37"/>
  <c r="J123" i="37" s="1"/>
  <c r="I123" i="37"/>
  <c r="J124" i="37"/>
  <c r="H126" i="37"/>
  <c r="H125" i="37" s="1"/>
  <c r="I126" i="37"/>
  <c r="J127" i="37"/>
  <c r="H128" i="37"/>
  <c r="I128" i="37"/>
  <c r="J128" i="37" s="1"/>
  <c r="J129" i="37"/>
  <c r="H10" i="36"/>
  <c r="I10" i="36"/>
  <c r="J11" i="36"/>
  <c r="J12" i="36"/>
  <c r="H13" i="36"/>
  <c r="I13" i="36"/>
  <c r="J14" i="36"/>
  <c r="J15" i="36"/>
  <c r="H16" i="36"/>
  <c r="I16" i="36"/>
  <c r="J16" i="36"/>
  <c r="J17" i="36"/>
  <c r="J18" i="36"/>
  <c r="H19" i="36"/>
  <c r="I19" i="36"/>
  <c r="J19" i="36" s="1"/>
  <c r="J20" i="36"/>
  <c r="J21" i="36"/>
  <c r="J22" i="36"/>
  <c r="J23" i="36"/>
  <c r="J24" i="36"/>
  <c r="J25" i="36"/>
  <c r="H26" i="36"/>
  <c r="I26" i="36"/>
  <c r="J27" i="36"/>
  <c r="J28" i="36"/>
  <c r="H29" i="36"/>
  <c r="I29" i="36"/>
  <c r="J30" i="36"/>
  <c r="H32" i="36"/>
  <c r="I32" i="36"/>
  <c r="J33" i="36"/>
  <c r="J34" i="36"/>
  <c r="J35" i="36"/>
  <c r="J36" i="36"/>
  <c r="J37" i="36"/>
  <c r="H38" i="36"/>
  <c r="I38" i="36"/>
  <c r="J39" i="36"/>
  <c r="J40" i="36"/>
  <c r="H41" i="36"/>
  <c r="I41" i="36"/>
  <c r="J42" i="36"/>
  <c r="J43" i="36"/>
  <c r="J44" i="36"/>
  <c r="J45" i="36"/>
  <c r="H46" i="36"/>
  <c r="I46" i="36"/>
  <c r="J47" i="36"/>
  <c r="J48" i="36"/>
  <c r="H49" i="36"/>
  <c r="I49" i="36"/>
  <c r="J50" i="36"/>
  <c r="J51" i="36"/>
  <c r="J52" i="36"/>
  <c r="H53" i="36"/>
  <c r="I53" i="36"/>
  <c r="J54" i="36"/>
  <c r="J55" i="36"/>
  <c r="H56" i="36"/>
  <c r="J56" i="36" s="1"/>
  <c r="I56" i="36"/>
  <c r="J57" i="36"/>
  <c r="J58" i="36"/>
  <c r="J59" i="36"/>
  <c r="H60" i="36"/>
  <c r="I60" i="36"/>
  <c r="J60" i="36"/>
  <c r="J61" i="36"/>
  <c r="H63" i="36"/>
  <c r="I63" i="36"/>
  <c r="J64" i="36"/>
  <c r="H65" i="36"/>
  <c r="J65" i="36" s="1"/>
  <c r="I65" i="36"/>
  <c r="J66" i="36"/>
  <c r="H67" i="36"/>
  <c r="I67" i="36"/>
  <c r="J68" i="36"/>
  <c r="J69" i="36"/>
  <c r="I76" i="36"/>
  <c r="H77" i="36"/>
  <c r="H76" i="36" s="1"/>
  <c r="J76" i="36" s="1"/>
  <c r="I77" i="36"/>
  <c r="J78" i="36"/>
  <c r="H79" i="36"/>
  <c r="J79" i="36" s="1"/>
  <c r="I79" i="36"/>
  <c r="J80" i="36"/>
  <c r="H82" i="36"/>
  <c r="H81" i="36" s="1"/>
  <c r="I82" i="36"/>
  <c r="J83" i="36"/>
  <c r="J84" i="36"/>
  <c r="J85" i="36"/>
  <c r="J86" i="36"/>
  <c r="H87" i="36"/>
  <c r="I87" i="36"/>
  <c r="J88" i="36"/>
  <c r="J89" i="36"/>
  <c r="J90" i="36"/>
  <c r="J91" i="36"/>
  <c r="J92" i="36"/>
  <c r="J93" i="36"/>
  <c r="H94" i="36"/>
  <c r="I94" i="36"/>
  <c r="J95" i="36"/>
  <c r="H96" i="36"/>
  <c r="J96" i="36" s="1"/>
  <c r="I96" i="36"/>
  <c r="H99" i="36"/>
  <c r="I99" i="36"/>
  <c r="J100" i="36"/>
  <c r="J101" i="36"/>
  <c r="H102" i="36"/>
  <c r="I102" i="36"/>
  <c r="J103" i="36"/>
  <c r="J104" i="36"/>
  <c r="H105" i="36"/>
  <c r="J105" i="36" s="1"/>
  <c r="I105" i="36"/>
  <c r="J106" i="36"/>
  <c r="H107" i="36"/>
  <c r="I107" i="36"/>
  <c r="J108" i="36"/>
  <c r="H110" i="36"/>
  <c r="I110" i="36"/>
  <c r="I109" i="36" s="1"/>
  <c r="J111" i="36"/>
  <c r="J112" i="36"/>
  <c r="H113" i="36"/>
  <c r="I113" i="36"/>
  <c r="J114" i="36"/>
  <c r="J115" i="36"/>
  <c r="H117" i="36"/>
  <c r="I117" i="36"/>
  <c r="I116" i="36" s="1"/>
  <c r="J118" i="36"/>
  <c r="H119" i="36"/>
  <c r="I119" i="36"/>
  <c r="J120" i="36"/>
  <c r="H121" i="36"/>
  <c r="J121" i="36" s="1"/>
  <c r="I121" i="36"/>
  <c r="J122" i="36"/>
  <c r="J123" i="36"/>
  <c r="J124" i="36"/>
  <c r="H125" i="36"/>
  <c r="I125" i="36"/>
  <c r="J125" i="36"/>
  <c r="J126" i="36"/>
  <c r="H128" i="36"/>
  <c r="I128" i="36"/>
  <c r="J129" i="36"/>
  <c r="H130" i="36"/>
  <c r="J130" i="36" s="1"/>
  <c r="I130" i="36"/>
  <c r="J131" i="36"/>
  <c r="J61" i="41" l="1"/>
  <c r="I8" i="39"/>
  <c r="J79" i="41"/>
  <c r="H98" i="36"/>
  <c r="J67" i="36"/>
  <c r="J46" i="36"/>
  <c r="I31" i="36"/>
  <c r="J26" i="36"/>
  <c r="J100" i="37"/>
  <c r="H79" i="37"/>
  <c r="H74" i="37"/>
  <c r="J74" i="37" s="1"/>
  <c r="I30" i="37"/>
  <c r="J28" i="37"/>
  <c r="H97" i="38"/>
  <c r="J97" i="38" s="1"/>
  <c r="J37" i="38"/>
  <c r="J95" i="39"/>
  <c r="J37" i="39"/>
  <c r="J84" i="40"/>
  <c r="J105" i="41"/>
  <c r="I79" i="41"/>
  <c r="I8" i="41"/>
  <c r="I127" i="36"/>
  <c r="J127" i="36" s="1"/>
  <c r="H116" i="36"/>
  <c r="J116" i="36" s="1"/>
  <c r="J113" i="36"/>
  <c r="J94" i="36"/>
  <c r="J87" i="36"/>
  <c r="J77" i="36"/>
  <c r="I62" i="36"/>
  <c r="H31" i="36"/>
  <c r="J13" i="36"/>
  <c r="H9" i="36"/>
  <c r="J9" i="36" s="1"/>
  <c r="I114" i="37"/>
  <c r="I107" i="37"/>
  <c r="J105" i="37"/>
  <c r="H96" i="37"/>
  <c r="I61" i="37"/>
  <c r="H30" i="37"/>
  <c r="I8" i="37"/>
  <c r="J8" i="37" s="1"/>
  <c r="J129" i="38"/>
  <c r="J120" i="38"/>
  <c r="J106" i="38"/>
  <c r="J95" i="38"/>
  <c r="H61" i="38"/>
  <c r="H131" i="38" s="1"/>
  <c r="H8" i="38"/>
  <c r="J120" i="39"/>
  <c r="J104" i="39"/>
  <c r="J101" i="39"/>
  <c r="H80" i="39"/>
  <c r="J75" i="39"/>
  <c r="J55" i="39"/>
  <c r="J118" i="40"/>
  <c r="H113" i="40"/>
  <c r="I95" i="40"/>
  <c r="J79" i="40"/>
  <c r="J76" i="40"/>
  <c r="H60" i="40"/>
  <c r="J60" i="40" s="1"/>
  <c r="J58" i="40"/>
  <c r="I29" i="40"/>
  <c r="H125" i="41"/>
  <c r="J125" i="41" s="1"/>
  <c r="H114" i="41"/>
  <c r="J114" i="41" s="1"/>
  <c r="J107" i="41"/>
  <c r="J108" i="41"/>
  <c r="J92" i="41"/>
  <c r="J85" i="41"/>
  <c r="J75" i="41"/>
  <c r="J62" i="41"/>
  <c r="J45" i="41"/>
  <c r="H8" i="41"/>
  <c r="H30" i="38"/>
  <c r="H30" i="41"/>
  <c r="J30" i="41" s="1"/>
  <c r="J107" i="36"/>
  <c r="J49" i="36"/>
  <c r="J29" i="36"/>
  <c r="I9" i="36"/>
  <c r="I132" i="36" s="1"/>
  <c r="J119" i="37"/>
  <c r="J103" i="37"/>
  <c r="J48" i="37"/>
  <c r="J45" i="37"/>
  <c r="J25" i="37"/>
  <c r="J118" i="38"/>
  <c r="J78" i="38"/>
  <c r="J59" i="38"/>
  <c r="J118" i="39"/>
  <c r="I80" i="39"/>
  <c r="J40" i="39"/>
  <c r="H8" i="39"/>
  <c r="I113" i="40"/>
  <c r="J113" i="40" s="1"/>
  <c r="J37" i="41"/>
  <c r="H127" i="36"/>
  <c r="J119" i="36"/>
  <c r="J102" i="36"/>
  <c r="J99" i="36"/>
  <c r="I81" i="36"/>
  <c r="H62" i="36"/>
  <c r="J62" i="36" s="1"/>
  <c r="J53" i="36"/>
  <c r="J41" i="36"/>
  <c r="J38" i="36"/>
  <c r="I125" i="37"/>
  <c r="J125" i="37" s="1"/>
  <c r="H114" i="37"/>
  <c r="J114" i="37" s="1"/>
  <c r="J75" i="37"/>
  <c r="H61" i="37"/>
  <c r="J52" i="37"/>
  <c r="J37" i="37"/>
  <c r="H8" i="37"/>
  <c r="I115" i="38"/>
  <c r="H108" i="38"/>
  <c r="J108" i="38" s="1"/>
  <c r="I75" i="38"/>
  <c r="J75" i="38" s="1"/>
  <c r="J45" i="38"/>
  <c r="I30" i="38"/>
  <c r="I115" i="39"/>
  <c r="J115" i="39" s="1"/>
  <c r="I108" i="39"/>
  <c r="J108" i="39" s="1"/>
  <c r="J106" i="39"/>
  <c r="I30" i="39"/>
  <c r="J106" i="40"/>
  <c r="I78" i="40"/>
  <c r="H29" i="40"/>
  <c r="H7" i="40"/>
  <c r="I7" i="40"/>
  <c r="I129" i="40" s="1"/>
  <c r="J117" i="41"/>
  <c r="I96" i="41"/>
  <c r="J94" i="41"/>
  <c r="I30" i="41"/>
  <c r="I130" i="41" s="1"/>
  <c r="L132" i="45"/>
  <c r="J8" i="41"/>
  <c r="H96" i="41"/>
  <c r="J96" i="41" s="1"/>
  <c r="J115" i="41"/>
  <c r="J111" i="41"/>
  <c r="J80" i="41"/>
  <c r="J31" i="41"/>
  <c r="J9" i="41"/>
  <c r="J7" i="40"/>
  <c r="J78" i="40"/>
  <c r="J125" i="40"/>
  <c r="H95" i="40"/>
  <c r="J95" i="40" s="1"/>
  <c r="J30" i="39"/>
  <c r="I131" i="39"/>
  <c r="J126" i="39"/>
  <c r="J61" i="39"/>
  <c r="H131" i="39"/>
  <c r="J8" i="39"/>
  <c r="J127" i="39"/>
  <c r="H97" i="39"/>
  <c r="J97" i="39" s="1"/>
  <c r="J62" i="39"/>
  <c r="J116" i="39"/>
  <c r="J112" i="39"/>
  <c r="J81" i="39"/>
  <c r="J31" i="39"/>
  <c r="J9" i="39"/>
  <c r="J115" i="38"/>
  <c r="J30" i="38"/>
  <c r="I131" i="38"/>
  <c r="J126" i="38"/>
  <c r="J80" i="38"/>
  <c r="J61" i="38"/>
  <c r="J8" i="38"/>
  <c r="J127" i="38"/>
  <c r="J98" i="38"/>
  <c r="J116" i="38"/>
  <c r="J109" i="38"/>
  <c r="J76" i="38"/>
  <c r="J62" i="38"/>
  <c r="J31" i="38"/>
  <c r="J81" i="38"/>
  <c r="J79" i="37"/>
  <c r="J96" i="37"/>
  <c r="J30" i="37"/>
  <c r="J61" i="37"/>
  <c r="H107" i="37"/>
  <c r="J107" i="37" s="1"/>
  <c r="J126" i="37"/>
  <c r="J115" i="37"/>
  <c r="J80" i="37"/>
  <c r="J31" i="37"/>
  <c r="J9" i="37"/>
  <c r="J81" i="36"/>
  <c r="J98" i="36"/>
  <c r="J128" i="36"/>
  <c r="J63" i="36"/>
  <c r="H109" i="36"/>
  <c r="J109" i="36" s="1"/>
  <c r="J117" i="36"/>
  <c r="J82" i="36"/>
  <c r="J32" i="36"/>
  <c r="J10" i="36"/>
  <c r="I98" i="36"/>
  <c r="J110" i="36"/>
  <c r="J130" i="37" l="1"/>
  <c r="J131" i="39"/>
  <c r="J130" i="41"/>
  <c r="H130" i="41"/>
  <c r="I130" i="37"/>
  <c r="J31" i="36"/>
  <c r="J132" i="36" s="1"/>
  <c r="H130" i="37"/>
  <c r="J29" i="40"/>
  <c r="J80" i="39"/>
  <c r="J129" i="40"/>
  <c r="H129" i="40"/>
  <c r="J131" i="38"/>
  <c r="H132" i="36"/>
  <c r="F9" i="35" l="1"/>
  <c r="H9" i="35"/>
  <c r="I9" i="35"/>
  <c r="J9" i="35"/>
  <c r="J10" i="35"/>
  <c r="J11" i="35"/>
  <c r="J12" i="35"/>
  <c r="J13" i="35"/>
  <c r="J14" i="35"/>
  <c r="J15" i="35"/>
  <c r="F16" i="35"/>
  <c r="H16" i="35"/>
  <c r="I16" i="35"/>
  <c r="J17" i="35"/>
  <c r="J18" i="35"/>
  <c r="J19" i="35"/>
  <c r="J20" i="35"/>
  <c r="J21" i="35"/>
  <c r="J22" i="35"/>
  <c r="J23" i="35"/>
  <c r="J24" i="35"/>
  <c r="F25" i="35"/>
  <c r="H25" i="35"/>
  <c r="I25" i="35"/>
  <c r="J26" i="35"/>
  <c r="J27" i="35"/>
  <c r="J28" i="35"/>
  <c r="F29" i="35"/>
  <c r="H29" i="35"/>
  <c r="I29" i="35"/>
  <c r="J30" i="35"/>
  <c r="J31" i="35"/>
  <c r="F32" i="35"/>
  <c r="H32" i="35"/>
  <c r="J32" i="35" s="1"/>
  <c r="I32" i="35"/>
  <c r="J33" i="35"/>
  <c r="J34" i="35"/>
  <c r="J35" i="35"/>
  <c r="J36" i="35"/>
  <c r="F37" i="35"/>
  <c r="H37" i="35"/>
  <c r="I37" i="35"/>
  <c r="J38" i="35"/>
  <c r="J39" i="35"/>
  <c r="J40" i="35"/>
  <c r="J41" i="35"/>
  <c r="F42" i="35"/>
  <c r="H42" i="35"/>
  <c r="J42" i="35" s="1"/>
  <c r="I42" i="35"/>
  <c r="J43" i="35"/>
  <c r="J44" i="35"/>
  <c r="F45" i="35"/>
  <c r="H45" i="35"/>
  <c r="I45" i="35"/>
  <c r="J46" i="35"/>
  <c r="J47" i="35"/>
  <c r="J48" i="35"/>
  <c r="J49" i="35"/>
  <c r="F50" i="35"/>
  <c r="H50" i="35"/>
  <c r="I50" i="35"/>
  <c r="J51" i="35"/>
  <c r="J50" i="35" s="1"/>
  <c r="J52" i="35"/>
  <c r="F53" i="35"/>
  <c r="G9" i="34"/>
  <c r="I9" i="34"/>
  <c r="J9" i="34"/>
  <c r="K9" i="34"/>
  <c r="K10" i="34"/>
  <c r="K11" i="34"/>
  <c r="K12" i="34"/>
  <c r="K13" i="34"/>
  <c r="K14" i="34"/>
  <c r="K15" i="34"/>
  <c r="G16" i="34"/>
  <c r="I16" i="34"/>
  <c r="K16" i="34" s="1"/>
  <c r="J16" i="34"/>
  <c r="K17" i="34"/>
  <c r="K18" i="34"/>
  <c r="K19" i="34"/>
  <c r="K20" i="34"/>
  <c r="K21" i="34"/>
  <c r="K22" i="34"/>
  <c r="K23" i="34"/>
  <c r="K24" i="34"/>
  <c r="G25" i="34"/>
  <c r="I25" i="34"/>
  <c r="J25" i="34"/>
  <c r="K26" i="34"/>
  <c r="K27" i="34"/>
  <c r="K28" i="34"/>
  <c r="G29" i="34"/>
  <c r="I29" i="34"/>
  <c r="J29" i="34"/>
  <c r="K30" i="34"/>
  <c r="K31" i="34"/>
  <c r="G32" i="34"/>
  <c r="I32" i="34"/>
  <c r="K32" i="34" s="1"/>
  <c r="J32" i="34"/>
  <c r="K33" i="34"/>
  <c r="K34" i="34"/>
  <c r="K35" i="34"/>
  <c r="K36" i="34"/>
  <c r="G37" i="34"/>
  <c r="I37" i="34"/>
  <c r="K37" i="34" s="1"/>
  <c r="J37" i="34"/>
  <c r="K38" i="34"/>
  <c r="K39" i="34"/>
  <c r="K40" i="34"/>
  <c r="K41" i="34"/>
  <c r="G42" i="34"/>
  <c r="I42" i="34"/>
  <c r="K42" i="34" s="1"/>
  <c r="J42" i="34"/>
  <c r="K43" i="34"/>
  <c r="K44" i="34"/>
  <c r="G45" i="34"/>
  <c r="I45" i="34"/>
  <c r="J45" i="34"/>
  <c r="K46" i="34"/>
  <c r="K47" i="34"/>
  <c r="K48" i="34"/>
  <c r="K49" i="34"/>
  <c r="G50" i="34"/>
  <c r="I50" i="34"/>
  <c r="J50" i="34"/>
  <c r="K51" i="34"/>
  <c r="K52" i="34"/>
  <c r="G53" i="34"/>
  <c r="I53" i="34"/>
  <c r="J53" i="34"/>
  <c r="K54" i="34"/>
  <c r="G9" i="33"/>
  <c r="I9" i="33"/>
  <c r="K9" i="33" s="1"/>
  <c r="J9" i="33"/>
  <c r="K10" i="33"/>
  <c r="K11" i="33"/>
  <c r="K12" i="33"/>
  <c r="K13" i="33"/>
  <c r="K14" i="33"/>
  <c r="K15" i="33"/>
  <c r="G16" i="33"/>
  <c r="I16" i="33"/>
  <c r="K16" i="33" s="1"/>
  <c r="J16" i="33"/>
  <c r="K17" i="33"/>
  <c r="K18" i="33"/>
  <c r="K19" i="33"/>
  <c r="K20" i="33"/>
  <c r="K21" i="33"/>
  <c r="K22" i="33"/>
  <c r="K23" i="33"/>
  <c r="K24" i="33"/>
  <c r="G25" i="33"/>
  <c r="I25" i="33"/>
  <c r="K25" i="33" s="1"/>
  <c r="J25" i="33"/>
  <c r="K26" i="33"/>
  <c r="K27" i="33"/>
  <c r="K28" i="33"/>
  <c r="G29" i="33"/>
  <c r="I29" i="33"/>
  <c r="K29" i="33" s="1"/>
  <c r="J29" i="33"/>
  <c r="K30" i="33"/>
  <c r="K31" i="33"/>
  <c r="G32" i="33"/>
  <c r="I32" i="33"/>
  <c r="J32" i="33"/>
  <c r="K33" i="33"/>
  <c r="K34" i="33"/>
  <c r="K35" i="33"/>
  <c r="K36" i="33"/>
  <c r="G37" i="33"/>
  <c r="I37" i="33"/>
  <c r="K37" i="33" s="1"/>
  <c r="J37" i="33"/>
  <c r="K38" i="33"/>
  <c r="K39" i="33"/>
  <c r="K40" i="33"/>
  <c r="K41" i="33"/>
  <c r="G42" i="33"/>
  <c r="I42" i="33"/>
  <c r="J42" i="33"/>
  <c r="K43" i="33"/>
  <c r="K44" i="33"/>
  <c r="G45" i="33"/>
  <c r="I45" i="33"/>
  <c r="K45" i="33" s="1"/>
  <c r="J45" i="33"/>
  <c r="K46" i="33"/>
  <c r="K47" i="33"/>
  <c r="K48" i="33"/>
  <c r="K49" i="33"/>
  <c r="G50" i="33"/>
  <c r="I50" i="33"/>
  <c r="J50" i="33"/>
  <c r="K51" i="33"/>
  <c r="K52" i="33"/>
  <c r="G53" i="33"/>
  <c r="I53" i="33"/>
  <c r="J53" i="33"/>
  <c r="K53" i="33"/>
  <c r="K54" i="33"/>
  <c r="G9" i="32"/>
  <c r="I9" i="32"/>
  <c r="J9" i="32"/>
  <c r="K9" i="32" s="1"/>
  <c r="K10" i="32"/>
  <c r="K11" i="32"/>
  <c r="K12" i="32"/>
  <c r="K13" i="32"/>
  <c r="K14" i="32"/>
  <c r="K15" i="32"/>
  <c r="G16" i="32"/>
  <c r="G53" i="32" s="1"/>
  <c r="I16" i="32"/>
  <c r="J16" i="32"/>
  <c r="K17" i="32"/>
  <c r="K18" i="32"/>
  <c r="K19" i="32"/>
  <c r="K20" i="32"/>
  <c r="K21" i="32"/>
  <c r="K22" i="32"/>
  <c r="K23" i="32"/>
  <c r="K24" i="32"/>
  <c r="G25" i="32"/>
  <c r="I25" i="32"/>
  <c r="K25" i="32" s="1"/>
  <c r="J25" i="32"/>
  <c r="K26" i="32"/>
  <c r="K27" i="32"/>
  <c r="K28" i="32"/>
  <c r="G29" i="32"/>
  <c r="I29" i="32"/>
  <c r="J29" i="32"/>
  <c r="K29" i="32" s="1"/>
  <c r="K30" i="32"/>
  <c r="K31" i="32"/>
  <c r="G32" i="32"/>
  <c r="I32" i="32"/>
  <c r="J32" i="32"/>
  <c r="K33" i="32"/>
  <c r="K34" i="32"/>
  <c r="K35" i="32"/>
  <c r="K36" i="32"/>
  <c r="G37" i="32"/>
  <c r="I37" i="32"/>
  <c r="J37" i="32"/>
  <c r="K38" i="32"/>
  <c r="K39" i="32"/>
  <c r="K40" i="32"/>
  <c r="K41" i="32"/>
  <c r="G42" i="32"/>
  <c r="I42" i="32"/>
  <c r="K42" i="32" s="1"/>
  <c r="J42" i="32"/>
  <c r="K43" i="32"/>
  <c r="K44" i="32"/>
  <c r="G45" i="32"/>
  <c r="I45" i="32"/>
  <c r="J45" i="32"/>
  <c r="K46" i="32"/>
  <c r="K47" i="32"/>
  <c r="K48" i="32"/>
  <c r="K49" i="32"/>
  <c r="G50" i="32"/>
  <c r="I50" i="32"/>
  <c r="J50" i="32"/>
  <c r="K50" i="32" s="1"/>
  <c r="K51" i="32"/>
  <c r="K52" i="32"/>
  <c r="G13" i="31"/>
  <c r="H13" i="31"/>
  <c r="I13" i="31" s="1"/>
  <c r="K13" i="31"/>
  <c r="K12" i="31" s="1"/>
  <c r="L13" i="31"/>
  <c r="M13" i="31"/>
  <c r="I14" i="31"/>
  <c r="M14" i="31"/>
  <c r="G15" i="31"/>
  <c r="H15" i="31"/>
  <c r="I15" i="31" s="1"/>
  <c r="K15" i="31"/>
  <c r="M15" i="31" s="1"/>
  <c r="L15" i="31"/>
  <c r="I16" i="31"/>
  <c r="M16" i="31"/>
  <c r="G18" i="31"/>
  <c r="H18" i="31"/>
  <c r="I18" i="31"/>
  <c r="K18" i="31"/>
  <c r="K17" i="31" s="1"/>
  <c r="L18" i="31"/>
  <c r="I19" i="31"/>
  <c r="M19" i="31"/>
  <c r="I20" i="31"/>
  <c r="M20" i="31"/>
  <c r="G21" i="31"/>
  <c r="H21" i="31"/>
  <c r="H17" i="31" s="1"/>
  <c r="K21" i="31"/>
  <c r="M21" i="31" s="1"/>
  <c r="L21" i="31"/>
  <c r="L17" i="31" s="1"/>
  <c r="I22" i="31"/>
  <c r="M22" i="31"/>
  <c r="I23" i="31"/>
  <c r="M23" i="31"/>
  <c r="I24" i="31"/>
  <c r="M24" i="31"/>
  <c r="H25" i="31"/>
  <c r="G26" i="31"/>
  <c r="G25" i="31" s="1"/>
  <c r="H26" i="31"/>
  <c r="I26" i="31"/>
  <c r="K26" i="31"/>
  <c r="K25" i="31" s="1"/>
  <c r="M25" i="31" s="1"/>
  <c r="L26" i="31"/>
  <c r="L25" i="31" s="1"/>
  <c r="I27" i="31"/>
  <c r="M27" i="31"/>
  <c r="G31" i="31"/>
  <c r="G30" i="31" s="1"/>
  <c r="H31" i="31"/>
  <c r="I31" i="31" s="1"/>
  <c r="K31" i="31"/>
  <c r="K30" i="31" s="1"/>
  <c r="L31" i="31"/>
  <c r="L30" i="31" s="1"/>
  <c r="I32" i="31"/>
  <c r="M32" i="31"/>
  <c r="G34" i="31"/>
  <c r="H34" i="31"/>
  <c r="K34" i="31"/>
  <c r="K33" i="31" s="1"/>
  <c r="L34" i="31"/>
  <c r="I35" i="31"/>
  <c r="M35" i="31"/>
  <c r="G36" i="31"/>
  <c r="I36" i="31" s="1"/>
  <c r="H36" i="31"/>
  <c r="H33" i="31" s="1"/>
  <c r="K36" i="31"/>
  <c r="L36" i="31"/>
  <c r="I37" i="31"/>
  <c r="M37" i="31"/>
  <c r="G13" i="30"/>
  <c r="G12" i="30" s="1"/>
  <c r="H13" i="30"/>
  <c r="H12" i="30" s="1"/>
  <c r="K13" i="30"/>
  <c r="L13" i="30"/>
  <c r="L12" i="30" s="1"/>
  <c r="I14" i="30"/>
  <c r="M14" i="30"/>
  <c r="G15" i="30"/>
  <c r="I15" i="30" s="1"/>
  <c r="H15" i="30"/>
  <c r="K15" i="30"/>
  <c r="L15" i="30"/>
  <c r="I16" i="30"/>
  <c r="M16" i="30"/>
  <c r="G18" i="30"/>
  <c r="H18" i="30"/>
  <c r="I18" i="30" s="1"/>
  <c r="K18" i="30"/>
  <c r="M18" i="30" s="1"/>
  <c r="L18" i="30"/>
  <c r="I19" i="30"/>
  <c r="M19" i="30"/>
  <c r="I20" i="30"/>
  <c r="M20" i="30"/>
  <c r="G21" i="30"/>
  <c r="G17" i="30" s="1"/>
  <c r="H21" i="30"/>
  <c r="K21" i="30"/>
  <c r="L21" i="30"/>
  <c r="L17" i="30" s="1"/>
  <c r="I22" i="30"/>
  <c r="M22" i="30"/>
  <c r="I23" i="30"/>
  <c r="M23" i="30"/>
  <c r="I24" i="30"/>
  <c r="M24" i="30"/>
  <c r="G26" i="30"/>
  <c r="G25" i="30" s="1"/>
  <c r="H26" i="30"/>
  <c r="K26" i="30"/>
  <c r="K25" i="30" s="1"/>
  <c r="L26" i="30"/>
  <c r="L25" i="30" s="1"/>
  <c r="I27" i="30"/>
  <c r="M27" i="30"/>
  <c r="G31" i="30"/>
  <c r="G30" i="30" s="1"/>
  <c r="H31" i="30"/>
  <c r="H30" i="30" s="1"/>
  <c r="K31" i="30"/>
  <c r="K30" i="30" s="1"/>
  <c r="L31" i="30"/>
  <c r="L30" i="30" s="1"/>
  <c r="I32" i="30"/>
  <c r="M32" i="30"/>
  <c r="K33" i="30"/>
  <c r="G34" i="30"/>
  <c r="H34" i="30"/>
  <c r="I34" i="30" s="1"/>
  <c r="K34" i="30"/>
  <c r="L34" i="30"/>
  <c r="M34" i="30" s="1"/>
  <c r="I35" i="30"/>
  <c r="M35" i="30"/>
  <c r="G36" i="30"/>
  <c r="G33" i="30" s="1"/>
  <c r="H36" i="30"/>
  <c r="K36" i="30"/>
  <c r="L36" i="30"/>
  <c r="M36" i="30"/>
  <c r="I37" i="30"/>
  <c r="M37" i="30"/>
  <c r="G13" i="29"/>
  <c r="G12" i="29" s="1"/>
  <c r="H13" i="29"/>
  <c r="H12" i="29" s="1"/>
  <c r="K13" i="29"/>
  <c r="K12" i="29" s="1"/>
  <c r="L13" i="29"/>
  <c r="L12" i="29" s="1"/>
  <c r="M13" i="29"/>
  <c r="I14" i="29"/>
  <c r="M14" i="29"/>
  <c r="G16" i="29"/>
  <c r="H16" i="29"/>
  <c r="I16" i="29" s="1"/>
  <c r="K16" i="29"/>
  <c r="M16" i="29" s="1"/>
  <c r="L16" i="29"/>
  <c r="I17" i="29"/>
  <c r="M17" i="29"/>
  <c r="I18" i="29"/>
  <c r="M18" i="29"/>
  <c r="G19" i="29"/>
  <c r="I19" i="29" s="1"/>
  <c r="H19" i="29"/>
  <c r="K19" i="29"/>
  <c r="K15" i="29" s="1"/>
  <c r="L19" i="29"/>
  <c r="L15" i="29" s="1"/>
  <c r="M19" i="29"/>
  <c r="I20" i="29"/>
  <c r="M20" i="29"/>
  <c r="I21" i="29"/>
  <c r="M21" i="29"/>
  <c r="I22" i="29"/>
  <c r="M22" i="29"/>
  <c r="L23" i="29"/>
  <c r="G24" i="29"/>
  <c r="G23" i="29" s="1"/>
  <c r="H24" i="29"/>
  <c r="H23" i="29" s="1"/>
  <c r="K24" i="29"/>
  <c r="K23" i="29" s="1"/>
  <c r="M23" i="29" s="1"/>
  <c r="L24" i="29"/>
  <c r="I25" i="29"/>
  <c r="M25" i="29"/>
  <c r="K26" i="29"/>
  <c r="G27" i="29"/>
  <c r="H27" i="29"/>
  <c r="K27" i="29"/>
  <c r="L27" i="29"/>
  <c r="L26" i="29" s="1"/>
  <c r="I28" i="29"/>
  <c r="M28" i="29"/>
  <c r="G29" i="29"/>
  <c r="I29" i="29" s="1"/>
  <c r="H29" i="29"/>
  <c r="H26" i="29" s="1"/>
  <c r="K29" i="29"/>
  <c r="L29" i="29"/>
  <c r="M29" i="29"/>
  <c r="I30" i="29"/>
  <c r="M30" i="29"/>
  <c r="G32" i="29"/>
  <c r="G31" i="29" s="1"/>
  <c r="H32" i="29"/>
  <c r="H31" i="29" s="1"/>
  <c r="K32" i="29"/>
  <c r="K31" i="29" s="1"/>
  <c r="L32" i="29"/>
  <c r="L31" i="29" s="1"/>
  <c r="I33" i="29"/>
  <c r="M33" i="29"/>
  <c r="I34" i="29"/>
  <c r="M34" i="29"/>
  <c r="I35" i="29"/>
  <c r="M35" i="29"/>
  <c r="I36" i="29"/>
  <c r="M36" i="29"/>
  <c r="I37" i="29"/>
  <c r="M37" i="29"/>
  <c r="G39" i="29"/>
  <c r="G38" i="29" s="1"/>
  <c r="H39" i="29"/>
  <c r="K39" i="29"/>
  <c r="K38" i="29" s="1"/>
  <c r="L39" i="29"/>
  <c r="L38" i="29" s="1"/>
  <c r="M39" i="29"/>
  <c r="I40" i="29"/>
  <c r="M40" i="29"/>
  <c r="G42" i="29"/>
  <c r="G41" i="29" s="1"/>
  <c r="H42" i="29"/>
  <c r="H41" i="29" s="1"/>
  <c r="K42" i="29"/>
  <c r="K41" i="29" s="1"/>
  <c r="L42" i="29"/>
  <c r="L41" i="29" s="1"/>
  <c r="I43" i="29"/>
  <c r="M43" i="29"/>
  <c r="I44" i="29"/>
  <c r="M44" i="29"/>
  <c r="G46" i="29"/>
  <c r="G45" i="29" s="1"/>
  <c r="H46" i="29"/>
  <c r="H45" i="29" s="1"/>
  <c r="I46" i="29"/>
  <c r="K46" i="29"/>
  <c r="K45" i="29" s="1"/>
  <c r="L46" i="29"/>
  <c r="L45" i="29" s="1"/>
  <c r="I47" i="29"/>
  <c r="M47" i="29"/>
  <c r="H12" i="28"/>
  <c r="G13" i="28"/>
  <c r="G12" i="28" s="1"/>
  <c r="H13" i="28"/>
  <c r="I13" i="28"/>
  <c r="K13" i="28"/>
  <c r="K12" i="28" s="1"/>
  <c r="L13" i="28"/>
  <c r="L12" i="28" s="1"/>
  <c r="I14" i="28"/>
  <c r="M14" i="28"/>
  <c r="G16" i="28"/>
  <c r="H16" i="28"/>
  <c r="K16" i="28"/>
  <c r="L16" i="28"/>
  <c r="L15" i="28" s="1"/>
  <c r="I17" i="28"/>
  <c r="M17" i="28"/>
  <c r="I18" i="28"/>
  <c r="M18" i="28"/>
  <c r="G19" i="28"/>
  <c r="H19" i="28"/>
  <c r="K19" i="28"/>
  <c r="K15" i="28" s="1"/>
  <c r="M15" i="28" s="1"/>
  <c r="L19" i="28"/>
  <c r="I20" i="28"/>
  <c r="M20" i="28"/>
  <c r="I21" i="28"/>
  <c r="M21" i="28"/>
  <c r="I22" i="28"/>
  <c r="M22" i="28"/>
  <c r="G24" i="28"/>
  <c r="G23" i="28" s="1"/>
  <c r="H24" i="28"/>
  <c r="K24" i="28"/>
  <c r="M24" i="28" s="1"/>
  <c r="L24" i="28"/>
  <c r="L23" i="28" s="1"/>
  <c r="I25" i="28"/>
  <c r="M25" i="28"/>
  <c r="G27" i="28"/>
  <c r="H27" i="28"/>
  <c r="H26" i="28" s="1"/>
  <c r="K27" i="28"/>
  <c r="K26" i="28" s="1"/>
  <c r="L27" i="28"/>
  <c r="I28" i="28"/>
  <c r="M28" i="28"/>
  <c r="G29" i="28"/>
  <c r="H29" i="28"/>
  <c r="K29" i="28"/>
  <c r="M29" i="28" s="1"/>
  <c r="L29" i="28"/>
  <c r="I30" i="28"/>
  <c r="I29" i="28" s="1"/>
  <c r="M30" i="28"/>
  <c r="K31" i="28"/>
  <c r="G32" i="28"/>
  <c r="G31" i="28" s="1"/>
  <c r="H32" i="28"/>
  <c r="H31" i="28" s="1"/>
  <c r="K32" i="28"/>
  <c r="L32" i="28"/>
  <c r="L31" i="28" s="1"/>
  <c r="I33" i="28"/>
  <c r="M33" i="28"/>
  <c r="I34" i="28"/>
  <c r="M34" i="28"/>
  <c r="I35" i="28"/>
  <c r="M35" i="28"/>
  <c r="I36" i="28"/>
  <c r="M36" i="28"/>
  <c r="K37" i="28"/>
  <c r="G38" i="28"/>
  <c r="G37" i="28" s="1"/>
  <c r="H38" i="28"/>
  <c r="H37" i="28" s="1"/>
  <c r="K38" i="28"/>
  <c r="L38" i="28"/>
  <c r="L37" i="28" s="1"/>
  <c r="I39" i="28"/>
  <c r="M39" i="28"/>
  <c r="H40" i="28"/>
  <c r="G41" i="28"/>
  <c r="G40" i="28" s="1"/>
  <c r="H41" i="28"/>
  <c r="K41" i="28"/>
  <c r="K40" i="28" s="1"/>
  <c r="L41" i="28"/>
  <c r="L40" i="28" s="1"/>
  <c r="I42" i="28"/>
  <c r="M42" i="28"/>
  <c r="I43" i="28"/>
  <c r="M43" i="28"/>
  <c r="H44" i="28"/>
  <c r="G45" i="28"/>
  <c r="G44" i="28" s="1"/>
  <c r="I44" i="28" s="1"/>
  <c r="H45" i="28"/>
  <c r="K45" i="28"/>
  <c r="K44" i="28" s="1"/>
  <c r="L45" i="28"/>
  <c r="L44" i="28" s="1"/>
  <c r="I46" i="28"/>
  <c r="M46" i="28"/>
  <c r="M38" i="29" l="1"/>
  <c r="I41" i="29"/>
  <c r="I31" i="29"/>
  <c r="M32" i="28"/>
  <c r="I24" i="28"/>
  <c r="I24" i="29"/>
  <c r="G15" i="29"/>
  <c r="I15" i="29" s="1"/>
  <c r="L33" i="30"/>
  <c r="I26" i="30"/>
  <c r="K12" i="30"/>
  <c r="M36" i="31"/>
  <c r="G12" i="31"/>
  <c r="K45" i="32"/>
  <c r="K32" i="32"/>
  <c r="K32" i="33"/>
  <c r="K55" i="33" s="1"/>
  <c r="J55" i="33"/>
  <c r="K53" i="34"/>
  <c r="K45" i="34"/>
  <c r="K25" i="34"/>
  <c r="K55" i="34" s="1"/>
  <c r="J25" i="35"/>
  <c r="K23" i="28"/>
  <c r="M23" i="28" s="1"/>
  <c r="M33" i="30"/>
  <c r="H53" i="35"/>
  <c r="G26" i="28"/>
  <c r="I19" i="28"/>
  <c r="I16" i="28"/>
  <c r="H15" i="28"/>
  <c r="I45" i="29"/>
  <c r="I42" i="29"/>
  <c r="I30" i="30"/>
  <c r="M26" i="30"/>
  <c r="M15" i="30"/>
  <c r="I13" i="30"/>
  <c r="G33" i="31"/>
  <c r="I33" i="31" s="1"/>
  <c r="M31" i="31"/>
  <c r="I25" i="31"/>
  <c r="I21" i="31"/>
  <c r="L12" i="31"/>
  <c r="K37" i="32"/>
  <c r="G55" i="33"/>
  <c r="K50" i="34"/>
  <c r="J55" i="34"/>
  <c r="I53" i="35"/>
  <c r="I40" i="28"/>
  <c r="M38" i="28"/>
  <c r="I37" i="28"/>
  <c r="L26" i="28"/>
  <c r="L49" i="28" s="1"/>
  <c r="M16" i="28"/>
  <c r="G15" i="28"/>
  <c r="M45" i="29"/>
  <c r="I39" i="29"/>
  <c r="M27" i="29"/>
  <c r="G26" i="29"/>
  <c r="I26" i="29" s="1"/>
  <c r="I23" i="29"/>
  <c r="H15" i="29"/>
  <c r="H33" i="30"/>
  <c r="M21" i="30"/>
  <c r="L33" i="31"/>
  <c r="I53" i="32"/>
  <c r="K50" i="33"/>
  <c r="K42" i="33"/>
  <c r="G55" i="34"/>
  <c r="K29" i="34"/>
  <c r="J45" i="35"/>
  <c r="J37" i="35"/>
  <c r="J29" i="35"/>
  <c r="J53" i="35"/>
  <c r="J16" i="35"/>
  <c r="I55" i="34"/>
  <c r="I55" i="33"/>
  <c r="J53" i="32"/>
  <c r="K16" i="32"/>
  <c r="K53" i="32" s="1"/>
  <c r="M12" i="28"/>
  <c r="K49" i="28"/>
  <c r="M26" i="29"/>
  <c r="G50" i="29"/>
  <c r="I12" i="29"/>
  <c r="I33" i="30"/>
  <c r="M30" i="30"/>
  <c r="L44" i="30"/>
  <c r="I12" i="30"/>
  <c r="G44" i="30"/>
  <c r="M33" i="31"/>
  <c r="K44" i="31"/>
  <c r="M17" i="31"/>
  <c r="M25" i="30"/>
  <c r="M30" i="31"/>
  <c r="M44" i="28"/>
  <c r="M37" i="28"/>
  <c r="M40" i="28"/>
  <c r="I31" i="28"/>
  <c r="M41" i="29"/>
  <c r="L50" i="29"/>
  <c r="M12" i="29"/>
  <c r="M12" i="30"/>
  <c r="M31" i="28"/>
  <c r="I23" i="28"/>
  <c r="I12" i="28"/>
  <c r="G49" i="28"/>
  <c r="M31" i="29"/>
  <c r="M15" i="29"/>
  <c r="K50" i="29"/>
  <c r="L44" i="31"/>
  <c r="M12" i="31"/>
  <c r="K17" i="30"/>
  <c r="M17" i="30" s="1"/>
  <c r="I45" i="28"/>
  <c r="I41" i="28"/>
  <c r="I27" i="28"/>
  <c r="I26" i="28" s="1"/>
  <c r="I32" i="29"/>
  <c r="I31" i="30"/>
  <c r="I21" i="30"/>
  <c r="I34" i="31"/>
  <c r="G17" i="31"/>
  <c r="I17" i="31" s="1"/>
  <c r="M45" i="28"/>
  <c r="M41" i="28"/>
  <c r="M27" i="28"/>
  <c r="H23" i="28"/>
  <c r="M19" i="28"/>
  <c r="M13" i="28"/>
  <c r="M46" i="29"/>
  <c r="M42" i="29"/>
  <c r="H38" i="29"/>
  <c r="I38" i="29" s="1"/>
  <c r="M32" i="29"/>
  <c r="M24" i="29"/>
  <c r="M31" i="30"/>
  <c r="H25" i="30"/>
  <c r="I25" i="30" s="1"/>
  <c r="H17" i="30"/>
  <c r="H44" i="30" s="1"/>
  <c r="M13" i="30"/>
  <c r="M34" i="31"/>
  <c r="H30" i="31"/>
  <c r="I30" i="31" s="1"/>
  <c r="M26" i="31"/>
  <c r="M18" i="31"/>
  <c r="H12" i="31"/>
  <c r="I38" i="28"/>
  <c r="I32" i="28"/>
  <c r="I27" i="29"/>
  <c r="I13" i="29"/>
  <c r="I36" i="30"/>
  <c r="E8" i="26"/>
  <c r="F8" i="26"/>
  <c r="G8" i="26"/>
  <c r="H8" i="26"/>
  <c r="J8" i="26"/>
  <c r="K8" i="26"/>
  <c r="I9" i="26"/>
  <c r="L9" i="26"/>
  <c r="I10" i="26"/>
  <c r="L10" i="26"/>
  <c r="I11" i="26"/>
  <c r="L11" i="26"/>
  <c r="I12" i="26"/>
  <c r="L12" i="26"/>
  <c r="I13" i="26"/>
  <c r="L13" i="26"/>
  <c r="I14" i="26"/>
  <c r="L14" i="26"/>
  <c r="E15" i="26"/>
  <c r="F15" i="26"/>
  <c r="G15" i="26"/>
  <c r="H15" i="26"/>
  <c r="H57" i="26" s="1"/>
  <c r="J15" i="26"/>
  <c r="K15" i="26"/>
  <c r="I16" i="26"/>
  <c r="L16" i="26"/>
  <c r="I17" i="26"/>
  <c r="L17" i="26"/>
  <c r="I18" i="26"/>
  <c r="L18" i="26"/>
  <c r="I19" i="26"/>
  <c r="L19" i="26"/>
  <c r="I20" i="26"/>
  <c r="L20" i="26"/>
  <c r="I21" i="26"/>
  <c r="L21" i="26"/>
  <c r="I22" i="26"/>
  <c r="L22" i="26"/>
  <c r="I23" i="26"/>
  <c r="L23" i="26"/>
  <c r="I24" i="26"/>
  <c r="L24" i="26"/>
  <c r="E25" i="26"/>
  <c r="F25" i="26"/>
  <c r="G25" i="26"/>
  <c r="H25" i="26"/>
  <c r="J25" i="26"/>
  <c r="K25" i="26"/>
  <c r="I26" i="26"/>
  <c r="L26" i="26"/>
  <c r="I27" i="26"/>
  <c r="L27" i="26"/>
  <c r="I28" i="26"/>
  <c r="L28" i="26"/>
  <c r="E29" i="26"/>
  <c r="F29" i="26"/>
  <c r="G29" i="26"/>
  <c r="H29" i="26"/>
  <c r="J29" i="26"/>
  <c r="L29" i="26" s="1"/>
  <c r="K29" i="26"/>
  <c r="I30" i="26"/>
  <c r="L30" i="26"/>
  <c r="I31" i="26"/>
  <c r="L31" i="26"/>
  <c r="E32" i="26"/>
  <c r="F32" i="26"/>
  <c r="G32" i="26"/>
  <c r="H32" i="26"/>
  <c r="J32" i="26"/>
  <c r="K32" i="26"/>
  <c r="I33" i="26"/>
  <c r="L33" i="26"/>
  <c r="I34" i="26"/>
  <c r="L34" i="26"/>
  <c r="I35" i="26"/>
  <c r="L35" i="26"/>
  <c r="I36" i="26"/>
  <c r="L36" i="26"/>
  <c r="E37" i="26"/>
  <c r="F37" i="26"/>
  <c r="G37" i="26"/>
  <c r="H37" i="26"/>
  <c r="J37" i="26"/>
  <c r="K37" i="26"/>
  <c r="I38" i="26"/>
  <c r="L38" i="26"/>
  <c r="I39" i="26"/>
  <c r="I40" i="26"/>
  <c r="L40" i="26"/>
  <c r="I41" i="26"/>
  <c r="L41" i="26"/>
  <c r="E42" i="26"/>
  <c r="F42" i="26"/>
  <c r="G42" i="26"/>
  <c r="I42" i="26" s="1"/>
  <c r="H42" i="26"/>
  <c r="J42" i="26"/>
  <c r="K42" i="26"/>
  <c r="I43" i="26"/>
  <c r="L43" i="26"/>
  <c r="E45" i="26"/>
  <c r="F45" i="26"/>
  <c r="G45" i="26"/>
  <c r="H45" i="26"/>
  <c r="J45" i="26"/>
  <c r="K45" i="26"/>
  <c r="I46" i="26"/>
  <c r="L46" i="26"/>
  <c r="I47" i="26"/>
  <c r="L47" i="26"/>
  <c r="I48" i="26"/>
  <c r="L48" i="26"/>
  <c r="E50" i="26"/>
  <c r="F50" i="26"/>
  <c r="G50" i="26"/>
  <c r="H50" i="26"/>
  <c r="J50" i="26"/>
  <c r="K50" i="26"/>
  <c r="I51" i="26"/>
  <c r="L51" i="26"/>
  <c r="I52" i="26"/>
  <c r="I53" i="26"/>
  <c r="L53" i="26"/>
  <c r="E54" i="26"/>
  <c r="F54" i="26"/>
  <c r="G54" i="26"/>
  <c r="H54" i="26"/>
  <c r="J54" i="26"/>
  <c r="K54" i="26"/>
  <c r="I55" i="26"/>
  <c r="L55" i="26"/>
  <c r="I56" i="26"/>
  <c r="L56" i="26"/>
  <c r="E8" i="25"/>
  <c r="E57" i="25" s="1"/>
  <c r="F8" i="25"/>
  <c r="G8" i="25"/>
  <c r="I8" i="25"/>
  <c r="J8" i="25"/>
  <c r="K8" i="25"/>
  <c r="M8" i="25"/>
  <c r="N8" i="25"/>
  <c r="O8" i="25"/>
  <c r="Q8" i="25"/>
  <c r="R8" i="25"/>
  <c r="S8" i="25"/>
  <c r="E15" i="25"/>
  <c r="F15" i="25"/>
  <c r="G15" i="25"/>
  <c r="I15" i="25"/>
  <c r="J15" i="25"/>
  <c r="K15" i="25"/>
  <c r="M15" i="25"/>
  <c r="N15" i="25"/>
  <c r="O15" i="25"/>
  <c r="Q15" i="25"/>
  <c r="R15" i="25"/>
  <c r="S15" i="25"/>
  <c r="E25" i="25"/>
  <c r="F25" i="25"/>
  <c r="G25" i="25"/>
  <c r="I25" i="25"/>
  <c r="J25" i="25"/>
  <c r="K25" i="25"/>
  <c r="M25" i="25"/>
  <c r="N25" i="25"/>
  <c r="O25" i="25"/>
  <c r="Q25" i="25"/>
  <c r="R25" i="25"/>
  <c r="S25" i="25"/>
  <c r="E29" i="25"/>
  <c r="F29" i="25"/>
  <c r="G29" i="25"/>
  <c r="I29" i="25"/>
  <c r="J29" i="25"/>
  <c r="K29" i="25"/>
  <c r="M29" i="25"/>
  <c r="O29" i="25"/>
  <c r="Q29" i="25"/>
  <c r="Q57" i="25" s="1"/>
  <c r="S29" i="25"/>
  <c r="E32" i="25"/>
  <c r="F32" i="25"/>
  <c r="G32" i="25"/>
  <c r="I32" i="25"/>
  <c r="J32" i="25"/>
  <c r="K32" i="25"/>
  <c r="M32" i="25"/>
  <c r="M57" i="25" s="1"/>
  <c r="N32" i="25"/>
  <c r="O32" i="25"/>
  <c r="Q32" i="25"/>
  <c r="R32" i="25"/>
  <c r="R57" i="25" s="1"/>
  <c r="S32" i="25"/>
  <c r="E37" i="25"/>
  <c r="F37" i="25"/>
  <c r="G37" i="25"/>
  <c r="I37" i="25"/>
  <c r="J37" i="25"/>
  <c r="K37" i="25"/>
  <c r="M37" i="25"/>
  <c r="N37" i="25"/>
  <c r="O37" i="25"/>
  <c r="Q37" i="25"/>
  <c r="R37" i="25"/>
  <c r="S37" i="25"/>
  <c r="E42" i="25"/>
  <c r="F42" i="25"/>
  <c r="G42" i="25"/>
  <c r="I42" i="25"/>
  <c r="J42" i="25"/>
  <c r="K42" i="25"/>
  <c r="M42" i="25"/>
  <c r="N42" i="25"/>
  <c r="O42" i="25"/>
  <c r="Q42" i="25"/>
  <c r="R42" i="25"/>
  <c r="S42" i="25"/>
  <c r="E45" i="25"/>
  <c r="F45" i="25"/>
  <c r="G45" i="25"/>
  <c r="I45" i="25"/>
  <c r="J45" i="25"/>
  <c r="K45" i="25"/>
  <c r="M45" i="25"/>
  <c r="N45" i="25"/>
  <c r="O45" i="25"/>
  <c r="Q45" i="25"/>
  <c r="R45" i="25"/>
  <c r="S45" i="25"/>
  <c r="E50" i="25"/>
  <c r="F50" i="25"/>
  <c r="G50" i="25"/>
  <c r="I50" i="25"/>
  <c r="J50" i="25"/>
  <c r="K50" i="25"/>
  <c r="M50" i="25"/>
  <c r="N50" i="25"/>
  <c r="O50" i="25"/>
  <c r="Q50" i="25"/>
  <c r="R50" i="25"/>
  <c r="S50" i="25"/>
  <c r="T50" i="25"/>
  <c r="E54" i="25"/>
  <c r="F54" i="25"/>
  <c r="G54" i="25"/>
  <c r="I54" i="25"/>
  <c r="J54" i="25"/>
  <c r="K54" i="25"/>
  <c r="M54" i="25"/>
  <c r="N54" i="25"/>
  <c r="O54" i="25"/>
  <c r="Q54" i="25"/>
  <c r="R54" i="25"/>
  <c r="S54" i="25"/>
  <c r="H57" i="25"/>
  <c r="I57" i="25"/>
  <c r="L57" i="25"/>
  <c r="P57" i="25"/>
  <c r="I9" i="24"/>
  <c r="J9" i="24"/>
  <c r="K9" i="24"/>
  <c r="I13" i="24"/>
  <c r="J13" i="24"/>
  <c r="K13" i="24"/>
  <c r="I16" i="24"/>
  <c r="J16" i="24"/>
  <c r="K16" i="24"/>
  <c r="I19" i="24"/>
  <c r="J19" i="24"/>
  <c r="K19" i="24"/>
  <c r="I26" i="24"/>
  <c r="J26" i="24"/>
  <c r="K26" i="24"/>
  <c r="I29" i="24"/>
  <c r="J29" i="24"/>
  <c r="K29" i="24"/>
  <c r="I32" i="24"/>
  <c r="J32" i="24"/>
  <c r="K32" i="24"/>
  <c r="I39" i="24"/>
  <c r="J39" i="24"/>
  <c r="K39" i="24"/>
  <c r="I42" i="24"/>
  <c r="J42" i="24"/>
  <c r="K42" i="24"/>
  <c r="I48" i="24"/>
  <c r="J48" i="24"/>
  <c r="K48" i="24"/>
  <c r="K31" i="24" s="1"/>
  <c r="I51" i="24"/>
  <c r="J51" i="24"/>
  <c r="K51" i="24"/>
  <c r="I55" i="24"/>
  <c r="J55" i="24"/>
  <c r="K55" i="24"/>
  <c r="I58" i="24"/>
  <c r="J58" i="24"/>
  <c r="K58" i="24"/>
  <c r="I62" i="24"/>
  <c r="J62" i="24"/>
  <c r="K62" i="24"/>
  <c r="I65" i="24"/>
  <c r="J65" i="24"/>
  <c r="I67" i="24"/>
  <c r="J67" i="24"/>
  <c r="K67" i="24"/>
  <c r="I69" i="24"/>
  <c r="J69" i="24"/>
  <c r="K69" i="24"/>
  <c r="I78" i="24"/>
  <c r="J78" i="24"/>
  <c r="K78" i="24"/>
  <c r="I81" i="24"/>
  <c r="J81" i="24"/>
  <c r="K81" i="24"/>
  <c r="I85" i="24"/>
  <c r="J85" i="24"/>
  <c r="J84" i="24" s="1"/>
  <c r="K85" i="24"/>
  <c r="I93" i="24"/>
  <c r="J93" i="24"/>
  <c r="K93" i="24"/>
  <c r="I105" i="24"/>
  <c r="J105" i="24"/>
  <c r="K105" i="24"/>
  <c r="I108" i="24"/>
  <c r="J108" i="24"/>
  <c r="K108" i="24"/>
  <c r="I113" i="24"/>
  <c r="J113" i="24"/>
  <c r="J112" i="24" s="1"/>
  <c r="K113" i="24"/>
  <c r="I117" i="24"/>
  <c r="J117" i="24"/>
  <c r="K117" i="24"/>
  <c r="I120" i="24"/>
  <c r="J120" i="24"/>
  <c r="K120" i="24"/>
  <c r="I122" i="24"/>
  <c r="J122" i="24"/>
  <c r="K122" i="24"/>
  <c r="I125" i="24"/>
  <c r="I124" i="24" s="1"/>
  <c r="J125" i="24"/>
  <c r="K125" i="24"/>
  <c r="I130" i="24"/>
  <c r="J130" i="24"/>
  <c r="K130" i="24"/>
  <c r="I134" i="24"/>
  <c r="J134" i="24"/>
  <c r="K134" i="24"/>
  <c r="K133" i="24" s="1"/>
  <c r="I136" i="24"/>
  <c r="J136" i="24"/>
  <c r="K136" i="24"/>
  <c r="I138" i="24"/>
  <c r="J138" i="24"/>
  <c r="K138" i="24"/>
  <c r="I142" i="24"/>
  <c r="J142" i="24"/>
  <c r="K142" i="24"/>
  <c r="I145" i="24"/>
  <c r="J145" i="24"/>
  <c r="J144" i="24" s="1"/>
  <c r="K145" i="24"/>
  <c r="I147" i="24"/>
  <c r="I144" i="24" s="1"/>
  <c r="J147" i="24"/>
  <c r="K147" i="24"/>
  <c r="G9" i="23"/>
  <c r="H9" i="23"/>
  <c r="I9" i="23"/>
  <c r="G13" i="23"/>
  <c r="H13" i="23"/>
  <c r="I13" i="23"/>
  <c r="G16" i="23"/>
  <c r="H16" i="23"/>
  <c r="I16" i="23"/>
  <c r="G19" i="23"/>
  <c r="H19" i="23"/>
  <c r="I19" i="23"/>
  <c r="G26" i="23"/>
  <c r="H26" i="23"/>
  <c r="I26" i="23"/>
  <c r="G29" i="23"/>
  <c r="H29" i="23"/>
  <c r="I29" i="23"/>
  <c r="G32" i="23"/>
  <c r="H32" i="23"/>
  <c r="I32" i="23"/>
  <c r="G39" i="23"/>
  <c r="H39" i="23"/>
  <c r="I39" i="23"/>
  <c r="G42" i="23"/>
  <c r="H42" i="23"/>
  <c r="I42" i="23"/>
  <c r="G48" i="23"/>
  <c r="H48" i="23"/>
  <c r="I48" i="23"/>
  <c r="G51" i="23"/>
  <c r="H51" i="23"/>
  <c r="I51" i="23"/>
  <c r="G55" i="23"/>
  <c r="H55" i="23"/>
  <c r="I55" i="23"/>
  <c r="G58" i="23"/>
  <c r="H58" i="23"/>
  <c r="I58" i="23"/>
  <c r="G62" i="23"/>
  <c r="H62" i="23"/>
  <c r="I62" i="23"/>
  <c r="G65" i="23"/>
  <c r="H65" i="23"/>
  <c r="G67" i="23"/>
  <c r="H67" i="23"/>
  <c r="I67" i="23"/>
  <c r="G69" i="23"/>
  <c r="H69" i="23"/>
  <c r="I69" i="23"/>
  <c r="G78" i="23"/>
  <c r="G77" i="23" s="1"/>
  <c r="H78" i="23"/>
  <c r="I78" i="23"/>
  <c r="G81" i="23"/>
  <c r="H81" i="23"/>
  <c r="I81" i="23"/>
  <c r="G85" i="23"/>
  <c r="H85" i="23"/>
  <c r="I85" i="23"/>
  <c r="G93" i="23"/>
  <c r="G84" i="23" s="1"/>
  <c r="H93" i="23"/>
  <c r="I93" i="23"/>
  <c r="G105" i="23"/>
  <c r="H105" i="23"/>
  <c r="I105" i="23"/>
  <c r="G108" i="23"/>
  <c r="H108" i="23"/>
  <c r="I108" i="23"/>
  <c r="I84" i="23" s="1"/>
  <c r="G113" i="23"/>
  <c r="H113" i="23"/>
  <c r="I113" i="23"/>
  <c r="G117" i="23"/>
  <c r="H117" i="23"/>
  <c r="I117" i="23"/>
  <c r="G120" i="23"/>
  <c r="H120" i="23"/>
  <c r="I120" i="23"/>
  <c r="G122" i="23"/>
  <c r="H122" i="23"/>
  <c r="I122" i="23"/>
  <c r="G125" i="23"/>
  <c r="H125" i="23"/>
  <c r="I125" i="23"/>
  <c r="G130" i="23"/>
  <c r="G124" i="23" s="1"/>
  <c r="H130" i="23"/>
  <c r="I130" i="23"/>
  <c r="G134" i="23"/>
  <c r="G133" i="23" s="1"/>
  <c r="H134" i="23"/>
  <c r="I134" i="23"/>
  <c r="G136" i="23"/>
  <c r="H136" i="23"/>
  <c r="H133" i="23" s="1"/>
  <c r="I136" i="23"/>
  <c r="G138" i="23"/>
  <c r="H138" i="23"/>
  <c r="I138" i="23"/>
  <c r="G142" i="23"/>
  <c r="H142" i="23"/>
  <c r="I142" i="23"/>
  <c r="G144" i="23"/>
  <c r="G145" i="23"/>
  <c r="H145" i="23"/>
  <c r="H144" i="23" s="1"/>
  <c r="I145" i="23"/>
  <c r="I144" i="23" s="1"/>
  <c r="E9" i="22"/>
  <c r="F9" i="22"/>
  <c r="G10" i="22"/>
  <c r="G11" i="22"/>
  <c r="E12" i="22"/>
  <c r="G12" i="22" s="1"/>
  <c r="F12" i="22"/>
  <c r="G13" i="22"/>
  <c r="G14" i="22"/>
  <c r="E15" i="22"/>
  <c r="F15" i="22"/>
  <c r="G15" i="22"/>
  <c r="G16" i="22"/>
  <c r="G17" i="22"/>
  <c r="E18" i="22"/>
  <c r="F18" i="22"/>
  <c r="G19" i="22"/>
  <c r="G20" i="22"/>
  <c r="G21" i="22"/>
  <c r="G22" i="22"/>
  <c r="G23" i="22"/>
  <c r="G24" i="22"/>
  <c r="E25" i="22"/>
  <c r="F25" i="22"/>
  <c r="G26" i="22"/>
  <c r="G27" i="22"/>
  <c r="E28" i="22"/>
  <c r="G28" i="22" s="1"/>
  <c r="F28" i="22"/>
  <c r="G29" i="22"/>
  <c r="E31" i="22"/>
  <c r="F31" i="22"/>
  <c r="G32" i="22"/>
  <c r="G33" i="22"/>
  <c r="G34" i="22"/>
  <c r="G35" i="22"/>
  <c r="G36" i="22"/>
  <c r="E37" i="22"/>
  <c r="F37" i="22"/>
  <c r="G38" i="22"/>
  <c r="G39" i="22"/>
  <c r="E40" i="22"/>
  <c r="F40" i="22"/>
  <c r="G40" i="22"/>
  <c r="G41" i="22"/>
  <c r="G42" i="22"/>
  <c r="G43" i="22"/>
  <c r="G44" i="22"/>
  <c r="E45" i="22"/>
  <c r="F45" i="22"/>
  <c r="G46" i="22"/>
  <c r="G47" i="22"/>
  <c r="E48" i="22"/>
  <c r="F48" i="22"/>
  <c r="G48" i="22"/>
  <c r="G49" i="22"/>
  <c r="G50" i="22"/>
  <c r="G51" i="22"/>
  <c r="E52" i="22"/>
  <c r="F52" i="22"/>
  <c r="G53" i="22"/>
  <c r="G54" i="22"/>
  <c r="E55" i="22"/>
  <c r="F55" i="22"/>
  <c r="G56" i="22"/>
  <c r="G57" i="22"/>
  <c r="G58" i="22"/>
  <c r="E59" i="22"/>
  <c r="G59" i="22" s="1"/>
  <c r="F59" i="22"/>
  <c r="G60" i="22"/>
  <c r="E61" i="22"/>
  <c r="G61" i="22" s="1"/>
  <c r="E62" i="22"/>
  <c r="G62" i="22" s="1"/>
  <c r="F62" i="22"/>
  <c r="F61" i="22" s="1"/>
  <c r="G63" i="22"/>
  <c r="E64" i="22"/>
  <c r="G64" i="22" s="1"/>
  <c r="F64" i="22"/>
  <c r="G65" i="22"/>
  <c r="E66" i="22"/>
  <c r="G66" i="22" s="1"/>
  <c r="F66" i="22"/>
  <c r="G67" i="22"/>
  <c r="G68" i="22"/>
  <c r="E74" i="22"/>
  <c r="G74" i="22" s="1"/>
  <c r="E75" i="22"/>
  <c r="G75" i="22" s="1"/>
  <c r="F75" i="22"/>
  <c r="F74" i="22" s="1"/>
  <c r="G76" i="22"/>
  <c r="E77" i="22"/>
  <c r="G77" i="22" s="1"/>
  <c r="F77" i="22"/>
  <c r="G78" i="22"/>
  <c r="E80" i="22"/>
  <c r="F80" i="22"/>
  <c r="G81" i="22"/>
  <c r="G82" i="22"/>
  <c r="G83" i="22"/>
  <c r="G84" i="22"/>
  <c r="E85" i="22"/>
  <c r="G85" i="22" s="1"/>
  <c r="F85" i="22"/>
  <c r="G86" i="22"/>
  <c r="G87" i="22"/>
  <c r="G88" i="22"/>
  <c r="G89" i="22"/>
  <c r="G90" i="22"/>
  <c r="G91" i="22"/>
  <c r="E92" i="22"/>
  <c r="G92" i="22" s="1"/>
  <c r="F92" i="22"/>
  <c r="G93" i="22"/>
  <c r="E94" i="22"/>
  <c r="G94" i="22" s="1"/>
  <c r="F94" i="22"/>
  <c r="G95" i="22"/>
  <c r="E97" i="22"/>
  <c r="F97" i="22"/>
  <c r="G98" i="22"/>
  <c r="G99" i="22"/>
  <c r="E100" i="22"/>
  <c r="F100" i="22"/>
  <c r="G101" i="22"/>
  <c r="G102" i="22"/>
  <c r="E103" i="22"/>
  <c r="F103" i="22"/>
  <c r="G103" i="22" s="1"/>
  <c r="G104" i="22"/>
  <c r="E105" i="22"/>
  <c r="F105" i="22"/>
  <c r="G105" i="22" s="1"/>
  <c r="G106" i="22"/>
  <c r="E108" i="22"/>
  <c r="F108" i="22"/>
  <c r="G109" i="22"/>
  <c r="G110" i="22"/>
  <c r="E111" i="22"/>
  <c r="G111" i="22" s="1"/>
  <c r="F111" i="22"/>
  <c r="F107" i="22" s="1"/>
  <c r="G112" i="22"/>
  <c r="G113" i="22"/>
  <c r="E115" i="22"/>
  <c r="G115" i="22" s="1"/>
  <c r="F115" i="22"/>
  <c r="G116" i="22"/>
  <c r="E117" i="22"/>
  <c r="G117" i="22" s="1"/>
  <c r="F117" i="22"/>
  <c r="G118" i="22"/>
  <c r="E119" i="22"/>
  <c r="G119" i="22" s="1"/>
  <c r="F119" i="22"/>
  <c r="G120" i="22"/>
  <c r="G121" i="22"/>
  <c r="G122" i="22"/>
  <c r="E123" i="22"/>
  <c r="G123" i="22" s="1"/>
  <c r="F123" i="22"/>
  <c r="F114" i="22" s="1"/>
  <c r="G124" i="22"/>
  <c r="E126" i="22"/>
  <c r="E125" i="22" s="1"/>
  <c r="F126" i="22"/>
  <c r="F125" i="22" s="1"/>
  <c r="G127" i="22"/>
  <c r="E128" i="22"/>
  <c r="G128" i="22" s="1"/>
  <c r="F128" i="22"/>
  <c r="G129" i="22"/>
  <c r="F9" i="21"/>
  <c r="G9" i="21"/>
  <c r="G8" i="21" s="1"/>
  <c r="H10" i="21"/>
  <c r="H11" i="21"/>
  <c r="F12" i="21"/>
  <c r="H12" i="21" s="1"/>
  <c r="G12" i="21"/>
  <c r="H13" i="21"/>
  <c r="H14" i="21"/>
  <c r="F15" i="21"/>
  <c r="H15" i="21" s="1"/>
  <c r="G15" i="21"/>
  <c r="H16" i="21"/>
  <c r="H17" i="21"/>
  <c r="F18" i="21"/>
  <c r="H18" i="21" s="1"/>
  <c r="G18" i="21"/>
  <c r="H19" i="21"/>
  <c r="H20" i="21"/>
  <c r="H21" i="21"/>
  <c r="H22" i="21"/>
  <c r="H23" i="21"/>
  <c r="H24" i="21"/>
  <c r="F25" i="21"/>
  <c r="H25" i="21" s="1"/>
  <c r="G25" i="21"/>
  <c r="H26" i="21"/>
  <c r="H27" i="21"/>
  <c r="F28" i="21"/>
  <c r="H28" i="21" s="1"/>
  <c r="G28" i="21"/>
  <c r="H29" i="21"/>
  <c r="F31" i="21"/>
  <c r="G31" i="21"/>
  <c r="H32" i="21"/>
  <c r="H33" i="21"/>
  <c r="H34" i="21"/>
  <c r="H35" i="21"/>
  <c r="F37" i="21"/>
  <c r="G37" i="21"/>
  <c r="H37" i="21" s="1"/>
  <c r="H38" i="21"/>
  <c r="H39" i="21"/>
  <c r="F40" i="21"/>
  <c r="G40" i="21"/>
  <c r="H41" i="21"/>
  <c r="H42" i="21"/>
  <c r="H43" i="21"/>
  <c r="H44" i="21"/>
  <c r="F45" i="21"/>
  <c r="G45" i="21"/>
  <c r="H45" i="21" s="1"/>
  <c r="H46" i="21"/>
  <c r="H47" i="21"/>
  <c r="F48" i="21"/>
  <c r="H48" i="21" s="1"/>
  <c r="G48" i="21"/>
  <c r="H49" i="21"/>
  <c r="H50" i="21"/>
  <c r="H51" i="21"/>
  <c r="F52" i="21"/>
  <c r="G52" i="21"/>
  <c r="H52" i="21"/>
  <c r="H53" i="21"/>
  <c r="H54" i="21"/>
  <c r="F55" i="21"/>
  <c r="G55" i="21"/>
  <c r="H55" i="21" s="1"/>
  <c r="H56" i="21"/>
  <c r="H57" i="21"/>
  <c r="H58" i="21"/>
  <c r="F59" i="21"/>
  <c r="H59" i="21" s="1"/>
  <c r="G59" i="21"/>
  <c r="H60" i="21"/>
  <c r="F62" i="21"/>
  <c r="G62" i="21"/>
  <c r="G61" i="21" s="1"/>
  <c r="H63" i="21"/>
  <c r="H64" i="21"/>
  <c r="F65" i="21"/>
  <c r="G65" i="21"/>
  <c r="H66" i="21"/>
  <c r="F67" i="21"/>
  <c r="G67" i="21"/>
  <c r="H68" i="21"/>
  <c r="H69" i="21"/>
  <c r="F76" i="21"/>
  <c r="G76" i="21"/>
  <c r="G75" i="21" s="1"/>
  <c r="H77" i="21"/>
  <c r="F78" i="21"/>
  <c r="H78" i="21" s="1"/>
  <c r="G78" i="21"/>
  <c r="H79" i="21"/>
  <c r="F81" i="21"/>
  <c r="G81" i="21"/>
  <c r="G80" i="21" s="1"/>
  <c r="H82" i="21"/>
  <c r="H83" i="21"/>
  <c r="H84" i="21"/>
  <c r="H85" i="21"/>
  <c r="F86" i="21"/>
  <c r="H86" i="21" s="1"/>
  <c r="G86" i="21"/>
  <c r="H87" i="21"/>
  <c r="H88" i="21"/>
  <c r="H89" i="21"/>
  <c r="H90" i="21"/>
  <c r="H91" i="21"/>
  <c r="H92" i="21"/>
  <c r="F93" i="21"/>
  <c r="H93" i="21" s="1"/>
  <c r="G93" i="21"/>
  <c r="H94" i="21"/>
  <c r="F95" i="21"/>
  <c r="H95" i="21" s="1"/>
  <c r="G95" i="21"/>
  <c r="F98" i="21"/>
  <c r="G98" i="21"/>
  <c r="H98" i="21"/>
  <c r="H99" i="21"/>
  <c r="H100" i="21"/>
  <c r="F101" i="21"/>
  <c r="G101" i="21"/>
  <c r="G97" i="21" s="1"/>
  <c r="H102" i="21"/>
  <c r="H103" i="21"/>
  <c r="F104" i="21"/>
  <c r="G104" i="21"/>
  <c r="H105" i="21"/>
  <c r="F106" i="21"/>
  <c r="H106" i="21" s="1"/>
  <c r="G106" i="21"/>
  <c r="H107" i="21"/>
  <c r="F109" i="21"/>
  <c r="G109" i="21"/>
  <c r="H110" i="21"/>
  <c r="H112" i="21"/>
  <c r="F113" i="21"/>
  <c r="G113" i="21"/>
  <c r="H114" i="21"/>
  <c r="H115" i="21"/>
  <c r="F117" i="21"/>
  <c r="G117" i="21"/>
  <c r="H118" i="21"/>
  <c r="F119" i="21"/>
  <c r="H119" i="21" s="1"/>
  <c r="G119" i="21"/>
  <c r="H120" i="21"/>
  <c r="F121" i="21"/>
  <c r="G121" i="21"/>
  <c r="H122" i="21"/>
  <c r="H123" i="21"/>
  <c r="H124" i="21"/>
  <c r="F125" i="21"/>
  <c r="H125" i="21" s="1"/>
  <c r="G125" i="21"/>
  <c r="H126" i="21"/>
  <c r="F128" i="21"/>
  <c r="F127" i="21" s="1"/>
  <c r="G128" i="21"/>
  <c r="H129" i="21"/>
  <c r="F130" i="21"/>
  <c r="G130" i="21"/>
  <c r="H130" i="21" s="1"/>
  <c r="H131" i="21"/>
  <c r="F9" i="20"/>
  <c r="G9" i="20"/>
  <c r="G8" i="20" s="1"/>
  <c r="H10" i="20"/>
  <c r="H11" i="20"/>
  <c r="F12" i="20"/>
  <c r="G12" i="20"/>
  <c r="H13" i="20"/>
  <c r="H14" i="20"/>
  <c r="F15" i="20"/>
  <c r="H15" i="20" s="1"/>
  <c r="G15" i="20"/>
  <c r="H16" i="20"/>
  <c r="H17" i="20"/>
  <c r="F18" i="20"/>
  <c r="H18" i="20" s="1"/>
  <c r="G18" i="20"/>
  <c r="H19" i="20"/>
  <c r="H20" i="20"/>
  <c r="H21" i="20"/>
  <c r="H22" i="20"/>
  <c r="H23" i="20"/>
  <c r="H24" i="20"/>
  <c r="F25" i="20"/>
  <c r="H25" i="20" s="1"/>
  <c r="G25" i="20"/>
  <c r="H26" i="20"/>
  <c r="H27" i="20"/>
  <c r="F28" i="20"/>
  <c r="H28" i="20" s="1"/>
  <c r="G28" i="20"/>
  <c r="H29" i="20"/>
  <c r="F31" i="20"/>
  <c r="G31" i="20"/>
  <c r="G30" i="20" s="1"/>
  <c r="H32" i="20"/>
  <c r="H33" i="20"/>
  <c r="H34" i="20"/>
  <c r="H35" i="20"/>
  <c r="H36" i="20"/>
  <c r="F37" i="20"/>
  <c r="G37" i="20"/>
  <c r="H38" i="20"/>
  <c r="H39" i="20"/>
  <c r="F40" i="20"/>
  <c r="G40" i="20"/>
  <c r="H41" i="20"/>
  <c r="H42" i="20"/>
  <c r="H43" i="20"/>
  <c r="H44" i="20"/>
  <c r="F45" i="20"/>
  <c r="H45" i="20" s="1"/>
  <c r="G45" i="20"/>
  <c r="H46" i="20"/>
  <c r="H47" i="20"/>
  <c r="F48" i="20"/>
  <c r="H48" i="20" s="1"/>
  <c r="G48" i="20"/>
  <c r="H49" i="20"/>
  <c r="H50" i="20"/>
  <c r="H51" i="20"/>
  <c r="F52" i="20"/>
  <c r="G52" i="20"/>
  <c r="H52" i="20" s="1"/>
  <c r="H53" i="20"/>
  <c r="H54" i="20"/>
  <c r="F55" i="20"/>
  <c r="G55" i="20"/>
  <c r="H56" i="20"/>
  <c r="H57" i="20"/>
  <c r="H58" i="20"/>
  <c r="F59" i="20"/>
  <c r="G59" i="20"/>
  <c r="H59" i="20"/>
  <c r="H60" i="20"/>
  <c r="F62" i="20"/>
  <c r="G62" i="20"/>
  <c r="H62" i="20"/>
  <c r="H64" i="20"/>
  <c r="F65" i="20"/>
  <c r="G65" i="20"/>
  <c r="H65" i="20"/>
  <c r="H66" i="20"/>
  <c r="F67" i="20"/>
  <c r="G67" i="20"/>
  <c r="H67" i="20"/>
  <c r="H68" i="20"/>
  <c r="H69" i="20"/>
  <c r="F76" i="20"/>
  <c r="F75" i="20" s="1"/>
  <c r="G76" i="20"/>
  <c r="H77" i="20"/>
  <c r="F78" i="20"/>
  <c r="H78" i="20" s="1"/>
  <c r="G78" i="20"/>
  <c r="G75" i="20" s="1"/>
  <c r="H79" i="20"/>
  <c r="F81" i="20"/>
  <c r="F80" i="20" s="1"/>
  <c r="G81" i="20"/>
  <c r="H82" i="20"/>
  <c r="H83" i="20"/>
  <c r="H84" i="20"/>
  <c r="H85" i="20"/>
  <c r="F86" i="20"/>
  <c r="G86" i="20"/>
  <c r="H87" i="20"/>
  <c r="H88" i="20"/>
  <c r="H89" i="20"/>
  <c r="H90" i="20"/>
  <c r="H91" i="20"/>
  <c r="H92" i="20"/>
  <c r="F93" i="20"/>
  <c r="H93" i="20" s="1"/>
  <c r="G93" i="20"/>
  <c r="H94" i="20"/>
  <c r="F95" i="20"/>
  <c r="G95" i="20"/>
  <c r="H96" i="20"/>
  <c r="F98" i="20"/>
  <c r="G98" i="20"/>
  <c r="H99" i="20"/>
  <c r="H100" i="20"/>
  <c r="F101" i="20"/>
  <c r="H101" i="20" s="1"/>
  <c r="G101" i="20"/>
  <c r="H102" i="20"/>
  <c r="H103" i="20"/>
  <c r="F104" i="20"/>
  <c r="H104" i="20" s="1"/>
  <c r="G104" i="20"/>
  <c r="H105" i="20"/>
  <c r="F106" i="20"/>
  <c r="G106" i="20"/>
  <c r="H107" i="20"/>
  <c r="F109" i="20"/>
  <c r="G109" i="20"/>
  <c r="H110" i="20"/>
  <c r="H111" i="20"/>
  <c r="H112" i="20"/>
  <c r="F113" i="20"/>
  <c r="G113" i="20"/>
  <c r="H113" i="20" s="1"/>
  <c r="H114" i="20"/>
  <c r="H115" i="20"/>
  <c r="F117" i="20"/>
  <c r="H117" i="20" s="1"/>
  <c r="G117" i="20"/>
  <c r="H118" i="20"/>
  <c r="F119" i="20"/>
  <c r="H119" i="20" s="1"/>
  <c r="G119" i="20"/>
  <c r="H120" i="20"/>
  <c r="F121" i="20"/>
  <c r="H121" i="20" s="1"/>
  <c r="G121" i="20"/>
  <c r="H122" i="20"/>
  <c r="H123" i="20"/>
  <c r="H124" i="20"/>
  <c r="F125" i="20"/>
  <c r="G125" i="20"/>
  <c r="G116" i="20" s="1"/>
  <c r="H126" i="20"/>
  <c r="F128" i="20"/>
  <c r="F127" i="20" s="1"/>
  <c r="H127" i="20" s="1"/>
  <c r="G128" i="20"/>
  <c r="G127" i="20" s="1"/>
  <c r="H129" i="20"/>
  <c r="F130" i="20"/>
  <c r="G130" i="20"/>
  <c r="H131" i="20"/>
  <c r="G125" i="22" l="1"/>
  <c r="F96" i="22"/>
  <c r="J8" i="24"/>
  <c r="H125" i="20"/>
  <c r="G108" i="20"/>
  <c r="H106" i="20"/>
  <c r="G61" i="20"/>
  <c r="F30" i="20"/>
  <c r="H30" i="20" s="1"/>
  <c r="H12" i="20"/>
  <c r="F8" i="20"/>
  <c r="H121" i="21"/>
  <c r="H104" i="21"/>
  <c r="H101" i="21"/>
  <c r="F80" i="21"/>
  <c r="F75" i="21"/>
  <c r="H75" i="21" s="1"/>
  <c r="H65" i="21"/>
  <c r="F61" i="21"/>
  <c r="H40" i="21"/>
  <c r="F8" i="21"/>
  <c r="E107" i="22"/>
  <c r="G107" i="22" s="1"/>
  <c r="G100" i="22"/>
  <c r="G97" i="22"/>
  <c r="E79" i="22"/>
  <c r="G55" i="22"/>
  <c r="G52" i="22"/>
  <c r="F30" i="22"/>
  <c r="E30" i="22"/>
  <c r="G25" i="22"/>
  <c r="G18" i="22"/>
  <c r="I124" i="23"/>
  <c r="H124" i="23"/>
  <c r="I112" i="23"/>
  <c r="H77" i="23"/>
  <c r="G64" i="23"/>
  <c r="I8" i="23"/>
  <c r="J133" i="24"/>
  <c r="I112" i="24"/>
  <c r="I84" i="24"/>
  <c r="K77" i="24"/>
  <c r="I8" i="24"/>
  <c r="I149" i="24" s="1"/>
  <c r="J57" i="25"/>
  <c r="I54" i="26"/>
  <c r="L8" i="26"/>
  <c r="H75" i="20"/>
  <c r="H130" i="20"/>
  <c r="F108" i="20"/>
  <c r="H108" i="20" s="1"/>
  <c r="H86" i="20"/>
  <c r="H76" i="20"/>
  <c r="F61" i="20"/>
  <c r="H61" i="20" s="1"/>
  <c r="H40" i="20"/>
  <c r="H37" i="20"/>
  <c r="G116" i="21"/>
  <c r="G108" i="21"/>
  <c r="F97" i="21"/>
  <c r="H97" i="21" s="1"/>
  <c r="H67" i="21"/>
  <c r="G30" i="21"/>
  <c r="H30" i="21" s="1"/>
  <c r="F79" i="22"/>
  <c r="G37" i="22"/>
  <c r="F8" i="22"/>
  <c r="I133" i="23"/>
  <c r="H84" i="23"/>
  <c r="H64" i="23"/>
  <c r="I31" i="23"/>
  <c r="G31" i="23"/>
  <c r="G149" i="23" s="1"/>
  <c r="I133" i="24"/>
  <c r="K124" i="24"/>
  <c r="K84" i="24"/>
  <c r="J77" i="24"/>
  <c r="J149" i="24" s="1"/>
  <c r="J64" i="24"/>
  <c r="J31" i="24"/>
  <c r="I8" i="26"/>
  <c r="G44" i="31"/>
  <c r="M26" i="28"/>
  <c r="I15" i="28"/>
  <c r="H31" i="23"/>
  <c r="F116" i="20"/>
  <c r="H116" i="20" s="1"/>
  <c r="G97" i="20"/>
  <c r="H95" i="20"/>
  <c r="G80" i="20"/>
  <c r="H55" i="20"/>
  <c r="G127" i="21"/>
  <c r="F116" i="21"/>
  <c r="H113" i="21"/>
  <c r="H109" i="21"/>
  <c r="H76" i="21"/>
  <c r="F30" i="21"/>
  <c r="G126" i="22"/>
  <c r="G45" i="22"/>
  <c r="E8" i="22"/>
  <c r="H112" i="23"/>
  <c r="G112" i="23"/>
  <c r="I77" i="23"/>
  <c r="H8" i="23"/>
  <c r="G8" i="23"/>
  <c r="K144" i="24"/>
  <c r="J124" i="24"/>
  <c r="K112" i="24"/>
  <c r="I77" i="24"/>
  <c r="I64" i="24"/>
  <c r="I31" i="24"/>
  <c r="K8" i="24"/>
  <c r="L37" i="26"/>
  <c r="L15" i="26"/>
  <c r="H49" i="28"/>
  <c r="K44" i="30"/>
  <c r="M50" i="29"/>
  <c r="I50" i="29"/>
  <c r="H44" i="31"/>
  <c r="M44" i="30"/>
  <c r="H50" i="29"/>
  <c r="M44" i="31"/>
  <c r="I49" i="28"/>
  <c r="I12" i="31"/>
  <c r="I44" i="31" s="1"/>
  <c r="I17" i="30"/>
  <c r="I44" i="30" s="1"/>
  <c r="M49" i="28"/>
  <c r="L42" i="26"/>
  <c r="I37" i="26"/>
  <c r="I29" i="26"/>
  <c r="I50" i="26"/>
  <c r="E57" i="26"/>
  <c r="L25" i="26"/>
  <c r="I45" i="26"/>
  <c r="I15" i="26"/>
  <c r="L54" i="26"/>
  <c r="L50" i="26"/>
  <c r="L45" i="26"/>
  <c r="I32" i="26"/>
  <c r="F57" i="26"/>
  <c r="L32" i="26"/>
  <c r="J57" i="26"/>
  <c r="K57" i="26"/>
  <c r="G57" i="26"/>
  <c r="I25" i="26"/>
  <c r="K57" i="25"/>
  <c r="F57" i="25"/>
  <c r="S57" i="25"/>
  <c r="N57" i="25"/>
  <c r="G57" i="25"/>
  <c r="O57" i="25"/>
  <c r="K64" i="24"/>
  <c r="K149" i="24" s="1"/>
  <c r="K65" i="24"/>
  <c r="H149" i="23"/>
  <c r="I65" i="23"/>
  <c r="G30" i="22"/>
  <c r="F130" i="22"/>
  <c r="E130" i="22"/>
  <c r="G8" i="22"/>
  <c r="E96" i="22"/>
  <c r="G96" i="22" s="1"/>
  <c r="E114" i="22"/>
  <c r="G114" i="22" s="1"/>
  <c r="G108" i="22"/>
  <c r="G80" i="22"/>
  <c r="G31" i="22"/>
  <c r="G9" i="22"/>
  <c r="H116" i="21"/>
  <c r="H127" i="21"/>
  <c r="H80" i="21"/>
  <c r="H61" i="21"/>
  <c r="H8" i="21"/>
  <c r="H128" i="21"/>
  <c r="F108" i="21"/>
  <c r="H108" i="21" s="1"/>
  <c r="H117" i="21"/>
  <c r="H81" i="21"/>
  <c r="H62" i="21"/>
  <c r="H31" i="21"/>
  <c r="H9" i="21"/>
  <c r="G132" i="20"/>
  <c r="H80" i="20"/>
  <c r="H8" i="20"/>
  <c r="F97" i="20"/>
  <c r="H97" i="20" s="1"/>
  <c r="H109" i="20"/>
  <c r="H81" i="20"/>
  <c r="H31" i="20"/>
  <c r="H9" i="20"/>
  <c r="H128" i="20"/>
  <c r="H98" i="20"/>
  <c r="G79" i="22" l="1"/>
  <c r="H132" i="21"/>
  <c r="H132" i="20"/>
  <c r="F132" i="21"/>
  <c r="I64" i="23"/>
  <c r="I149" i="23" s="1"/>
  <c r="G132" i="21"/>
  <c r="I57" i="26"/>
  <c r="L57" i="26"/>
  <c r="G130" i="22"/>
  <c r="F132" i="20"/>
  <c r="I9" i="19" l="1"/>
  <c r="J9" i="19"/>
  <c r="K10" i="19"/>
  <c r="K11" i="19"/>
  <c r="K12" i="19"/>
  <c r="I13" i="19"/>
  <c r="J13" i="19"/>
  <c r="K14" i="19"/>
  <c r="K15" i="19"/>
  <c r="I16" i="19"/>
  <c r="J16" i="19"/>
  <c r="K17" i="19"/>
  <c r="K16" i="19" s="1"/>
  <c r="K18" i="19"/>
  <c r="I19" i="19"/>
  <c r="K19" i="19" s="1"/>
  <c r="J19" i="19"/>
  <c r="M19" i="19"/>
  <c r="M8" i="19" s="1"/>
  <c r="N19" i="19"/>
  <c r="N8" i="19" s="1"/>
  <c r="O19" i="19"/>
  <c r="O8" i="19" s="1"/>
  <c r="K20" i="19"/>
  <c r="K21" i="19"/>
  <c r="K22" i="19"/>
  <c r="K23" i="19"/>
  <c r="K24" i="19"/>
  <c r="O24" i="19"/>
  <c r="O25" i="19"/>
  <c r="I26" i="19"/>
  <c r="K26" i="19" s="1"/>
  <c r="J26" i="19"/>
  <c r="K27" i="19"/>
  <c r="K28" i="19"/>
  <c r="I29" i="19"/>
  <c r="J29" i="19"/>
  <c r="K30" i="19"/>
  <c r="I32" i="19"/>
  <c r="J32" i="19"/>
  <c r="K33" i="19"/>
  <c r="K34" i="19"/>
  <c r="K35" i="19"/>
  <c r="K36" i="19"/>
  <c r="K37" i="19"/>
  <c r="I38" i="19"/>
  <c r="J38" i="19"/>
  <c r="K39" i="19"/>
  <c r="K40" i="19"/>
  <c r="I41" i="19"/>
  <c r="J41" i="19"/>
  <c r="K42" i="19"/>
  <c r="K43" i="19"/>
  <c r="K44" i="19"/>
  <c r="K45" i="19"/>
  <c r="K46" i="19"/>
  <c r="I47" i="19"/>
  <c r="J47" i="19"/>
  <c r="K48" i="19"/>
  <c r="K49" i="19"/>
  <c r="I50" i="19"/>
  <c r="J50" i="19"/>
  <c r="M50" i="19"/>
  <c r="N50" i="19"/>
  <c r="N31" i="19" s="1"/>
  <c r="K51" i="19"/>
  <c r="K52" i="19"/>
  <c r="K53" i="19"/>
  <c r="I54" i="19"/>
  <c r="J54" i="19"/>
  <c r="K54" i="19"/>
  <c r="I57" i="19"/>
  <c r="J57" i="19"/>
  <c r="K58" i="19"/>
  <c r="K59" i="19"/>
  <c r="K60" i="19"/>
  <c r="I61" i="19"/>
  <c r="J61" i="19"/>
  <c r="K62" i="19"/>
  <c r="I64" i="19"/>
  <c r="I63" i="19" s="1"/>
  <c r="J64" i="19"/>
  <c r="K65" i="19"/>
  <c r="K66" i="19"/>
  <c r="I67" i="19"/>
  <c r="K67" i="19" s="1"/>
  <c r="J67" i="19"/>
  <c r="I69" i="19"/>
  <c r="J69" i="19"/>
  <c r="K69" i="19" s="1"/>
  <c r="M69" i="19"/>
  <c r="M63" i="19" s="1"/>
  <c r="N69" i="19"/>
  <c r="N63" i="19" s="1"/>
  <c r="O69" i="19"/>
  <c r="K70" i="19"/>
  <c r="I77" i="19"/>
  <c r="J77" i="19"/>
  <c r="M77" i="19"/>
  <c r="N77" i="19"/>
  <c r="O77" i="19"/>
  <c r="K83" i="19"/>
  <c r="M83" i="19"/>
  <c r="N83" i="19"/>
  <c r="O83" i="19"/>
  <c r="I111" i="19"/>
  <c r="J111" i="19"/>
  <c r="M111" i="19"/>
  <c r="N111" i="19"/>
  <c r="K112" i="19"/>
  <c r="O112" i="19"/>
  <c r="K113" i="19"/>
  <c r="K114" i="19"/>
  <c r="I115" i="19"/>
  <c r="J115" i="19"/>
  <c r="K115" i="19"/>
  <c r="M115" i="19"/>
  <c r="N115" i="19"/>
  <c r="O115" i="19"/>
  <c r="K116" i="19"/>
  <c r="I118" i="19"/>
  <c r="J118" i="19"/>
  <c r="K118" i="19"/>
  <c r="M118" i="19"/>
  <c r="N118" i="19"/>
  <c r="O118" i="19"/>
  <c r="I120" i="19"/>
  <c r="J120" i="19"/>
  <c r="K120" i="19" s="1"/>
  <c r="I122" i="19"/>
  <c r="J122" i="19"/>
  <c r="K122" i="19" s="1"/>
  <c r="M131" i="19"/>
  <c r="O131" i="19" s="1"/>
  <c r="I136" i="19"/>
  <c r="I131" i="19" s="1"/>
  <c r="J136" i="19"/>
  <c r="K136" i="19" s="1"/>
  <c r="I140" i="19"/>
  <c r="J140" i="19"/>
  <c r="K140" i="19"/>
  <c r="M140" i="19"/>
  <c r="N140" i="19"/>
  <c r="N131" i="19" s="1"/>
  <c r="O140" i="19"/>
  <c r="M143" i="19"/>
  <c r="N143" i="19"/>
  <c r="O143" i="19" s="1"/>
  <c r="I145" i="19"/>
  <c r="I142" i="19" s="1"/>
  <c r="J145" i="19"/>
  <c r="J142" i="19" s="1"/>
  <c r="K145" i="19"/>
  <c r="M145" i="19"/>
  <c r="O145" i="19" s="1"/>
  <c r="N145" i="19"/>
  <c r="F9" i="18"/>
  <c r="G9" i="18"/>
  <c r="G8" i="18" s="1"/>
  <c r="H9" i="18"/>
  <c r="J9" i="18"/>
  <c r="J8" i="18" s="1"/>
  <c r="K9" i="18"/>
  <c r="L12" i="18"/>
  <c r="L9" i="18" s="1"/>
  <c r="L8" i="18" s="1"/>
  <c r="F19" i="18"/>
  <c r="F8" i="18" s="1"/>
  <c r="G19" i="18"/>
  <c r="H19" i="18"/>
  <c r="J19" i="18"/>
  <c r="K19" i="18"/>
  <c r="K8" i="18" s="1"/>
  <c r="L19" i="18"/>
  <c r="F32" i="18"/>
  <c r="G32" i="18"/>
  <c r="H32" i="18"/>
  <c r="J32" i="18"/>
  <c r="K32" i="18"/>
  <c r="L32" i="18"/>
  <c r="F51" i="18"/>
  <c r="G51" i="18"/>
  <c r="G31" i="18" s="1"/>
  <c r="H51" i="18"/>
  <c r="J51" i="18"/>
  <c r="K51" i="18"/>
  <c r="L51" i="18"/>
  <c r="L31" i="18" s="1"/>
  <c r="K64" i="18"/>
  <c r="F70" i="18"/>
  <c r="F64" i="18" s="1"/>
  <c r="G70" i="18"/>
  <c r="G64" i="18" s="1"/>
  <c r="H70" i="18"/>
  <c r="H64" i="18" s="1"/>
  <c r="J70" i="18"/>
  <c r="J64" i="18" s="1"/>
  <c r="K70" i="18"/>
  <c r="L70" i="18"/>
  <c r="L64" i="18" s="1"/>
  <c r="F78" i="18"/>
  <c r="G78" i="18"/>
  <c r="H78" i="18"/>
  <c r="J78" i="18"/>
  <c r="K78" i="18"/>
  <c r="L78" i="18"/>
  <c r="F106" i="18"/>
  <c r="F85" i="18" s="1"/>
  <c r="G106" i="18"/>
  <c r="H106" i="18"/>
  <c r="J106" i="18"/>
  <c r="J85" i="18" s="1"/>
  <c r="K106" i="18"/>
  <c r="K85" i="18" s="1"/>
  <c r="L106" i="18"/>
  <c r="F109" i="18"/>
  <c r="G109" i="18"/>
  <c r="G85" i="18" s="1"/>
  <c r="H109" i="18"/>
  <c r="H85" i="18" s="1"/>
  <c r="J109" i="18"/>
  <c r="K109" i="18"/>
  <c r="L109" i="18"/>
  <c r="L85" i="18" s="1"/>
  <c r="F114" i="18"/>
  <c r="G114" i="18"/>
  <c r="H114" i="18"/>
  <c r="J114" i="18"/>
  <c r="K114" i="18"/>
  <c r="L114" i="18"/>
  <c r="F118" i="18"/>
  <c r="G118" i="18"/>
  <c r="H118" i="18"/>
  <c r="J118" i="18"/>
  <c r="K118" i="18"/>
  <c r="L118" i="18"/>
  <c r="J121" i="18"/>
  <c r="K121" i="18"/>
  <c r="L121" i="18"/>
  <c r="F125" i="18"/>
  <c r="G125" i="18"/>
  <c r="H125" i="18"/>
  <c r="J125" i="18"/>
  <c r="K125" i="18"/>
  <c r="L125" i="18"/>
  <c r="J134" i="18"/>
  <c r="K134" i="18"/>
  <c r="L134" i="18"/>
  <c r="F139" i="18"/>
  <c r="F134" i="18" s="1"/>
  <c r="G139" i="18"/>
  <c r="G134" i="18" s="1"/>
  <c r="H139" i="18"/>
  <c r="H134" i="18" s="1"/>
  <c r="F145" i="18"/>
  <c r="G145" i="18"/>
  <c r="H145" i="18"/>
  <c r="J145" i="18"/>
  <c r="K145" i="18"/>
  <c r="L145" i="18"/>
  <c r="E9" i="17"/>
  <c r="F9" i="17"/>
  <c r="I9" i="17"/>
  <c r="J9" i="17"/>
  <c r="M9" i="17"/>
  <c r="N9" i="17"/>
  <c r="Q9" i="17"/>
  <c r="R9" i="17"/>
  <c r="U9" i="17"/>
  <c r="V9" i="17"/>
  <c r="Y9" i="17"/>
  <c r="Z9" i="17"/>
  <c r="AC9" i="17"/>
  <c r="AD9" i="17"/>
  <c r="AG9" i="17"/>
  <c r="AH9" i="17"/>
  <c r="G10" i="17"/>
  <c r="K10" i="17"/>
  <c r="O10" i="17"/>
  <c r="S10" i="17"/>
  <c r="W10" i="17"/>
  <c r="AA10" i="17"/>
  <c r="AE10" i="17"/>
  <c r="AI10" i="17"/>
  <c r="G11" i="17"/>
  <c r="K11" i="17"/>
  <c r="O11" i="17"/>
  <c r="S11" i="17"/>
  <c r="W11" i="17"/>
  <c r="AA11" i="17"/>
  <c r="AE11" i="17"/>
  <c r="AI11" i="17"/>
  <c r="G12" i="17"/>
  <c r="K12" i="17"/>
  <c r="O12" i="17"/>
  <c r="S12" i="17"/>
  <c r="W12" i="17"/>
  <c r="AA12" i="17"/>
  <c r="AE12" i="17"/>
  <c r="AI12" i="17"/>
  <c r="G13" i="17"/>
  <c r="K13" i="17"/>
  <c r="O13" i="17"/>
  <c r="S13" i="17"/>
  <c r="W13" i="17"/>
  <c r="AA13" i="17"/>
  <c r="AE13" i="17"/>
  <c r="AI13" i="17"/>
  <c r="G14" i="17"/>
  <c r="K14" i="17"/>
  <c r="O14" i="17"/>
  <c r="S14" i="17"/>
  <c r="W14" i="17"/>
  <c r="AA14" i="17"/>
  <c r="AE14" i="17"/>
  <c r="AI14" i="17"/>
  <c r="G15" i="17"/>
  <c r="AE15" i="17"/>
  <c r="AI15" i="17"/>
  <c r="G16" i="17"/>
  <c r="K16" i="17"/>
  <c r="O16" i="17"/>
  <c r="S16" i="17"/>
  <c r="W16" i="17"/>
  <c r="AA16" i="17"/>
  <c r="AE16" i="17"/>
  <c r="AI16" i="17"/>
  <c r="E17" i="17"/>
  <c r="F17" i="17"/>
  <c r="H17" i="17"/>
  <c r="I17" i="17"/>
  <c r="J17" i="17"/>
  <c r="L17" i="17"/>
  <c r="M17" i="17"/>
  <c r="N17" i="17"/>
  <c r="P17" i="17"/>
  <c r="Q17" i="17"/>
  <c r="R17" i="17"/>
  <c r="T17" i="17"/>
  <c r="U17" i="17"/>
  <c r="V17" i="17"/>
  <c r="X17" i="17"/>
  <c r="Y17" i="17"/>
  <c r="Z17" i="17"/>
  <c r="AB17" i="17"/>
  <c r="AC17" i="17"/>
  <c r="AD17" i="17"/>
  <c r="AF17" i="17"/>
  <c r="AG17" i="17"/>
  <c r="AH17" i="17"/>
  <c r="G18" i="17"/>
  <c r="K18" i="17"/>
  <c r="O18" i="17"/>
  <c r="S18" i="17"/>
  <c r="W18" i="17"/>
  <c r="AA18" i="17"/>
  <c r="AE18" i="17"/>
  <c r="AI18" i="17"/>
  <c r="G19" i="17"/>
  <c r="K19" i="17"/>
  <c r="O19" i="17"/>
  <c r="S19" i="17"/>
  <c r="W19" i="17"/>
  <c r="AA19" i="17"/>
  <c r="AE19" i="17"/>
  <c r="AI19" i="17"/>
  <c r="G20" i="17"/>
  <c r="K20" i="17"/>
  <c r="O20" i="17"/>
  <c r="S20" i="17"/>
  <c r="W20" i="17"/>
  <c r="AA20" i="17"/>
  <c r="AE20" i="17"/>
  <c r="AI20" i="17"/>
  <c r="G21" i="17"/>
  <c r="K21" i="17"/>
  <c r="O21" i="17"/>
  <c r="S21" i="17"/>
  <c r="W21" i="17"/>
  <c r="AA21" i="17"/>
  <c r="AE21" i="17"/>
  <c r="AI21" i="17"/>
  <c r="G22" i="17"/>
  <c r="K22" i="17"/>
  <c r="O22" i="17"/>
  <c r="S22" i="17"/>
  <c r="W22" i="17"/>
  <c r="AA22" i="17"/>
  <c r="AE22" i="17"/>
  <c r="AI22" i="17"/>
  <c r="G23" i="17"/>
  <c r="K23" i="17"/>
  <c r="O23" i="17"/>
  <c r="S23" i="17"/>
  <c r="W23" i="17"/>
  <c r="AA23" i="17"/>
  <c r="AE23" i="17"/>
  <c r="AI23" i="17"/>
  <c r="G24" i="17"/>
  <c r="K24" i="17"/>
  <c r="O24" i="17"/>
  <c r="S24" i="17"/>
  <c r="W24" i="17"/>
  <c r="AA24" i="17"/>
  <c r="AE24" i="17"/>
  <c r="AI24" i="17"/>
  <c r="G25" i="17"/>
  <c r="K25" i="17"/>
  <c r="O25" i="17"/>
  <c r="S25" i="17"/>
  <c r="W25" i="17"/>
  <c r="AA25" i="17"/>
  <c r="AE25" i="17"/>
  <c r="AI25" i="17"/>
  <c r="G26" i="17"/>
  <c r="K26" i="17"/>
  <c r="O26" i="17"/>
  <c r="S26" i="17"/>
  <c r="W26" i="17"/>
  <c r="AA26" i="17"/>
  <c r="AE26" i="17"/>
  <c r="AI26" i="17"/>
  <c r="E27" i="17"/>
  <c r="F27" i="17"/>
  <c r="I27" i="17"/>
  <c r="J27" i="17"/>
  <c r="M27" i="17"/>
  <c r="N27" i="17"/>
  <c r="Q27" i="17"/>
  <c r="R27" i="17"/>
  <c r="U27" i="17"/>
  <c r="V27" i="17"/>
  <c r="Y27" i="17"/>
  <c r="Z27" i="17"/>
  <c r="AC27" i="17"/>
  <c r="AD27" i="17"/>
  <c r="AG27" i="17"/>
  <c r="AH27" i="17"/>
  <c r="G28" i="17"/>
  <c r="K28" i="17"/>
  <c r="O28" i="17"/>
  <c r="S28" i="17"/>
  <c r="W28" i="17"/>
  <c r="AA28" i="17"/>
  <c r="AE28" i="17"/>
  <c r="AI28" i="17"/>
  <c r="G29" i="17"/>
  <c r="K29" i="17"/>
  <c r="O29" i="17"/>
  <c r="S29" i="17"/>
  <c r="W29" i="17"/>
  <c r="AA29" i="17"/>
  <c r="AE29" i="17"/>
  <c r="AI29" i="17"/>
  <c r="G30" i="17"/>
  <c r="K30" i="17"/>
  <c r="O30" i="17"/>
  <c r="S30" i="17"/>
  <c r="W30" i="17"/>
  <c r="AA30" i="17"/>
  <c r="AE30" i="17"/>
  <c r="AI30" i="17"/>
  <c r="E31" i="17"/>
  <c r="F31" i="17"/>
  <c r="I31" i="17"/>
  <c r="J31" i="17"/>
  <c r="M31" i="17"/>
  <c r="N31" i="17"/>
  <c r="Q31" i="17"/>
  <c r="R31" i="17"/>
  <c r="U31" i="17"/>
  <c r="V31" i="17"/>
  <c r="Y31" i="17"/>
  <c r="Z31" i="17"/>
  <c r="AC31" i="17"/>
  <c r="AD31" i="17"/>
  <c r="AG31" i="17"/>
  <c r="AH31" i="17"/>
  <c r="G32" i="17"/>
  <c r="K32" i="17"/>
  <c r="O32" i="17"/>
  <c r="S32" i="17"/>
  <c r="W32" i="17"/>
  <c r="AA32" i="17"/>
  <c r="AE32" i="17"/>
  <c r="AI32" i="17"/>
  <c r="G33" i="17"/>
  <c r="K33" i="17"/>
  <c r="O33" i="17"/>
  <c r="S33" i="17"/>
  <c r="W33" i="17"/>
  <c r="AA33" i="17"/>
  <c r="AE33" i="17"/>
  <c r="AI33" i="17"/>
  <c r="E34" i="17"/>
  <c r="F34" i="17"/>
  <c r="G34" i="17" s="1"/>
  <c r="I34" i="17"/>
  <c r="K34" i="17" s="1"/>
  <c r="J34" i="17"/>
  <c r="M34" i="17"/>
  <c r="N34" i="17"/>
  <c r="Q34" i="17"/>
  <c r="R34" i="17"/>
  <c r="T34" i="17"/>
  <c r="T56" i="17" s="1"/>
  <c r="U34" i="17"/>
  <c r="V34" i="17"/>
  <c r="Y34" i="17"/>
  <c r="Z34" i="17"/>
  <c r="Z56" i="17" s="1"/>
  <c r="AC34" i="17"/>
  <c r="AE34" i="17" s="1"/>
  <c r="AD34" i="17"/>
  <c r="AG34" i="17"/>
  <c r="AH34" i="17"/>
  <c r="AH56" i="17" s="1"/>
  <c r="G35" i="17"/>
  <c r="K35" i="17"/>
  <c r="O35" i="17"/>
  <c r="S35" i="17"/>
  <c r="W35" i="17"/>
  <c r="AA35" i="17"/>
  <c r="AE35" i="17"/>
  <c r="AI35" i="17"/>
  <c r="G36" i="17"/>
  <c r="K36" i="17"/>
  <c r="O36" i="17"/>
  <c r="S36" i="17"/>
  <c r="W36" i="17"/>
  <c r="AA36" i="17"/>
  <c r="AE36" i="17"/>
  <c r="AI36" i="17"/>
  <c r="G37" i="17"/>
  <c r="K37" i="17"/>
  <c r="O37" i="17"/>
  <c r="S37" i="17"/>
  <c r="W37" i="17"/>
  <c r="AA37" i="17"/>
  <c r="AE37" i="17"/>
  <c r="AI37" i="17"/>
  <c r="G38" i="17"/>
  <c r="K38" i="17"/>
  <c r="O38" i="17"/>
  <c r="S38" i="17"/>
  <c r="W38" i="17"/>
  <c r="AA38" i="17"/>
  <c r="AE38" i="17"/>
  <c r="AI38" i="17"/>
  <c r="E39" i="17"/>
  <c r="F39" i="17"/>
  <c r="I39" i="17"/>
  <c r="J39" i="17"/>
  <c r="J56" i="17" s="1"/>
  <c r="M39" i="17"/>
  <c r="N39" i="17"/>
  <c r="Q39" i="17"/>
  <c r="R39" i="17"/>
  <c r="R56" i="17" s="1"/>
  <c r="U39" i="17"/>
  <c r="V39" i="17"/>
  <c r="Y39" i="17"/>
  <c r="Z39" i="17"/>
  <c r="AC39" i="17"/>
  <c r="AD39" i="17"/>
  <c r="AG39" i="17"/>
  <c r="AH39" i="17"/>
  <c r="G40" i="17"/>
  <c r="K40" i="17"/>
  <c r="O40" i="17"/>
  <c r="S40" i="17"/>
  <c r="W40" i="17"/>
  <c r="AA40" i="17"/>
  <c r="AE40" i="17"/>
  <c r="AI40" i="17"/>
  <c r="G41" i="17"/>
  <c r="K41" i="17"/>
  <c r="O41" i="17"/>
  <c r="S41" i="17"/>
  <c r="W41" i="17"/>
  <c r="AA41" i="17"/>
  <c r="AE41" i="17"/>
  <c r="AI41" i="17"/>
  <c r="G42" i="17"/>
  <c r="K42" i="17"/>
  <c r="O42" i="17"/>
  <c r="S42" i="17"/>
  <c r="W42" i="17"/>
  <c r="AA42" i="17"/>
  <c r="AE42" i="17"/>
  <c r="AI42" i="17"/>
  <c r="G43" i="17"/>
  <c r="K43" i="17"/>
  <c r="O43" i="17"/>
  <c r="S43" i="17"/>
  <c r="W43" i="17"/>
  <c r="AA43" i="17"/>
  <c r="AE43" i="17"/>
  <c r="AI43" i="17"/>
  <c r="E44" i="17"/>
  <c r="F44" i="17"/>
  <c r="I44" i="17"/>
  <c r="J44" i="17"/>
  <c r="M44" i="17"/>
  <c r="N44" i="17"/>
  <c r="Q44" i="17"/>
  <c r="R44" i="17"/>
  <c r="U44" i="17"/>
  <c r="V44" i="17"/>
  <c r="Y44" i="17"/>
  <c r="Z44" i="17"/>
  <c r="AC44" i="17"/>
  <c r="AD44" i="17"/>
  <c r="AG44" i="17"/>
  <c r="AH44" i="17"/>
  <c r="G45" i="17"/>
  <c r="K45" i="17"/>
  <c r="O45" i="17"/>
  <c r="S45" i="17"/>
  <c r="W45" i="17"/>
  <c r="AA45" i="17"/>
  <c r="AE45" i="17"/>
  <c r="AI45" i="17"/>
  <c r="G46" i="17"/>
  <c r="K46" i="17"/>
  <c r="O46" i="17"/>
  <c r="S46" i="17"/>
  <c r="W46" i="17"/>
  <c r="AA46" i="17"/>
  <c r="AE46" i="17"/>
  <c r="AI46" i="17"/>
  <c r="E47" i="17"/>
  <c r="F47" i="17"/>
  <c r="I47" i="17"/>
  <c r="J47" i="17"/>
  <c r="L47" i="17"/>
  <c r="M47" i="17"/>
  <c r="N47" i="17"/>
  <c r="P47" i="17"/>
  <c r="P34" i="17" s="1"/>
  <c r="P56" i="17" s="1"/>
  <c r="Q47" i="17"/>
  <c r="R47" i="17"/>
  <c r="T47" i="17"/>
  <c r="U47" i="17"/>
  <c r="V47" i="17"/>
  <c r="X47" i="17"/>
  <c r="Y47" i="17"/>
  <c r="Z47" i="17"/>
  <c r="AA47" i="17"/>
  <c r="AB47" i="17"/>
  <c r="AB34" i="17" s="1"/>
  <c r="AC47" i="17"/>
  <c r="AD47" i="17"/>
  <c r="AE47" i="17"/>
  <c r="AF47" i="17"/>
  <c r="AF34" i="17" s="1"/>
  <c r="AF56" i="17" s="1"/>
  <c r="AG47" i="17"/>
  <c r="AH47" i="17"/>
  <c r="G48" i="17"/>
  <c r="K48" i="17"/>
  <c r="K47" i="17" s="1"/>
  <c r="O48" i="17"/>
  <c r="O47" i="17" s="1"/>
  <c r="S48" i="17"/>
  <c r="W48" i="17"/>
  <c r="W47" i="17" s="1"/>
  <c r="AA48" i="17"/>
  <c r="AE48" i="17"/>
  <c r="AI48" i="17"/>
  <c r="G49" i="17"/>
  <c r="K49" i="17"/>
  <c r="O49" i="17"/>
  <c r="S49" i="17"/>
  <c r="W49" i="17"/>
  <c r="AA49" i="17"/>
  <c r="AE49" i="17"/>
  <c r="AI49" i="17"/>
  <c r="G50" i="17"/>
  <c r="K50" i="17"/>
  <c r="O50" i="17"/>
  <c r="S50" i="17"/>
  <c r="W50" i="17"/>
  <c r="AA50" i="17"/>
  <c r="AE50" i="17"/>
  <c r="AI50" i="17"/>
  <c r="G51" i="17"/>
  <c r="K51" i="17"/>
  <c r="O51" i="17"/>
  <c r="S51" i="17"/>
  <c r="W51" i="17"/>
  <c r="AA51" i="17"/>
  <c r="AE51" i="17"/>
  <c r="AI51" i="17"/>
  <c r="E52" i="17"/>
  <c r="G52" i="17" s="1"/>
  <c r="F52" i="17"/>
  <c r="I52" i="17"/>
  <c r="J52" i="17"/>
  <c r="M52" i="17"/>
  <c r="N52" i="17"/>
  <c r="Q52" i="17"/>
  <c r="R52" i="17"/>
  <c r="S52" i="17"/>
  <c r="U52" i="17"/>
  <c r="W52" i="17" s="1"/>
  <c r="V52" i="17"/>
  <c r="Y52" i="17"/>
  <c r="Z52" i="17"/>
  <c r="AC52" i="17"/>
  <c r="AD52" i="17"/>
  <c r="AG52" i="17"/>
  <c r="AH52" i="17"/>
  <c r="AI52" i="17" s="1"/>
  <c r="G53" i="17"/>
  <c r="K53" i="17"/>
  <c r="O53" i="17"/>
  <c r="S53" i="17"/>
  <c r="W53" i="17"/>
  <c r="AA53" i="17"/>
  <c r="AE53" i="17"/>
  <c r="AI53" i="17"/>
  <c r="G54" i="17"/>
  <c r="K54" i="17"/>
  <c r="O54" i="17"/>
  <c r="S54" i="17"/>
  <c r="W54" i="17"/>
  <c r="AA54" i="17"/>
  <c r="AE54" i="17"/>
  <c r="AI54" i="17"/>
  <c r="G55" i="17"/>
  <c r="K55" i="17"/>
  <c r="O55" i="17"/>
  <c r="S55" i="17"/>
  <c r="W55" i="17"/>
  <c r="AA55" i="17"/>
  <c r="AE55" i="17"/>
  <c r="AI55" i="17"/>
  <c r="H56" i="17"/>
  <c r="L56" i="17"/>
  <c r="X56" i="17"/>
  <c r="G9" i="16"/>
  <c r="H9" i="16"/>
  <c r="K9" i="16"/>
  <c r="L9" i="16"/>
  <c r="O9" i="16"/>
  <c r="P9" i="16"/>
  <c r="Q9" i="16" s="1"/>
  <c r="S9" i="16"/>
  <c r="T9" i="16"/>
  <c r="I10" i="16"/>
  <c r="M10" i="16"/>
  <c r="Q10" i="16"/>
  <c r="U10" i="16"/>
  <c r="I11" i="16"/>
  <c r="M11" i="16"/>
  <c r="Q11" i="16"/>
  <c r="U11" i="16"/>
  <c r="I12" i="16"/>
  <c r="M12" i="16"/>
  <c r="Q12" i="16"/>
  <c r="U12" i="16"/>
  <c r="I13" i="16"/>
  <c r="M13" i="16"/>
  <c r="Q13" i="16"/>
  <c r="V13" i="16" s="1"/>
  <c r="U13" i="16"/>
  <c r="I14" i="16"/>
  <c r="M14" i="16"/>
  <c r="Q14" i="16"/>
  <c r="U14" i="16"/>
  <c r="I15" i="16"/>
  <c r="M15" i="16"/>
  <c r="Q15" i="16"/>
  <c r="U15" i="16"/>
  <c r="I16" i="16"/>
  <c r="M16" i="16"/>
  <c r="Q16" i="16"/>
  <c r="U16" i="16"/>
  <c r="I17" i="16"/>
  <c r="M17" i="16"/>
  <c r="Q17" i="16"/>
  <c r="U17" i="16"/>
  <c r="V17" i="16"/>
  <c r="G18" i="16"/>
  <c r="I18" i="16" s="1"/>
  <c r="H18" i="16"/>
  <c r="K18" i="16"/>
  <c r="L18" i="16"/>
  <c r="O18" i="16"/>
  <c r="P18" i="16"/>
  <c r="S18" i="16"/>
  <c r="T18" i="16"/>
  <c r="U18" i="16" s="1"/>
  <c r="I19" i="16"/>
  <c r="M19" i="16"/>
  <c r="Q19" i="16"/>
  <c r="V19" i="16" s="1"/>
  <c r="U19" i="16"/>
  <c r="I20" i="16"/>
  <c r="M20" i="16"/>
  <c r="Q20" i="16"/>
  <c r="V20" i="16" s="1"/>
  <c r="U20" i="16"/>
  <c r="I21" i="16"/>
  <c r="M21" i="16"/>
  <c r="Q21" i="16"/>
  <c r="V21" i="16" s="1"/>
  <c r="U21" i="16"/>
  <c r="I22" i="16"/>
  <c r="M22" i="16"/>
  <c r="Q22" i="16"/>
  <c r="U22" i="16"/>
  <c r="I23" i="16"/>
  <c r="M23" i="16"/>
  <c r="Q23" i="16"/>
  <c r="U23" i="16"/>
  <c r="I24" i="16"/>
  <c r="M24" i="16"/>
  <c r="Q24" i="16"/>
  <c r="U24" i="16"/>
  <c r="I25" i="16"/>
  <c r="M25" i="16"/>
  <c r="Q25" i="16"/>
  <c r="V25" i="16" s="1"/>
  <c r="U25" i="16"/>
  <c r="I26" i="16"/>
  <c r="M26" i="16"/>
  <c r="Q26" i="16"/>
  <c r="U26" i="16"/>
  <c r="G28" i="16"/>
  <c r="I28" i="16" s="1"/>
  <c r="H28" i="16"/>
  <c r="K28" i="16"/>
  <c r="L28" i="16"/>
  <c r="O28" i="16"/>
  <c r="P28" i="16"/>
  <c r="S28" i="16"/>
  <c r="T28" i="16"/>
  <c r="U28" i="16" s="1"/>
  <c r="I29" i="16"/>
  <c r="M29" i="16"/>
  <c r="Q29" i="16"/>
  <c r="U29" i="16"/>
  <c r="I30" i="16"/>
  <c r="M30" i="16"/>
  <c r="Q30" i="16"/>
  <c r="U30" i="16"/>
  <c r="V30" i="16" s="1"/>
  <c r="I31" i="16"/>
  <c r="M31" i="16"/>
  <c r="Q31" i="16"/>
  <c r="U31" i="16"/>
  <c r="G32" i="16"/>
  <c r="I32" i="16" s="1"/>
  <c r="H32" i="16"/>
  <c r="K32" i="16"/>
  <c r="M32" i="16" s="1"/>
  <c r="L32" i="16"/>
  <c r="O32" i="16"/>
  <c r="P32" i="16"/>
  <c r="Q32" i="16" s="1"/>
  <c r="S32" i="16"/>
  <c r="U32" i="16" s="1"/>
  <c r="T32" i="16"/>
  <c r="I33" i="16"/>
  <c r="M33" i="16"/>
  <c r="Q33" i="16"/>
  <c r="U33" i="16"/>
  <c r="I34" i="16"/>
  <c r="M34" i="16"/>
  <c r="Q34" i="16"/>
  <c r="U34" i="16"/>
  <c r="G35" i="16"/>
  <c r="H35" i="16"/>
  <c r="K35" i="16"/>
  <c r="L35" i="16"/>
  <c r="O35" i="16"/>
  <c r="P35" i="16"/>
  <c r="Q35" i="16" s="1"/>
  <c r="S35" i="16"/>
  <c r="T35" i="16"/>
  <c r="I36" i="16"/>
  <c r="M36" i="16"/>
  <c r="Q36" i="16"/>
  <c r="U36" i="16"/>
  <c r="I37" i="16"/>
  <c r="M37" i="16"/>
  <c r="Q37" i="16"/>
  <c r="U37" i="16"/>
  <c r="I38" i="16"/>
  <c r="M38" i="16"/>
  <c r="Q38" i="16"/>
  <c r="U38" i="16"/>
  <c r="I39" i="16"/>
  <c r="M39" i="16"/>
  <c r="Q39" i="16"/>
  <c r="U39" i="16"/>
  <c r="V39" i="16"/>
  <c r="G40" i="16"/>
  <c r="I40" i="16" s="1"/>
  <c r="H40" i="16"/>
  <c r="K40" i="16"/>
  <c r="L40" i="16"/>
  <c r="O40" i="16"/>
  <c r="P40" i="16"/>
  <c r="S40" i="16"/>
  <c r="U40" i="16" s="1"/>
  <c r="T40" i="16"/>
  <c r="I41" i="16"/>
  <c r="M41" i="16"/>
  <c r="Q41" i="16"/>
  <c r="V41" i="16" s="1"/>
  <c r="U41" i="16"/>
  <c r="I42" i="16"/>
  <c r="M42" i="16"/>
  <c r="Q42" i="16"/>
  <c r="U42" i="16"/>
  <c r="I43" i="16"/>
  <c r="M43" i="16"/>
  <c r="Q43" i="16"/>
  <c r="V43" i="16" s="1"/>
  <c r="U43" i="16"/>
  <c r="I44" i="16"/>
  <c r="M44" i="16"/>
  <c r="Q44" i="16"/>
  <c r="U44" i="16"/>
  <c r="G45" i="16"/>
  <c r="I45" i="16" s="1"/>
  <c r="H45" i="16"/>
  <c r="K45" i="16"/>
  <c r="L45" i="16"/>
  <c r="M45" i="16"/>
  <c r="O45" i="16"/>
  <c r="Q45" i="16" s="1"/>
  <c r="P45" i="16"/>
  <c r="S45" i="16"/>
  <c r="T45" i="16"/>
  <c r="I46" i="16"/>
  <c r="M46" i="16"/>
  <c r="Q46" i="16"/>
  <c r="U46" i="16"/>
  <c r="I47" i="16"/>
  <c r="M47" i="16"/>
  <c r="Q47" i="16"/>
  <c r="U47" i="16"/>
  <c r="V47" i="16" s="1"/>
  <c r="I48" i="16"/>
  <c r="M48" i="16"/>
  <c r="Q48" i="16"/>
  <c r="V48" i="16" s="1"/>
  <c r="U48" i="16"/>
  <c r="G49" i="16"/>
  <c r="H49" i="16"/>
  <c r="I49" i="16"/>
  <c r="K49" i="16"/>
  <c r="M49" i="16" s="1"/>
  <c r="L49" i="16"/>
  <c r="O49" i="16"/>
  <c r="Q49" i="16" s="1"/>
  <c r="P49" i="16"/>
  <c r="S49" i="16"/>
  <c r="T49" i="16"/>
  <c r="I50" i="16"/>
  <c r="M50" i="16"/>
  <c r="I51" i="16"/>
  <c r="M51" i="16"/>
  <c r="Q51" i="16"/>
  <c r="V51" i="16" s="1"/>
  <c r="U51" i="16"/>
  <c r="I52" i="16"/>
  <c r="M52" i="16"/>
  <c r="Q52" i="16"/>
  <c r="V52" i="16" s="1"/>
  <c r="U52" i="16"/>
  <c r="I53" i="16"/>
  <c r="M53" i="16"/>
  <c r="Q53" i="16"/>
  <c r="U53" i="16"/>
  <c r="G54" i="16"/>
  <c r="H54" i="16"/>
  <c r="K54" i="16"/>
  <c r="M54" i="16" s="1"/>
  <c r="L54" i="16"/>
  <c r="O54" i="16"/>
  <c r="P54" i="16"/>
  <c r="Q54" i="16" s="1"/>
  <c r="S54" i="16"/>
  <c r="U54" i="16" s="1"/>
  <c r="T54" i="16"/>
  <c r="I55" i="16"/>
  <c r="M55" i="16"/>
  <c r="Q55" i="16"/>
  <c r="U55" i="16"/>
  <c r="I56" i="16"/>
  <c r="M56" i="16"/>
  <c r="Q56" i="16"/>
  <c r="U56" i="16"/>
  <c r="I57" i="16"/>
  <c r="M57" i="16"/>
  <c r="Q57" i="16"/>
  <c r="V57" i="16" s="1"/>
  <c r="U57" i="16"/>
  <c r="H58" i="16"/>
  <c r="J58" i="16"/>
  <c r="N58" i="16"/>
  <c r="R58" i="16"/>
  <c r="S58" i="16"/>
  <c r="G9" i="15"/>
  <c r="I9" i="15" s="1"/>
  <c r="H9" i="15"/>
  <c r="I10" i="15"/>
  <c r="I11" i="15"/>
  <c r="I12" i="15"/>
  <c r="I13" i="15"/>
  <c r="I15" i="15"/>
  <c r="G16" i="15"/>
  <c r="I16" i="15" s="1"/>
  <c r="H16" i="15"/>
  <c r="I17" i="15"/>
  <c r="I18" i="15"/>
  <c r="I19" i="15"/>
  <c r="I20" i="15"/>
  <c r="I21" i="15"/>
  <c r="I22" i="15"/>
  <c r="I23" i="15"/>
  <c r="I24" i="15"/>
  <c r="G25" i="15"/>
  <c r="H25" i="15"/>
  <c r="I26" i="15"/>
  <c r="I27" i="15"/>
  <c r="I28" i="15"/>
  <c r="G29" i="15"/>
  <c r="H29" i="15"/>
  <c r="I29" i="15" s="1"/>
  <c r="I30" i="15"/>
  <c r="I31" i="15"/>
  <c r="G32" i="15"/>
  <c r="I32" i="15" s="1"/>
  <c r="H32" i="15"/>
  <c r="I33" i="15"/>
  <c r="I35" i="15"/>
  <c r="I36" i="15"/>
  <c r="G37" i="15"/>
  <c r="I37" i="15" s="1"/>
  <c r="H37" i="15"/>
  <c r="I38" i="15"/>
  <c r="I39" i="15"/>
  <c r="I40" i="15"/>
  <c r="I41" i="15"/>
  <c r="G42" i="15"/>
  <c r="H42" i="15"/>
  <c r="I43" i="15"/>
  <c r="I44" i="15"/>
  <c r="G45" i="15"/>
  <c r="H45" i="15"/>
  <c r="I46" i="15"/>
  <c r="I47" i="15"/>
  <c r="I48" i="15"/>
  <c r="I49" i="15"/>
  <c r="G50" i="15"/>
  <c r="I50" i="15" s="1"/>
  <c r="H50" i="15"/>
  <c r="I52" i="15"/>
  <c r="I53" i="15"/>
  <c r="G54" i="15"/>
  <c r="I54" i="15" s="1"/>
  <c r="H54" i="15"/>
  <c r="I55" i="15"/>
  <c r="I56" i="15"/>
  <c r="I57" i="15"/>
  <c r="G9" i="14"/>
  <c r="H9" i="14"/>
  <c r="J9" i="14" s="1"/>
  <c r="I9" i="14"/>
  <c r="L9" i="14"/>
  <c r="M9" i="14"/>
  <c r="O9" i="14" s="1"/>
  <c r="N9" i="14"/>
  <c r="Q9" i="14"/>
  <c r="R9" i="14"/>
  <c r="T9" i="14" s="1"/>
  <c r="S9" i="14"/>
  <c r="V9" i="14"/>
  <c r="J10" i="14"/>
  <c r="O10" i="14"/>
  <c r="T10" i="14"/>
  <c r="V10" i="14"/>
  <c r="J11" i="14"/>
  <c r="O11" i="14"/>
  <c r="T11" i="14"/>
  <c r="V11" i="14"/>
  <c r="J12" i="14"/>
  <c r="O12" i="14"/>
  <c r="T12" i="14"/>
  <c r="V12" i="14"/>
  <c r="J13" i="14"/>
  <c r="O13" i="14"/>
  <c r="T13" i="14"/>
  <c r="V13" i="14"/>
  <c r="J14" i="14"/>
  <c r="O14" i="14"/>
  <c r="T14" i="14"/>
  <c r="V14" i="14"/>
  <c r="J15" i="14"/>
  <c r="O15" i="14"/>
  <c r="T15" i="14"/>
  <c r="V15" i="14"/>
  <c r="G16" i="14"/>
  <c r="V16" i="14" s="1"/>
  <c r="H16" i="14"/>
  <c r="I16" i="14"/>
  <c r="L16" i="14"/>
  <c r="M16" i="14"/>
  <c r="N16" i="14"/>
  <c r="Q16" i="14"/>
  <c r="R16" i="14"/>
  <c r="S16" i="14"/>
  <c r="T16" i="14" s="1"/>
  <c r="J17" i="14"/>
  <c r="O17" i="14"/>
  <c r="T17" i="14"/>
  <c r="V17" i="14"/>
  <c r="J18" i="14"/>
  <c r="O18" i="14"/>
  <c r="T18" i="14"/>
  <c r="V18" i="14"/>
  <c r="J19" i="14"/>
  <c r="O19" i="14"/>
  <c r="T19" i="14"/>
  <c r="V19" i="14"/>
  <c r="J20" i="14"/>
  <c r="O20" i="14"/>
  <c r="T20" i="14"/>
  <c r="V20" i="14"/>
  <c r="J21" i="14"/>
  <c r="O21" i="14"/>
  <c r="T21" i="14"/>
  <c r="V21" i="14"/>
  <c r="J22" i="14"/>
  <c r="O22" i="14"/>
  <c r="T22" i="14"/>
  <c r="V22" i="14"/>
  <c r="J23" i="14"/>
  <c r="T23" i="14"/>
  <c r="V23" i="14"/>
  <c r="J24" i="14"/>
  <c r="O24" i="14"/>
  <c r="T24" i="14"/>
  <c r="V24" i="14"/>
  <c r="G25" i="14"/>
  <c r="V25" i="14" s="1"/>
  <c r="H25" i="14"/>
  <c r="I25" i="14"/>
  <c r="J25" i="14" s="1"/>
  <c r="L25" i="14"/>
  <c r="L54" i="14" s="1"/>
  <c r="M25" i="14"/>
  <c r="N25" i="14"/>
  <c r="Q25" i="14"/>
  <c r="R25" i="14"/>
  <c r="S25" i="14"/>
  <c r="J26" i="14"/>
  <c r="O26" i="14"/>
  <c r="T26" i="14"/>
  <c r="V26" i="14"/>
  <c r="J27" i="14"/>
  <c r="O27" i="14"/>
  <c r="T27" i="14"/>
  <c r="V27" i="14"/>
  <c r="O28" i="14"/>
  <c r="T28" i="14"/>
  <c r="V28" i="14"/>
  <c r="G29" i="14"/>
  <c r="H29" i="14"/>
  <c r="I29" i="14"/>
  <c r="J29" i="14" s="1"/>
  <c r="L29" i="14"/>
  <c r="M29" i="14"/>
  <c r="N29" i="14"/>
  <c r="O29" i="14" s="1"/>
  <c r="Q29" i="14"/>
  <c r="V29" i="14" s="1"/>
  <c r="R29" i="14"/>
  <c r="S29" i="14"/>
  <c r="J30" i="14"/>
  <c r="O30" i="14"/>
  <c r="T30" i="14"/>
  <c r="V30" i="14"/>
  <c r="J31" i="14"/>
  <c r="O31" i="14"/>
  <c r="T31" i="14"/>
  <c r="V31" i="14"/>
  <c r="G32" i="14"/>
  <c r="V32" i="14" s="1"/>
  <c r="H32" i="14"/>
  <c r="I32" i="14"/>
  <c r="L32" i="14"/>
  <c r="M32" i="14"/>
  <c r="M54" i="14" s="1"/>
  <c r="N32" i="14"/>
  <c r="Q32" i="14"/>
  <c r="R32" i="14"/>
  <c r="S32" i="14"/>
  <c r="J33" i="14"/>
  <c r="O33" i="14"/>
  <c r="T33" i="14"/>
  <c r="V33" i="14"/>
  <c r="J34" i="14"/>
  <c r="O34" i="14"/>
  <c r="T34" i="14"/>
  <c r="V34" i="14"/>
  <c r="J35" i="14"/>
  <c r="O35" i="14"/>
  <c r="T35" i="14"/>
  <c r="V35" i="14"/>
  <c r="J36" i="14"/>
  <c r="O36" i="14"/>
  <c r="T36" i="14"/>
  <c r="V36" i="14"/>
  <c r="G37" i="14"/>
  <c r="H37" i="14"/>
  <c r="I37" i="14"/>
  <c r="L37" i="14"/>
  <c r="M37" i="14"/>
  <c r="N37" i="14"/>
  <c r="O37" i="14" s="1"/>
  <c r="Q37" i="14"/>
  <c r="V37" i="14" s="1"/>
  <c r="R37" i="14"/>
  <c r="S37" i="14"/>
  <c r="T37" i="14" s="1"/>
  <c r="J38" i="14"/>
  <c r="O38" i="14"/>
  <c r="T38" i="14"/>
  <c r="V38" i="14"/>
  <c r="J39" i="14"/>
  <c r="O39" i="14"/>
  <c r="T39" i="14"/>
  <c r="V39" i="14"/>
  <c r="J40" i="14"/>
  <c r="O40" i="14"/>
  <c r="T40" i="14"/>
  <c r="V40" i="14"/>
  <c r="J41" i="14"/>
  <c r="O41" i="14"/>
  <c r="T41" i="14"/>
  <c r="V41" i="14"/>
  <c r="G42" i="14"/>
  <c r="H42" i="14"/>
  <c r="I42" i="14"/>
  <c r="J42" i="14"/>
  <c r="L42" i="14"/>
  <c r="M42" i="14"/>
  <c r="N42" i="14"/>
  <c r="O42" i="14"/>
  <c r="Q42" i="14"/>
  <c r="R42" i="14"/>
  <c r="S42" i="14"/>
  <c r="T42" i="14"/>
  <c r="V42" i="14"/>
  <c r="J43" i="14"/>
  <c r="O43" i="14"/>
  <c r="T43" i="14"/>
  <c r="V43" i="14"/>
  <c r="J44" i="14"/>
  <c r="O44" i="14"/>
  <c r="T44" i="14"/>
  <c r="V44" i="14"/>
  <c r="G45" i="14"/>
  <c r="H45" i="14"/>
  <c r="J45" i="14" s="1"/>
  <c r="I45" i="14"/>
  <c r="L45" i="14"/>
  <c r="V45" i="14" s="1"/>
  <c r="M45" i="14"/>
  <c r="N45" i="14"/>
  <c r="Q45" i="14"/>
  <c r="R45" i="14"/>
  <c r="T45" i="14" s="1"/>
  <c r="S45" i="14"/>
  <c r="J46" i="14"/>
  <c r="O46" i="14"/>
  <c r="T46" i="14"/>
  <c r="V46" i="14"/>
  <c r="J47" i="14"/>
  <c r="O47" i="14"/>
  <c r="T47" i="14"/>
  <c r="V47" i="14"/>
  <c r="J48" i="14"/>
  <c r="O48" i="14"/>
  <c r="T48" i="14"/>
  <c r="V48" i="14"/>
  <c r="J49" i="14"/>
  <c r="O49" i="14"/>
  <c r="T49" i="14"/>
  <c r="V49" i="14"/>
  <c r="G50" i="14"/>
  <c r="H50" i="14"/>
  <c r="J50" i="14" s="1"/>
  <c r="I50" i="14"/>
  <c r="L50" i="14"/>
  <c r="M50" i="14"/>
  <c r="N50" i="14"/>
  <c r="Q50" i="14"/>
  <c r="R50" i="14"/>
  <c r="S50" i="14"/>
  <c r="V50" i="14"/>
  <c r="J51" i="14"/>
  <c r="O51" i="14"/>
  <c r="T51" i="14"/>
  <c r="V51" i="14"/>
  <c r="J52" i="14"/>
  <c r="O52" i="14"/>
  <c r="T52" i="14"/>
  <c r="V52" i="14"/>
  <c r="J53" i="14"/>
  <c r="O53" i="14"/>
  <c r="T53" i="14"/>
  <c r="V53" i="14"/>
  <c r="AI44" i="17" l="1"/>
  <c r="AE31" i="17"/>
  <c r="O27" i="17"/>
  <c r="AE17" i="17"/>
  <c r="Q54" i="14"/>
  <c r="O50" i="14"/>
  <c r="J37" i="14"/>
  <c r="R54" i="14"/>
  <c r="I45" i="15"/>
  <c r="I42" i="15"/>
  <c r="U45" i="16"/>
  <c r="V45" i="16" s="1"/>
  <c r="V42" i="16"/>
  <c r="M40" i="16"/>
  <c r="V36" i="16"/>
  <c r="G58" i="16"/>
  <c r="V29" i="16"/>
  <c r="M28" i="16"/>
  <c r="V26" i="16"/>
  <c r="M18" i="16"/>
  <c r="V14" i="16"/>
  <c r="I9" i="16"/>
  <c r="AA52" i="17"/>
  <c r="AI47" i="17"/>
  <c r="S47" i="17"/>
  <c r="AE44" i="17"/>
  <c r="O44" i="17"/>
  <c r="AE39" i="17"/>
  <c r="O39" i="17"/>
  <c r="AI34" i="17"/>
  <c r="AA34" i="17"/>
  <c r="O34" i="17"/>
  <c r="AA31" i="17"/>
  <c r="K31" i="17"/>
  <c r="AA27" i="17"/>
  <c r="K27" i="17"/>
  <c r="V56" i="17"/>
  <c r="F56" i="17"/>
  <c r="AA17" i="17"/>
  <c r="K17" i="17"/>
  <c r="U56" i="17"/>
  <c r="E56" i="17"/>
  <c r="S9" i="17"/>
  <c r="AI9" i="17"/>
  <c r="K113" i="18"/>
  <c r="F113" i="18"/>
  <c r="H113" i="18"/>
  <c r="H8" i="18"/>
  <c r="H150" i="18" s="1"/>
  <c r="M142" i="19"/>
  <c r="O142" i="19" s="1"/>
  <c r="J110" i="19"/>
  <c r="J63" i="19"/>
  <c r="K63" i="19" s="1"/>
  <c r="K57" i="19"/>
  <c r="O50" i="19"/>
  <c r="I31" i="19"/>
  <c r="K13" i="19"/>
  <c r="K9" i="19"/>
  <c r="K8" i="19" s="1"/>
  <c r="G47" i="17"/>
  <c r="AI39" i="17"/>
  <c r="AE27" i="17"/>
  <c r="AG56" i="17"/>
  <c r="G9" i="17"/>
  <c r="G56" i="17" s="1"/>
  <c r="J31" i="19"/>
  <c r="T50" i="14"/>
  <c r="T29" i="14"/>
  <c r="T54" i="14" s="1"/>
  <c r="O25" i="14"/>
  <c r="J16" i="14"/>
  <c r="H58" i="15"/>
  <c r="I25" i="15"/>
  <c r="I58" i="15" s="1"/>
  <c r="I54" i="16"/>
  <c r="V53" i="16"/>
  <c r="U49" i="16"/>
  <c r="V46" i="16"/>
  <c r="Q40" i="16"/>
  <c r="V40" i="16" s="1"/>
  <c r="V38" i="16"/>
  <c r="V37" i="16"/>
  <c r="U35" i="16"/>
  <c r="U58" i="16" s="1"/>
  <c r="M35" i="16"/>
  <c r="V22" i="16"/>
  <c r="Q18" i="16"/>
  <c r="V18" i="16" s="1"/>
  <c r="V16" i="16"/>
  <c r="V15" i="16"/>
  <c r="V10" i="16"/>
  <c r="AE52" i="17"/>
  <c r="K52" i="17"/>
  <c r="AA44" i="17"/>
  <c r="K44" i="17"/>
  <c r="AA39" i="17"/>
  <c r="K39" i="17"/>
  <c r="S34" i="17"/>
  <c r="W31" i="17"/>
  <c r="G31" i="17"/>
  <c r="W27" i="17"/>
  <c r="G27" i="17"/>
  <c r="W17" i="17"/>
  <c r="G17" i="17"/>
  <c r="AE9" i="17"/>
  <c r="O9" i="17"/>
  <c r="Y56" i="17"/>
  <c r="I56" i="17"/>
  <c r="J113" i="18"/>
  <c r="J150" i="18" s="1"/>
  <c r="L113" i="18"/>
  <c r="G113" i="18"/>
  <c r="H31" i="18"/>
  <c r="K31" i="18"/>
  <c r="K150" i="18" s="1"/>
  <c r="F31" i="18"/>
  <c r="N142" i="19"/>
  <c r="I110" i="19"/>
  <c r="K41" i="19"/>
  <c r="K38" i="19"/>
  <c r="I8" i="19"/>
  <c r="S44" i="17"/>
  <c r="S39" i="17"/>
  <c r="O31" i="17"/>
  <c r="O17" i="17"/>
  <c r="Q56" i="17"/>
  <c r="W9" i="17"/>
  <c r="W56" i="17" s="1"/>
  <c r="M110" i="19"/>
  <c r="G54" i="14"/>
  <c r="O45" i="14"/>
  <c r="H54" i="14"/>
  <c r="T25" i="14"/>
  <c r="O16" i="14"/>
  <c r="V56" i="16"/>
  <c r="V55" i="16"/>
  <c r="V50" i="16"/>
  <c r="V44" i="16"/>
  <c r="V34" i="16"/>
  <c r="V33" i="16"/>
  <c r="O58" i="16"/>
  <c r="V24" i="16"/>
  <c r="V23" i="16"/>
  <c r="V12" i="16"/>
  <c r="V11" i="16"/>
  <c r="K58" i="16"/>
  <c r="O52" i="17"/>
  <c r="AB56" i="17"/>
  <c r="W44" i="17"/>
  <c r="G44" i="17"/>
  <c r="W39" i="17"/>
  <c r="G39" i="17"/>
  <c r="W34" i="17"/>
  <c r="AI31" i="17"/>
  <c r="S31" i="17"/>
  <c r="AI27" i="17"/>
  <c r="S27" i="17"/>
  <c r="AI17" i="17"/>
  <c r="S17" i="17"/>
  <c r="S56" i="17" s="1"/>
  <c r="AC56" i="17"/>
  <c r="M56" i="17"/>
  <c r="AA9" i="17"/>
  <c r="AA56" i="17" s="1"/>
  <c r="K9" i="17"/>
  <c r="K56" i="17" s="1"/>
  <c r="AD56" i="17"/>
  <c r="N56" i="17"/>
  <c r="J31" i="18"/>
  <c r="N110" i="19"/>
  <c r="N147" i="19" s="1"/>
  <c r="K77" i="19"/>
  <c r="O63" i="19"/>
  <c r="K64" i="19"/>
  <c r="K61" i="19"/>
  <c r="K50" i="19"/>
  <c r="K47" i="19"/>
  <c r="K29" i="19"/>
  <c r="K31" i="19"/>
  <c r="K110" i="19"/>
  <c r="I147" i="19"/>
  <c r="K142" i="19"/>
  <c r="M31" i="19"/>
  <c r="O31" i="19" s="1"/>
  <c r="J131" i="19"/>
  <c r="K131" i="19" s="1"/>
  <c r="K111" i="19"/>
  <c r="J8" i="19"/>
  <c r="O111" i="19"/>
  <c r="K32" i="19"/>
  <c r="F150" i="18"/>
  <c r="L150" i="18"/>
  <c r="G150" i="18"/>
  <c r="AE56" i="17"/>
  <c r="AI56" i="17"/>
  <c r="O56" i="17"/>
  <c r="V49" i="16"/>
  <c r="V54" i="16"/>
  <c r="V32" i="16"/>
  <c r="T58" i="16"/>
  <c r="P58" i="16"/>
  <c r="L58" i="16"/>
  <c r="I35" i="16"/>
  <c r="V35" i="16" s="1"/>
  <c r="Q28" i="16"/>
  <c r="V28" i="16" s="1"/>
  <c r="M9" i="16"/>
  <c r="G58" i="15"/>
  <c r="S54" i="14"/>
  <c r="I54" i="14"/>
  <c r="T32" i="14"/>
  <c r="O32" i="14"/>
  <c r="J32" i="14"/>
  <c r="J54" i="14" s="1"/>
  <c r="N54" i="14"/>
  <c r="F10" i="13"/>
  <c r="R10" i="13" s="1"/>
  <c r="G10" i="13"/>
  <c r="I10" i="13"/>
  <c r="J10" i="13"/>
  <c r="K10" i="13"/>
  <c r="S10" i="13" s="1"/>
  <c r="U10" i="13" s="1"/>
  <c r="M10" i="13"/>
  <c r="N10" i="13"/>
  <c r="O10" i="13"/>
  <c r="Q10" i="13"/>
  <c r="Q60" i="13" s="1"/>
  <c r="H11" i="13"/>
  <c r="L11" i="13"/>
  <c r="P11" i="13"/>
  <c r="R11" i="13"/>
  <c r="S11" i="13"/>
  <c r="H12" i="13"/>
  <c r="P12" i="13"/>
  <c r="R12" i="13"/>
  <c r="S12" i="13"/>
  <c r="H13" i="13"/>
  <c r="L13" i="13"/>
  <c r="P13" i="13"/>
  <c r="R13" i="13"/>
  <c r="U13" i="13" s="1"/>
  <c r="S13" i="13"/>
  <c r="H14" i="13"/>
  <c r="L14" i="13"/>
  <c r="P14" i="13"/>
  <c r="R14" i="13"/>
  <c r="S14" i="13"/>
  <c r="H15" i="13"/>
  <c r="L15" i="13"/>
  <c r="P15" i="13"/>
  <c r="R15" i="13"/>
  <c r="S15" i="13"/>
  <c r="U15" i="13"/>
  <c r="H16" i="13"/>
  <c r="L16" i="13"/>
  <c r="P16" i="13"/>
  <c r="R16" i="13"/>
  <c r="U16" i="13" s="1"/>
  <c r="S16" i="13"/>
  <c r="H17" i="13"/>
  <c r="L17" i="13"/>
  <c r="P17" i="13"/>
  <c r="R17" i="13"/>
  <c r="S17" i="13"/>
  <c r="U17" i="13"/>
  <c r="H18" i="13"/>
  <c r="L18" i="13"/>
  <c r="P18" i="13"/>
  <c r="R18" i="13"/>
  <c r="S18" i="13"/>
  <c r="F19" i="13"/>
  <c r="G19" i="13"/>
  <c r="I19" i="13"/>
  <c r="J19" i="13"/>
  <c r="L19" i="13" s="1"/>
  <c r="K19" i="13"/>
  <c r="M19" i="13"/>
  <c r="N19" i="13"/>
  <c r="O19" i="13"/>
  <c r="Q19" i="13"/>
  <c r="H20" i="13"/>
  <c r="L20" i="13"/>
  <c r="P20" i="13"/>
  <c r="R20" i="13"/>
  <c r="S20" i="13"/>
  <c r="U20" i="13" s="1"/>
  <c r="H21" i="13"/>
  <c r="L21" i="13"/>
  <c r="P21" i="13"/>
  <c r="R21" i="13"/>
  <c r="U21" i="13" s="1"/>
  <c r="S21" i="13"/>
  <c r="H22" i="13"/>
  <c r="L22" i="13"/>
  <c r="P22" i="13"/>
  <c r="R22" i="13"/>
  <c r="S22" i="13"/>
  <c r="U22" i="13" s="1"/>
  <c r="H23" i="13"/>
  <c r="L23" i="13"/>
  <c r="P23" i="13"/>
  <c r="R23" i="13"/>
  <c r="S23" i="13"/>
  <c r="H24" i="13"/>
  <c r="L24" i="13"/>
  <c r="P24" i="13"/>
  <c r="R24" i="13"/>
  <c r="S24" i="13"/>
  <c r="U24" i="13" s="1"/>
  <c r="H25" i="13"/>
  <c r="L25" i="13"/>
  <c r="P25" i="13"/>
  <c r="R25" i="13"/>
  <c r="U25" i="13" s="1"/>
  <c r="S25" i="13"/>
  <c r="H26" i="13"/>
  <c r="L26" i="13"/>
  <c r="P26" i="13"/>
  <c r="R26" i="13"/>
  <c r="S26" i="13"/>
  <c r="U26" i="13" s="1"/>
  <c r="H27" i="13"/>
  <c r="L27" i="13"/>
  <c r="P27" i="13"/>
  <c r="R27" i="13"/>
  <c r="S27" i="13"/>
  <c r="H28" i="13"/>
  <c r="L28" i="13"/>
  <c r="P28" i="13"/>
  <c r="R28" i="13"/>
  <c r="S28" i="13"/>
  <c r="U28" i="13" s="1"/>
  <c r="F29" i="13"/>
  <c r="G29" i="13"/>
  <c r="I29" i="13"/>
  <c r="J29" i="13"/>
  <c r="R29" i="13" s="1"/>
  <c r="K29" i="13"/>
  <c r="M29" i="13"/>
  <c r="N29" i="13"/>
  <c r="O29" i="13"/>
  <c r="S29" i="13" s="1"/>
  <c r="Q29" i="13"/>
  <c r="H30" i="13"/>
  <c r="L30" i="13"/>
  <c r="P30" i="13"/>
  <c r="R30" i="13"/>
  <c r="U30" i="13" s="1"/>
  <c r="S30" i="13"/>
  <c r="H31" i="13"/>
  <c r="L31" i="13"/>
  <c r="P31" i="13"/>
  <c r="R31" i="13"/>
  <c r="S31" i="13"/>
  <c r="H32" i="13"/>
  <c r="L32" i="13"/>
  <c r="P32" i="13"/>
  <c r="R32" i="13"/>
  <c r="S32" i="13"/>
  <c r="U32" i="13"/>
  <c r="F33" i="13"/>
  <c r="G33" i="13"/>
  <c r="H33" i="13" s="1"/>
  <c r="I33" i="13"/>
  <c r="J33" i="13"/>
  <c r="R33" i="13" s="1"/>
  <c r="K33" i="13"/>
  <c r="M33" i="13"/>
  <c r="N33" i="13"/>
  <c r="O33" i="13"/>
  <c r="P33" i="13" s="1"/>
  <c r="Q33" i="13"/>
  <c r="H34" i="13"/>
  <c r="L34" i="13"/>
  <c r="P34" i="13"/>
  <c r="R34" i="13"/>
  <c r="S34" i="13"/>
  <c r="H35" i="13"/>
  <c r="L35" i="13"/>
  <c r="P35" i="13"/>
  <c r="R35" i="13"/>
  <c r="U35" i="13" s="1"/>
  <c r="S35" i="13"/>
  <c r="F36" i="13"/>
  <c r="G36" i="13"/>
  <c r="I36" i="13"/>
  <c r="J36" i="13"/>
  <c r="K36" i="13"/>
  <c r="M36" i="13"/>
  <c r="M60" i="13" s="1"/>
  <c r="N36" i="13"/>
  <c r="P36" i="13" s="1"/>
  <c r="O36" i="13"/>
  <c r="Q36" i="13"/>
  <c r="S36" i="13"/>
  <c r="H37" i="13"/>
  <c r="L37" i="13"/>
  <c r="P37" i="13"/>
  <c r="R37" i="13"/>
  <c r="U37" i="13" s="1"/>
  <c r="S37" i="13"/>
  <c r="H38" i="13"/>
  <c r="L38" i="13"/>
  <c r="P38" i="13"/>
  <c r="R38" i="13"/>
  <c r="S38" i="13"/>
  <c r="H39" i="13"/>
  <c r="L39" i="13"/>
  <c r="P39" i="13"/>
  <c r="R39" i="13"/>
  <c r="U39" i="13" s="1"/>
  <c r="S39" i="13"/>
  <c r="H40" i="13"/>
  <c r="L40" i="13"/>
  <c r="P40" i="13"/>
  <c r="R40" i="13"/>
  <c r="S40" i="13"/>
  <c r="F41" i="13"/>
  <c r="G41" i="13"/>
  <c r="H41" i="13" s="1"/>
  <c r="I41" i="13"/>
  <c r="J41" i="13"/>
  <c r="K41" i="13"/>
  <c r="L41" i="13" s="1"/>
  <c r="M41" i="13"/>
  <c r="N41" i="13"/>
  <c r="O41" i="13"/>
  <c r="P41" i="13" s="1"/>
  <c r="Q41" i="13"/>
  <c r="R41" i="13"/>
  <c r="H42" i="13"/>
  <c r="L42" i="13"/>
  <c r="P42" i="13"/>
  <c r="R42" i="13"/>
  <c r="S42" i="13"/>
  <c r="H43" i="13"/>
  <c r="L43" i="13"/>
  <c r="P43" i="13"/>
  <c r="R43" i="13"/>
  <c r="S43" i="13"/>
  <c r="U43" i="13" s="1"/>
  <c r="H44" i="13"/>
  <c r="L44" i="13"/>
  <c r="P44" i="13"/>
  <c r="R44" i="13"/>
  <c r="S44" i="13"/>
  <c r="H45" i="13"/>
  <c r="L45" i="13"/>
  <c r="P45" i="13"/>
  <c r="R45" i="13"/>
  <c r="S45" i="13"/>
  <c r="H46" i="13"/>
  <c r="L46" i="13"/>
  <c r="P46" i="13"/>
  <c r="R46" i="13"/>
  <c r="S46" i="13"/>
  <c r="F47" i="13"/>
  <c r="G47" i="13"/>
  <c r="S47" i="13" s="1"/>
  <c r="I47" i="13"/>
  <c r="J47" i="13"/>
  <c r="K47" i="13"/>
  <c r="M47" i="13"/>
  <c r="N47" i="13"/>
  <c r="O47" i="13"/>
  <c r="Q47" i="13"/>
  <c r="R47" i="13"/>
  <c r="H48" i="13"/>
  <c r="L48" i="13"/>
  <c r="P48" i="13"/>
  <c r="R48" i="13"/>
  <c r="S48" i="13"/>
  <c r="U48" i="13"/>
  <c r="H49" i="13"/>
  <c r="L49" i="13"/>
  <c r="P49" i="13"/>
  <c r="R49" i="13"/>
  <c r="S49" i="13"/>
  <c r="F50" i="13"/>
  <c r="G50" i="13"/>
  <c r="I50" i="13"/>
  <c r="J50" i="13"/>
  <c r="L50" i="13" s="1"/>
  <c r="K50" i="13"/>
  <c r="M50" i="13"/>
  <c r="N50" i="13"/>
  <c r="O50" i="13"/>
  <c r="S50" i="13" s="1"/>
  <c r="Q50" i="13"/>
  <c r="H51" i="13"/>
  <c r="L51" i="13"/>
  <c r="P51" i="13"/>
  <c r="R51" i="13"/>
  <c r="S51" i="13"/>
  <c r="U51" i="13" s="1"/>
  <c r="H52" i="13"/>
  <c r="L52" i="13"/>
  <c r="P52" i="13"/>
  <c r="R52" i="13"/>
  <c r="U52" i="13" s="1"/>
  <c r="S52" i="13"/>
  <c r="H53" i="13"/>
  <c r="L53" i="13"/>
  <c r="P53" i="13"/>
  <c r="R53" i="13"/>
  <c r="S53" i="13"/>
  <c r="U53" i="13" s="1"/>
  <c r="H54" i="13"/>
  <c r="L54" i="13"/>
  <c r="P54" i="13"/>
  <c r="R54" i="13"/>
  <c r="S54" i="13"/>
  <c r="F55" i="13"/>
  <c r="H55" i="13" s="1"/>
  <c r="G55" i="13"/>
  <c r="I55" i="13"/>
  <c r="J55" i="13"/>
  <c r="R55" i="13" s="1"/>
  <c r="U55" i="13" s="1"/>
  <c r="K55" i="13"/>
  <c r="M55" i="13"/>
  <c r="N55" i="13"/>
  <c r="P55" i="13" s="1"/>
  <c r="O55" i="13"/>
  <c r="Q55" i="13"/>
  <c r="S55" i="13"/>
  <c r="H56" i="13"/>
  <c r="L56" i="13"/>
  <c r="P56" i="13"/>
  <c r="R56" i="13"/>
  <c r="S56" i="13"/>
  <c r="H57" i="13"/>
  <c r="L57" i="13"/>
  <c r="P57" i="13"/>
  <c r="R57" i="13"/>
  <c r="U57" i="13" s="1"/>
  <c r="S57" i="13"/>
  <c r="H58" i="13"/>
  <c r="L58" i="13"/>
  <c r="P58" i="13"/>
  <c r="R58" i="13"/>
  <c r="S58" i="13"/>
  <c r="H59" i="13"/>
  <c r="L59" i="13"/>
  <c r="P59" i="13"/>
  <c r="R59" i="13"/>
  <c r="S59" i="13"/>
  <c r="U59" i="13"/>
  <c r="T60" i="13"/>
  <c r="F10" i="12"/>
  <c r="G10" i="12"/>
  <c r="H10" i="12"/>
  <c r="I10" i="12"/>
  <c r="J10" i="12"/>
  <c r="K10" i="12"/>
  <c r="M10" i="12"/>
  <c r="N10" i="12"/>
  <c r="R10" i="12" s="1"/>
  <c r="U10" i="12" s="1"/>
  <c r="O10" i="12"/>
  <c r="Q10" i="12"/>
  <c r="S10" i="12"/>
  <c r="H11" i="12"/>
  <c r="L11" i="12"/>
  <c r="P11" i="12"/>
  <c r="R11" i="12"/>
  <c r="S11" i="12"/>
  <c r="H12" i="12"/>
  <c r="L12" i="12"/>
  <c r="P12" i="12"/>
  <c r="R12" i="12"/>
  <c r="S12" i="12"/>
  <c r="U12" i="12"/>
  <c r="H13" i="12"/>
  <c r="L13" i="12"/>
  <c r="P13" i="12"/>
  <c r="R13" i="12"/>
  <c r="U13" i="12" s="1"/>
  <c r="S13" i="12"/>
  <c r="H14" i="12"/>
  <c r="L14" i="12"/>
  <c r="P14" i="12"/>
  <c r="R14" i="12"/>
  <c r="S14" i="12"/>
  <c r="U14" i="12"/>
  <c r="H15" i="12"/>
  <c r="L15" i="12"/>
  <c r="P15" i="12"/>
  <c r="R15" i="12"/>
  <c r="S15" i="12"/>
  <c r="H16" i="12"/>
  <c r="L16" i="12"/>
  <c r="P16" i="12"/>
  <c r="R16" i="12"/>
  <c r="U16" i="12" s="1"/>
  <c r="S16" i="12"/>
  <c r="H17" i="12"/>
  <c r="L17" i="12"/>
  <c r="P17" i="12"/>
  <c r="R17" i="12"/>
  <c r="S17" i="12"/>
  <c r="H18" i="12"/>
  <c r="L18" i="12"/>
  <c r="P18" i="12"/>
  <c r="R18" i="12"/>
  <c r="U18" i="12" s="1"/>
  <c r="S18" i="12"/>
  <c r="F19" i="12"/>
  <c r="G19" i="12"/>
  <c r="G61" i="12" s="1"/>
  <c r="I19" i="12"/>
  <c r="J19" i="12"/>
  <c r="K19" i="12"/>
  <c r="M19" i="12"/>
  <c r="N19" i="12"/>
  <c r="P19" i="12" s="1"/>
  <c r="O19" i="12"/>
  <c r="Q19" i="12"/>
  <c r="S19" i="12"/>
  <c r="H20" i="12"/>
  <c r="L20" i="12"/>
  <c r="P20" i="12"/>
  <c r="R20" i="12"/>
  <c r="U20" i="12" s="1"/>
  <c r="S20" i="12"/>
  <c r="H21" i="12"/>
  <c r="L21" i="12"/>
  <c r="P21" i="12"/>
  <c r="R21" i="12"/>
  <c r="S21" i="12"/>
  <c r="H22" i="12"/>
  <c r="L22" i="12"/>
  <c r="P22" i="12"/>
  <c r="R22" i="12"/>
  <c r="U22" i="12" s="1"/>
  <c r="S22" i="12"/>
  <c r="H23" i="12"/>
  <c r="L23" i="12"/>
  <c r="P23" i="12"/>
  <c r="R23" i="12"/>
  <c r="S23" i="12"/>
  <c r="H24" i="12"/>
  <c r="L24" i="12"/>
  <c r="P24" i="12"/>
  <c r="R24" i="12"/>
  <c r="S24" i="12"/>
  <c r="U24" i="12"/>
  <c r="H25" i="12"/>
  <c r="L25" i="12"/>
  <c r="P25" i="12"/>
  <c r="R25" i="12"/>
  <c r="U25" i="12" s="1"/>
  <c r="S25" i="12"/>
  <c r="H26" i="12"/>
  <c r="L26" i="12"/>
  <c r="P26" i="12"/>
  <c r="R26" i="12"/>
  <c r="S26" i="12"/>
  <c r="U26" i="12"/>
  <c r="H27" i="12"/>
  <c r="L27" i="12"/>
  <c r="P27" i="12"/>
  <c r="R27" i="12"/>
  <c r="S27" i="12"/>
  <c r="H28" i="12"/>
  <c r="L28" i="12"/>
  <c r="P28" i="12"/>
  <c r="R28" i="12"/>
  <c r="U28" i="12" s="1"/>
  <c r="S28" i="12"/>
  <c r="F29" i="12"/>
  <c r="R29" i="12" s="1"/>
  <c r="G29" i="12"/>
  <c r="H29" i="12" s="1"/>
  <c r="I29" i="12"/>
  <c r="J29" i="12"/>
  <c r="K29" i="12"/>
  <c r="L29" i="12"/>
  <c r="M29" i="12"/>
  <c r="N29" i="12"/>
  <c r="O29" i="12"/>
  <c r="P29" i="12"/>
  <c r="Q29" i="12"/>
  <c r="H30" i="12"/>
  <c r="L30" i="12"/>
  <c r="P30" i="12"/>
  <c r="R30" i="12"/>
  <c r="S30" i="12"/>
  <c r="U30" i="12" s="1"/>
  <c r="H31" i="12"/>
  <c r="L31" i="12"/>
  <c r="P31" i="12"/>
  <c r="R31" i="12"/>
  <c r="U31" i="12" s="1"/>
  <c r="S31" i="12"/>
  <c r="H32" i="12"/>
  <c r="L32" i="12"/>
  <c r="P32" i="12"/>
  <c r="R32" i="12"/>
  <c r="S32" i="12"/>
  <c r="U32" i="12" s="1"/>
  <c r="F33" i="12"/>
  <c r="H33" i="12" s="1"/>
  <c r="G33" i="12"/>
  <c r="I33" i="12"/>
  <c r="J33" i="12"/>
  <c r="L33" i="12" s="1"/>
  <c r="K33" i="12"/>
  <c r="K61" i="12" s="1"/>
  <c r="M33" i="12"/>
  <c r="N33" i="12"/>
  <c r="P33" i="12" s="1"/>
  <c r="O33" i="12"/>
  <c r="Q33" i="12"/>
  <c r="R33" i="12"/>
  <c r="U33" i="12" s="1"/>
  <c r="S33" i="12"/>
  <c r="H34" i="12"/>
  <c r="L34" i="12"/>
  <c r="P34" i="12"/>
  <c r="R34" i="12"/>
  <c r="S34" i="12"/>
  <c r="H35" i="12"/>
  <c r="L35" i="12"/>
  <c r="P35" i="12"/>
  <c r="R35" i="12"/>
  <c r="S35" i="12"/>
  <c r="U35" i="12"/>
  <c r="F36" i="12"/>
  <c r="G36" i="12"/>
  <c r="H36" i="12"/>
  <c r="I36" i="12"/>
  <c r="J36" i="12"/>
  <c r="K36" i="12"/>
  <c r="L36" i="12"/>
  <c r="M36" i="12"/>
  <c r="N36" i="12"/>
  <c r="O36" i="12"/>
  <c r="P36" i="12"/>
  <c r="Q36" i="12"/>
  <c r="R36" i="12"/>
  <c r="S36" i="12"/>
  <c r="U36" i="12"/>
  <c r="H37" i="12"/>
  <c r="L37" i="12"/>
  <c r="P37" i="12"/>
  <c r="R37" i="12"/>
  <c r="S37" i="12"/>
  <c r="H38" i="12"/>
  <c r="L38" i="12"/>
  <c r="P38" i="12"/>
  <c r="R38" i="12"/>
  <c r="U38" i="12" s="1"/>
  <c r="S38" i="12"/>
  <c r="H39" i="12"/>
  <c r="L39" i="12"/>
  <c r="P39" i="12"/>
  <c r="R39" i="12"/>
  <c r="S39" i="12"/>
  <c r="U39" i="12" s="1"/>
  <c r="H40" i="12"/>
  <c r="L40" i="12"/>
  <c r="P40" i="12"/>
  <c r="R40" i="12"/>
  <c r="S40" i="12"/>
  <c r="F41" i="12"/>
  <c r="G41" i="12"/>
  <c r="I41" i="12"/>
  <c r="J41" i="12"/>
  <c r="L41" i="12" s="1"/>
  <c r="K41" i="12"/>
  <c r="M41" i="12"/>
  <c r="N41" i="12"/>
  <c r="O41" i="12"/>
  <c r="S41" i="12" s="1"/>
  <c r="Q41" i="12"/>
  <c r="H42" i="12"/>
  <c r="L42" i="12"/>
  <c r="P42" i="12"/>
  <c r="R42" i="12"/>
  <c r="U42" i="12" s="1"/>
  <c r="S42" i="12"/>
  <c r="H43" i="12"/>
  <c r="L43" i="12"/>
  <c r="P43" i="12"/>
  <c r="R43" i="12"/>
  <c r="S43" i="12"/>
  <c r="H44" i="12"/>
  <c r="L44" i="12"/>
  <c r="P44" i="12"/>
  <c r="R44" i="12"/>
  <c r="S44" i="12"/>
  <c r="U44" i="12"/>
  <c r="H45" i="12"/>
  <c r="L45" i="12"/>
  <c r="P45" i="12"/>
  <c r="R45" i="12"/>
  <c r="U45" i="12" s="1"/>
  <c r="S45" i="12"/>
  <c r="H46" i="12"/>
  <c r="L46" i="12"/>
  <c r="P46" i="12"/>
  <c r="R46" i="12"/>
  <c r="S46" i="12"/>
  <c r="U46" i="12"/>
  <c r="F47" i="12"/>
  <c r="H47" i="12" s="1"/>
  <c r="G47" i="12"/>
  <c r="I47" i="12"/>
  <c r="J47" i="12"/>
  <c r="L47" i="12" s="1"/>
  <c r="K47" i="12"/>
  <c r="M47" i="12"/>
  <c r="N47" i="12"/>
  <c r="P47" i="12" s="1"/>
  <c r="O47" i="12"/>
  <c r="Q47" i="12"/>
  <c r="R47" i="12"/>
  <c r="U47" i="12" s="1"/>
  <c r="S47" i="12"/>
  <c r="H48" i="12"/>
  <c r="L48" i="12"/>
  <c r="P48" i="12"/>
  <c r="R48" i="12"/>
  <c r="S48" i="12"/>
  <c r="U48" i="12" s="1"/>
  <c r="H49" i="12"/>
  <c r="L49" i="12"/>
  <c r="P49" i="12"/>
  <c r="R49" i="12"/>
  <c r="S49" i="12"/>
  <c r="U49" i="12"/>
  <c r="H50" i="12"/>
  <c r="L50" i="12"/>
  <c r="P50" i="12"/>
  <c r="R50" i="12"/>
  <c r="S50" i="12"/>
  <c r="F51" i="12"/>
  <c r="G51" i="12"/>
  <c r="H51" i="12"/>
  <c r="I51" i="12"/>
  <c r="J51" i="12"/>
  <c r="K51" i="12"/>
  <c r="L51" i="12"/>
  <c r="M51" i="12"/>
  <c r="N51" i="12"/>
  <c r="O51" i="12"/>
  <c r="P51" i="12"/>
  <c r="Q51" i="12"/>
  <c r="R51" i="12"/>
  <c r="S51" i="12"/>
  <c r="U51" i="12"/>
  <c r="H52" i="12"/>
  <c r="L52" i="12"/>
  <c r="P52" i="12"/>
  <c r="R52" i="12"/>
  <c r="U52" i="12" s="1"/>
  <c r="S52" i="12"/>
  <c r="H53" i="12"/>
  <c r="L53" i="12"/>
  <c r="P53" i="12"/>
  <c r="R53" i="12"/>
  <c r="S53" i="12"/>
  <c r="U53" i="12"/>
  <c r="H54" i="12"/>
  <c r="L54" i="12"/>
  <c r="P54" i="12"/>
  <c r="R54" i="12"/>
  <c r="S54" i="12"/>
  <c r="H55" i="12"/>
  <c r="L55" i="12"/>
  <c r="P55" i="12"/>
  <c r="R55" i="12"/>
  <c r="U55" i="12" s="1"/>
  <c r="S55" i="12"/>
  <c r="F56" i="12"/>
  <c r="R56" i="12" s="1"/>
  <c r="G56" i="12"/>
  <c r="H56" i="12" s="1"/>
  <c r="I56" i="12"/>
  <c r="J56" i="12"/>
  <c r="K56" i="12"/>
  <c r="L56" i="12"/>
  <c r="M56" i="12"/>
  <c r="N56" i="12"/>
  <c r="O56" i="12"/>
  <c r="P56" i="12"/>
  <c r="Q56" i="12"/>
  <c r="H57" i="12"/>
  <c r="L57" i="12"/>
  <c r="R57" i="12"/>
  <c r="U57" i="12" s="1"/>
  <c r="S57" i="12"/>
  <c r="H58" i="12"/>
  <c r="L58" i="12"/>
  <c r="P58" i="12"/>
  <c r="R58" i="12"/>
  <c r="S58" i="12"/>
  <c r="H59" i="12"/>
  <c r="L59" i="12"/>
  <c r="P59" i="12"/>
  <c r="R59" i="12"/>
  <c r="S59" i="12"/>
  <c r="U59" i="12"/>
  <c r="H60" i="12"/>
  <c r="L60" i="12"/>
  <c r="P60" i="12"/>
  <c r="R60" i="12"/>
  <c r="U60" i="12" s="1"/>
  <c r="S60" i="12"/>
  <c r="O61" i="12"/>
  <c r="T61" i="12"/>
  <c r="D9" i="11"/>
  <c r="E9" i="11"/>
  <c r="H9" i="11"/>
  <c r="I9" i="11"/>
  <c r="L9" i="11"/>
  <c r="M9" i="11"/>
  <c r="F10" i="11"/>
  <c r="J10" i="11"/>
  <c r="N10" i="11"/>
  <c r="R10" i="11" s="1"/>
  <c r="P10" i="11"/>
  <c r="Q10" i="11"/>
  <c r="F11" i="11"/>
  <c r="J11" i="11"/>
  <c r="N11" i="11"/>
  <c r="P11" i="11"/>
  <c r="Q11" i="11"/>
  <c r="F12" i="11"/>
  <c r="J12" i="11"/>
  <c r="N12" i="11"/>
  <c r="R12" i="11" s="1"/>
  <c r="P12" i="11"/>
  <c r="Q12" i="11"/>
  <c r="F13" i="11"/>
  <c r="J13" i="11"/>
  <c r="N13" i="11"/>
  <c r="P13" i="11"/>
  <c r="Q13" i="11"/>
  <c r="F14" i="11"/>
  <c r="J14" i="11"/>
  <c r="N14" i="11"/>
  <c r="P14" i="11"/>
  <c r="Q14" i="11"/>
  <c r="R14" i="11"/>
  <c r="F15" i="11"/>
  <c r="J15" i="11"/>
  <c r="N15" i="11"/>
  <c r="P15" i="11"/>
  <c r="Q15" i="11"/>
  <c r="F16" i="11"/>
  <c r="J16" i="11"/>
  <c r="N16" i="11"/>
  <c r="R16" i="11" s="1"/>
  <c r="P16" i="11"/>
  <c r="Q16" i="11"/>
  <c r="D17" i="11"/>
  <c r="E17" i="11"/>
  <c r="Q17" i="11" s="1"/>
  <c r="H17" i="11"/>
  <c r="I17" i="11"/>
  <c r="J17" i="11"/>
  <c r="L17" i="11"/>
  <c r="M17" i="11"/>
  <c r="F18" i="11"/>
  <c r="J18" i="11"/>
  <c r="N18" i="11"/>
  <c r="P18" i="11"/>
  <c r="Q18" i="11"/>
  <c r="F19" i="11"/>
  <c r="J19" i="11"/>
  <c r="N19" i="11"/>
  <c r="P19" i="11"/>
  <c r="Q19" i="11"/>
  <c r="F20" i="11"/>
  <c r="R20" i="11" s="1"/>
  <c r="J20" i="11"/>
  <c r="N20" i="11"/>
  <c r="P20" i="11"/>
  <c r="Q20" i="11"/>
  <c r="F21" i="11"/>
  <c r="J21" i="11"/>
  <c r="N21" i="11"/>
  <c r="R21" i="11" s="1"/>
  <c r="P21" i="11"/>
  <c r="Q21" i="11"/>
  <c r="F22" i="11"/>
  <c r="J22" i="11"/>
  <c r="N22" i="11"/>
  <c r="P22" i="11"/>
  <c r="Q22" i="11"/>
  <c r="F23" i="11"/>
  <c r="J23" i="11"/>
  <c r="N23" i="11"/>
  <c r="P23" i="11"/>
  <c r="Q23" i="11"/>
  <c r="F24" i="11"/>
  <c r="R24" i="11" s="1"/>
  <c r="J24" i="11"/>
  <c r="N24" i="11"/>
  <c r="P24" i="11"/>
  <c r="Q24" i="11"/>
  <c r="F25" i="11"/>
  <c r="J25" i="11"/>
  <c r="N25" i="11"/>
  <c r="R25" i="11" s="1"/>
  <c r="P25" i="11"/>
  <c r="Q25" i="11"/>
  <c r="F26" i="11"/>
  <c r="J26" i="11"/>
  <c r="N26" i="11"/>
  <c r="P26" i="11"/>
  <c r="Q26" i="11"/>
  <c r="D27" i="11"/>
  <c r="E27" i="11"/>
  <c r="H27" i="11"/>
  <c r="I27" i="11"/>
  <c r="L27" i="11"/>
  <c r="M27" i="11"/>
  <c r="F28" i="11"/>
  <c r="J28" i="11"/>
  <c r="N28" i="11"/>
  <c r="P28" i="11"/>
  <c r="Q28" i="11"/>
  <c r="F29" i="11"/>
  <c r="J29" i="11"/>
  <c r="N29" i="11"/>
  <c r="R29" i="11" s="1"/>
  <c r="P29" i="11"/>
  <c r="Q29" i="11"/>
  <c r="F30" i="11"/>
  <c r="J30" i="11"/>
  <c r="N30" i="11"/>
  <c r="P30" i="11"/>
  <c r="Q30" i="11"/>
  <c r="D31" i="11"/>
  <c r="F31" i="11" s="1"/>
  <c r="E31" i="11"/>
  <c r="H31" i="11"/>
  <c r="I31" i="11"/>
  <c r="L31" i="11"/>
  <c r="M31" i="11"/>
  <c r="F32" i="11"/>
  <c r="J32" i="11"/>
  <c r="N32" i="11"/>
  <c r="R32" i="11" s="1"/>
  <c r="P32" i="11"/>
  <c r="Q32" i="11"/>
  <c r="F33" i="11"/>
  <c r="J33" i="11"/>
  <c r="N33" i="11"/>
  <c r="P33" i="11"/>
  <c r="Q33" i="11"/>
  <c r="D34" i="11"/>
  <c r="F34" i="11" s="1"/>
  <c r="E34" i="11"/>
  <c r="H34" i="11"/>
  <c r="I34" i="11"/>
  <c r="L34" i="11"/>
  <c r="M34" i="11"/>
  <c r="F35" i="11"/>
  <c r="J35" i="11"/>
  <c r="N35" i="11"/>
  <c r="R35" i="11" s="1"/>
  <c r="P35" i="11"/>
  <c r="Q35" i="11"/>
  <c r="F36" i="11"/>
  <c r="J36" i="11"/>
  <c r="N36" i="11"/>
  <c r="P36" i="11"/>
  <c r="Q36" i="11"/>
  <c r="F37" i="11"/>
  <c r="J37" i="11"/>
  <c r="N37" i="11"/>
  <c r="P37" i="11"/>
  <c r="Q37" i="11"/>
  <c r="D38" i="11"/>
  <c r="E38" i="11"/>
  <c r="H38" i="11"/>
  <c r="I38" i="11"/>
  <c r="L38" i="11"/>
  <c r="M38" i="11"/>
  <c r="F39" i="11"/>
  <c r="J39" i="11"/>
  <c r="N39" i="11"/>
  <c r="P39" i="11"/>
  <c r="Q39" i="11"/>
  <c r="F40" i="11"/>
  <c r="R40" i="11" s="1"/>
  <c r="J40" i="11"/>
  <c r="N40" i="11"/>
  <c r="P40" i="11"/>
  <c r="Q40" i="11"/>
  <c r="F41" i="11"/>
  <c r="J41" i="11"/>
  <c r="N41" i="11"/>
  <c r="R41" i="11" s="1"/>
  <c r="P41" i="11"/>
  <c r="Q41" i="11"/>
  <c r="F42" i="11"/>
  <c r="J42" i="11"/>
  <c r="N42" i="11"/>
  <c r="P42" i="11"/>
  <c r="Q42" i="11"/>
  <c r="D43" i="11"/>
  <c r="E43" i="11"/>
  <c r="H43" i="11"/>
  <c r="I43" i="11"/>
  <c r="L43" i="11"/>
  <c r="M43" i="11"/>
  <c r="F44" i="11"/>
  <c r="J44" i="11"/>
  <c r="N44" i="11"/>
  <c r="P44" i="11"/>
  <c r="Q44" i="11"/>
  <c r="F45" i="11"/>
  <c r="J45" i="11"/>
  <c r="N45" i="11"/>
  <c r="R45" i="11" s="1"/>
  <c r="P45" i="11"/>
  <c r="Q45" i="11"/>
  <c r="F46" i="11"/>
  <c r="J46" i="11"/>
  <c r="N46" i="11"/>
  <c r="P46" i="11"/>
  <c r="Q46" i="11"/>
  <c r="D47" i="11"/>
  <c r="F47" i="11" s="1"/>
  <c r="E47" i="11"/>
  <c r="H47" i="11"/>
  <c r="I47" i="11"/>
  <c r="L47" i="11"/>
  <c r="M47" i="11"/>
  <c r="F48" i="11"/>
  <c r="J48" i="11"/>
  <c r="N48" i="11"/>
  <c r="R48" i="11" s="1"/>
  <c r="P48" i="11"/>
  <c r="Q48" i="11"/>
  <c r="F49" i="11"/>
  <c r="J49" i="11"/>
  <c r="N49" i="11"/>
  <c r="P49" i="11"/>
  <c r="Q49" i="11"/>
  <c r="F50" i="11"/>
  <c r="J50" i="11"/>
  <c r="N50" i="11"/>
  <c r="P50" i="11"/>
  <c r="Q50" i="11"/>
  <c r="F51" i="11"/>
  <c r="J51" i="11"/>
  <c r="N51" i="11"/>
  <c r="P51" i="11"/>
  <c r="Q51" i="11"/>
  <c r="D52" i="11"/>
  <c r="E52" i="11"/>
  <c r="H52" i="11"/>
  <c r="P52" i="11" s="1"/>
  <c r="I52" i="11"/>
  <c r="L52" i="11"/>
  <c r="M52" i="11"/>
  <c r="N52" i="11" s="1"/>
  <c r="F53" i="11"/>
  <c r="J53" i="11"/>
  <c r="N53" i="11"/>
  <c r="P53" i="11"/>
  <c r="Q53" i="11"/>
  <c r="F54" i="11"/>
  <c r="J54" i="11"/>
  <c r="N54" i="11"/>
  <c r="P54" i="11"/>
  <c r="Q54" i="11"/>
  <c r="F55" i="11"/>
  <c r="J55" i="11"/>
  <c r="N55" i="11"/>
  <c r="R55" i="11" s="1"/>
  <c r="P55" i="11"/>
  <c r="Q55" i="11"/>
  <c r="F56" i="11"/>
  <c r="J56" i="11"/>
  <c r="N56" i="11"/>
  <c r="P56" i="11"/>
  <c r="Q56" i="11"/>
  <c r="I57" i="11"/>
  <c r="D9" i="10"/>
  <c r="E9" i="10"/>
  <c r="H9" i="10"/>
  <c r="I9" i="10"/>
  <c r="L9" i="10"/>
  <c r="M9" i="10"/>
  <c r="N9" i="10" s="1"/>
  <c r="F10" i="10"/>
  <c r="J10" i="10"/>
  <c r="R10" i="10" s="1"/>
  <c r="N10" i="10"/>
  <c r="P10" i="10"/>
  <c r="Q10" i="10"/>
  <c r="F11" i="10"/>
  <c r="J11" i="10"/>
  <c r="N11" i="10"/>
  <c r="R11" i="10" s="1"/>
  <c r="P11" i="10"/>
  <c r="Q11" i="10"/>
  <c r="F12" i="10"/>
  <c r="J12" i="10"/>
  <c r="N12" i="10"/>
  <c r="P12" i="10"/>
  <c r="Q12" i="10"/>
  <c r="R12" i="10"/>
  <c r="F13" i="10"/>
  <c r="J13" i="10"/>
  <c r="N13" i="10"/>
  <c r="R13" i="10" s="1"/>
  <c r="P13" i="10"/>
  <c r="Q13" i="10"/>
  <c r="F14" i="10"/>
  <c r="J14" i="10"/>
  <c r="N14" i="10"/>
  <c r="P14" i="10"/>
  <c r="Q14" i="10"/>
  <c r="R14" i="10"/>
  <c r="F15" i="10"/>
  <c r="J15" i="10"/>
  <c r="N15" i="10"/>
  <c r="R15" i="10" s="1"/>
  <c r="P15" i="10"/>
  <c r="Q15" i="10"/>
  <c r="F16" i="10"/>
  <c r="J16" i="10"/>
  <c r="N16" i="10"/>
  <c r="P16" i="10"/>
  <c r="Q16" i="10"/>
  <c r="R16" i="10"/>
  <c r="D17" i="10"/>
  <c r="E17" i="10"/>
  <c r="F17" i="10" s="1"/>
  <c r="H17" i="10"/>
  <c r="J17" i="10" s="1"/>
  <c r="I17" i="10"/>
  <c r="L17" i="10"/>
  <c r="M17" i="10"/>
  <c r="M57" i="10" s="1"/>
  <c r="P17" i="10"/>
  <c r="F18" i="10"/>
  <c r="J18" i="10"/>
  <c r="N18" i="10"/>
  <c r="R18" i="10" s="1"/>
  <c r="P18" i="10"/>
  <c r="Q18" i="10"/>
  <c r="F19" i="10"/>
  <c r="J19" i="10"/>
  <c r="N19" i="10"/>
  <c r="P19" i="10"/>
  <c r="Q19" i="10"/>
  <c r="R19" i="10"/>
  <c r="F20" i="10"/>
  <c r="J20" i="10"/>
  <c r="N20" i="10"/>
  <c r="R20" i="10" s="1"/>
  <c r="P20" i="10"/>
  <c r="Q20" i="10"/>
  <c r="F21" i="10"/>
  <c r="J21" i="10"/>
  <c r="N21" i="10"/>
  <c r="P21" i="10"/>
  <c r="Q21" i="10"/>
  <c r="R21" i="10"/>
  <c r="F22" i="10"/>
  <c r="J22" i="10"/>
  <c r="N22" i="10"/>
  <c r="R22" i="10" s="1"/>
  <c r="P22" i="10"/>
  <c r="Q22" i="10"/>
  <c r="F23" i="10"/>
  <c r="J23" i="10"/>
  <c r="N23" i="10"/>
  <c r="P23" i="10"/>
  <c r="Q23" i="10"/>
  <c r="R23" i="10"/>
  <c r="F24" i="10"/>
  <c r="J24" i="10"/>
  <c r="N24" i="10"/>
  <c r="R24" i="10" s="1"/>
  <c r="P24" i="10"/>
  <c r="Q24" i="10"/>
  <c r="F25" i="10"/>
  <c r="J25" i="10"/>
  <c r="N25" i="10"/>
  <c r="P25" i="10"/>
  <c r="Q25" i="10"/>
  <c r="R25" i="10"/>
  <c r="F26" i="10"/>
  <c r="J26" i="10"/>
  <c r="N26" i="10"/>
  <c r="R26" i="10" s="1"/>
  <c r="P26" i="10"/>
  <c r="Q26" i="10"/>
  <c r="D27" i="10"/>
  <c r="E27" i="10"/>
  <c r="Q27" i="10" s="1"/>
  <c r="H27" i="10"/>
  <c r="I27" i="10"/>
  <c r="L27" i="10"/>
  <c r="M27" i="10"/>
  <c r="N27" i="10" s="1"/>
  <c r="F28" i="10"/>
  <c r="J28" i="10"/>
  <c r="N28" i="10"/>
  <c r="R28" i="10" s="1"/>
  <c r="P28" i="10"/>
  <c r="Q28" i="10"/>
  <c r="F29" i="10"/>
  <c r="J29" i="10"/>
  <c r="N29" i="10"/>
  <c r="P29" i="10"/>
  <c r="Q29" i="10"/>
  <c r="R29" i="10"/>
  <c r="F30" i="10"/>
  <c r="J30" i="10"/>
  <c r="N30" i="10"/>
  <c r="R30" i="10" s="1"/>
  <c r="P30" i="10"/>
  <c r="Q30" i="10"/>
  <c r="D31" i="10"/>
  <c r="P31" i="10" s="1"/>
  <c r="E31" i="10"/>
  <c r="F31" i="10" s="1"/>
  <c r="H31" i="10"/>
  <c r="I31" i="10"/>
  <c r="J31" i="10"/>
  <c r="L31" i="10"/>
  <c r="N31" i="10" s="1"/>
  <c r="R31" i="10" s="1"/>
  <c r="M31" i="10"/>
  <c r="F32" i="10"/>
  <c r="J32" i="10"/>
  <c r="N32" i="10"/>
  <c r="P32" i="10"/>
  <c r="Q32" i="10"/>
  <c r="R32" i="10"/>
  <c r="F33" i="10"/>
  <c r="J33" i="10"/>
  <c r="N33" i="10"/>
  <c r="R33" i="10" s="1"/>
  <c r="P33" i="10"/>
  <c r="Q33" i="10"/>
  <c r="D34" i="10"/>
  <c r="P34" i="10" s="1"/>
  <c r="E34" i="10"/>
  <c r="F34" i="10" s="1"/>
  <c r="H34" i="10"/>
  <c r="I34" i="10"/>
  <c r="J34" i="10"/>
  <c r="L34" i="10"/>
  <c r="N34" i="10" s="1"/>
  <c r="R34" i="10" s="1"/>
  <c r="M34" i="10"/>
  <c r="F35" i="10"/>
  <c r="J35" i="10"/>
  <c r="N35" i="10"/>
  <c r="P35" i="10"/>
  <c r="Q35" i="10"/>
  <c r="R35" i="10"/>
  <c r="F36" i="10"/>
  <c r="J36" i="10"/>
  <c r="N36" i="10"/>
  <c r="R36" i="10" s="1"/>
  <c r="P36" i="10"/>
  <c r="Q36" i="10"/>
  <c r="F37" i="10"/>
  <c r="J37" i="10"/>
  <c r="N37" i="10"/>
  <c r="P37" i="10"/>
  <c r="Q37" i="10"/>
  <c r="R37" i="10"/>
  <c r="D38" i="10"/>
  <c r="E38" i="10"/>
  <c r="H38" i="10"/>
  <c r="I38" i="10"/>
  <c r="L38" i="10"/>
  <c r="M38" i="10"/>
  <c r="N38" i="10" s="1"/>
  <c r="F39" i="10"/>
  <c r="J39" i="10"/>
  <c r="N39" i="10"/>
  <c r="P39" i="10"/>
  <c r="Q39" i="10"/>
  <c r="R39" i="10"/>
  <c r="F40" i="10"/>
  <c r="J40" i="10"/>
  <c r="N40" i="10"/>
  <c r="R40" i="10" s="1"/>
  <c r="P40" i="10"/>
  <c r="Q40" i="10"/>
  <c r="F41" i="10"/>
  <c r="J41" i="10"/>
  <c r="N41" i="10"/>
  <c r="P41" i="10"/>
  <c r="Q41" i="10"/>
  <c r="R41" i="10"/>
  <c r="F42" i="10"/>
  <c r="J42" i="10"/>
  <c r="N42" i="10"/>
  <c r="R42" i="10" s="1"/>
  <c r="P42" i="10"/>
  <c r="Q42" i="10"/>
  <c r="D43" i="10"/>
  <c r="E43" i="10"/>
  <c r="H43" i="10"/>
  <c r="I43" i="10"/>
  <c r="L43" i="10"/>
  <c r="M43" i="10"/>
  <c r="N43" i="10" s="1"/>
  <c r="F44" i="10"/>
  <c r="J44" i="10"/>
  <c r="N44" i="10"/>
  <c r="R44" i="10" s="1"/>
  <c r="P44" i="10"/>
  <c r="Q44" i="10"/>
  <c r="F45" i="10"/>
  <c r="J45" i="10"/>
  <c r="N45" i="10"/>
  <c r="P45" i="10"/>
  <c r="Q45" i="10"/>
  <c r="R45" i="10"/>
  <c r="F46" i="10"/>
  <c r="J46" i="10"/>
  <c r="N46" i="10"/>
  <c r="R46" i="10" s="1"/>
  <c r="P46" i="10"/>
  <c r="Q46" i="10"/>
  <c r="D47" i="10"/>
  <c r="P47" i="10" s="1"/>
  <c r="E47" i="10"/>
  <c r="F47" i="10" s="1"/>
  <c r="H47" i="10"/>
  <c r="I47" i="10"/>
  <c r="J47" i="10"/>
  <c r="L47" i="10"/>
  <c r="N47" i="10" s="1"/>
  <c r="R47" i="10" s="1"/>
  <c r="M47" i="10"/>
  <c r="F48" i="10"/>
  <c r="J48" i="10"/>
  <c r="N48" i="10"/>
  <c r="P48" i="10"/>
  <c r="Q48" i="10"/>
  <c r="R48" i="10"/>
  <c r="F49" i="10"/>
  <c r="J49" i="10"/>
  <c r="N49" i="10"/>
  <c r="R49" i="10" s="1"/>
  <c r="P49" i="10"/>
  <c r="Q49" i="10"/>
  <c r="F50" i="10"/>
  <c r="J50" i="10"/>
  <c r="N50" i="10"/>
  <c r="P50" i="10"/>
  <c r="Q50" i="10"/>
  <c r="R50" i="10"/>
  <c r="F51" i="10"/>
  <c r="J51" i="10"/>
  <c r="N51" i="10"/>
  <c r="R51" i="10" s="1"/>
  <c r="P51" i="10"/>
  <c r="Q51" i="10"/>
  <c r="D52" i="10"/>
  <c r="P52" i="10" s="1"/>
  <c r="E52" i="10"/>
  <c r="F52" i="10" s="1"/>
  <c r="H52" i="10"/>
  <c r="I52" i="10"/>
  <c r="J52" i="10"/>
  <c r="L52" i="10"/>
  <c r="N52" i="10" s="1"/>
  <c r="R52" i="10" s="1"/>
  <c r="M52" i="10"/>
  <c r="F53" i="10"/>
  <c r="J53" i="10"/>
  <c r="N53" i="10"/>
  <c r="P53" i="10"/>
  <c r="Q53" i="10"/>
  <c r="R53" i="10"/>
  <c r="F54" i="10"/>
  <c r="J54" i="10"/>
  <c r="N54" i="10"/>
  <c r="R54" i="10" s="1"/>
  <c r="P54" i="10"/>
  <c r="Q54" i="10"/>
  <c r="F55" i="10"/>
  <c r="J55" i="10"/>
  <c r="N55" i="10"/>
  <c r="P55" i="10"/>
  <c r="Q55" i="10"/>
  <c r="R55" i="10"/>
  <c r="F56" i="10"/>
  <c r="J56" i="10"/>
  <c r="N56" i="10"/>
  <c r="R56" i="10" s="1"/>
  <c r="P56" i="10"/>
  <c r="Q56" i="10"/>
  <c r="H57" i="10"/>
  <c r="D8" i="9"/>
  <c r="E8" i="9"/>
  <c r="E56" i="9" s="1"/>
  <c r="H8" i="9"/>
  <c r="I8" i="9"/>
  <c r="L8" i="9"/>
  <c r="M8" i="9"/>
  <c r="N8" i="9" s="1"/>
  <c r="P8" i="9"/>
  <c r="Q8" i="9"/>
  <c r="Q56" i="9" s="1"/>
  <c r="R8" i="9"/>
  <c r="T8" i="9"/>
  <c r="V8" i="9" s="1"/>
  <c r="U8" i="9"/>
  <c r="F9" i="9"/>
  <c r="J9" i="9"/>
  <c r="N9" i="9"/>
  <c r="Z9" i="9" s="1"/>
  <c r="R9" i="9"/>
  <c r="V9" i="9"/>
  <c r="X9" i="9"/>
  <c r="Y9" i="9"/>
  <c r="F10" i="9"/>
  <c r="J10" i="9"/>
  <c r="N10" i="9"/>
  <c r="R10" i="9"/>
  <c r="V10" i="9"/>
  <c r="X10" i="9"/>
  <c r="Y10" i="9"/>
  <c r="F11" i="9"/>
  <c r="J11" i="9"/>
  <c r="N11" i="9"/>
  <c r="R11" i="9"/>
  <c r="V11" i="9"/>
  <c r="X11" i="9"/>
  <c r="Y11" i="9"/>
  <c r="F12" i="9"/>
  <c r="J12" i="9"/>
  <c r="N12" i="9"/>
  <c r="R12" i="9"/>
  <c r="V12" i="9"/>
  <c r="X12" i="9"/>
  <c r="Y12" i="9"/>
  <c r="F13" i="9"/>
  <c r="J13" i="9"/>
  <c r="N13" i="9"/>
  <c r="Z13" i="9" s="1"/>
  <c r="R13" i="9"/>
  <c r="V13" i="9"/>
  <c r="X13" i="9"/>
  <c r="Y13" i="9"/>
  <c r="F14" i="9"/>
  <c r="J14" i="9"/>
  <c r="N14" i="9"/>
  <c r="R14" i="9"/>
  <c r="V14" i="9"/>
  <c r="X14" i="9"/>
  <c r="Y14" i="9"/>
  <c r="F15" i="9"/>
  <c r="J15" i="9"/>
  <c r="N15" i="9"/>
  <c r="R15" i="9"/>
  <c r="V15" i="9"/>
  <c r="X15" i="9"/>
  <c r="Y15" i="9"/>
  <c r="D16" i="9"/>
  <c r="E16" i="9"/>
  <c r="F16" i="9" s="1"/>
  <c r="H16" i="9"/>
  <c r="I16" i="9"/>
  <c r="J16" i="9"/>
  <c r="L16" i="9"/>
  <c r="X16" i="9" s="1"/>
  <c r="M16" i="9"/>
  <c r="P16" i="9"/>
  <c r="Q16" i="9"/>
  <c r="T16" i="9"/>
  <c r="U16" i="9"/>
  <c r="F17" i="9"/>
  <c r="J17" i="9"/>
  <c r="N17" i="9"/>
  <c r="R17" i="9"/>
  <c r="V17" i="9"/>
  <c r="Z17" i="9" s="1"/>
  <c r="X17" i="9"/>
  <c r="Y17" i="9"/>
  <c r="F18" i="9"/>
  <c r="J18" i="9"/>
  <c r="N18" i="9"/>
  <c r="R18" i="9"/>
  <c r="V18" i="9"/>
  <c r="Z18" i="9" s="1"/>
  <c r="X18" i="9"/>
  <c r="Y18" i="9"/>
  <c r="F19" i="9"/>
  <c r="J19" i="9"/>
  <c r="N19" i="9"/>
  <c r="R19" i="9"/>
  <c r="V19" i="9"/>
  <c r="Z19" i="9" s="1"/>
  <c r="X19" i="9"/>
  <c r="Y19" i="9"/>
  <c r="F20" i="9"/>
  <c r="J20" i="9"/>
  <c r="N20" i="9"/>
  <c r="R20" i="9"/>
  <c r="V20" i="9"/>
  <c r="X20" i="9"/>
  <c r="Y20" i="9"/>
  <c r="F21" i="9"/>
  <c r="J21" i="9"/>
  <c r="N21" i="9"/>
  <c r="R21" i="9"/>
  <c r="V21" i="9"/>
  <c r="X21" i="9"/>
  <c r="Y21" i="9"/>
  <c r="Z21" i="9"/>
  <c r="F22" i="9"/>
  <c r="J22" i="9"/>
  <c r="N22" i="9"/>
  <c r="R22" i="9"/>
  <c r="V22" i="9"/>
  <c r="X22" i="9"/>
  <c r="Y22" i="9"/>
  <c r="Z22" i="9"/>
  <c r="F23" i="9"/>
  <c r="J23" i="9"/>
  <c r="N23" i="9"/>
  <c r="R23" i="9"/>
  <c r="V23" i="9"/>
  <c r="X23" i="9"/>
  <c r="Y23" i="9"/>
  <c r="Z23" i="9"/>
  <c r="F24" i="9"/>
  <c r="J24" i="9"/>
  <c r="N24" i="9"/>
  <c r="R24" i="9"/>
  <c r="V24" i="9"/>
  <c r="X24" i="9"/>
  <c r="Y24" i="9"/>
  <c r="Z24" i="9"/>
  <c r="F25" i="9"/>
  <c r="J25" i="9"/>
  <c r="N25" i="9"/>
  <c r="R25" i="9"/>
  <c r="V25" i="9"/>
  <c r="X25" i="9"/>
  <c r="Y25" i="9"/>
  <c r="Z25" i="9"/>
  <c r="D26" i="9"/>
  <c r="E26" i="9"/>
  <c r="H26" i="9"/>
  <c r="I26" i="9"/>
  <c r="L26" i="9"/>
  <c r="M26" i="9"/>
  <c r="N26" i="9" s="1"/>
  <c r="P26" i="9"/>
  <c r="R26" i="9" s="1"/>
  <c r="Q26" i="9"/>
  <c r="T26" i="9"/>
  <c r="U26" i="9"/>
  <c r="X26" i="9"/>
  <c r="F27" i="9"/>
  <c r="J27" i="9"/>
  <c r="N27" i="9"/>
  <c r="R27" i="9"/>
  <c r="V27" i="9"/>
  <c r="X27" i="9"/>
  <c r="Y27" i="9"/>
  <c r="F28" i="9"/>
  <c r="J28" i="9"/>
  <c r="N28" i="9"/>
  <c r="R28" i="9"/>
  <c r="V28" i="9"/>
  <c r="X28" i="9"/>
  <c r="Y28" i="9"/>
  <c r="F29" i="9"/>
  <c r="J29" i="9"/>
  <c r="N29" i="9"/>
  <c r="R29" i="9"/>
  <c r="V29" i="9"/>
  <c r="X29" i="9"/>
  <c r="Y29" i="9"/>
  <c r="D30" i="9"/>
  <c r="E30" i="9"/>
  <c r="F30" i="9" s="1"/>
  <c r="H30" i="9"/>
  <c r="J30" i="9" s="1"/>
  <c r="I30" i="9"/>
  <c r="L30" i="9"/>
  <c r="M30" i="9"/>
  <c r="P30" i="9"/>
  <c r="Q30" i="9"/>
  <c r="T30" i="9"/>
  <c r="U30" i="9"/>
  <c r="V30" i="9" s="1"/>
  <c r="F31" i="9"/>
  <c r="J31" i="9"/>
  <c r="N31" i="9"/>
  <c r="R31" i="9"/>
  <c r="V31" i="9"/>
  <c r="X31" i="9"/>
  <c r="Y31" i="9"/>
  <c r="Z31" i="9"/>
  <c r="F32" i="9"/>
  <c r="J32" i="9"/>
  <c r="N32" i="9"/>
  <c r="R32" i="9"/>
  <c r="V32" i="9"/>
  <c r="X32" i="9"/>
  <c r="Y32" i="9"/>
  <c r="Z32" i="9"/>
  <c r="D33" i="9"/>
  <c r="E33" i="9"/>
  <c r="H33" i="9"/>
  <c r="I33" i="9"/>
  <c r="L33" i="9"/>
  <c r="M33" i="9"/>
  <c r="N33" i="9" s="1"/>
  <c r="P33" i="9"/>
  <c r="R33" i="9" s="1"/>
  <c r="Q33" i="9"/>
  <c r="T33" i="9"/>
  <c r="U33" i="9"/>
  <c r="X33" i="9"/>
  <c r="F34" i="9"/>
  <c r="J34" i="9"/>
  <c r="N34" i="9"/>
  <c r="R34" i="9"/>
  <c r="V34" i="9"/>
  <c r="X34" i="9"/>
  <c r="Y34" i="9"/>
  <c r="F35" i="9"/>
  <c r="J35" i="9"/>
  <c r="N35" i="9"/>
  <c r="R35" i="9"/>
  <c r="V35" i="9"/>
  <c r="X35" i="9"/>
  <c r="Y35" i="9"/>
  <c r="F36" i="9"/>
  <c r="J36" i="9"/>
  <c r="N36" i="9"/>
  <c r="R36" i="9"/>
  <c r="V36" i="9"/>
  <c r="X36" i="9"/>
  <c r="Y36" i="9"/>
  <c r="D37" i="9"/>
  <c r="E37" i="9"/>
  <c r="F37" i="9" s="1"/>
  <c r="H37" i="9"/>
  <c r="J37" i="9" s="1"/>
  <c r="I37" i="9"/>
  <c r="L37" i="9"/>
  <c r="M37" i="9"/>
  <c r="P37" i="9"/>
  <c r="Q37" i="9"/>
  <c r="T37" i="9"/>
  <c r="U37" i="9"/>
  <c r="V37" i="9" s="1"/>
  <c r="F38" i="9"/>
  <c r="J38" i="9"/>
  <c r="N38" i="9"/>
  <c r="R38" i="9"/>
  <c r="V38" i="9"/>
  <c r="X38" i="9"/>
  <c r="Y38" i="9"/>
  <c r="Z38" i="9"/>
  <c r="F39" i="9"/>
  <c r="J39" i="9"/>
  <c r="N39" i="9"/>
  <c r="R39" i="9"/>
  <c r="V39" i="9"/>
  <c r="X39" i="9"/>
  <c r="Y39" i="9"/>
  <c r="Z39" i="9"/>
  <c r="F40" i="9"/>
  <c r="J40" i="9"/>
  <c r="N40" i="9"/>
  <c r="R40" i="9"/>
  <c r="V40" i="9"/>
  <c r="X40" i="9"/>
  <c r="Y40" i="9"/>
  <c r="Z40" i="9"/>
  <c r="F41" i="9"/>
  <c r="J41" i="9"/>
  <c r="N41" i="9"/>
  <c r="R41" i="9"/>
  <c r="V41" i="9"/>
  <c r="X41" i="9"/>
  <c r="Y41" i="9"/>
  <c r="Z41" i="9"/>
  <c r="D42" i="9"/>
  <c r="E42" i="9"/>
  <c r="H42" i="9"/>
  <c r="I42" i="9"/>
  <c r="L42" i="9"/>
  <c r="M42" i="9"/>
  <c r="N42" i="9" s="1"/>
  <c r="P42" i="9"/>
  <c r="R42" i="9" s="1"/>
  <c r="Q42" i="9"/>
  <c r="T42" i="9"/>
  <c r="U42" i="9"/>
  <c r="X42" i="9"/>
  <c r="F43" i="9"/>
  <c r="J43" i="9"/>
  <c r="N43" i="9"/>
  <c r="R43" i="9"/>
  <c r="V43" i="9"/>
  <c r="X43" i="9"/>
  <c r="Y43" i="9"/>
  <c r="F44" i="9"/>
  <c r="J44" i="9"/>
  <c r="N44" i="9"/>
  <c r="R44" i="9"/>
  <c r="V44" i="9"/>
  <c r="X44" i="9"/>
  <c r="Y44" i="9"/>
  <c r="F45" i="9"/>
  <c r="J45" i="9"/>
  <c r="N45" i="9"/>
  <c r="R45" i="9"/>
  <c r="V45" i="9"/>
  <c r="X45" i="9"/>
  <c r="Y45" i="9"/>
  <c r="D46" i="9"/>
  <c r="E46" i="9"/>
  <c r="F46" i="9" s="1"/>
  <c r="H46" i="9"/>
  <c r="J46" i="9" s="1"/>
  <c r="I46" i="9"/>
  <c r="L46" i="9"/>
  <c r="M46" i="9"/>
  <c r="P46" i="9"/>
  <c r="Q46" i="9"/>
  <c r="T46" i="9"/>
  <c r="U46" i="9"/>
  <c r="V46" i="9" s="1"/>
  <c r="F47" i="9"/>
  <c r="J47" i="9"/>
  <c r="N47" i="9"/>
  <c r="R47" i="9"/>
  <c r="V47" i="9"/>
  <c r="X47" i="9"/>
  <c r="Y47" i="9"/>
  <c r="Z47" i="9"/>
  <c r="F48" i="9"/>
  <c r="J48" i="9"/>
  <c r="N48" i="9"/>
  <c r="R48" i="9"/>
  <c r="V48" i="9"/>
  <c r="X48" i="9"/>
  <c r="Y48" i="9"/>
  <c r="Z48" i="9"/>
  <c r="F49" i="9"/>
  <c r="J49" i="9"/>
  <c r="N49" i="9"/>
  <c r="R49" i="9"/>
  <c r="V49" i="9"/>
  <c r="X49" i="9"/>
  <c r="Y49" i="9"/>
  <c r="Z49" i="9"/>
  <c r="F50" i="9"/>
  <c r="J50" i="9"/>
  <c r="N50" i="9"/>
  <c r="R50" i="9"/>
  <c r="V50" i="9"/>
  <c r="X50" i="9"/>
  <c r="Y50" i="9"/>
  <c r="Z50" i="9"/>
  <c r="D51" i="9"/>
  <c r="E51" i="9"/>
  <c r="H51" i="9"/>
  <c r="I51" i="9"/>
  <c r="L51" i="9"/>
  <c r="M51" i="9"/>
  <c r="N51" i="9" s="1"/>
  <c r="P51" i="9"/>
  <c r="R51" i="9" s="1"/>
  <c r="Q51" i="9"/>
  <c r="T51" i="9"/>
  <c r="U51" i="9"/>
  <c r="X51" i="9"/>
  <c r="F52" i="9"/>
  <c r="J52" i="9"/>
  <c r="N52" i="9"/>
  <c r="R52" i="9"/>
  <c r="V52" i="9"/>
  <c r="X52" i="9"/>
  <c r="Y52" i="9"/>
  <c r="F53" i="9"/>
  <c r="J53" i="9"/>
  <c r="N53" i="9"/>
  <c r="R53" i="9"/>
  <c r="V53" i="9"/>
  <c r="X53" i="9"/>
  <c r="Y53" i="9"/>
  <c r="F54" i="9"/>
  <c r="J54" i="9"/>
  <c r="Z54" i="9" s="1"/>
  <c r="N54" i="9"/>
  <c r="R54" i="9"/>
  <c r="V54" i="9"/>
  <c r="X54" i="9"/>
  <c r="Y54" i="9"/>
  <c r="F55" i="9"/>
  <c r="J55" i="9"/>
  <c r="N55" i="9"/>
  <c r="R55" i="9"/>
  <c r="V55" i="9"/>
  <c r="X55" i="9"/>
  <c r="Y55" i="9"/>
  <c r="G56" i="9"/>
  <c r="I56" i="9"/>
  <c r="K56" i="9"/>
  <c r="O56" i="9"/>
  <c r="S56" i="9"/>
  <c r="U56" i="9"/>
  <c r="W56" i="9"/>
  <c r="D8" i="8"/>
  <c r="E8" i="8"/>
  <c r="E56" i="8" s="1"/>
  <c r="F8" i="8"/>
  <c r="H8" i="8"/>
  <c r="I8" i="8"/>
  <c r="L8" i="8"/>
  <c r="M8" i="8"/>
  <c r="Y8" i="8" s="1"/>
  <c r="P8" i="8"/>
  <c r="Q8" i="8"/>
  <c r="R8" i="8"/>
  <c r="T8" i="8"/>
  <c r="V8" i="8" s="1"/>
  <c r="U8" i="8"/>
  <c r="F9" i="8"/>
  <c r="J9" i="8"/>
  <c r="N9" i="8"/>
  <c r="R9" i="8"/>
  <c r="V9" i="8"/>
  <c r="Z9" i="8" s="1"/>
  <c r="X9" i="8"/>
  <c r="Y9" i="8"/>
  <c r="F10" i="8"/>
  <c r="J10" i="8"/>
  <c r="N10" i="8"/>
  <c r="R10" i="8"/>
  <c r="V10" i="8"/>
  <c r="X10" i="8"/>
  <c r="Y10" i="8"/>
  <c r="F11" i="8"/>
  <c r="J11" i="8"/>
  <c r="N11" i="8"/>
  <c r="R11" i="8"/>
  <c r="V11" i="8"/>
  <c r="X11" i="8"/>
  <c r="Y11" i="8"/>
  <c r="F12" i="8"/>
  <c r="J12" i="8"/>
  <c r="N12" i="8"/>
  <c r="R12" i="8"/>
  <c r="V12" i="8"/>
  <c r="X12" i="8"/>
  <c r="Y12" i="8"/>
  <c r="F13" i="8"/>
  <c r="J13" i="8"/>
  <c r="N13" i="8"/>
  <c r="R13" i="8"/>
  <c r="V13" i="8"/>
  <c r="Z13" i="8" s="1"/>
  <c r="X13" i="8"/>
  <c r="Y13" i="8"/>
  <c r="F14" i="8"/>
  <c r="J14" i="8"/>
  <c r="N14" i="8"/>
  <c r="R14" i="8"/>
  <c r="V14" i="8"/>
  <c r="X14" i="8"/>
  <c r="Y14" i="8"/>
  <c r="F15" i="8"/>
  <c r="J15" i="8"/>
  <c r="N15" i="8"/>
  <c r="R15" i="8"/>
  <c r="V15" i="8"/>
  <c r="X15" i="8"/>
  <c r="Y15" i="8"/>
  <c r="D16" i="8"/>
  <c r="E16" i="8"/>
  <c r="H16" i="8"/>
  <c r="J16" i="8" s="1"/>
  <c r="I16" i="8"/>
  <c r="I56" i="8" s="1"/>
  <c r="L16" i="8"/>
  <c r="M16" i="8"/>
  <c r="N16" i="8"/>
  <c r="P16" i="8"/>
  <c r="Q16" i="8"/>
  <c r="T16" i="8"/>
  <c r="U16" i="8"/>
  <c r="U56" i="8" s="1"/>
  <c r="F17" i="8"/>
  <c r="J17" i="8"/>
  <c r="N17" i="8"/>
  <c r="R17" i="8"/>
  <c r="V17" i="8"/>
  <c r="X17" i="8"/>
  <c r="Y17" i="8"/>
  <c r="Z17" i="8"/>
  <c r="F18" i="8"/>
  <c r="J18" i="8"/>
  <c r="N18" i="8"/>
  <c r="R18" i="8"/>
  <c r="V18" i="8"/>
  <c r="X18" i="8"/>
  <c r="Y18" i="8"/>
  <c r="Z18" i="8"/>
  <c r="F19" i="8"/>
  <c r="J19" i="8"/>
  <c r="N19" i="8"/>
  <c r="R19" i="8"/>
  <c r="V19" i="8"/>
  <c r="X19" i="8"/>
  <c r="Y19" i="8"/>
  <c r="Z19" i="8"/>
  <c r="F20" i="8"/>
  <c r="J20" i="8"/>
  <c r="N20" i="8"/>
  <c r="R20" i="8"/>
  <c r="V20" i="8"/>
  <c r="X20" i="8"/>
  <c r="Y20" i="8"/>
  <c r="Z20" i="8"/>
  <c r="F21" i="8"/>
  <c r="J21" i="8"/>
  <c r="N21" i="8"/>
  <c r="R21" i="8"/>
  <c r="V21" i="8"/>
  <c r="X21" i="8"/>
  <c r="Y21" i="8"/>
  <c r="Z21" i="8"/>
  <c r="F22" i="8"/>
  <c r="J22" i="8"/>
  <c r="N22" i="8"/>
  <c r="R22" i="8"/>
  <c r="V22" i="8"/>
  <c r="X22" i="8"/>
  <c r="Y22" i="8"/>
  <c r="Z22" i="8"/>
  <c r="F23" i="8"/>
  <c r="J23" i="8"/>
  <c r="N23" i="8"/>
  <c r="R23" i="8"/>
  <c r="V23" i="8"/>
  <c r="X23" i="8"/>
  <c r="Y23" i="8"/>
  <c r="Z23" i="8"/>
  <c r="F24" i="8"/>
  <c r="J24" i="8"/>
  <c r="N24" i="8"/>
  <c r="R24" i="8"/>
  <c r="V24" i="8"/>
  <c r="X24" i="8"/>
  <c r="Y24" i="8"/>
  <c r="Z24" i="8"/>
  <c r="F25" i="8"/>
  <c r="J25" i="8"/>
  <c r="N25" i="8"/>
  <c r="R25" i="8"/>
  <c r="V25" i="8"/>
  <c r="X25" i="8"/>
  <c r="Y25" i="8"/>
  <c r="Z25" i="8"/>
  <c r="D26" i="8"/>
  <c r="E26" i="8"/>
  <c r="F26" i="8"/>
  <c r="H26" i="8"/>
  <c r="J26" i="8" s="1"/>
  <c r="I26" i="8"/>
  <c r="L26" i="8"/>
  <c r="M26" i="8"/>
  <c r="P26" i="8"/>
  <c r="R26" i="8" s="1"/>
  <c r="Q26" i="8"/>
  <c r="T26" i="8"/>
  <c r="V26" i="8" s="1"/>
  <c r="U26" i="8"/>
  <c r="F27" i="8"/>
  <c r="J27" i="8"/>
  <c r="N27" i="8"/>
  <c r="R27" i="8"/>
  <c r="V27" i="8"/>
  <c r="X27" i="8"/>
  <c r="Y27" i="8"/>
  <c r="F28" i="8"/>
  <c r="J28" i="8"/>
  <c r="N28" i="8"/>
  <c r="R28" i="8"/>
  <c r="V28" i="8"/>
  <c r="X28" i="8"/>
  <c r="Y28" i="8"/>
  <c r="F29" i="8"/>
  <c r="J29" i="8"/>
  <c r="N29" i="8"/>
  <c r="R29" i="8"/>
  <c r="V29" i="8"/>
  <c r="X29" i="8"/>
  <c r="Y29" i="8"/>
  <c r="D30" i="8"/>
  <c r="F30" i="8" s="1"/>
  <c r="E30" i="8"/>
  <c r="H30" i="8"/>
  <c r="I30" i="8"/>
  <c r="J30" i="8"/>
  <c r="L30" i="8"/>
  <c r="M30" i="8"/>
  <c r="N30" i="8"/>
  <c r="P30" i="8"/>
  <c r="R30" i="8" s="1"/>
  <c r="Q30" i="8"/>
  <c r="T30" i="8"/>
  <c r="U30" i="8"/>
  <c r="F31" i="8"/>
  <c r="J31" i="8"/>
  <c r="N31" i="8"/>
  <c r="R31" i="8"/>
  <c r="V31" i="8"/>
  <c r="Z31" i="8" s="1"/>
  <c r="X31" i="8"/>
  <c r="Y31" i="8"/>
  <c r="F32" i="8"/>
  <c r="J32" i="8"/>
  <c r="N32" i="8"/>
  <c r="R32" i="8"/>
  <c r="V32" i="8"/>
  <c r="Z32" i="8" s="1"/>
  <c r="X32" i="8"/>
  <c r="Y32" i="8"/>
  <c r="D33" i="8"/>
  <c r="X33" i="8" s="1"/>
  <c r="E33" i="8"/>
  <c r="H33" i="8"/>
  <c r="I33" i="8"/>
  <c r="L33" i="8"/>
  <c r="M33" i="8"/>
  <c r="P33" i="8"/>
  <c r="R33" i="8" s="1"/>
  <c r="Q33" i="8"/>
  <c r="T33" i="8"/>
  <c r="U33" i="8"/>
  <c r="V33" i="8"/>
  <c r="F34" i="8"/>
  <c r="J34" i="8"/>
  <c r="N34" i="8"/>
  <c r="R34" i="8"/>
  <c r="V34" i="8"/>
  <c r="X34" i="8"/>
  <c r="Y34" i="8"/>
  <c r="F35" i="8"/>
  <c r="J35" i="8"/>
  <c r="N35" i="8"/>
  <c r="R35" i="8"/>
  <c r="V35" i="8"/>
  <c r="X35" i="8"/>
  <c r="Y35" i="8"/>
  <c r="F36" i="8"/>
  <c r="J36" i="8"/>
  <c r="N36" i="8"/>
  <c r="R36" i="8"/>
  <c r="V36" i="8"/>
  <c r="Z36" i="8" s="1"/>
  <c r="X36" i="8"/>
  <c r="Y36" i="8"/>
  <c r="D37" i="8"/>
  <c r="E37" i="8"/>
  <c r="H37" i="8"/>
  <c r="I37" i="8"/>
  <c r="J37" i="8"/>
  <c r="L37" i="8"/>
  <c r="N37" i="8" s="1"/>
  <c r="M37" i="8"/>
  <c r="P37" i="8"/>
  <c r="Q37" i="8"/>
  <c r="T37" i="8"/>
  <c r="U37" i="8"/>
  <c r="F38" i="8"/>
  <c r="J38" i="8"/>
  <c r="N38" i="8"/>
  <c r="R38" i="8"/>
  <c r="V38" i="8"/>
  <c r="Z38" i="8" s="1"/>
  <c r="X38" i="8"/>
  <c r="Y38" i="8"/>
  <c r="F39" i="8"/>
  <c r="J39" i="8"/>
  <c r="N39" i="8"/>
  <c r="R39" i="8"/>
  <c r="V39" i="8"/>
  <c r="Z39" i="8" s="1"/>
  <c r="X39" i="8"/>
  <c r="Y39" i="8"/>
  <c r="F40" i="8"/>
  <c r="J40" i="8"/>
  <c r="N40" i="8"/>
  <c r="R40" i="8"/>
  <c r="V40" i="8"/>
  <c r="Z40" i="8" s="1"/>
  <c r="X40" i="8"/>
  <c r="Y40" i="8"/>
  <c r="F41" i="8"/>
  <c r="J41" i="8"/>
  <c r="N41" i="8"/>
  <c r="R41" i="8"/>
  <c r="V41" i="8"/>
  <c r="Z41" i="8" s="1"/>
  <c r="X41" i="8"/>
  <c r="Y41" i="8"/>
  <c r="D42" i="8"/>
  <c r="F42" i="8" s="1"/>
  <c r="E42" i="8"/>
  <c r="H42" i="8"/>
  <c r="I42" i="8"/>
  <c r="L42" i="8"/>
  <c r="N42" i="8" s="1"/>
  <c r="M42" i="8"/>
  <c r="P42" i="8"/>
  <c r="Q42" i="8"/>
  <c r="R42" i="8"/>
  <c r="T42" i="8"/>
  <c r="U42" i="8"/>
  <c r="V42" i="8"/>
  <c r="X42" i="8"/>
  <c r="F43" i="8"/>
  <c r="J43" i="8"/>
  <c r="N43" i="8"/>
  <c r="R43" i="8"/>
  <c r="V43" i="8"/>
  <c r="X43" i="8"/>
  <c r="Y43" i="8"/>
  <c r="F44" i="8"/>
  <c r="J44" i="8"/>
  <c r="N44" i="8"/>
  <c r="R44" i="8"/>
  <c r="V44" i="8"/>
  <c r="Z44" i="8" s="1"/>
  <c r="X44" i="8"/>
  <c r="Y44" i="8"/>
  <c r="F45" i="8"/>
  <c r="J45" i="8"/>
  <c r="N45" i="8"/>
  <c r="R45" i="8"/>
  <c r="V45" i="8"/>
  <c r="X45" i="8"/>
  <c r="Y45" i="8"/>
  <c r="D46" i="8"/>
  <c r="E46" i="8"/>
  <c r="H46" i="8"/>
  <c r="J46" i="8" s="1"/>
  <c r="I46" i="8"/>
  <c r="L46" i="8"/>
  <c r="N46" i="8" s="1"/>
  <c r="M46" i="8"/>
  <c r="P46" i="8"/>
  <c r="Q46" i="8"/>
  <c r="T46" i="8"/>
  <c r="V46" i="8" s="1"/>
  <c r="U46" i="8"/>
  <c r="F47" i="8"/>
  <c r="J47" i="8"/>
  <c r="N47" i="8"/>
  <c r="R47" i="8"/>
  <c r="V47" i="8"/>
  <c r="Z47" i="8" s="1"/>
  <c r="X47" i="8"/>
  <c r="Y47" i="8"/>
  <c r="F48" i="8"/>
  <c r="J48" i="8"/>
  <c r="N48" i="8"/>
  <c r="R48" i="8"/>
  <c r="V48" i="8"/>
  <c r="Z48" i="8" s="1"/>
  <c r="X48" i="8"/>
  <c r="Y48" i="8"/>
  <c r="F49" i="8"/>
  <c r="J49" i="8"/>
  <c r="N49" i="8"/>
  <c r="R49" i="8"/>
  <c r="V49" i="8"/>
  <c r="Z49" i="8" s="1"/>
  <c r="X49" i="8"/>
  <c r="Y49" i="8"/>
  <c r="F50" i="8"/>
  <c r="J50" i="8"/>
  <c r="N50" i="8"/>
  <c r="R50" i="8"/>
  <c r="V50" i="8"/>
  <c r="Z50" i="8" s="1"/>
  <c r="X50" i="8"/>
  <c r="Y50" i="8"/>
  <c r="D51" i="8"/>
  <c r="E51" i="8"/>
  <c r="F51" i="8"/>
  <c r="H51" i="8"/>
  <c r="I51" i="8"/>
  <c r="L51" i="8"/>
  <c r="M51" i="8"/>
  <c r="Y51" i="8" s="1"/>
  <c r="P51" i="8"/>
  <c r="Q51" i="8"/>
  <c r="R51" i="8"/>
  <c r="T51" i="8"/>
  <c r="V51" i="8" s="1"/>
  <c r="U51" i="8"/>
  <c r="F52" i="8"/>
  <c r="J52" i="8"/>
  <c r="N52" i="8"/>
  <c r="R52" i="8"/>
  <c r="V52" i="8"/>
  <c r="Z52" i="8" s="1"/>
  <c r="X52" i="8"/>
  <c r="Y52" i="8"/>
  <c r="F53" i="8"/>
  <c r="J53" i="8"/>
  <c r="N53" i="8"/>
  <c r="R53" i="8"/>
  <c r="V53" i="8"/>
  <c r="X53" i="8"/>
  <c r="Y53" i="8"/>
  <c r="F54" i="8"/>
  <c r="J54" i="8"/>
  <c r="N54" i="8"/>
  <c r="R54" i="8"/>
  <c r="V54" i="8"/>
  <c r="X54" i="8"/>
  <c r="Y54" i="8"/>
  <c r="F55" i="8"/>
  <c r="J55" i="8"/>
  <c r="N55" i="8"/>
  <c r="R55" i="8"/>
  <c r="V55" i="8"/>
  <c r="X55" i="8"/>
  <c r="Y55" i="8"/>
  <c r="D56" i="8"/>
  <c r="T56" i="8"/>
  <c r="K147" i="19" l="1"/>
  <c r="Z26" i="8"/>
  <c r="Y37" i="8"/>
  <c r="Y56" i="8" s="1"/>
  <c r="I61" i="12"/>
  <c r="O60" i="13"/>
  <c r="I58" i="16"/>
  <c r="Z53" i="8"/>
  <c r="X51" i="8"/>
  <c r="Z45" i="8"/>
  <c r="R37" i="8"/>
  <c r="Y26" i="8"/>
  <c r="Z14" i="8"/>
  <c r="Z10" i="8"/>
  <c r="X8" i="8"/>
  <c r="N8" i="8"/>
  <c r="T56" i="9"/>
  <c r="M56" i="9"/>
  <c r="Z55" i="9"/>
  <c r="J51" i="9"/>
  <c r="X46" i="9"/>
  <c r="Z43" i="9"/>
  <c r="J42" i="9"/>
  <c r="X37" i="9"/>
  <c r="Z34" i="9"/>
  <c r="J33" i="9"/>
  <c r="X30" i="9"/>
  <c r="Z27" i="9"/>
  <c r="J26" i="9"/>
  <c r="Z14" i="9"/>
  <c r="Z10" i="9"/>
  <c r="F8" i="9"/>
  <c r="E57" i="10"/>
  <c r="F43" i="10"/>
  <c r="J38" i="10"/>
  <c r="J57" i="10" s="1"/>
  <c r="F27" i="10"/>
  <c r="J9" i="10"/>
  <c r="R56" i="11"/>
  <c r="R49" i="11"/>
  <c r="R46" i="11"/>
  <c r="N43" i="11"/>
  <c r="J38" i="11"/>
  <c r="R36" i="11"/>
  <c r="R33" i="11"/>
  <c r="R30" i="11"/>
  <c r="N27" i="11"/>
  <c r="F17" i="11"/>
  <c r="F57" i="11" s="1"/>
  <c r="R11" i="11"/>
  <c r="F9" i="11"/>
  <c r="S56" i="12"/>
  <c r="U56" i="12" s="1"/>
  <c r="U54" i="12"/>
  <c r="P41" i="12"/>
  <c r="U40" i="12"/>
  <c r="U37" i="12"/>
  <c r="S29" i="12"/>
  <c r="U29" i="12" s="1"/>
  <c r="U61" i="12" s="1"/>
  <c r="U27" i="12"/>
  <c r="R19" i="12"/>
  <c r="U19" i="12" s="1"/>
  <c r="U15" i="12"/>
  <c r="M61" i="12"/>
  <c r="P50" i="13"/>
  <c r="U49" i="13"/>
  <c r="H47" i="13"/>
  <c r="U44" i="13"/>
  <c r="R36" i="13"/>
  <c r="U36" i="13" s="1"/>
  <c r="U34" i="13"/>
  <c r="S33" i="13"/>
  <c r="U33" i="13" s="1"/>
  <c r="N60" i="13"/>
  <c r="S19" i="13"/>
  <c r="P19" i="13"/>
  <c r="U18" i="13"/>
  <c r="O147" i="19"/>
  <c r="Q43" i="10"/>
  <c r="P56" i="8"/>
  <c r="Y46" i="8"/>
  <c r="F37" i="8"/>
  <c r="F56" i="8" s="1"/>
  <c r="Z54" i="8"/>
  <c r="R46" i="8"/>
  <c r="Z46" i="8" s="1"/>
  <c r="F33" i="8"/>
  <c r="V30" i="8"/>
  <c r="Z30" i="8" s="1"/>
  <c r="N26" i="8"/>
  <c r="Z15" i="8"/>
  <c r="Z11" i="8"/>
  <c r="Q56" i="8"/>
  <c r="L56" i="9"/>
  <c r="Z52" i="9"/>
  <c r="V51" i="9"/>
  <c r="Z44" i="9"/>
  <c r="V42" i="9"/>
  <c r="Z35" i="9"/>
  <c r="V33" i="9"/>
  <c r="Z28" i="9"/>
  <c r="V26" i="9"/>
  <c r="R16" i="9"/>
  <c r="Z15" i="9"/>
  <c r="Z11" i="9"/>
  <c r="Q38" i="10"/>
  <c r="I57" i="10"/>
  <c r="N17" i="10"/>
  <c r="R17" i="10" s="1"/>
  <c r="Q9" i="10"/>
  <c r="R53" i="11"/>
  <c r="F52" i="11"/>
  <c r="R50" i="11"/>
  <c r="P47" i="11"/>
  <c r="R42" i="11"/>
  <c r="R37" i="11"/>
  <c r="P34" i="11"/>
  <c r="P31" i="11"/>
  <c r="R26" i="11"/>
  <c r="R22" i="11"/>
  <c r="R18" i="11"/>
  <c r="R13" i="11"/>
  <c r="R41" i="12"/>
  <c r="U41" i="12" s="1"/>
  <c r="U21" i="12"/>
  <c r="H19" i="12"/>
  <c r="U17" i="12"/>
  <c r="Q61" i="12"/>
  <c r="U56" i="13"/>
  <c r="L55" i="13"/>
  <c r="U54" i="13"/>
  <c r="R50" i="13"/>
  <c r="U50" i="13" s="1"/>
  <c r="L47" i="13"/>
  <c r="U38" i="13"/>
  <c r="H36" i="13"/>
  <c r="U27" i="13"/>
  <c r="U23" i="13"/>
  <c r="R19" i="13"/>
  <c r="U19" i="13" s="1"/>
  <c r="G60" i="13"/>
  <c r="U12" i="13"/>
  <c r="U11" i="13"/>
  <c r="L10" i="13"/>
  <c r="M58" i="16"/>
  <c r="U47" i="13"/>
  <c r="J60" i="13"/>
  <c r="N51" i="8"/>
  <c r="N56" i="8" s="1"/>
  <c r="J33" i="8"/>
  <c r="Z27" i="8"/>
  <c r="V16" i="8"/>
  <c r="F46" i="8"/>
  <c r="J42" i="8"/>
  <c r="Z34" i="8"/>
  <c r="Y33" i="8"/>
  <c r="Z28" i="8"/>
  <c r="X26" i="8"/>
  <c r="Y16" i="8"/>
  <c r="Z55" i="8"/>
  <c r="J51" i="8"/>
  <c r="J56" i="8" s="1"/>
  <c r="Z43" i="8"/>
  <c r="Y42" i="8"/>
  <c r="V37" i="8"/>
  <c r="Z35" i="8"/>
  <c r="N33" i="8"/>
  <c r="Y30" i="8"/>
  <c r="Z29" i="8"/>
  <c r="R16" i="8"/>
  <c r="Z16" i="8" s="1"/>
  <c r="F16" i="8"/>
  <c r="Z12" i="8"/>
  <c r="J8" i="8"/>
  <c r="D56" i="9"/>
  <c r="Z53" i="9"/>
  <c r="F51" i="9"/>
  <c r="R46" i="9"/>
  <c r="Z45" i="9"/>
  <c r="F42" i="9"/>
  <c r="R37" i="9"/>
  <c r="Z36" i="9"/>
  <c r="F33" i="9"/>
  <c r="F56" i="9" s="1"/>
  <c r="R30" i="9"/>
  <c r="Z29" i="9"/>
  <c r="F26" i="9"/>
  <c r="Z20" i="9"/>
  <c r="V16" i="9"/>
  <c r="Z12" i="9"/>
  <c r="X8" i="9"/>
  <c r="L57" i="10"/>
  <c r="J43" i="10"/>
  <c r="R43" i="10" s="1"/>
  <c r="F38" i="10"/>
  <c r="J27" i="10"/>
  <c r="R27" i="10" s="1"/>
  <c r="F9" i="10"/>
  <c r="R9" i="10" s="1"/>
  <c r="R54" i="11"/>
  <c r="R51" i="11"/>
  <c r="N47" i="11"/>
  <c r="R44" i="11"/>
  <c r="J43" i="11"/>
  <c r="R39" i="11"/>
  <c r="L57" i="11"/>
  <c r="N34" i="11"/>
  <c r="R34" i="11" s="1"/>
  <c r="N31" i="11"/>
  <c r="R28" i="11"/>
  <c r="J27" i="11"/>
  <c r="R23" i="11"/>
  <c r="R19" i="11"/>
  <c r="U58" i="12"/>
  <c r="U50" i="12"/>
  <c r="U43" i="12"/>
  <c r="H41" i="12"/>
  <c r="U34" i="12"/>
  <c r="U23" i="12"/>
  <c r="L19" i="12"/>
  <c r="U11" i="12"/>
  <c r="I60" i="13"/>
  <c r="U58" i="13"/>
  <c r="H50" i="13"/>
  <c r="P47" i="13"/>
  <c r="U46" i="13"/>
  <c r="U45" i="13"/>
  <c r="U42" i="13"/>
  <c r="S41" i="13"/>
  <c r="U41" i="13" s="1"/>
  <c r="U40" i="13"/>
  <c r="L36" i="13"/>
  <c r="L33" i="13"/>
  <c r="U31" i="13"/>
  <c r="F60" i="13"/>
  <c r="K60" i="13"/>
  <c r="H19" i="13"/>
  <c r="U14" i="13"/>
  <c r="P10" i="13"/>
  <c r="H10" i="13"/>
  <c r="H60" i="13" s="1"/>
  <c r="O54" i="14"/>
  <c r="V9" i="16"/>
  <c r="O110" i="19"/>
  <c r="V54" i="14"/>
  <c r="J147" i="19"/>
  <c r="M147" i="19"/>
  <c r="V58" i="16"/>
  <c r="Q58" i="16"/>
  <c r="P60" i="13"/>
  <c r="U29" i="13"/>
  <c r="P29" i="13"/>
  <c r="L29" i="13"/>
  <c r="L60" i="13" s="1"/>
  <c r="H29" i="13"/>
  <c r="H61" i="12"/>
  <c r="R61" i="12"/>
  <c r="N61" i="12"/>
  <c r="J61" i="12"/>
  <c r="F61" i="12"/>
  <c r="P10" i="12"/>
  <c r="P61" i="12" s="1"/>
  <c r="L10" i="12"/>
  <c r="E57" i="11"/>
  <c r="Q52" i="11"/>
  <c r="Q47" i="11"/>
  <c r="F43" i="11"/>
  <c r="Q34" i="11"/>
  <c r="Q31" i="11"/>
  <c r="Q27" i="11"/>
  <c r="F27" i="11"/>
  <c r="P17" i="11"/>
  <c r="J9" i="11"/>
  <c r="J57" i="11" s="1"/>
  <c r="D57" i="11"/>
  <c r="J52" i="11"/>
  <c r="R52" i="11" s="1"/>
  <c r="J47" i="11"/>
  <c r="R47" i="11" s="1"/>
  <c r="J34" i="11"/>
  <c r="J31" i="11"/>
  <c r="R31" i="11" s="1"/>
  <c r="N17" i="11"/>
  <c r="R15" i="11"/>
  <c r="N9" i="11"/>
  <c r="R9" i="11" s="1"/>
  <c r="N38" i="11"/>
  <c r="F38" i="11"/>
  <c r="R38" i="11" s="1"/>
  <c r="R43" i="11"/>
  <c r="R27" i="11"/>
  <c r="Q43" i="11"/>
  <c r="Q38" i="11"/>
  <c r="Q9" i="11"/>
  <c r="M57" i="11"/>
  <c r="H57" i="11"/>
  <c r="P43" i="11"/>
  <c r="P38" i="11"/>
  <c r="P27" i="11"/>
  <c r="P9" i="11"/>
  <c r="R38" i="10"/>
  <c r="N57" i="10"/>
  <c r="F57" i="10"/>
  <c r="D57" i="10"/>
  <c r="P43" i="10"/>
  <c r="P38" i="10"/>
  <c r="P27" i="10"/>
  <c r="P9" i="10"/>
  <c r="Q52" i="10"/>
  <c r="Q47" i="10"/>
  <c r="Q34" i="10"/>
  <c r="Q31" i="10"/>
  <c r="Q17" i="10"/>
  <c r="Z30" i="9"/>
  <c r="V56" i="9"/>
  <c r="R56" i="9"/>
  <c r="P56" i="9"/>
  <c r="H56" i="9"/>
  <c r="Y46" i="9"/>
  <c r="N46" i="9"/>
  <c r="Z46" i="9" s="1"/>
  <c r="Y37" i="9"/>
  <c r="N37" i="9"/>
  <c r="Z37" i="9" s="1"/>
  <c r="Y30" i="9"/>
  <c r="N30" i="9"/>
  <c r="Y16" i="9"/>
  <c r="N16" i="9"/>
  <c r="Z16" i="9" s="1"/>
  <c r="J8" i="9"/>
  <c r="Y51" i="9"/>
  <c r="Y42" i="9"/>
  <c r="Y33" i="9"/>
  <c r="Y26" i="9"/>
  <c r="Y8" i="9"/>
  <c r="Z33" i="8"/>
  <c r="Z42" i="8"/>
  <c r="Z51" i="8"/>
  <c r="M56" i="8"/>
  <c r="H56" i="8"/>
  <c r="X46" i="8"/>
  <c r="X37" i="8"/>
  <c r="X30" i="8"/>
  <c r="X16" i="8"/>
  <c r="Z8" i="8"/>
  <c r="L56" i="8"/>
  <c r="R57" i="10" l="1"/>
  <c r="X56" i="9"/>
  <c r="Z37" i="8"/>
  <c r="Z33" i="9"/>
  <c r="Z51" i="9"/>
  <c r="V56" i="8"/>
  <c r="R56" i="8"/>
  <c r="J56" i="9"/>
  <c r="Q57" i="10"/>
  <c r="N57" i="11"/>
  <c r="U60" i="13"/>
  <c r="R60" i="13"/>
  <c r="X56" i="8"/>
  <c r="Z56" i="8"/>
  <c r="L61" i="12"/>
  <c r="Z26" i="9"/>
  <c r="Z42" i="9"/>
  <c r="S60" i="13"/>
  <c r="S61" i="12"/>
  <c r="Q57" i="11"/>
  <c r="R17" i="11"/>
  <c r="R57" i="11" s="1"/>
  <c r="P57" i="11"/>
  <c r="P57" i="10"/>
  <c r="N56" i="9"/>
  <c r="Z8" i="9"/>
  <c r="Y56" i="9"/>
  <c r="E8" i="7"/>
  <c r="F8" i="7"/>
  <c r="F56" i="7" s="1"/>
  <c r="I8" i="7"/>
  <c r="K8" i="7" s="1"/>
  <c r="J8" i="7"/>
  <c r="M8" i="7"/>
  <c r="N8" i="7"/>
  <c r="Q8" i="7"/>
  <c r="R8" i="7"/>
  <c r="S8" i="7"/>
  <c r="U8" i="7"/>
  <c r="W8" i="7" s="1"/>
  <c r="V8" i="7"/>
  <c r="Y8" i="7"/>
  <c r="Z8" i="7"/>
  <c r="G9" i="7"/>
  <c r="K9" i="7"/>
  <c r="O9" i="7"/>
  <c r="S9" i="7"/>
  <c r="W9" i="7"/>
  <c r="AA9" i="7"/>
  <c r="G10" i="7"/>
  <c r="K10" i="7"/>
  <c r="O10" i="7"/>
  <c r="S10" i="7"/>
  <c r="W10" i="7"/>
  <c r="AA10" i="7"/>
  <c r="G11" i="7"/>
  <c r="K11" i="7"/>
  <c r="O11" i="7"/>
  <c r="S11" i="7"/>
  <c r="W11" i="7"/>
  <c r="AA11" i="7"/>
  <c r="G12" i="7"/>
  <c r="K12" i="7"/>
  <c r="O12" i="7"/>
  <c r="S12" i="7"/>
  <c r="W12" i="7"/>
  <c r="AA12" i="7"/>
  <c r="G13" i="7"/>
  <c r="K13" i="7"/>
  <c r="O13" i="7"/>
  <c r="S13" i="7"/>
  <c r="W13" i="7"/>
  <c r="AA13" i="7"/>
  <c r="G14" i="7"/>
  <c r="K14" i="7"/>
  <c r="O14" i="7"/>
  <c r="S14" i="7"/>
  <c r="W14" i="7"/>
  <c r="AA14" i="7"/>
  <c r="G15" i="7"/>
  <c r="AC15" i="7" s="1"/>
  <c r="K15" i="7"/>
  <c r="O15" i="7"/>
  <c r="S15" i="7"/>
  <c r="W15" i="7"/>
  <c r="AA15" i="7"/>
  <c r="E16" i="7"/>
  <c r="F16" i="7"/>
  <c r="I16" i="7"/>
  <c r="J16" i="7"/>
  <c r="M16" i="7"/>
  <c r="N16" i="7"/>
  <c r="O16" i="7" s="1"/>
  <c r="Q16" i="7"/>
  <c r="Q56" i="7" s="1"/>
  <c r="R16" i="7"/>
  <c r="U16" i="7"/>
  <c r="V16" i="7"/>
  <c r="V56" i="7" s="1"/>
  <c r="Y16" i="7"/>
  <c r="Z16" i="7"/>
  <c r="G17" i="7"/>
  <c r="K17" i="7"/>
  <c r="O17" i="7"/>
  <c r="S17" i="7"/>
  <c r="W17" i="7"/>
  <c r="AA17" i="7"/>
  <c r="G18" i="7"/>
  <c r="K18" i="7"/>
  <c r="O18" i="7"/>
  <c r="S18" i="7"/>
  <c r="W18" i="7"/>
  <c r="AA18" i="7"/>
  <c r="G19" i="7"/>
  <c r="K19" i="7"/>
  <c r="O19" i="7"/>
  <c r="S19" i="7"/>
  <c r="W19" i="7"/>
  <c r="AA19" i="7"/>
  <c r="G20" i="7"/>
  <c r="K20" i="7"/>
  <c r="O20" i="7"/>
  <c r="S20" i="7"/>
  <c r="W20" i="7"/>
  <c r="AA20" i="7"/>
  <c r="G21" i="7"/>
  <c r="K21" i="7"/>
  <c r="O21" i="7"/>
  <c r="S21" i="7"/>
  <c r="W21" i="7"/>
  <c r="AA21" i="7"/>
  <c r="G22" i="7"/>
  <c r="K22" i="7"/>
  <c r="O22" i="7"/>
  <c r="S22" i="7"/>
  <c r="W22" i="7"/>
  <c r="AA22" i="7"/>
  <c r="G23" i="7"/>
  <c r="K23" i="7"/>
  <c r="O23" i="7"/>
  <c r="S23" i="7"/>
  <c r="W23" i="7"/>
  <c r="AA23" i="7"/>
  <c r="G24" i="7"/>
  <c r="K24" i="7"/>
  <c r="O24" i="7"/>
  <c r="S24" i="7"/>
  <c r="AC24" i="7" s="1"/>
  <c r="W24" i="7"/>
  <c r="AA24" i="7"/>
  <c r="G25" i="7"/>
  <c r="K25" i="7"/>
  <c r="O25" i="7"/>
  <c r="S25" i="7"/>
  <c r="W25" i="7"/>
  <c r="AA25" i="7"/>
  <c r="E26" i="7"/>
  <c r="F26" i="7"/>
  <c r="G26" i="7" s="1"/>
  <c r="I26" i="7"/>
  <c r="K26" i="7" s="1"/>
  <c r="J26" i="7"/>
  <c r="M26" i="7"/>
  <c r="N26" i="7"/>
  <c r="Q26" i="7"/>
  <c r="R26" i="7"/>
  <c r="U26" i="7"/>
  <c r="V26" i="7"/>
  <c r="Y26" i="7"/>
  <c r="AA26" i="7" s="1"/>
  <c r="Z26" i="7"/>
  <c r="G27" i="7"/>
  <c r="K27" i="7"/>
  <c r="O27" i="7"/>
  <c r="S27" i="7"/>
  <c r="W27" i="7"/>
  <c r="AA27" i="7"/>
  <c r="G28" i="7"/>
  <c r="K28" i="7"/>
  <c r="O28" i="7"/>
  <c r="S28" i="7"/>
  <c r="W28" i="7"/>
  <c r="AA28" i="7"/>
  <c r="G29" i="7"/>
  <c r="K29" i="7"/>
  <c r="O29" i="7"/>
  <c r="S29" i="7"/>
  <c r="W29" i="7"/>
  <c r="AA29" i="7"/>
  <c r="E30" i="7"/>
  <c r="F30" i="7"/>
  <c r="I30" i="7"/>
  <c r="J30" i="7"/>
  <c r="K30" i="7" s="1"/>
  <c r="M30" i="7"/>
  <c r="N30" i="7"/>
  <c r="Q30" i="7"/>
  <c r="R30" i="7"/>
  <c r="R56" i="7" s="1"/>
  <c r="U30" i="7"/>
  <c r="V30" i="7"/>
  <c r="Y30" i="7"/>
  <c r="Z30" i="7"/>
  <c r="AA30" i="7" s="1"/>
  <c r="G31" i="7"/>
  <c r="K31" i="7"/>
  <c r="O31" i="7"/>
  <c r="S31" i="7"/>
  <c r="AC31" i="7" s="1"/>
  <c r="W31" i="7"/>
  <c r="AA31" i="7"/>
  <c r="G32" i="7"/>
  <c r="K32" i="7"/>
  <c r="O32" i="7"/>
  <c r="S32" i="7"/>
  <c r="W32" i="7"/>
  <c r="AA32" i="7"/>
  <c r="E33" i="7"/>
  <c r="F33" i="7"/>
  <c r="G33" i="7" s="1"/>
  <c r="I33" i="7"/>
  <c r="J33" i="7"/>
  <c r="M33" i="7"/>
  <c r="N33" i="7"/>
  <c r="Q33" i="7"/>
  <c r="R33" i="7"/>
  <c r="U33" i="7"/>
  <c r="V33" i="7"/>
  <c r="W33" i="7" s="1"/>
  <c r="Y33" i="7"/>
  <c r="AA33" i="7" s="1"/>
  <c r="Z33" i="7"/>
  <c r="G34" i="7"/>
  <c r="K34" i="7"/>
  <c r="O34" i="7"/>
  <c r="S34" i="7"/>
  <c r="W34" i="7"/>
  <c r="AA34" i="7"/>
  <c r="G35" i="7"/>
  <c r="K35" i="7"/>
  <c r="O35" i="7"/>
  <c r="S35" i="7"/>
  <c r="W35" i="7"/>
  <c r="AA35" i="7"/>
  <c r="G36" i="7"/>
  <c r="K36" i="7"/>
  <c r="O36" i="7"/>
  <c r="S36" i="7"/>
  <c r="W36" i="7"/>
  <c r="AA36" i="7"/>
  <c r="E37" i="7"/>
  <c r="F37" i="7"/>
  <c r="I37" i="7"/>
  <c r="K37" i="7" s="1"/>
  <c r="J37" i="7"/>
  <c r="M37" i="7"/>
  <c r="O37" i="7" s="1"/>
  <c r="N37" i="7"/>
  <c r="Q37" i="7"/>
  <c r="S37" i="7" s="1"/>
  <c r="R37" i="7"/>
  <c r="U37" i="7"/>
  <c r="W37" i="7" s="1"/>
  <c r="V37" i="7"/>
  <c r="Y37" i="7"/>
  <c r="Z37" i="7"/>
  <c r="G38" i="7"/>
  <c r="K38" i="7"/>
  <c r="O38" i="7"/>
  <c r="S38" i="7"/>
  <c r="W38" i="7"/>
  <c r="AA38" i="7"/>
  <c r="G39" i="7"/>
  <c r="K39" i="7"/>
  <c r="O39" i="7"/>
  <c r="S39" i="7"/>
  <c r="W39" i="7"/>
  <c r="AA39" i="7"/>
  <c r="G40" i="7"/>
  <c r="K40" i="7"/>
  <c r="O40" i="7"/>
  <c r="S40" i="7"/>
  <c r="W40" i="7"/>
  <c r="AA40" i="7"/>
  <c r="G41" i="7"/>
  <c r="K41" i="7"/>
  <c r="O41" i="7"/>
  <c r="S41" i="7"/>
  <c r="W41" i="7"/>
  <c r="AA41" i="7"/>
  <c r="E42" i="7"/>
  <c r="F42" i="7"/>
  <c r="I42" i="7"/>
  <c r="K42" i="7" s="1"/>
  <c r="J42" i="7"/>
  <c r="M42" i="7"/>
  <c r="N42" i="7"/>
  <c r="Q42" i="7"/>
  <c r="R42" i="7"/>
  <c r="U42" i="7"/>
  <c r="V42" i="7"/>
  <c r="Y42" i="7"/>
  <c r="AA42" i="7" s="1"/>
  <c r="Z42" i="7"/>
  <c r="G43" i="7"/>
  <c r="K43" i="7"/>
  <c r="O43" i="7"/>
  <c r="S43" i="7"/>
  <c r="W43" i="7"/>
  <c r="AA43" i="7"/>
  <c r="G44" i="7"/>
  <c r="K44" i="7"/>
  <c r="O44" i="7"/>
  <c r="S44" i="7"/>
  <c r="W44" i="7"/>
  <c r="AA44" i="7"/>
  <c r="G45" i="7"/>
  <c r="K45" i="7"/>
  <c r="O45" i="7"/>
  <c r="S45" i="7"/>
  <c r="W45" i="7"/>
  <c r="AA45" i="7"/>
  <c r="E46" i="7"/>
  <c r="F46" i="7"/>
  <c r="I46" i="7"/>
  <c r="J46" i="7"/>
  <c r="M46" i="7"/>
  <c r="O46" i="7" s="1"/>
  <c r="N46" i="7"/>
  <c r="Q46" i="7"/>
  <c r="S46" i="7" s="1"/>
  <c r="R46" i="7"/>
  <c r="U46" i="7"/>
  <c r="V46" i="7"/>
  <c r="Y46" i="7"/>
  <c r="Z46" i="7"/>
  <c r="G47" i="7"/>
  <c r="K47" i="7"/>
  <c r="O47" i="7"/>
  <c r="S47" i="7"/>
  <c r="W47" i="7"/>
  <c r="AA47" i="7"/>
  <c r="G48" i="7"/>
  <c r="K48" i="7"/>
  <c r="O48" i="7"/>
  <c r="S48" i="7"/>
  <c r="W48" i="7"/>
  <c r="AA48" i="7"/>
  <c r="G49" i="7"/>
  <c r="K49" i="7"/>
  <c r="O49" i="7"/>
  <c r="S49" i="7"/>
  <c r="W49" i="7"/>
  <c r="AA49" i="7"/>
  <c r="G50" i="7"/>
  <c r="K50" i="7"/>
  <c r="O50" i="7"/>
  <c r="S50" i="7"/>
  <c r="W50" i="7"/>
  <c r="AA50" i="7"/>
  <c r="E51" i="7"/>
  <c r="F51" i="7"/>
  <c r="I51" i="7"/>
  <c r="K51" i="7" s="1"/>
  <c r="J51" i="7"/>
  <c r="M51" i="7"/>
  <c r="N51" i="7"/>
  <c r="O51" i="7" s="1"/>
  <c r="Q51" i="7"/>
  <c r="S51" i="7" s="1"/>
  <c r="R51" i="7"/>
  <c r="U51" i="7"/>
  <c r="V51" i="7"/>
  <c r="Y51" i="7"/>
  <c r="AA51" i="7" s="1"/>
  <c r="Z51" i="7"/>
  <c r="G52" i="7"/>
  <c r="K52" i="7"/>
  <c r="O52" i="7"/>
  <c r="S52" i="7"/>
  <c r="W52" i="7"/>
  <c r="AA52" i="7"/>
  <c r="G53" i="7"/>
  <c r="K53" i="7"/>
  <c r="O53" i="7"/>
  <c r="S53" i="7"/>
  <c r="W53" i="7"/>
  <c r="AA53" i="7"/>
  <c r="G54" i="7"/>
  <c r="K54" i="7"/>
  <c r="O54" i="7"/>
  <c r="S54" i="7"/>
  <c r="W54" i="7"/>
  <c r="AA54" i="7"/>
  <c r="G55" i="7"/>
  <c r="K55" i="7"/>
  <c r="O55" i="7"/>
  <c r="S55" i="7"/>
  <c r="W55" i="7"/>
  <c r="AA55" i="7"/>
  <c r="M56" i="7"/>
  <c r="D8" i="6"/>
  <c r="F8" i="6" s="1"/>
  <c r="E8" i="6"/>
  <c r="H8" i="6"/>
  <c r="I8" i="6"/>
  <c r="L8" i="6"/>
  <c r="N8" i="6" s="1"/>
  <c r="M8" i="6"/>
  <c r="P8" i="6"/>
  <c r="Q8" i="6"/>
  <c r="R8" i="6" s="1"/>
  <c r="T8" i="6"/>
  <c r="U8" i="6"/>
  <c r="V8" i="6"/>
  <c r="X8" i="6"/>
  <c r="Z8" i="6" s="1"/>
  <c r="Y8" i="6"/>
  <c r="F9" i="6"/>
  <c r="J9" i="6"/>
  <c r="N9" i="6"/>
  <c r="R9" i="6"/>
  <c r="V9" i="6"/>
  <c r="Z9" i="6"/>
  <c r="F10" i="6"/>
  <c r="AB10" i="6" s="1"/>
  <c r="J10" i="6"/>
  <c r="N10" i="6"/>
  <c r="R10" i="6"/>
  <c r="V10" i="6"/>
  <c r="Z10" i="6"/>
  <c r="F11" i="6"/>
  <c r="J11" i="6"/>
  <c r="N11" i="6"/>
  <c r="R11" i="6"/>
  <c r="V11" i="6"/>
  <c r="Z11" i="6"/>
  <c r="F12" i="6"/>
  <c r="J12" i="6"/>
  <c r="N12" i="6"/>
  <c r="R12" i="6"/>
  <c r="AB12" i="6" s="1"/>
  <c r="V12" i="6"/>
  <c r="Z12" i="6"/>
  <c r="F13" i="6"/>
  <c r="AB13" i="6" s="1"/>
  <c r="J13" i="6"/>
  <c r="N13" i="6"/>
  <c r="R13" i="6"/>
  <c r="V13" i="6"/>
  <c r="Z13" i="6"/>
  <c r="F14" i="6"/>
  <c r="J14" i="6"/>
  <c r="N14" i="6"/>
  <c r="R14" i="6"/>
  <c r="V14" i="6"/>
  <c r="Z14" i="6"/>
  <c r="F15" i="6"/>
  <c r="AB15" i="6" s="1"/>
  <c r="J15" i="6"/>
  <c r="N15" i="6"/>
  <c r="R15" i="6"/>
  <c r="V15" i="6"/>
  <c r="Z15" i="6"/>
  <c r="D16" i="6"/>
  <c r="E16" i="6"/>
  <c r="H16" i="6"/>
  <c r="I16" i="6"/>
  <c r="L16" i="6"/>
  <c r="M16" i="6"/>
  <c r="N16" i="6" s="1"/>
  <c r="P16" i="6"/>
  <c r="Q16" i="6"/>
  <c r="R16" i="6"/>
  <c r="T16" i="6"/>
  <c r="V16" i="6" s="1"/>
  <c r="U16" i="6"/>
  <c r="X16" i="6"/>
  <c r="Y16" i="6"/>
  <c r="F17" i="6"/>
  <c r="AB17" i="6" s="1"/>
  <c r="J17" i="6"/>
  <c r="N17" i="6"/>
  <c r="R17" i="6"/>
  <c r="V17" i="6"/>
  <c r="Z17" i="6"/>
  <c r="F18" i="6"/>
  <c r="J18" i="6"/>
  <c r="N18" i="6"/>
  <c r="R18" i="6"/>
  <c r="V18" i="6"/>
  <c r="Z18" i="6"/>
  <c r="F19" i="6"/>
  <c r="J19" i="6"/>
  <c r="N19" i="6"/>
  <c r="R19" i="6"/>
  <c r="AB19" i="6" s="1"/>
  <c r="V19" i="6"/>
  <c r="Z19" i="6"/>
  <c r="F20" i="6"/>
  <c r="AB20" i="6" s="1"/>
  <c r="J20" i="6"/>
  <c r="N20" i="6"/>
  <c r="R20" i="6"/>
  <c r="V20" i="6"/>
  <c r="Z20" i="6"/>
  <c r="F21" i="6"/>
  <c r="J21" i="6"/>
  <c r="N21" i="6"/>
  <c r="AB21" i="6" s="1"/>
  <c r="R21" i="6"/>
  <c r="V21" i="6"/>
  <c r="Z21" i="6"/>
  <c r="F22" i="6"/>
  <c r="J22" i="6"/>
  <c r="N22" i="6"/>
  <c r="R22" i="6"/>
  <c r="V22" i="6"/>
  <c r="Z22" i="6"/>
  <c r="F23" i="6"/>
  <c r="J23" i="6"/>
  <c r="N23" i="6"/>
  <c r="R23" i="6"/>
  <c r="V23" i="6"/>
  <c r="Z23" i="6"/>
  <c r="AB23" i="6"/>
  <c r="F24" i="6"/>
  <c r="J24" i="6"/>
  <c r="N24" i="6"/>
  <c r="R24" i="6"/>
  <c r="V24" i="6"/>
  <c r="Z24" i="6"/>
  <c r="F25" i="6"/>
  <c r="J25" i="6"/>
  <c r="N25" i="6"/>
  <c r="R25" i="6"/>
  <c r="V25" i="6"/>
  <c r="Z25" i="6"/>
  <c r="D26" i="6"/>
  <c r="E26" i="6"/>
  <c r="F26" i="6"/>
  <c r="H26" i="6"/>
  <c r="J26" i="6" s="1"/>
  <c r="I26" i="6"/>
  <c r="L26" i="6"/>
  <c r="M26" i="6"/>
  <c r="P26" i="6"/>
  <c r="P56" i="6" s="1"/>
  <c r="Q26" i="6"/>
  <c r="T26" i="6"/>
  <c r="U26" i="6"/>
  <c r="V26" i="6"/>
  <c r="X26" i="6"/>
  <c r="Z26" i="6" s="1"/>
  <c r="Y26" i="6"/>
  <c r="F27" i="6"/>
  <c r="J27" i="6"/>
  <c r="AB27" i="6" s="1"/>
  <c r="N27" i="6"/>
  <c r="R27" i="6"/>
  <c r="V27" i="6"/>
  <c r="Z27" i="6"/>
  <c r="F28" i="6"/>
  <c r="J28" i="6"/>
  <c r="N28" i="6"/>
  <c r="R28" i="6"/>
  <c r="V28" i="6"/>
  <c r="Z28" i="6"/>
  <c r="F29" i="6"/>
  <c r="J29" i="6"/>
  <c r="N29" i="6"/>
  <c r="R29" i="6"/>
  <c r="V29" i="6"/>
  <c r="Z29" i="6"/>
  <c r="D30" i="6"/>
  <c r="E30" i="6"/>
  <c r="F30" i="6"/>
  <c r="H30" i="6"/>
  <c r="J30" i="6" s="1"/>
  <c r="I30" i="6"/>
  <c r="L30" i="6"/>
  <c r="M30" i="6"/>
  <c r="P30" i="6"/>
  <c r="Q30" i="6"/>
  <c r="T30" i="6"/>
  <c r="U30" i="6"/>
  <c r="V30" i="6"/>
  <c r="X30" i="6"/>
  <c r="Z30" i="6" s="1"/>
  <c r="Y30" i="6"/>
  <c r="F31" i="6"/>
  <c r="J31" i="6"/>
  <c r="N31" i="6"/>
  <c r="R31" i="6"/>
  <c r="V31" i="6"/>
  <c r="Z31" i="6"/>
  <c r="F32" i="6"/>
  <c r="J32" i="6"/>
  <c r="N32" i="6"/>
  <c r="R32" i="6"/>
  <c r="AB32" i="6" s="1"/>
  <c r="V32" i="6"/>
  <c r="Z32" i="6"/>
  <c r="D33" i="6"/>
  <c r="F33" i="6" s="1"/>
  <c r="E33" i="6"/>
  <c r="H33" i="6"/>
  <c r="I33" i="6"/>
  <c r="L33" i="6"/>
  <c r="M33" i="6"/>
  <c r="P33" i="6"/>
  <c r="Q33" i="6"/>
  <c r="R33" i="6"/>
  <c r="T33" i="6"/>
  <c r="V33" i="6" s="1"/>
  <c r="U33" i="6"/>
  <c r="X33" i="6"/>
  <c r="Y33" i="6"/>
  <c r="Y56" i="6" s="1"/>
  <c r="F34" i="6"/>
  <c r="J34" i="6"/>
  <c r="N34" i="6"/>
  <c r="R34" i="6"/>
  <c r="AB34" i="6" s="1"/>
  <c r="V34" i="6"/>
  <c r="Z34" i="6"/>
  <c r="F35" i="6"/>
  <c r="AB35" i="6" s="1"/>
  <c r="J35" i="6"/>
  <c r="N35" i="6"/>
  <c r="R35" i="6"/>
  <c r="V35" i="6"/>
  <c r="Z35" i="6"/>
  <c r="F36" i="6"/>
  <c r="J36" i="6"/>
  <c r="N36" i="6"/>
  <c r="R36" i="6"/>
  <c r="V36" i="6"/>
  <c r="Z36" i="6"/>
  <c r="AB36" i="6"/>
  <c r="D37" i="6"/>
  <c r="F37" i="6" s="1"/>
  <c r="E37" i="6"/>
  <c r="H37" i="6"/>
  <c r="I37" i="6"/>
  <c r="L37" i="6"/>
  <c r="M37" i="6"/>
  <c r="P37" i="6"/>
  <c r="Q37" i="6"/>
  <c r="R37" i="6" s="1"/>
  <c r="T37" i="6"/>
  <c r="V37" i="6" s="1"/>
  <c r="U37" i="6"/>
  <c r="X37" i="6"/>
  <c r="Z37" i="6" s="1"/>
  <c r="Y37" i="6"/>
  <c r="F38" i="6"/>
  <c r="J38" i="6"/>
  <c r="N38" i="6"/>
  <c r="R38" i="6"/>
  <c r="V38" i="6"/>
  <c r="Z38" i="6"/>
  <c r="AB38" i="6"/>
  <c r="F39" i="6"/>
  <c r="J39" i="6"/>
  <c r="N39" i="6"/>
  <c r="R39" i="6"/>
  <c r="V39" i="6"/>
  <c r="Z39" i="6"/>
  <c r="F40" i="6"/>
  <c r="J40" i="6"/>
  <c r="AB40" i="6" s="1"/>
  <c r="N40" i="6"/>
  <c r="R40" i="6"/>
  <c r="V40" i="6"/>
  <c r="Z40" i="6"/>
  <c r="F41" i="6"/>
  <c r="J41" i="6"/>
  <c r="N41" i="6"/>
  <c r="R41" i="6"/>
  <c r="V41" i="6"/>
  <c r="Z41" i="6"/>
  <c r="D42" i="6"/>
  <c r="E42" i="6"/>
  <c r="H42" i="6"/>
  <c r="I42" i="6"/>
  <c r="J42" i="6"/>
  <c r="L42" i="6"/>
  <c r="N42" i="6" s="1"/>
  <c r="M42" i="6"/>
  <c r="P42" i="6"/>
  <c r="Q42" i="6"/>
  <c r="T42" i="6"/>
  <c r="U42" i="6"/>
  <c r="X42" i="6"/>
  <c r="Y42" i="6"/>
  <c r="Z42" i="6" s="1"/>
  <c r="F43" i="6"/>
  <c r="J43" i="6"/>
  <c r="N43" i="6"/>
  <c r="R43" i="6"/>
  <c r="V43" i="6"/>
  <c r="Z43" i="6"/>
  <c r="F44" i="6"/>
  <c r="AB44" i="6" s="1"/>
  <c r="J44" i="6"/>
  <c r="N44" i="6"/>
  <c r="R44" i="6"/>
  <c r="V44" i="6"/>
  <c r="Z44" i="6"/>
  <c r="F45" i="6"/>
  <c r="J45" i="6"/>
  <c r="N45" i="6"/>
  <c r="R45" i="6"/>
  <c r="V45" i="6"/>
  <c r="Z45" i="6"/>
  <c r="D46" i="6"/>
  <c r="E46" i="6"/>
  <c r="F46" i="6" s="1"/>
  <c r="H46" i="6"/>
  <c r="I46" i="6"/>
  <c r="J46" i="6" s="1"/>
  <c r="L46" i="6"/>
  <c r="N46" i="6" s="1"/>
  <c r="M46" i="6"/>
  <c r="P46" i="6"/>
  <c r="R46" i="6" s="1"/>
  <c r="Q46" i="6"/>
  <c r="T46" i="6"/>
  <c r="U46" i="6"/>
  <c r="X46" i="6"/>
  <c r="Z46" i="6" s="1"/>
  <c r="Y46" i="6"/>
  <c r="F47" i="6"/>
  <c r="J47" i="6"/>
  <c r="N47" i="6"/>
  <c r="R47" i="6"/>
  <c r="V47" i="6"/>
  <c r="Z47" i="6"/>
  <c r="F48" i="6"/>
  <c r="J48" i="6"/>
  <c r="N48" i="6"/>
  <c r="R48" i="6"/>
  <c r="V48" i="6"/>
  <c r="Z48" i="6"/>
  <c r="F49" i="6"/>
  <c r="J49" i="6"/>
  <c r="N49" i="6"/>
  <c r="R49" i="6"/>
  <c r="V49" i="6"/>
  <c r="Z49" i="6"/>
  <c r="F50" i="6"/>
  <c r="J50" i="6"/>
  <c r="N50" i="6"/>
  <c r="R50" i="6"/>
  <c r="V50" i="6"/>
  <c r="Z50" i="6"/>
  <c r="D51" i="6"/>
  <c r="F51" i="6" s="1"/>
  <c r="E51" i="6"/>
  <c r="H51" i="6"/>
  <c r="I51" i="6"/>
  <c r="L51" i="6"/>
  <c r="N51" i="6" s="1"/>
  <c r="M51" i="6"/>
  <c r="P51" i="6"/>
  <c r="Q51" i="6"/>
  <c r="R51" i="6" s="1"/>
  <c r="T51" i="6"/>
  <c r="V51" i="6" s="1"/>
  <c r="U51" i="6"/>
  <c r="X51" i="6"/>
  <c r="Y51" i="6"/>
  <c r="F52" i="6"/>
  <c r="J52" i="6"/>
  <c r="N52" i="6"/>
  <c r="R52" i="6"/>
  <c r="V52" i="6"/>
  <c r="Z52" i="6"/>
  <c r="F53" i="6"/>
  <c r="AB53" i="6" s="1"/>
  <c r="J53" i="6"/>
  <c r="N53" i="6"/>
  <c r="R53" i="6"/>
  <c r="V53" i="6"/>
  <c r="Z53" i="6"/>
  <c r="F54" i="6"/>
  <c r="J54" i="6"/>
  <c r="N54" i="6"/>
  <c r="R54" i="6"/>
  <c r="V54" i="6"/>
  <c r="Z54" i="6"/>
  <c r="F55" i="6"/>
  <c r="AB55" i="6" s="1"/>
  <c r="J55" i="6"/>
  <c r="N55" i="6"/>
  <c r="R55" i="6"/>
  <c r="V55" i="6"/>
  <c r="Z55" i="6"/>
  <c r="I56" i="6"/>
  <c r="U56" i="6"/>
  <c r="AB22" i="6" l="1"/>
  <c r="D56" i="6"/>
  <c r="Z51" i="6"/>
  <c r="AB49" i="6"/>
  <c r="AB47" i="6"/>
  <c r="V46" i="6"/>
  <c r="AB45" i="6"/>
  <c r="R42" i="6"/>
  <c r="AB42" i="6" s="1"/>
  <c r="J37" i="6"/>
  <c r="X56" i="6"/>
  <c r="AB31" i="6"/>
  <c r="AB29" i="6"/>
  <c r="AB25" i="6"/>
  <c r="AB18" i="6"/>
  <c r="F16" i="6"/>
  <c r="AB14" i="6"/>
  <c r="AB11" i="6"/>
  <c r="J8" i="6"/>
  <c r="AC54" i="7"/>
  <c r="AC47" i="7"/>
  <c r="W46" i="7"/>
  <c r="K46" i="7"/>
  <c r="W42" i="7"/>
  <c r="G42" i="7"/>
  <c r="AC42" i="7" s="1"/>
  <c r="S33" i="7"/>
  <c r="K33" i="7"/>
  <c r="AC25" i="7"/>
  <c r="W16" i="7"/>
  <c r="W56" i="7" s="1"/>
  <c r="AC12" i="7"/>
  <c r="O8" i="7"/>
  <c r="G8" i="7"/>
  <c r="AB54" i="6"/>
  <c r="AB52" i="6"/>
  <c r="J51" i="6"/>
  <c r="AB50" i="6"/>
  <c r="AB48" i="6"/>
  <c r="AB43" i="6"/>
  <c r="V42" i="6"/>
  <c r="AB41" i="6"/>
  <c r="N37" i="6"/>
  <c r="AB37" i="6" s="1"/>
  <c r="J33" i="6"/>
  <c r="N30" i="6"/>
  <c r="L56" i="6"/>
  <c r="Z16" i="6"/>
  <c r="AB9" i="6"/>
  <c r="AC38" i="7"/>
  <c r="AC29" i="7"/>
  <c r="AC27" i="7"/>
  <c r="O26" i="7"/>
  <c r="S16" i="7"/>
  <c r="AC10" i="7"/>
  <c r="AA8" i="7"/>
  <c r="AC8" i="7" s="1"/>
  <c r="F42" i="6"/>
  <c r="AB39" i="6"/>
  <c r="N33" i="6"/>
  <c r="R30" i="6"/>
  <c r="R56" i="6" s="1"/>
  <c r="AB28" i="6"/>
  <c r="R26" i="6"/>
  <c r="AB24" i="6"/>
  <c r="J16" i="6"/>
  <c r="J56" i="6" s="1"/>
  <c r="AC49" i="7"/>
  <c r="AC40" i="7"/>
  <c r="AA37" i="7"/>
  <c r="W30" i="7"/>
  <c r="O30" i="7"/>
  <c r="G30" i="7"/>
  <c r="Z56" i="9"/>
  <c r="AB51" i="6"/>
  <c r="AB46" i="6"/>
  <c r="AB16" i="6"/>
  <c r="AB30" i="6"/>
  <c r="AB8" i="6"/>
  <c r="T56" i="6"/>
  <c r="H56" i="6"/>
  <c r="V56" i="6"/>
  <c r="M56" i="6"/>
  <c r="E56" i="6"/>
  <c r="Z33" i="6"/>
  <c r="N26" i="6"/>
  <c r="N56" i="6" s="1"/>
  <c r="F56" i="6"/>
  <c r="Q56" i="6"/>
  <c r="AC50" i="7"/>
  <c r="AC48" i="7"/>
  <c r="AC45" i="7"/>
  <c r="AC44" i="7"/>
  <c r="AC43" i="7"/>
  <c r="O42" i="7"/>
  <c r="AC39" i="7"/>
  <c r="AC36" i="7"/>
  <c r="AC35" i="7"/>
  <c r="AC34" i="7"/>
  <c r="O33" i="7"/>
  <c r="S30" i="7"/>
  <c r="AC30" i="7" s="1"/>
  <c r="G16" i="7"/>
  <c r="AC14" i="7"/>
  <c r="AC11" i="7"/>
  <c r="AC55" i="7"/>
  <c r="AC52" i="7"/>
  <c r="W51" i="7"/>
  <c r="AA46" i="7"/>
  <c r="G46" i="7"/>
  <c r="AC46" i="7" s="1"/>
  <c r="G37" i="7"/>
  <c r="AC37" i="7" s="1"/>
  <c r="S26" i="7"/>
  <c r="S56" i="7" s="1"/>
  <c r="AA16" i="7"/>
  <c r="AC9" i="7"/>
  <c r="AC53" i="7"/>
  <c r="G51" i="7"/>
  <c r="AC51" i="7" s="1"/>
  <c r="S42" i="7"/>
  <c r="W26" i="7"/>
  <c r="AC23" i="7"/>
  <c r="AC22" i="7"/>
  <c r="AC21" i="7"/>
  <c r="AC20" i="7"/>
  <c r="AC19" i="7"/>
  <c r="AC18" i="7"/>
  <c r="AC17" i="7"/>
  <c r="K16" i="7"/>
  <c r="N56" i="7"/>
  <c r="AC41" i="7"/>
  <c r="AC32" i="7"/>
  <c r="AC28" i="7"/>
  <c r="AC13" i="7"/>
  <c r="K56" i="7"/>
  <c r="AC33" i="7"/>
  <c r="O56" i="7"/>
  <c r="Z56" i="7"/>
  <c r="U56" i="7"/>
  <c r="J56" i="7"/>
  <c r="E56" i="7"/>
  <c r="Y56" i="7"/>
  <c r="I56" i="7"/>
  <c r="AC16" i="7" l="1"/>
  <c r="Z56" i="6"/>
  <c r="AB26" i="6"/>
  <c r="AC26" i="7"/>
  <c r="AC56" i="7" s="1"/>
  <c r="AA56" i="7"/>
  <c r="G56" i="7"/>
  <c r="AB33" i="6"/>
  <c r="AB56" i="6" s="1"/>
  <c r="D9" i="5"/>
  <c r="E9" i="5"/>
  <c r="F9" i="5"/>
  <c r="G9" i="5"/>
  <c r="H9" i="5"/>
  <c r="K9" i="5"/>
  <c r="L9" i="5"/>
  <c r="M9" i="5"/>
  <c r="N9" i="5"/>
  <c r="O9" i="5"/>
  <c r="R9" i="5"/>
  <c r="S9" i="5"/>
  <c r="T9" i="5"/>
  <c r="U9" i="5"/>
  <c r="V9" i="5"/>
  <c r="Y9" i="5"/>
  <c r="Y57" i="5" s="1"/>
  <c r="Z9" i="5"/>
  <c r="AA9" i="5"/>
  <c r="AB9" i="5"/>
  <c r="AC9" i="5"/>
  <c r="I10" i="5"/>
  <c r="P10" i="5"/>
  <c r="W10" i="5"/>
  <c r="AD10" i="5"/>
  <c r="I11" i="5"/>
  <c r="P11" i="5"/>
  <c r="W11" i="5"/>
  <c r="AD11" i="5"/>
  <c r="I12" i="5"/>
  <c r="P12" i="5"/>
  <c r="AE12" i="5" s="1"/>
  <c r="W12" i="5"/>
  <c r="AD12" i="5"/>
  <c r="I13" i="5"/>
  <c r="P13" i="5"/>
  <c r="W13" i="5"/>
  <c r="AD13" i="5"/>
  <c r="I14" i="5"/>
  <c r="P14" i="5"/>
  <c r="W14" i="5"/>
  <c r="AD14" i="5"/>
  <c r="I15" i="5"/>
  <c r="P15" i="5"/>
  <c r="W15" i="5"/>
  <c r="AD15" i="5"/>
  <c r="I16" i="5"/>
  <c r="P16" i="5"/>
  <c r="W16" i="5"/>
  <c r="AD16" i="5"/>
  <c r="D17" i="5"/>
  <c r="E17" i="5"/>
  <c r="F17" i="5"/>
  <c r="G17" i="5"/>
  <c r="H17" i="5"/>
  <c r="K17" i="5"/>
  <c r="L17" i="5"/>
  <c r="P17" i="5" s="1"/>
  <c r="M17" i="5"/>
  <c r="N17" i="5"/>
  <c r="O17" i="5"/>
  <c r="R17" i="5"/>
  <c r="S17" i="5"/>
  <c r="T17" i="5"/>
  <c r="U17" i="5"/>
  <c r="V17" i="5"/>
  <c r="Y17" i="5"/>
  <c r="Z17" i="5"/>
  <c r="AA17" i="5"/>
  <c r="AB17" i="5"/>
  <c r="AC17" i="5"/>
  <c r="I18" i="5"/>
  <c r="P18" i="5"/>
  <c r="W18" i="5"/>
  <c r="AE18" i="5" s="1"/>
  <c r="AD18" i="5"/>
  <c r="I19" i="5"/>
  <c r="P19" i="5"/>
  <c r="W19" i="5"/>
  <c r="AD19" i="5"/>
  <c r="I20" i="5"/>
  <c r="P20" i="5"/>
  <c r="W20" i="5"/>
  <c r="AE20" i="5" s="1"/>
  <c r="AD20" i="5"/>
  <c r="I21" i="5"/>
  <c r="P21" i="5"/>
  <c r="W21" i="5"/>
  <c r="AD21" i="5"/>
  <c r="I22" i="5"/>
  <c r="P22" i="5"/>
  <c r="W22" i="5"/>
  <c r="AD22" i="5"/>
  <c r="I23" i="5"/>
  <c r="P23" i="5"/>
  <c r="W23" i="5"/>
  <c r="AD23" i="5"/>
  <c r="I24" i="5"/>
  <c r="P24" i="5"/>
  <c r="W24" i="5"/>
  <c r="AD24" i="5"/>
  <c r="I25" i="5"/>
  <c r="P25" i="5"/>
  <c r="W25" i="5"/>
  <c r="AD25" i="5"/>
  <c r="I26" i="5"/>
  <c r="P26" i="5"/>
  <c r="W26" i="5"/>
  <c r="AD26" i="5"/>
  <c r="D27" i="5"/>
  <c r="E27" i="5"/>
  <c r="F27" i="5"/>
  <c r="G27" i="5"/>
  <c r="H27" i="5"/>
  <c r="K27" i="5"/>
  <c r="L27" i="5"/>
  <c r="M27" i="5"/>
  <c r="N27" i="5"/>
  <c r="O27" i="5"/>
  <c r="R27" i="5"/>
  <c r="S27" i="5"/>
  <c r="T27" i="5"/>
  <c r="U27" i="5"/>
  <c r="V27" i="5"/>
  <c r="Y27" i="5"/>
  <c r="Z27" i="5"/>
  <c r="AA27" i="5"/>
  <c r="AB27" i="5"/>
  <c r="AC27" i="5"/>
  <c r="I28" i="5"/>
  <c r="P28" i="5"/>
  <c r="W28" i="5"/>
  <c r="AD28" i="5"/>
  <c r="I29" i="5"/>
  <c r="P29" i="5"/>
  <c r="W29" i="5"/>
  <c r="AE29" i="5" s="1"/>
  <c r="AD29" i="5"/>
  <c r="I30" i="5"/>
  <c r="P30" i="5"/>
  <c r="W30" i="5"/>
  <c r="AD30" i="5"/>
  <c r="D31" i="5"/>
  <c r="E31" i="5"/>
  <c r="F31" i="5"/>
  <c r="G31" i="5"/>
  <c r="H31" i="5"/>
  <c r="K31" i="5"/>
  <c r="L31" i="5"/>
  <c r="M31" i="5"/>
  <c r="N31" i="5"/>
  <c r="O31" i="5"/>
  <c r="R31" i="5"/>
  <c r="S31" i="5"/>
  <c r="T31" i="5"/>
  <c r="U31" i="5"/>
  <c r="V31" i="5"/>
  <c r="Y31" i="5"/>
  <c r="Z31" i="5"/>
  <c r="AA31" i="5"/>
  <c r="AB31" i="5"/>
  <c r="AC31" i="5"/>
  <c r="I32" i="5"/>
  <c r="P32" i="5"/>
  <c r="W32" i="5"/>
  <c r="AD32" i="5"/>
  <c r="I33" i="5"/>
  <c r="P33" i="5"/>
  <c r="W33" i="5"/>
  <c r="AD33" i="5"/>
  <c r="D34" i="5"/>
  <c r="E34" i="5"/>
  <c r="F34" i="5"/>
  <c r="G34" i="5"/>
  <c r="H34" i="5"/>
  <c r="K34" i="5"/>
  <c r="L34" i="5"/>
  <c r="M34" i="5"/>
  <c r="N34" i="5"/>
  <c r="O34" i="5"/>
  <c r="R34" i="5"/>
  <c r="W34" i="5" s="1"/>
  <c r="S34" i="5"/>
  <c r="T34" i="5"/>
  <c r="U34" i="5"/>
  <c r="V34" i="5"/>
  <c r="Y34" i="5"/>
  <c r="Z34" i="5"/>
  <c r="AA34" i="5"/>
  <c r="AB34" i="5"/>
  <c r="AC34" i="5"/>
  <c r="I35" i="5"/>
  <c r="P35" i="5"/>
  <c r="W35" i="5"/>
  <c r="AD35" i="5"/>
  <c r="I36" i="5"/>
  <c r="P36" i="5"/>
  <c r="W36" i="5"/>
  <c r="AD36" i="5"/>
  <c r="I37" i="5"/>
  <c r="P37" i="5"/>
  <c r="W37" i="5"/>
  <c r="AD37" i="5"/>
  <c r="D38" i="5"/>
  <c r="E38" i="5"/>
  <c r="F38" i="5"/>
  <c r="G38" i="5"/>
  <c r="H38" i="5"/>
  <c r="K38" i="5"/>
  <c r="L38" i="5"/>
  <c r="M38" i="5"/>
  <c r="N38" i="5"/>
  <c r="O38" i="5"/>
  <c r="R38" i="5"/>
  <c r="W38" i="5" s="1"/>
  <c r="S38" i="5"/>
  <c r="T38" i="5"/>
  <c r="U38" i="5"/>
  <c r="V38" i="5"/>
  <c r="Y38" i="5"/>
  <c r="Z38" i="5"/>
  <c r="AA38" i="5"/>
  <c r="AB38" i="5"/>
  <c r="AC38" i="5"/>
  <c r="I39" i="5"/>
  <c r="P39" i="5"/>
  <c r="W39" i="5"/>
  <c r="AD39" i="5"/>
  <c r="I40" i="5"/>
  <c r="P40" i="5"/>
  <c r="W40" i="5"/>
  <c r="AD40" i="5"/>
  <c r="I41" i="5"/>
  <c r="P41" i="5"/>
  <c r="W41" i="5"/>
  <c r="AD41" i="5"/>
  <c r="I42" i="5"/>
  <c r="P42" i="5"/>
  <c r="W42" i="5"/>
  <c r="AD42" i="5"/>
  <c r="D43" i="5"/>
  <c r="E43" i="5"/>
  <c r="F43" i="5"/>
  <c r="G43" i="5"/>
  <c r="H43" i="5"/>
  <c r="K43" i="5"/>
  <c r="L43" i="5"/>
  <c r="M43" i="5"/>
  <c r="N43" i="5"/>
  <c r="O43" i="5"/>
  <c r="R43" i="5"/>
  <c r="S43" i="5"/>
  <c r="T43" i="5"/>
  <c r="U43" i="5"/>
  <c r="V43" i="5"/>
  <c r="Y43" i="5"/>
  <c r="Z43" i="5"/>
  <c r="AA43" i="5"/>
  <c r="AB43" i="5"/>
  <c r="AC43" i="5"/>
  <c r="I44" i="5"/>
  <c r="P44" i="5"/>
  <c r="W44" i="5"/>
  <c r="AD44" i="5"/>
  <c r="I45" i="5"/>
  <c r="P45" i="5"/>
  <c r="W45" i="5"/>
  <c r="AD45" i="5"/>
  <c r="I46" i="5"/>
  <c r="P46" i="5"/>
  <c r="W46" i="5"/>
  <c r="AD46" i="5"/>
  <c r="D47" i="5"/>
  <c r="E47" i="5"/>
  <c r="F47" i="5"/>
  <c r="G47" i="5"/>
  <c r="H47" i="5"/>
  <c r="K47" i="5"/>
  <c r="L47" i="5"/>
  <c r="M47" i="5"/>
  <c r="N47" i="5"/>
  <c r="O47" i="5"/>
  <c r="R47" i="5"/>
  <c r="S47" i="5"/>
  <c r="T47" i="5"/>
  <c r="U47" i="5"/>
  <c r="V47" i="5"/>
  <c r="Y47" i="5"/>
  <c r="Z47" i="5"/>
  <c r="AA47" i="5"/>
  <c r="AB47" i="5"/>
  <c r="AC47" i="5"/>
  <c r="I48" i="5"/>
  <c r="P48" i="5"/>
  <c r="W48" i="5"/>
  <c r="AD48" i="5"/>
  <c r="I49" i="5"/>
  <c r="P49" i="5"/>
  <c r="W49" i="5"/>
  <c r="AD49" i="5"/>
  <c r="I50" i="5"/>
  <c r="P50" i="5"/>
  <c r="W50" i="5"/>
  <c r="AD50" i="5"/>
  <c r="I51" i="5"/>
  <c r="P51" i="5"/>
  <c r="W51" i="5"/>
  <c r="AD51" i="5"/>
  <c r="D52" i="5"/>
  <c r="E52" i="5"/>
  <c r="F52" i="5"/>
  <c r="F57" i="5" s="1"/>
  <c r="G52" i="5"/>
  <c r="H52" i="5"/>
  <c r="K52" i="5"/>
  <c r="L52" i="5"/>
  <c r="M52" i="5"/>
  <c r="N52" i="5"/>
  <c r="O52" i="5"/>
  <c r="P52" i="5"/>
  <c r="R52" i="5"/>
  <c r="S52" i="5"/>
  <c r="T52" i="5"/>
  <c r="U52" i="5"/>
  <c r="W52" i="5" s="1"/>
  <c r="V52" i="5"/>
  <c r="Y52" i="5"/>
  <c r="Z52" i="5"/>
  <c r="AA52" i="5"/>
  <c r="AB52" i="5"/>
  <c r="AC52" i="5"/>
  <c r="I53" i="5"/>
  <c r="P53" i="5"/>
  <c r="W53" i="5"/>
  <c r="AD53" i="5"/>
  <c r="I54" i="5"/>
  <c r="P54" i="5"/>
  <c r="W54" i="5"/>
  <c r="AD54" i="5"/>
  <c r="I55" i="5"/>
  <c r="P55" i="5"/>
  <c r="AE55" i="5" s="1"/>
  <c r="W55" i="5"/>
  <c r="AD55" i="5"/>
  <c r="I56" i="5"/>
  <c r="P56" i="5"/>
  <c r="W56" i="5"/>
  <c r="AD56" i="5"/>
  <c r="K57" i="5"/>
  <c r="O57" i="5"/>
  <c r="T57" i="5"/>
  <c r="AC57" i="5"/>
  <c r="D9" i="4"/>
  <c r="E9" i="4"/>
  <c r="F9" i="4"/>
  <c r="G9" i="4"/>
  <c r="H9" i="4"/>
  <c r="K9" i="4"/>
  <c r="L9" i="4"/>
  <c r="M9" i="4"/>
  <c r="N9" i="4"/>
  <c r="O9" i="4"/>
  <c r="R9" i="4"/>
  <c r="S9" i="4"/>
  <c r="T9" i="4"/>
  <c r="U9" i="4"/>
  <c r="V9" i="4"/>
  <c r="Y9" i="4"/>
  <c r="AD9" i="4" s="1"/>
  <c r="Z9" i="4"/>
  <c r="AA9" i="4"/>
  <c r="AB9" i="4"/>
  <c r="AC9" i="4"/>
  <c r="I10" i="4"/>
  <c r="P10" i="4"/>
  <c r="W10" i="4"/>
  <c r="AD10" i="4"/>
  <c r="I11" i="4"/>
  <c r="P11" i="4"/>
  <c r="W11" i="4"/>
  <c r="AD11" i="4"/>
  <c r="I12" i="4"/>
  <c r="P12" i="4"/>
  <c r="W12" i="4"/>
  <c r="AD12" i="4"/>
  <c r="I13" i="4"/>
  <c r="P13" i="4"/>
  <c r="W13" i="4"/>
  <c r="AD13" i="4"/>
  <c r="I14" i="4"/>
  <c r="P14" i="4"/>
  <c r="W14" i="4"/>
  <c r="AD14" i="4"/>
  <c r="I15" i="4"/>
  <c r="P15" i="4"/>
  <c r="W15" i="4"/>
  <c r="AD15" i="4"/>
  <c r="I16" i="4"/>
  <c r="P16" i="4"/>
  <c r="W16" i="4"/>
  <c r="AD16" i="4"/>
  <c r="D17" i="4"/>
  <c r="E17" i="4"/>
  <c r="F17" i="4"/>
  <c r="G17" i="4"/>
  <c r="H17" i="4"/>
  <c r="K17" i="4"/>
  <c r="L17" i="4"/>
  <c r="M17" i="4"/>
  <c r="N17" i="4"/>
  <c r="O17" i="4"/>
  <c r="R17" i="4"/>
  <c r="S17" i="4"/>
  <c r="T17" i="4"/>
  <c r="U17" i="4"/>
  <c r="V17" i="4"/>
  <c r="Y17" i="4"/>
  <c r="Z17" i="4"/>
  <c r="AA17" i="4"/>
  <c r="AB17" i="4"/>
  <c r="AC17" i="4"/>
  <c r="I18" i="4"/>
  <c r="P18" i="4"/>
  <c r="W18" i="4"/>
  <c r="AD18" i="4"/>
  <c r="I19" i="4"/>
  <c r="P19" i="4"/>
  <c r="W19" i="4"/>
  <c r="AD19" i="4"/>
  <c r="I20" i="4"/>
  <c r="P20" i="4"/>
  <c r="W20" i="4"/>
  <c r="AD20" i="4"/>
  <c r="I21" i="4"/>
  <c r="P21" i="4"/>
  <c r="W21" i="4"/>
  <c r="AD21" i="4"/>
  <c r="I22" i="4"/>
  <c r="P22" i="4"/>
  <c r="W22" i="4"/>
  <c r="AD22" i="4"/>
  <c r="I23" i="4"/>
  <c r="P23" i="4"/>
  <c r="W23" i="4"/>
  <c r="AD23" i="4"/>
  <c r="I24" i="4"/>
  <c r="P24" i="4"/>
  <c r="W24" i="4"/>
  <c r="AD24" i="4"/>
  <c r="I25" i="4"/>
  <c r="P25" i="4"/>
  <c r="W25" i="4"/>
  <c r="AD25" i="4"/>
  <c r="I26" i="4"/>
  <c r="P26" i="4"/>
  <c r="W26" i="4"/>
  <c r="AD26" i="4"/>
  <c r="D27" i="4"/>
  <c r="E27" i="4"/>
  <c r="F27" i="4"/>
  <c r="G27" i="4"/>
  <c r="H27" i="4"/>
  <c r="K27" i="4"/>
  <c r="L27" i="4"/>
  <c r="M27" i="4"/>
  <c r="N27" i="4"/>
  <c r="O27" i="4"/>
  <c r="R27" i="4"/>
  <c r="S27" i="4"/>
  <c r="W27" i="4" s="1"/>
  <c r="T27" i="4"/>
  <c r="U27" i="4"/>
  <c r="V27" i="4"/>
  <c r="Y27" i="4"/>
  <c r="Z27" i="4"/>
  <c r="AA27" i="4"/>
  <c r="AB27" i="4"/>
  <c r="AC27" i="4"/>
  <c r="I28" i="4"/>
  <c r="P28" i="4"/>
  <c r="W28" i="4"/>
  <c r="AE28" i="4" s="1"/>
  <c r="AD28" i="4"/>
  <c r="I29" i="4"/>
  <c r="P29" i="4"/>
  <c r="W29" i="4"/>
  <c r="AD29" i="4"/>
  <c r="I30" i="4"/>
  <c r="P30" i="4"/>
  <c r="W30" i="4"/>
  <c r="AD30" i="4"/>
  <c r="D31" i="4"/>
  <c r="E31" i="4"/>
  <c r="F31" i="4"/>
  <c r="G31" i="4"/>
  <c r="H31" i="4"/>
  <c r="K31" i="4"/>
  <c r="L31" i="4"/>
  <c r="M31" i="4"/>
  <c r="N31" i="4"/>
  <c r="O31" i="4"/>
  <c r="R31" i="4"/>
  <c r="S31" i="4"/>
  <c r="T31" i="4"/>
  <c r="U31" i="4"/>
  <c r="V31" i="4"/>
  <c r="Y31" i="4"/>
  <c r="Z31" i="4"/>
  <c r="AA31" i="4"/>
  <c r="AB31" i="4"/>
  <c r="AC31" i="4"/>
  <c r="I32" i="4"/>
  <c r="P32" i="4"/>
  <c r="W32" i="4"/>
  <c r="AD32" i="4"/>
  <c r="I33" i="4"/>
  <c r="P33" i="4"/>
  <c r="W33" i="4"/>
  <c r="AD33" i="4"/>
  <c r="D34" i="4"/>
  <c r="E34" i="4"/>
  <c r="F34" i="4"/>
  <c r="G34" i="4"/>
  <c r="H34" i="4"/>
  <c r="K34" i="4"/>
  <c r="L34" i="4"/>
  <c r="M34" i="4"/>
  <c r="N34" i="4"/>
  <c r="O34" i="4"/>
  <c r="R34" i="4"/>
  <c r="S34" i="4"/>
  <c r="T34" i="4"/>
  <c r="U34" i="4"/>
  <c r="V34" i="4"/>
  <c r="Y34" i="4"/>
  <c r="Z34" i="4"/>
  <c r="AA34" i="4"/>
  <c r="AB34" i="4"/>
  <c r="AC34" i="4"/>
  <c r="I35" i="4"/>
  <c r="P35" i="4"/>
  <c r="W35" i="4"/>
  <c r="AD35" i="4"/>
  <c r="I36" i="4"/>
  <c r="P36" i="4"/>
  <c r="AE36" i="4" s="1"/>
  <c r="W36" i="4"/>
  <c r="AD36" i="4"/>
  <c r="I37" i="4"/>
  <c r="P37" i="4"/>
  <c r="W37" i="4"/>
  <c r="AD37" i="4"/>
  <c r="D38" i="4"/>
  <c r="E38" i="4"/>
  <c r="F38" i="4"/>
  <c r="G38" i="4"/>
  <c r="H38" i="4"/>
  <c r="K38" i="4"/>
  <c r="L38" i="4"/>
  <c r="M38" i="4"/>
  <c r="N38" i="4"/>
  <c r="O38" i="4"/>
  <c r="O57" i="4" s="1"/>
  <c r="R38" i="4"/>
  <c r="S38" i="4"/>
  <c r="T38" i="4"/>
  <c r="U38" i="4"/>
  <c r="V38" i="4"/>
  <c r="Y38" i="4"/>
  <c r="Z38" i="4"/>
  <c r="AA38" i="4"/>
  <c r="AA57" i="4" s="1"/>
  <c r="AB38" i="4"/>
  <c r="AC38" i="4"/>
  <c r="I39" i="4"/>
  <c r="P39" i="4"/>
  <c r="W39" i="4"/>
  <c r="AD39" i="4"/>
  <c r="I40" i="4"/>
  <c r="P40" i="4"/>
  <c r="W40" i="4"/>
  <c r="AD40" i="4"/>
  <c r="I41" i="4"/>
  <c r="P41" i="4"/>
  <c r="W41" i="4"/>
  <c r="AD41" i="4"/>
  <c r="I42" i="4"/>
  <c r="P42" i="4"/>
  <c r="W42" i="4"/>
  <c r="AD42" i="4"/>
  <c r="D43" i="4"/>
  <c r="E43" i="4"/>
  <c r="F43" i="4"/>
  <c r="G43" i="4"/>
  <c r="H43" i="4"/>
  <c r="K43" i="4"/>
  <c r="P43" i="4" s="1"/>
  <c r="L43" i="4"/>
  <c r="M43" i="4"/>
  <c r="N43" i="4"/>
  <c r="O43" i="4"/>
  <c r="R43" i="4"/>
  <c r="S43" i="4"/>
  <c r="T43" i="4"/>
  <c r="U43" i="4"/>
  <c r="V43" i="4"/>
  <c r="Y43" i="4"/>
  <c r="Z43" i="4"/>
  <c r="AA43" i="4"/>
  <c r="AB43" i="4"/>
  <c r="AC43" i="4"/>
  <c r="I44" i="4"/>
  <c r="P44" i="4"/>
  <c r="AE44" i="4" s="1"/>
  <c r="W44" i="4"/>
  <c r="AD44" i="4"/>
  <c r="I45" i="4"/>
  <c r="P45" i="4"/>
  <c r="W45" i="4"/>
  <c r="AD45" i="4"/>
  <c r="I46" i="4"/>
  <c r="P46" i="4"/>
  <c r="W46" i="4"/>
  <c r="AD46" i="4"/>
  <c r="D47" i="4"/>
  <c r="E47" i="4"/>
  <c r="F47" i="4"/>
  <c r="G47" i="4"/>
  <c r="H47" i="4"/>
  <c r="K47" i="4"/>
  <c r="L47" i="4"/>
  <c r="M47" i="4"/>
  <c r="N47" i="4"/>
  <c r="O47" i="4"/>
  <c r="R47" i="4"/>
  <c r="S47" i="4"/>
  <c r="T47" i="4"/>
  <c r="U47" i="4"/>
  <c r="V47" i="4"/>
  <c r="Y47" i="4"/>
  <c r="Z47" i="4"/>
  <c r="AA47" i="4"/>
  <c r="AB47" i="4"/>
  <c r="AC47" i="4"/>
  <c r="I48" i="4"/>
  <c r="P48" i="4"/>
  <c r="W48" i="4"/>
  <c r="AD48" i="4"/>
  <c r="I49" i="4"/>
  <c r="P49" i="4"/>
  <c r="W49" i="4"/>
  <c r="AD49" i="4"/>
  <c r="I50" i="4"/>
  <c r="P50" i="4"/>
  <c r="W50" i="4"/>
  <c r="AD50" i="4"/>
  <c r="I51" i="4"/>
  <c r="P51" i="4"/>
  <c r="W51" i="4"/>
  <c r="AD51" i="4"/>
  <c r="D52" i="4"/>
  <c r="I52" i="4" s="1"/>
  <c r="E52" i="4"/>
  <c r="F52" i="4"/>
  <c r="G52" i="4"/>
  <c r="H52" i="4"/>
  <c r="H57" i="4" s="1"/>
  <c r="K52" i="4"/>
  <c r="L52" i="4"/>
  <c r="M52" i="4"/>
  <c r="N52" i="4"/>
  <c r="O52" i="4"/>
  <c r="R52" i="4"/>
  <c r="S52" i="4"/>
  <c r="T52" i="4"/>
  <c r="U52" i="4"/>
  <c r="V52" i="4"/>
  <c r="Y52" i="4"/>
  <c r="Z52" i="4"/>
  <c r="AA52" i="4"/>
  <c r="AB52" i="4"/>
  <c r="AC52" i="4"/>
  <c r="I53" i="4"/>
  <c r="P53" i="4"/>
  <c r="W53" i="4"/>
  <c r="AD53" i="4"/>
  <c r="I54" i="4"/>
  <c r="P54" i="4"/>
  <c r="W54" i="4"/>
  <c r="AD54" i="4"/>
  <c r="I55" i="4"/>
  <c r="P55" i="4"/>
  <c r="W55" i="4"/>
  <c r="AD55" i="4"/>
  <c r="I56" i="4"/>
  <c r="P56" i="4"/>
  <c r="W56" i="4"/>
  <c r="AD56" i="4"/>
  <c r="AE56" i="4"/>
  <c r="J57" i="4"/>
  <c r="Q57" i="4"/>
  <c r="X57" i="4"/>
  <c r="D8" i="3"/>
  <c r="E8" i="3"/>
  <c r="F8" i="3"/>
  <c r="G8" i="3"/>
  <c r="H8" i="3"/>
  <c r="I8" i="3"/>
  <c r="J8" i="3"/>
  <c r="K8" i="3"/>
  <c r="L8" i="3"/>
  <c r="M8" i="3"/>
  <c r="N8" i="3"/>
  <c r="O8" i="3"/>
  <c r="P8" i="3"/>
  <c r="Q8" i="3"/>
  <c r="R8" i="3"/>
  <c r="R56" i="3" s="1"/>
  <c r="S8" i="3"/>
  <c r="T8" i="3"/>
  <c r="V8" i="3" s="1"/>
  <c r="U8" i="3"/>
  <c r="V9" i="3"/>
  <c r="W9" i="3" s="1"/>
  <c r="V10" i="3"/>
  <c r="W10" i="3" s="1"/>
  <c r="V11" i="3"/>
  <c r="W11" i="3" s="1"/>
  <c r="V12" i="3"/>
  <c r="W12" i="3" s="1"/>
  <c r="V13" i="3"/>
  <c r="W13" i="3" s="1"/>
  <c r="V14" i="3"/>
  <c r="W14" i="3" s="1"/>
  <c r="V15" i="3"/>
  <c r="W15" i="3" s="1"/>
  <c r="D16" i="3"/>
  <c r="E16" i="3"/>
  <c r="F16" i="3"/>
  <c r="G16" i="3"/>
  <c r="H16" i="3"/>
  <c r="I16" i="3"/>
  <c r="J16" i="3"/>
  <c r="K16" i="3"/>
  <c r="L16" i="3"/>
  <c r="M16" i="3"/>
  <c r="N16" i="3"/>
  <c r="O16" i="3"/>
  <c r="P16" i="3"/>
  <c r="Q16" i="3"/>
  <c r="R16" i="3"/>
  <c r="S16" i="3"/>
  <c r="T16" i="3"/>
  <c r="V16" i="3" s="1"/>
  <c r="W16" i="3" s="1"/>
  <c r="U16" i="3"/>
  <c r="V17" i="3"/>
  <c r="W17" i="3" s="1"/>
  <c r="V18" i="3"/>
  <c r="W18" i="3" s="1"/>
  <c r="V19" i="3"/>
  <c r="W19" i="3" s="1"/>
  <c r="V20" i="3"/>
  <c r="W20" i="3" s="1"/>
  <c r="V21" i="3"/>
  <c r="W21" i="3" s="1"/>
  <c r="V22" i="3"/>
  <c r="W22" i="3" s="1"/>
  <c r="V23" i="3"/>
  <c r="W23" i="3" s="1"/>
  <c r="V24" i="3"/>
  <c r="W24" i="3" s="1"/>
  <c r="V25" i="3"/>
  <c r="W25" i="3" s="1"/>
  <c r="D26" i="3"/>
  <c r="E26" i="3"/>
  <c r="F26" i="3"/>
  <c r="G26" i="3"/>
  <c r="G56" i="3" s="1"/>
  <c r="H26" i="3"/>
  <c r="I26" i="3"/>
  <c r="J26" i="3"/>
  <c r="K26" i="3"/>
  <c r="L26" i="3"/>
  <c r="M26" i="3"/>
  <c r="N26" i="3"/>
  <c r="O26" i="3"/>
  <c r="O56" i="3" s="1"/>
  <c r="P26" i="3"/>
  <c r="Q26" i="3"/>
  <c r="R26" i="3"/>
  <c r="S26" i="3"/>
  <c r="T26" i="3"/>
  <c r="U26" i="3"/>
  <c r="V27" i="3"/>
  <c r="W27" i="3" s="1"/>
  <c r="V28" i="3"/>
  <c r="W28" i="3" s="1"/>
  <c r="V29" i="3"/>
  <c r="W29" i="3" s="1"/>
  <c r="D30" i="3"/>
  <c r="E30" i="3"/>
  <c r="F30" i="3"/>
  <c r="G30" i="3"/>
  <c r="H30" i="3"/>
  <c r="I30" i="3"/>
  <c r="J30" i="3"/>
  <c r="K30" i="3"/>
  <c r="L30" i="3"/>
  <c r="M30" i="3"/>
  <c r="N30" i="3"/>
  <c r="O30" i="3"/>
  <c r="P30" i="3"/>
  <c r="Q30" i="3"/>
  <c r="R30" i="3"/>
  <c r="S30" i="3"/>
  <c r="T30" i="3"/>
  <c r="U30" i="3"/>
  <c r="V30" i="3"/>
  <c r="W30" i="3" s="1"/>
  <c r="V31" i="3"/>
  <c r="W31" i="3" s="1"/>
  <c r="V32" i="3"/>
  <c r="W32" i="3"/>
  <c r="D33" i="3"/>
  <c r="E33" i="3"/>
  <c r="F33" i="3"/>
  <c r="G33" i="3"/>
  <c r="H33" i="3"/>
  <c r="I33" i="3"/>
  <c r="J33" i="3"/>
  <c r="K33" i="3"/>
  <c r="L33" i="3"/>
  <c r="M33" i="3"/>
  <c r="N33" i="3"/>
  <c r="O33" i="3"/>
  <c r="P33" i="3"/>
  <c r="Q33" i="3"/>
  <c r="R33" i="3"/>
  <c r="S33" i="3"/>
  <c r="T33" i="3"/>
  <c r="V33" i="3" s="1"/>
  <c r="W33" i="3" s="1"/>
  <c r="U33" i="3"/>
  <c r="V34" i="3"/>
  <c r="W34" i="3" s="1"/>
  <c r="V35" i="3"/>
  <c r="W35" i="3" s="1"/>
  <c r="V36" i="3"/>
  <c r="W36" i="3" s="1"/>
  <c r="D37" i="3"/>
  <c r="E37" i="3"/>
  <c r="F37" i="3"/>
  <c r="G37" i="3"/>
  <c r="H37" i="3"/>
  <c r="I37" i="3"/>
  <c r="J37" i="3"/>
  <c r="K37" i="3"/>
  <c r="L37" i="3"/>
  <c r="M37" i="3"/>
  <c r="N37" i="3"/>
  <c r="O37" i="3"/>
  <c r="P37" i="3"/>
  <c r="Q37" i="3"/>
  <c r="R37" i="3"/>
  <c r="S37" i="3"/>
  <c r="T37" i="3"/>
  <c r="V37" i="3" s="1"/>
  <c r="W37" i="3" s="1"/>
  <c r="U37" i="3"/>
  <c r="V38" i="3"/>
  <c r="W38" i="3"/>
  <c r="V39" i="3"/>
  <c r="W39" i="3" s="1"/>
  <c r="V40" i="3"/>
  <c r="W40" i="3" s="1"/>
  <c r="V41" i="3"/>
  <c r="W41" i="3" s="1"/>
  <c r="D42" i="3"/>
  <c r="E42" i="3"/>
  <c r="F42" i="3"/>
  <c r="G42" i="3"/>
  <c r="H42" i="3"/>
  <c r="I42" i="3"/>
  <c r="J42" i="3"/>
  <c r="K42" i="3"/>
  <c r="L42" i="3"/>
  <c r="M42" i="3"/>
  <c r="N42" i="3"/>
  <c r="O42" i="3"/>
  <c r="P42" i="3"/>
  <c r="Q42" i="3"/>
  <c r="R42" i="3"/>
  <c r="S42" i="3"/>
  <c r="T42" i="3"/>
  <c r="U42" i="3"/>
  <c r="V43" i="3"/>
  <c r="W43" i="3" s="1"/>
  <c r="V44" i="3"/>
  <c r="W44" i="3" s="1"/>
  <c r="V45" i="3"/>
  <c r="W45" i="3" s="1"/>
  <c r="D46" i="3"/>
  <c r="E46" i="3"/>
  <c r="F46" i="3"/>
  <c r="G46" i="3"/>
  <c r="H46" i="3"/>
  <c r="I46" i="3"/>
  <c r="J46" i="3"/>
  <c r="K46" i="3"/>
  <c r="L46" i="3"/>
  <c r="M46" i="3"/>
  <c r="N46" i="3"/>
  <c r="O46" i="3"/>
  <c r="P46" i="3"/>
  <c r="Q46" i="3"/>
  <c r="R46" i="3"/>
  <c r="S46" i="3"/>
  <c r="T46" i="3"/>
  <c r="U46" i="3"/>
  <c r="V46" i="3" s="1"/>
  <c r="W46" i="3" s="1"/>
  <c r="V47" i="3"/>
  <c r="W47" i="3" s="1"/>
  <c r="V48" i="3"/>
  <c r="W48" i="3" s="1"/>
  <c r="V49" i="3"/>
  <c r="W49" i="3" s="1"/>
  <c r="V50" i="3"/>
  <c r="W50" i="3" s="1"/>
  <c r="D51" i="3"/>
  <c r="E51" i="3"/>
  <c r="F51" i="3"/>
  <c r="G51" i="3"/>
  <c r="H51" i="3"/>
  <c r="I51" i="3"/>
  <c r="J51" i="3"/>
  <c r="K51" i="3"/>
  <c r="L51" i="3"/>
  <c r="M51" i="3"/>
  <c r="N51" i="3"/>
  <c r="O51" i="3"/>
  <c r="P51" i="3"/>
  <c r="Q51" i="3"/>
  <c r="R51" i="3"/>
  <c r="S51" i="3"/>
  <c r="T51" i="3"/>
  <c r="U51" i="3"/>
  <c r="V51" i="3" s="1"/>
  <c r="W51" i="3" s="1"/>
  <c r="V52" i="3"/>
  <c r="W52" i="3"/>
  <c r="V53" i="3"/>
  <c r="W53" i="3" s="1"/>
  <c r="V54" i="3"/>
  <c r="W54" i="3" s="1"/>
  <c r="V55" i="3"/>
  <c r="W55" i="3" s="1"/>
  <c r="J56" i="3"/>
  <c r="AB57" i="4" l="1"/>
  <c r="AD17" i="4"/>
  <c r="S57" i="4"/>
  <c r="G57" i="4"/>
  <c r="I47" i="4"/>
  <c r="AE45" i="4"/>
  <c r="W43" i="4"/>
  <c r="AE32" i="4"/>
  <c r="K57" i="4"/>
  <c r="I31" i="4"/>
  <c r="AE20" i="4"/>
  <c r="AE18" i="4"/>
  <c r="AE12" i="4"/>
  <c r="AE10" i="4"/>
  <c r="AE51" i="5"/>
  <c r="AE35" i="5"/>
  <c r="AE24" i="5"/>
  <c r="AE23" i="5"/>
  <c r="AE16" i="5"/>
  <c r="N56" i="3"/>
  <c r="F56" i="3"/>
  <c r="W47" i="4"/>
  <c r="AE40" i="4"/>
  <c r="AD38" i="4"/>
  <c r="AE37" i="4"/>
  <c r="AE24" i="4"/>
  <c r="AE23" i="4"/>
  <c r="AE16" i="4"/>
  <c r="AE15" i="4"/>
  <c r="AE14" i="4"/>
  <c r="AD52" i="5"/>
  <c r="AD9" i="5"/>
  <c r="S56" i="3"/>
  <c r="K56" i="3"/>
  <c r="AE48" i="4"/>
  <c r="I43" i="4"/>
  <c r="AE43" i="4" s="1"/>
  <c r="I27" i="4"/>
  <c r="P17" i="4"/>
  <c r="AE48" i="5"/>
  <c r="P47" i="5"/>
  <c r="AE44" i="5"/>
  <c r="P43" i="5"/>
  <c r="AE40" i="5"/>
  <c r="AE13" i="5"/>
  <c r="T57" i="4"/>
  <c r="AE53" i="4"/>
  <c r="M57" i="4"/>
  <c r="P47" i="4"/>
  <c r="AD43" i="4"/>
  <c r="AE42" i="4"/>
  <c r="I38" i="4"/>
  <c r="AC57" i="4"/>
  <c r="AD34" i="4"/>
  <c r="AE33" i="4"/>
  <c r="AE25" i="4"/>
  <c r="AE19" i="4"/>
  <c r="W17" i="4"/>
  <c r="AE11" i="4"/>
  <c r="W9" i="4"/>
  <c r="L57" i="4"/>
  <c r="P31" i="4"/>
  <c r="V57" i="4"/>
  <c r="W52" i="4"/>
  <c r="AE49" i="4"/>
  <c r="AD47" i="4"/>
  <c r="AE46" i="4"/>
  <c r="AE39" i="4"/>
  <c r="P38" i="4"/>
  <c r="I34" i="4"/>
  <c r="AD31" i="4"/>
  <c r="W31" i="4"/>
  <c r="AE29" i="4"/>
  <c r="P27" i="4"/>
  <c r="AE26" i="4"/>
  <c r="AE21" i="4"/>
  <c r="AE13" i="4"/>
  <c r="U57" i="4"/>
  <c r="I17" i="4"/>
  <c r="AE55" i="4"/>
  <c r="AE54" i="4"/>
  <c r="AD52" i="4"/>
  <c r="AE51" i="4"/>
  <c r="AE50" i="4"/>
  <c r="AE41" i="4"/>
  <c r="W38" i="4"/>
  <c r="AE35" i="4"/>
  <c r="P34" i="4"/>
  <c r="AE30" i="4"/>
  <c r="AD27" i="4"/>
  <c r="N57" i="4"/>
  <c r="E57" i="4"/>
  <c r="AE22" i="4"/>
  <c r="Z57" i="4"/>
  <c r="I9" i="4"/>
  <c r="I57" i="4" s="1"/>
  <c r="AD38" i="5"/>
  <c r="W31" i="5"/>
  <c r="V57" i="5"/>
  <c r="W27" i="5"/>
  <c r="AE21" i="5"/>
  <c r="AD17" i="5"/>
  <c r="I17" i="5"/>
  <c r="AE15" i="5"/>
  <c r="AE10" i="5"/>
  <c r="G57" i="5"/>
  <c r="AE49" i="5"/>
  <c r="W47" i="5"/>
  <c r="AE45" i="5"/>
  <c r="W43" i="5"/>
  <c r="AE41" i="5"/>
  <c r="AE36" i="5"/>
  <c r="P34" i="5"/>
  <c r="E57" i="5"/>
  <c r="AE33" i="5"/>
  <c r="AD31" i="5"/>
  <c r="AE30" i="5"/>
  <c r="AA57" i="5"/>
  <c r="AE26" i="5"/>
  <c r="AE22" i="5"/>
  <c r="AE11" i="5"/>
  <c r="W9" i="5"/>
  <c r="L57" i="5"/>
  <c r="AE56" i="5"/>
  <c r="AE53" i="5"/>
  <c r="AE50" i="5"/>
  <c r="AD47" i="5"/>
  <c r="AE46" i="5"/>
  <c r="AD43" i="5"/>
  <c r="AE42" i="5"/>
  <c r="AD34" i="5"/>
  <c r="N57" i="5"/>
  <c r="I31" i="5"/>
  <c r="H57" i="5"/>
  <c r="I27" i="5"/>
  <c r="W17" i="5"/>
  <c r="AE17" i="5" s="1"/>
  <c r="U57" i="5"/>
  <c r="AE54" i="5"/>
  <c r="I52" i="5"/>
  <c r="I47" i="5"/>
  <c r="I43" i="5"/>
  <c r="AE43" i="5" s="1"/>
  <c r="AE39" i="5"/>
  <c r="P38" i="5"/>
  <c r="I38" i="5"/>
  <c r="AE37" i="5"/>
  <c r="AB57" i="5"/>
  <c r="S57" i="5"/>
  <c r="AE32" i="5"/>
  <c r="P31" i="5"/>
  <c r="AE31" i="5" s="1"/>
  <c r="AE28" i="5"/>
  <c r="M57" i="5"/>
  <c r="AE25" i="5"/>
  <c r="IS25" i="5" s="1"/>
  <c r="AE19" i="5"/>
  <c r="AE14" i="5"/>
  <c r="Z57" i="5"/>
  <c r="I9" i="5"/>
  <c r="AE52" i="5"/>
  <c r="I34" i="5"/>
  <c r="AD27" i="5"/>
  <c r="P27" i="5"/>
  <c r="R57" i="5"/>
  <c r="D57" i="5"/>
  <c r="P9" i="5"/>
  <c r="AE27" i="4"/>
  <c r="R57" i="4"/>
  <c r="F57" i="4"/>
  <c r="P52" i="4"/>
  <c r="W34" i="4"/>
  <c r="Y57" i="4"/>
  <c r="P9" i="4"/>
  <c r="D57" i="4"/>
  <c r="V42" i="3"/>
  <c r="W42" i="3" s="1"/>
  <c r="V26" i="3"/>
  <c r="W26" i="3" s="1"/>
  <c r="U56" i="3"/>
  <c r="Q56" i="3"/>
  <c r="M56" i="3"/>
  <c r="I56" i="3"/>
  <c r="E56" i="3"/>
  <c r="P56" i="3"/>
  <c r="L56" i="3"/>
  <c r="H56" i="3"/>
  <c r="D56" i="3"/>
  <c r="V56" i="3"/>
  <c r="W8" i="3"/>
  <c r="T56" i="3"/>
  <c r="E51" i="1"/>
  <c r="F51" i="1"/>
  <c r="G51" i="1"/>
  <c r="H51" i="1"/>
  <c r="I51" i="1"/>
  <c r="J51" i="1"/>
  <c r="K51" i="1"/>
  <c r="L51" i="1"/>
  <c r="M51" i="1"/>
  <c r="N51" i="1"/>
  <c r="O51" i="1"/>
  <c r="P51" i="1"/>
  <c r="Q51" i="1"/>
  <c r="R51" i="1"/>
  <c r="S51" i="1"/>
  <c r="T51" i="1"/>
  <c r="U51" i="1"/>
  <c r="V51" i="1"/>
  <c r="W51" i="1"/>
  <c r="X51" i="1"/>
  <c r="Y51" i="1"/>
  <c r="D51" i="1"/>
  <c r="E46" i="1"/>
  <c r="F46" i="1"/>
  <c r="G46" i="1"/>
  <c r="H46" i="1"/>
  <c r="I46" i="1"/>
  <c r="J46" i="1"/>
  <c r="K46" i="1"/>
  <c r="L46" i="1"/>
  <c r="M46" i="1"/>
  <c r="N46" i="1"/>
  <c r="O46" i="1"/>
  <c r="P46" i="1"/>
  <c r="Q46" i="1"/>
  <c r="R46" i="1"/>
  <c r="S46" i="1"/>
  <c r="T46" i="1"/>
  <c r="U46" i="1"/>
  <c r="V46" i="1"/>
  <c r="W46" i="1"/>
  <c r="X46" i="1"/>
  <c r="Y46" i="1"/>
  <c r="D46" i="1"/>
  <c r="E42" i="1"/>
  <c r="F42" i="1"/>
  <c r="G42" i="1"/>
  <c r="H42" i="1"/>
  <c r="I42" i="1"/>
  <c r="J42" i="1"/>
  <c r="K42" i="1"/>
  <c r="L42" i="1"/>
  <c r="M42" i="1"/>
  <c r="N42" i="1"/>
  <c r="O42" i="1"/>
  <c r="P42" i="1"/>
  <c r="Q42" i="1"/>
  <c r="R42" i="1"/>
  <c r="S42" i="1"/>
  <c r="T42" i="1"/>
  <c r="U42" i="1"/>
  <c r="V42" i="1"/>
  <c r="W42" i="1"/>
  <c r="X42" i="1"/>
  <c r="Y42" i="1"/>
  <c r="D42" i="1"/>
  <c r="E37" i="1"/>
  <c r="F37" i="1"/>
  <c r="G37" i="1"/>
  <c r="H37" i="1"/>
  <c r="I37" i="1"/>
  <c r="J37" i="1"/>
  <c r="K37" i="1"/>
  <c r="L37" i="1"/>
  <c r="M37" i="1"/>
  <c r="N37" i="1"/>
  <c r="O37" i="1"/>
  <c r="P37" i="1"/>
  <c r="Q37" i="1"/>
  <c r="R37" i="1"/>
  <c r="S37" i="1"/>
  <c r="T37" i="1"/>
  <c r="U37" i="1"/>
  <c r="V37" i="1"/>
  <c r="W37" i="1"/>
  <c r="X37" i="1"/>
  <c r="Y37" i="1"/>
  <c r="D37" i="1"/>
  <c r="E33" i="1"/>
  <c r="F33" i="1"/>
  <c r="G33" i="1"/>
  <c r="H33" i="1"/>
  <c r="I33" i="1"/>
  <c r="J33" i="1"/>
  <c r="K33" i="1"/>
  <c r="L33" i="1"/>
  <c r="M33" i="1"/>
  <c r="N33" i="1"/>
  <c r="O33" i="1"/>
  <c r="P33" i="1"/>
  <c r="Q33" i="1"/>
  <c r="R33" i="1"/>
  <c r="S33" i="1"/>
  <c r="T33" i="1"/>
  <c r="U33" i="1"/>
  <c r="V33" i="1"/>
  <c r="W33" i="1"/>
  <c r="X33" i="1"/>
  <c r="Y33" i="1"/>
  <c r="D33" i="1"/>
  <c r="E30" i="1"/>
  <c r="F30" i="1"/>
  <c r="G30" i="1"/>
  <c r="H30" i="1"/>
  <c r="I30" i="1"/>
  <c r="J30" i="1"/>
  <c r="K30" i="1"/>
  <c r="L30" i="1"/>
  <c r="M30" i="1"/>
  <c r="N30" i="1"/>
  <c r="O30" i="1"/>
  <c r="P30" i="1"/>
  <c r="Q30" i="1"/>
  <c r="R30" i="1"/>
  <c r="S30" i="1"/>
  <c r="T30" i="1"/>
  <c r="U30" i="1"/>
  <c r="V30" i="1"/>
  <c r="W30" i="1"/>
  <c r="X30" i="1"/>
  <c r="Y30" i="1"/>
  <c r="D30" i="1"/>
  <c r="E26" i="1"/>
  <c r="F26" i="1"/>
  <c r="G26" i="1"/>
  <c r="H26" i="1"/>
  <c r="I26" i="1"/>
  <c r="I56" i="1" s="1"/>
  <c r="J26" i="1"/>
  <c r="K26" i="1"/>
  <c r="L26" i="1"/>
  <c r="M26" i="1"/>
  <c r="N26" i="1"/>
  <c r="O26" i="1"/>
  <c r="P26" i="1"/>
  <c r="Q26" i="1"/>
  <c r="R26" i="1"/>
  <c r="S26" i="1"/>
  <c r="T26" i="1"/>
  <c r="U26" i="1"/>
  <c r="V26" i="1"/>
  <c r="W26" i="1"/>
  <c r="X26" i="1"/>
  <c r="Y26" i="1"/>
  <c r="D26" i="1"/>
  <c r="E16" i="1"/>
  <c r="F16" i="1"/>
  <c r="G16" i="1"/>
  <c r="H16" i="1"/>
  <c r="J16" i="1"/>
  <c r="K16" i="1"/>
  <c r="L16" i="1"/>
  <c r="M16" i="1"/>
  <c r="N16" i="1"/>
  <c r="O16" i="1"/>
  <c r="Q16" i="1"/>
  <c r="R16" i="1"/>
  <c r="S16" i="1"/>
  <c r="T16" i="1"/>
  <c r="U16" i="1"/>
  <c r="V16" i="1"/>
  <c r="X16" i="1"/>
  <c r="Y16" i="1"/>
  <c r="D16" i="1"/>
  <c r="X8" i="1"/>
  <c r="X56" i="1" s="1"/>
  <c r="Y8" i="1"/>
  <c r="E8" i="1"/>
  <c r="F8" i="1"/>
  <c r="G8" i="1"/>
  <c r="G56" i="1" s="1"/>
  <c r="H8" i="1"/>
  <c r="J8" i="1"/>
  <c r="K8" i="1"/>
  <c r="L8" i="1"/>
  <c r="L56" i="1" s="1"/>
  <c r="M8" i="1"/>
  <c r="N8" i="1"/>
  <c r="O8" i="1"/>
  <c r="Q8" i="1"/>
  <c r="Q56" i="1" s="1"/>
  <c r="R8" i="1"/>
  <c r="S8" i="1"/>
  <c r="T8" i="1"/>
  <c r="U8" i="1"/>
  <c r="U56" i="1" s="1"/>
  <c r="V8" i="1"/>
  <c r="D8" i="1"/>
  <c r="Z52" i="1"/>
  <c r="AA52" i="1" s="1"/>
  <c r="Z53" i="1"/>
  <c r="AA53" i="1" s="1"/>
  <c r="Z21" i="1"/>
  <c r="AA21" i="1" s="1"/>
  <c r="Z23" i="1"/>
  <c r="AA23" i="1" s="1"/>
  <c r="Z22" i="1"/>
  <c r="AA22" i="1" s="1"/>
  <c r="Z17" i="1"/>
  <c r="AA17" i="1" s="1"/>
  <c r="Z19" i="1"/>
  <c r="AA19" i="1" s="1"/>
  <c r="Z18" i="1"/>
  <c r="AA18" i="1" s="1"/>
  <c r="Z20" i="1"/>
  <c r="AA20" i="1" s="1"/>
  <c r="Z14" i="1"/>
  <c r="AA14" i="1" s="1"/>
  <c r="Z9" i="1"/>
  <c r="AA9" i="1" s="1"/>
  <c r="Z10" i="1"/>
  <c r="AA10" i="1" s="1"/>
  <c r="Z11" i="1"/>
  <c r="AA11" i="1" s="1"/>
  <c r="Z54" i="1"/>
  <c r="AA54" i="1" s="1"/>
  <c r="Z47" i="1"/>
  <c r="AA47" i="1" s="1"/>
  <c r="Z48" i="1"/>
  <c r="AA48" i="1" s="1"/>
  <c r="AE47" i="5" l="1"/>
  <c r="S56" i="1"/>
  <c r="E56" i="1"/>
  <c r="AD57" i="4"/>
  <c r="AE38" i="4"/>
  <c r="W56" i="1"/>
  <c r="W57" i="5"/>
  <c r="AD57" i="5"/>
  <c r="AE34" i="4"/>
  <c r="AE17" i="4"/>
  <c r="AE52" i="4"/>
  <c r="AE31" i="4"/>
  <c r="W57" i="4"/>
  <c r="AE47" i="4"/>
  <c r="AE38" i="5"/>
  <c r="I57" i="5"/>
  <c r="AE27" i="5"/>
  <c r="AE34" i="5"/>
  <c r="AE9" i="5"/>
  <c r="AE57" i="5" s="1"/>
  <c r="P57" i="5"/>
  <c r="AE9" i="4"/>
  <c r="P57" i="4"/>
  <c r="T56" i="1"/>
  <c r="O56" i="1"/>
  <c r="K56" i="1"/>
  <c r="F56" i="1"/>
  <c r="D56" i="1"/>
  <c r="N56" i="1"/>
  <c r="J56" i="1"/>
  <c r="P56" i="1"/>
  <c r="V56" i="1"/>
  <c r="R56" i="1"/>
  <c r="M56" i="1"/>
  <c r="H56" i="1"/>
  <c r="Y56" i="1"/>
  <c r="W56" i="3"/>
  <c r="Z51" i="1"/>
  <c r="AA51" i="1" s="1"/>
  <c r="AE57" i="4" l="1"/>
  <c r="Z55" i="1"/>
  <c r="AA55" i="1" s="1"/>
  <c r="Z45" i="1"/>
  <c r="AA45" i="1" s="1"/>
  <c r="Z50" i="1"/>
  <c r="AA50" i="1" s="1"/>
  <c r="Z49" i="1"/>
  <c r="AA49" i="1" s="1"/>
  <c r="Z44" i="1"/>
  <c r="AA44" i="1" s="1"/>
  <c r="Z43" i="1"/>
  <c r="AA43" i="1" s="1"/>
  <c r="Z39" i="1"/>
  <c r="AA39" i="1" s="1"/>
  <c r="Z38" i="1"/>
  <c r="AA38" i="1" s="1"/>
  <c r="Z40" i="1"/>
  <c r="AA40" i="1" s="1"/>
  <c r="Z41" i="1"/>
  <c r="AA41" i="1" s="1"/>
  <c r="Z34" i="1"/>
  <c r="AA34" i="1" s="1"/>
  <c r="Z35" i="1"/>
  <c r="AA35" i="1" s="1"/>
  <c r="Z36" i="1"/>
  <c r="AA36" i="1" s="1"/>
  <c r="Z31" i="1"/>
  <c r="AA31" i="1" s="1"/>
  <c r="Z32" i="1"/>
  <c r="AA32" i="1" s="1"/>
  <c r="Z27" i="1"/>
  <c r="AA27" i="1" s="1"/>
  <c r="Z29" i="1"/>
  <c r="AA29" i="1" s="1"/>
  <c r="Z28" i="1"/>
  <c r="AA28" i="1" s="1"/>
  <c r="Z25" i="1" l="1"/>
  <c r="AA25" i="1" s="1"/>
  <c r="Z24" i="1"/>
  <c r="AA24" i="1" s="1"/>
  <c r="Z13" i="1"/>
  <c r="AA13" i="1" s="1"/>
  <c r="Z12" i="1"/>
  <c r="AA12" i="1" s="1"/>
  <c r="Z15" i="1"/>
  <c r="AA15" i="1" s="1"/>
  <c r="Z26" i="1" l="1"/>
  <c r="AA26" i="1" s="1"/>
  <c r="Z46" i="1"/>
  <c r="Z42" i="1"/>
  <c r="AA42" i="1" s="1"/>
  <c r="Z37" i="1"/>
  <c r="AA37" i="1" s="1"/>
  <c r="Z33" i="1"/>
  <c r="AA33" i="1" s="1"/>
  <c r="Z30" i="1"/>
  <c r="AA30" i="1" s="1"/>
  <c r="Z16" i="1"/>
  <c r="AA16" i="1" s="1"/>
  <c r="Z8" i="1"/>
  <c r="AA8" i="1" l="1"/>
  <c r="Z56" i="1"/>
  <c r="AA46" i="1"/>
  <c r="AA56" i="1" l="1"/>
  <c r="T24" i="92"/>
  <c r="T19" i="92"/>
  <c r="T18" i="92"/>
  <c r="T21" i="92"/>
  <c r="T17" i="92"/>
  <c r="T25" i="92"/>
  <c r="T20" i="92"/>
  <c r="T23" i="92"/>
</calcChain>
</file>

<file path=xl/sharedStrings.xml><?xml version="1.0" encoding="utf-8"?>
<sst xmlns="http://schemas.openxmlformats.org/spreadsheetml/2006/main" count="9248" uniqueCount="1226">
  <si>
    <t>C</t>
  </si>
  <si>
    <t>A</t>
  </si>
  <si>
    <t>Técnico</t>
  </si>
  <si>
    <t>Académico</t>
  </si>
  <si>
    <t>Asignatura</t>
  </si>
  <si>
    <t>Profesor</t>
  </si>
  <si>
    <t>Total</t>
  </si>
  <si>
    <t>T.C.</t>
  </si>
  <si>
    <t>M.T.</t>
  </si>
  <si>
    <t>B</t>
  </si>
  <si>
    <t>Profesor Asociado</t>
  </si>
  <si>
    <t>Profesor Titular</t>
  </si>
  <si>
    <t>Ciencias Agropecuarias</t>
  </si>
  <si>
    <t>Facultad de Medicina Veterinaria y Zootecnia</t>
  </si>
  <si>
    <t>Facultad de Ciencias Agrícolas</t>
  </si>
  <si>
    <t>Facultad de Ciencias Agronómicas</t>
  </si>
  <si>
    <t>Ciencias Administrativas y Contables</t>
  </si>
  <si>
    <t>Enseñanzas de las Lenguas</t>
  </si>
  <si>
    <t>Escuela de Lenguas (San Cristóbal de Las Casas)</t>
  </si>
  <si>
    <t>Escuela de Lenguas (Tapachula)</t>
  </si>
  <si>
    <t>Facultad de Arquitectura</t>
  </si>
  <si>
    <t>Ciencias Sociales y Humanidades</t>
  </si>
  <si>
    <t>Facultad de Humanidades</t>
  </si>
  <si>
    <t>Facultad de Derecho</t>
  </si>
  <si>
    <t>Facultad de Ciencias Sociales</t>
  </si>
  <si>
    <t>Ciencias de la Salud</t>
  </si>
  <si>
    <t>Facultad de Ciencias Químicas</t>
  </si>
  <si>
    <t>Red de Centros Universitarios</t>
  </si>
  <si>
    <t>Centros Universitarios para el Desarrollo</t>
  </si>
  <si>
    <t>M</t>
  </si>
  <si>
    <t>F</t>
  </si>
  <si>
    <t>Género</t>
  </si>
  <si>
    <t xml:space="preserve">Clave
DES </t>
  </si>
  <si>
    <t>D</t>
  </si>
  <si>
    <t>U</t>
  </si>
  <si>
    <t xml:space="preserve"> UA / Programa Educativo</t>
  </si>
  <si>
    <t>Escuela Maya de Estudios Agropecuarios</t>
  </si>
  <si>
    <t>Escuela de Estudios Agropecuarios Mezcalapa</t>
  </si>
  <si>
    <t>Centro Universidad-Empresa (CEUNE)</t>
  </si>
  <si>
    <t>Facultad de Lenguas (Tuxtla)</t>
  </si>
  <si>
    <t>Ingeniería y Arquitectura</t>
  </si>
  <si>
    <t>Escuela de Gestión y Autodesarrollo Indígena</t>
  </si>
  <si>
    <t>Escuela de Medicina Humana (Tapachula)</t>
  </si>
  <si>
    <t>Centro Mesoamericano de Estudios en Salud Pública y Desastres (CEMESAD)</t>
  </si>
  <si>
    <t>Facultad en Ciencias en Física y Matemáticas</t>
  </si>
  <si>
    <t>Centro de Estudios para el Desarrollo Municipal y Políticas Públicas (CEDES)</t>
  </si>
  <si>
    <t>Centro de Estudios para la Construcción de Ciudadanía y la Seguridad (CECOCISE)</t>
  </si>
  <si>
    <t>+</t>
  </si>
  <si>
    <t>Fuente: Dirección de Personal y Prestaciones Sociales, UNACH.</t>
  </si>
  <si>
    <t>Personal académico por DES, UA, categoría y género</t>
  </si>
  <si>
    <t>Áreas Centrales</t>
  </si>
  <si>
    <t>Facultad de Ciencias Administrativas (Comitán)</t>
  </si>
  <si>
    <t>Escuela de Contaduría y Administración (Pichucalco)</t>
  </si>
  <si>
    <t>Facultad de Ingeniería</t>
  </si>
  <si>
    <t>Instituto de Estudios Indígenas (IEI)</t>
  </si>
  <si>
    <t>Enero - Junio 2016</t>
  </si>
  <si>
    <t>Sociedad e Interculturalidad</t>
  </si>
  <si>
    <t>Centro de Investigaciones Turísticas Aplicadas (CITA)</t>
  </si>
  <si>
    <t>Escuela de Humanidades (Pijijiapan)</t>
  </si>
  <si>
    <t>Instituto de Investigaciones Jurídicas</t>
  </si>
  <si>
    <t>Facultad de Medicina Humana "Dr. Manuel Velasco Suárez"</t>
  </si>
  <si>
    <t>Instituto de Biociencias</t>
  </si>
  <si>
    <t>Centro de Estudios para el Arte y la Cultura (CEUNACH)</t>
  </si>
  <si>
    <t>Centro de Estudios Etnoagropecuarios *</t>
  </si>
  <si>
    <t>* No tiene PE.</t>
  </si>
  <si>
    <t>Escuela de Ciencias Administrativas (Arriaga)</t>
  </si>
  <si>
    <t>Centro Mesoamericano de Física Teórica **</t>
  </si>
  <si>
    <t>** El Centro pertenene a la Facultad de Ciencias en Física y Matemáticas.</t>
  </si>
  <si>
    <t xml:space="preserve">Facultad de Contaduría y Administración </t>
  </si>
  <si>
    <t xml:space="preserve">Facultad de Contaduría Pública </t>
  </si>
  <si>
    <t>Facultad de Ciencias de la Administración</t>
  </si>
  <si>
    <t>Escuela de Ciencias Administrativas, Istmo-Costa (Tonalá)</t>
  </si>
  <si>
    <t>Escuela de Ciencias y Procesos Agropecuarios Industriales, Istmo-Costa (Arriaga)</t>
  </si>
  <si>
    <t xml:space="preserve">Facultad de Ciencias de la Administración </t>
  </si>
  <si>
    <t>Julio - Diciembre 2016</t>
  </si>
  <si>
    <t>** El Centro pertenece a la Facultad de Ciencias en Física y Matemáticas.</t>
  </si>
  <si>
    <t>Dr.</t>
  </si>
  <si>
    <t>Mtr.</t>
  </si>
  <si>
    <t>Esp.</t>
  </si>
  <si>
    <t>Lic.</t>
  </si>
  <si>
    <t>Tec.</t>
  </si>
  <si>
    <t>Técnico Académico</t>
  </si>
  <si>
    <t>Por Asignatura</t>
  </si>
  <si>
    <t>PMT´s</t>
  </si>
  <si>
    <t>PTC´s</t>
  </si>
  <si>
    <t xml:space="preserve"> UA</t>
  </si>
  <si>
    <t xml:space="preserve">Personal académico por DES, UA, por tiempo de dedicación y grado académico </t>
  </si>
  <si>
    <t>* El Centro pertenece a la Facultad de Ciencias en Física y Matemáticas.</t>
  </si>
  <si>
    <t>Doctorado</t>
  </si>
  <si>
    <t>Maestría</t>
  </si>
  <si>
    <t>Especialidad</t>
  </si>
  <si>
    <t>Titulado</t>
  </si>
  <si>
    <t>Pasante</t>
  </si>
  <si>
    <t>Posgrado</t>
  </si>
  <si>
    <t>Licenciatura</t>
  </si>
  <si>
    <t>Personal académico por DES, UA, nivel de estudios y género</t>
  </si>
  <si>
    <t>Facultad de Contaduría y Administración</t>
  </si>
  <si>
    <t>Subtotal</t>
  </si>
  <si>
    <t>Más de 20</t>
  </si>
  <si>
    <t>16 - 20</t>
  </si>
  <si>
    <t>11 - 15</t>
  </si>
  <si>
    <t>6 - 10</t>
  </si>
  <si>
    <t>0 - 5</t>
  </si>
  <si>
    <t>Antigüedad laboral (años)</t>
  </si>
  <si>
    <t>Personal académico por DES, UA, antigüedad y género</t>
  </si>
  <si>
    <t>Escuela de Biociencias</t>
  </si>
  <si>
    <t>Por asignatura</t>
  </si>
  <si>
    <t>Medio</t>
  </si>
  <si>
    <t>Completo</t>
  </si>
  <si>
    <t>Tiempo de dedicación</t>
  </si>
  <si>
    <t>Personal académico por DES, UA, tiempo de dedicación y género</t>
  </si>
  <si>
    <t>Centro de Estudios Etnoagropecuarios</t>
  </si>
  <si>
    <t>Facultad de Ciencias Agronómicas *</t>
  </si>
  <si>
    <t>Centro Mesoamericano de Estudios en Salud Pública y Desastres (CEMESAD) (Tapachula)</t>
  </si>
  <si>
    <t>Escuela de Humanidades (Tapachula)</t>
  </si>
  <si>
    <t xml:space="preserve">Facultad de Ingeniería </t>
  </si>
  <si>
    <t>Facultad de Contaduría Pública</t>
  </si>
  <si>
    <t>Facultad de Medicina Veterinaria y Zootecnia (Extensión Pichucalco)</t>
  </si>
  <si>
    <t>Honorarios</t>
  </si>
  <si>
    <t>Confianza</t>
  </si>
  <si>
    <t>Base</t>
  </si>
  <si>
    <t>DES/ UA</t>
  </si>
  <si>
    <t>Personal administrativo por DES, UA y tipo de personal</t>
  </si>
  <si>
    <t>Instituto de Estudios Indígenas</t>
  </si>
  <si>
    <t>Escuela  de Gestión y Autodesarrollo Indígena</t>
  </si>
  <si>
    <t>Centro de Estudios para la Construcción de la Ciudadanía y la Seguridad (CECOCISE)</t>
  </si>
  <si>
    <t>Centro Investigaciones Turísticas Aplicadas (CITA)</t>
  </si>
  <si>
    <t xml:space="preserve">Escuela de Ciencias Administrativas, Istmo-Costa (Tonalá) </t>
  </si>
  <si>
    <t xml:space="preserve">Escuela de Contaduría y Administración (Pichucalco) </t>
  </si>
  <si>
    <t xml:space="preserve">Facultad de Ciencias Administrativas (Comitán) </t>
  </si>
  <si>
    <t>Facultad de Medicina Veterinaria y Zootecnia (Pichucalco)</t>
  </si>
  <si>
    <t>Fuente: Dirección General de Investigación y Posgrado,UNACH.</t>
  </si>
  <si>
    <t xml:space="preserve">Centro de Estudios para el Arte y la Cultura (CEUNACH) </t>
  </si>
  <si>
    <t xml:space="preserve">Centro de Estudios para la Construcción de Ciudadanía  y la Seguridad (CECOCISE) </t>
  </si>
  <si>
    <t>Instituto de Investigaciones Júridicas</t>
  </si>
  <si>
    <t>Facultad de Medicina Humana</t>
  </si>
  <si>
    <t xml:space="preserve">Escuela de Humanidades (Pijijiapan) </t>
  </si>
  <si>
    <t xml:space="preserve">Escuela de Humanidades (Tapachula) </t>
  </si>
  <si>
    <t xml:space="preserve">Facultad de Humanidades </t>
  </si>
  <si>
    <t xml:space="preserve">Escuela de Lenguas (San Cristóbal de Las Casas) </t>
  </si>
  <si>
    <t>Escuela de Lenguas (Tuxtla)</t>
  </si>
  <si>
    <t xml:space="preserve">Centro Universidad-Empresa (CEUNE)  </t>
  </si>
  <si>
    <t xml:space="preserve">Escuela de Ciencias Administrativas, Istmo-Costa (Tonalá)  </t>
  </si>
  <si>
    <t xml:space="preserve">Escuela de Ciencias Administrativas (Arriaga) </t>
  </si>
  <si>
    <t xml:space="preserve">Escuela de Contaduría y Administración (Pichucalco)  </t>
  </si>
  <si>
    <t>CA</t>
  </si>
  <si>
    <t>Miembros</t>
  </si>
  <si>
    <t>Total CA</t>
  </si>
  <si>
    <t>Consolidados</t>
  </si>
  <si>
    <t>En Consolidación</t>
  </si>
  <si>
    <t>En Formación</t>
  </si>
  <si>
    <t xml:space="preserve">Docentes y cuerpos académicos (CA) por DES, UA y género </t>
  </si>
  <si>
    <t>Fuente: Dirección de Investigación y Posgrado, UNACH.</t>
  </si>
  <si>
    <t>Oficina del Secretario Académico</t>
  </si>
  <si>
    <t xml:space="preserve">Dirección de Planeación </t>
  </si>
  <si>
    <t xml:space="preserve">Coordinación General de Innovación </t>
  </si>
  <si>
    <t xml:space="preserve">Sociedad e Interculturalidad </t>
  </si>
  <si>
    <t xml:space="preserve">Instituto de Investigaciones Jurídicas </t>
  </si>
  <si>
    <t>PTC SEI</t>
  </si>
  <si>
    <t>Miembros del Sistema Estatal de Investigadores (SEI) por DES, UA y género</t>
  </si>
  <si>
    <t>Centro Mesoamericano de Física Teórica *</t>
  </si>
  <si>
    <t>Centro Universitario de Investigación y Transferencia  de Tecnología *</t>
  </si>
  <si>
    <t>Nivel 3</t>
  </si>
  <si>
    <t>Nivel 2</t>
  </si>
  <si>
    <t>Nivel 1</t>
  </si>
  <si>
    <t>Candidato</t>
  </si>
  <si>
    <t>PTC SNI</t>
  </si>
  <si>
    <t xml:space="preserve"> UA </t>
  </si>
  <si>
    <t>Clave DES</t>
  </si>
  <si>
    <t>Miembros del Sistema Nacional de Investigadores (SNI) por DES, UA, nivel y género</t>
  </si>
  <si>
    <t>Fuente:  Dirección General de Investigación y Posgrado, UNACH.</t>
  </si>
  <si>
    <t>Facultad de Medicina Humana (Tapachula)</t>
  </si>
  <si>
    <t>Centro de Investigaciones Turísticas Apliacadas (CITA)</t>
  </si>
  <si>
    <t xml:space="preserve">Centro Universidad-Empresa (CEUNE) </t>
  </si>
  <si>
    <t>Escuela de Ciencias y Procesos Agropeciarios Industriales, Istmo-Costa (Arriaga)</t>
  </si>
  <si>
    <t>Perfiles Deseables</t>
  </si>
  <si>
    <t>Nuevos PTC</t>
  </si>
  <si>
    <t>Exbecarios</t>
  </si>
  <si>
    <t>Becarios</t>
  </si>
  <si>
    <t xml:space="preserve"> </t>
  </si>
  <si>
    <t>Programa para el Desarrollo Profesional Docente (PRODEP) por nivel de estudios y género</t>
  </si>
  <si>
    <t>* Plan en Liquidación.</t>
  </si>
  <si>
    <t>Fuente: Dirección de Servicios Escolares, UNACH.</t>
  </si>
  <si>
    <t>Danza</t>
  </si>
  <si>
    <t>Gestión y Autodesarrollo Indígena</t>
  </si>
  <si>
    <t>Derechos Humanos (a distancia)</t>
  </si>
  <si>
    <t xml:space="preserve">Gerencia Social (a distancia) </t>
  </si>
  <si>
    <t xml:space="preserve">Estadística y Sistemas de Información (a distancia) </t>
  </si>
  <si>
    <t>Desarrollo Municipal y Gobernabilidad (a distancia)</t>
  </si>
  <si>
    <t>Derecho con Formación en Impartición de Justicia</t>
  </si>
  <si>
    <t>Derecho</t>
  </si>
  <si>
    <t>Ingeniero en Sistemas Costeros</t>
  </si>
  <si>
    <t>Ingeniero Biotecnólogo</t>
  </si>
  <si>
    <t>Matemáticas</t>
  </si>
  <si>
    <t>Matemáticas *</t>
  </si>
  <si>
    <t>Física</t>
  </si>
  <si>
    <t>Física *</t>
  </si>
  <si>
    <t>Seguridad de Poblaciones Humanas ante Desastres (a distancia)</t>
  </si>
  <si>
    <t xml:space="preserve">Médico Cirujano </t>
  </si>
  <si>
    <t xml:space="preserve">Químico Farmacobiólogo (Extensión Ocozocoautla) </t>
  </si>
  <si>
    <t>Químico Farmacobiólogo</t>
  </si>
  <si>
    <t>Médico Cirujano</t>
  </si>
  <si>
    <t>Médico Cirujano *</t>
  </si>
  <si>
    <t xml:space="preserve">Gerontología </t>
  </si>
  <si>
    <t>Puericultura y Desarrollo Infantil</t>
  </si>
  <si>
    <t xml:space="preserve">Pedagogía </t>
  </si>
  <si>
    <t>Pedagogía *</t>
  </si>
  <si>
    <t xml:space="preserve">Pedagogía  </t>
  </si>
  <si>
    <t>Tecnologías de Información y Comunicación Aplicadas a la Educación (a distancia)</t>
  </si>
  <si>
    <t xml:space="preserve">Lengua y Literatura Hispanoamericanas </t>
  </si>
  <si>
    <t>Lengua y Literatura Hispanoamericanas *</t>
  </si>
  <si>
    <t>Filosofía</t>
  </si>
  <si>
    <t>Filosofía *</t>
  </si>
  <si>
    <t>Comunicación</t>
  </si>
  <si>
    <t>Comunicación *</t>
  </si>
  <si>
    <t>Bibliotecología y Gestión de Información</t>
  </si>
  <si>
    <t>Bibliotecología y Gestión de Información *</t>
  </si>
  <si>
    <t>Sociología</t>
  </si>
  <si>
    <t>Sociología *</t>
  </si>
  <si>
    <t>Historia</t>
  </si>
  <si>
    <t>Economía</t>
  </si>
  <si>
    <t>Economía *</t>
  </si>
  <si>
    <t>Antropología Social</t>
  </si>
  <si>
    <t>Antropología Social *</t>
  </si>
  <si>
    <t xml:space="preserve">Arquitectura </t>
  </si>
  <si>
    <t>Arquitectura *</t>
  </si>
  <si>
    <t>Ingeniería Civil</t>
  </si>
  <si>
    <t>Ingeniería Civil *</t>
  </si>
  <si>
    <t xml:space="preserve">No Evaluable </t>
  </si>
  <si>
    <t xml:space="preserve">Evaluable </t>
  </si>
  <si>
    <t>UA / PE</t>
  </si>
  <si>
    <t>...Continuación</t>
  </si>
  <si>
    <t>Continúa…</t>
  </si>
  <si>
    <t>Inglés (a distancia)</t>
  </si>
  <si>
    <t>Enseñanza del Inglés</t>
  </si>
  <si>
    <t xml:space="preserve">Enseñanza del Inglés </t>
  </si>
  <si>
    <t>Enseñanza del Francés</t>
  </si>
  <si>
    <t>Gestión de la Micro, Pequeña y Mediana Empresa (a distancia)</t>
  </si>
  <si>
    <t xml:space="preserve">Gestión Turística </t>
  </si>
  <si>
    <t xml:space="preserve">Contaduría </t>
  </si>
  <si>
    <t xml:space="preserve">Administración </t>
  </si>
  <si>
    <t xml:space="preserve">Agronegocios </t>
  </si>
  <si>
    <t>Gestión Turística *</t>
  </si>
  <si>
    <t>Comercio Internacional</t>
  </si>
  <si>
    <t>Agronegocios</t>
  </si>
  <si>
    <t>Sistemas Computacionales</t>
  </si>
  <si>
    <t>Ingeniería en Desarrollo y Tecnologías de Software</t>
  </si>
  <si>
    <t>Gestión Turística</t>
  </si>
  <si>
    <t>Ingeniero Agroindustrial</t>
  </si>
  <si>
    <t>Médico Veterinario  Zootecnista</t>
  </si>
  <si>
    <t>Ingeniería en Agronomía</t>
  </si>
  <si>
    <t>Seguridad Alimentaria ( a distancia)</t>
  </si>
  <si>
    <t>Medicina Veterinaria y Zootecnia</t>
  </si>
  <si>
    <t>Ingeniería en Sistemas Forestales</t>
  </si>
  <si>
    <t>Ingeniería en Procesos Agroindustriales</t>
  </si>
  <si>
    <t>Ingeniería en Desarrollo Rural</t>
  </si>
  <si>
    <t xml:space="preserve">Ingeniero Agrónomo </t>
  </si>
  <si>
    <t>Gestión de Cadenas Productivas (a distancia)</t>
  </si>
  <si>
    <t>Ingeniero Forestal</t>
  </si>
  <si>
    <t>Ingeniero Agrónomo Tropical</t>
  </si>
  <si>
    <t xml:space="preserve">Médico Veterinario  Zootecnista (Extensión Pichucalco) </t>
  </si>
  <si>
    <t>Médico Veterinario Zootecnista *</t>
  </si>
  <si>
    <t>Población escolar de nivel licenciatura evaluable y no evaluable por  DES, UA, PE y género</t>
  </si>
  <si>
    <t>** La matrícula de Extensión Veterinaria (Pichucalco) se encuentran incluída en la Facultad de Medicina Veterinaria y Zootecnia.</t>
  </si>
  <si>
    <t>Químico Farmacobiólogo (Extensión Ocozocoautla)</t>
  </si>
  <si>
    <t>Ingeniería en Proceso Agroindustriales</t>
  </si>
  <si>
    <t>Médico Veterinario  Zootecnista (Extensión Pichucalco) **</t>
  </si>
  <si>
    <t>Zoque, otras.</t>
  </si>
  <si>
    <t>Tzeltal, Tzotzil, Zoque, otras.</t>
  </si>
  <si>
    <t>Chol, Tojolabal, Tzeltal, Zoque.</t>
  </si>
  <si>
    <t>Tzotzil.</t>
  </si>
  <si>
    <t>Gerencia Social (a distancia)</t>
  </si>
  <si>
    <t>Tzeltal, Mame.</t>
  </si>
  <si>
    <t>Estadística y Sistemas de Información (a distancia)</t>
  </si>
  <si>
    <t>Tzeltal, Zoque, otras.</t>
  </si>
  <si>
    <t>Chol, Tzeltal, Tzotzil, Zoque, Lacandón, otras.</t>
  </si>
  <si>
    <t>Ingenieria Fisica</t>
  </si>
  <si>
    <t>Tzeltal, Tzotzil.</t>
  </si>
  <si>
    <t>Tzeltal, Mame, Lacandón, otras.</t>
  </si>
  <si>
    <t>Tzeltal, Tzotzil, Zoque, Lacandón.</t>
  </si>
  <si>
    <t>Chol, Tojolabal, Tzeltal, Tzotzil, Zoque, Mame, otras.</t>
  </si>
  <si>
    <t>Tzeltal, Tzotzil, Zoque.</t>
  </si>
  <si>
    <t>Otras.</t>
  </si>
  <si>
    <t>Pedagogía</t>
  </si>
  <si>
    <t>Chol, Mame, otras.</t>
  </si>
  <si>
    <t>Chol, Tzotzil, Zoque.</t>
  </si>
  <si>
    <t>Lengua y Literatura Hispanoamericanas</t>
  </si>
  <si>
    <t>Tzeltal, Zoque.</t>
  </si>
  <si>
    <t>Chol, Tzotzil, Zoque, otras.</t>
  </si>
  <si>
    <t>Chol, Tzeltal, Tzotzil, Mame, Zoque, otras.</t>
  </si>
  <si>
    <t>Chol, Tojolabal, Tzeltal, Tzotzil.</t>
  </si>
  <si>
    <t>Chol, Tzeltal, Tzotzil, Zoque.</t>
  </si>
  <si>
    <t>Chol, Tzeltal, Tzotzil, otras.</t>
  </si>
  <si>
    <t>Arquitectura</t>
  </si>
  <si>
    <t>Alumnos</t>
  </si>
  <si>
    <t>Grupo étnico</t>
  </si>
  <si>
    <t>Chol, Zoque.</t>
  </si>
  <si>
    <t>Chol, Tzeltal, Tzotzil.</t>
  </si>
  <si>
    <t>Tzeltal, Zoque, Tzotzil.</t>
  </si>
  <si>
    <t>Chol, Zoque, otras.</t>
  </si>
  <si>
    <t>Chol, Tzotzil.</t>
  </si>
  <si>
    <t>Tzotzil, Zoque.</t>
  </si>
  <si>
    <t>Zoque.</t>
  </si>
  <si>
    <t>Chol, Tojolabal, Tzeltal, Tzotzil, otras.</t>
  </si>
  <si>
    <t>Mame, Lacandón, otras.</t>
  </si>
  <si>
    <t>Mame, otras.</t>
  </si>
  <si>
    <t>Tzotzil, Zoque, otras.</t>
  </si>
  <si>
    <t>Chol, Tojolabal, Tzeltal, Tzotzil, Zoque, otras.</t>
  </si>
  <si>
    <t>Ingenieria en Desarrollo y Tecnologias del Software</t>
  </si>
  <si>
    <t>Chol, Tzeltal, Tzotzil, Lacandón, Zoque, otras.</t>
  </si>
  <si>
    <t>Chol, Tzeltal, Tzotzil, Zoque, otras.</t>
  </si>
  <si>
    <t>Chol, Tzeltal, Tzotzil, Lacandón, Zoque, Mame, otras.</t>
  </si>
  <si>
    <t>Mame, Zoque, otras.</t>
  </si>
  <si>
    <t>Chol, Tzeltal.</t>
  </si>
  <si>
    <t>Chol, Tzeltal, Lacandón.</t>
  </si>
  <si>
    <t>Gestión de Cadenas Productivas ( a distancia)</t>
  </si>
  <si>
    <t>Tzeltal, Tzotzil, Mame, otras.</t>
  </si>
  <si>
    <t>Chol,Tojolabal, Mame, otras.</t>
  </si>
  <si>
    <t>Medicina Veterinaria y Zootecnia (Extensión Pichucalco)</t>
  </si>
  <si>
    <t>Población escolar de licenciatura que pertenece a un grupo étnico por PE y género</t>
  </si>
  <si>
    <t>Chol, Tojolabal, Tzeltal, Tzotzil, Zoque.</t>
  </si>
  <si>
    <t>Chol, Tojolabal, Tzeltal, Tzotzil, Lacandón, Zoque, otras.</t>
  </si>
  <si>
    <t>Tzeltal.</t>
  </si>
  <si>
    <t>Tzeltal, Mame, otras.</t>
  </si>
  <si>
    <t>Tzeltal, Tzotzil, Mame.</t>
  </si>
  <si>
    <t>Chol, Tzeltal, Tzotzil, Mame, Lacandón, otras.</t>
  </si>
  <si>
    <t>Mame.</t>
  </si>
  <si>
    <t>Chol, Tzeltal, Tzotzil, Mame, Zoque.</t>
  </si>
  <si>
    <t>Chol, Tojolabal, Tzeltal, Tzotzil, Mame, Zoque.</t>
  </si>
  <si>
    <t>Lengua Indigena</t>
  </si>
  <si>
    <t>Zoque,Tzotzil.</t>
  </si>
  <si>
    <t>Chol, Tojolabal, Tzeltal, Tzotzil, Mame, otras.</t>
  </si>
  <si>
    <t>Chol. Tzotzil.</t>
  </si>
  <si>
    <t>Tojolabal, Mame, otras.</t>
  </si>
  <si>
    <r>
      <t xml:space="preserve">Tzeltal, </t>
    </r>
    <r>
      <rPr>
        <sz val="8"/>
        <rFont val="Arial TUR"/>
      </rPr>
      <t>Zoque.</t>
    </r>
  </si>
  <si>
    <t>Población escolar de licenciatura hablante de lengua indígena por PE y género</t>
  </si>
  <si>
    <t>Ingienerìa en Desarrollo y Tecnologìas de Software</t>
  </si>
  <si>
    <t>Población escolar de licenciatura con discapacidad por PE y género</t>
  </si>
  <si>
    <t>Fuente: Dirección de Gestión de la Calidad, UNACH.</t>
  </si>
  <si>
    <t xml:space="preserve">            Total</t>
  </si>
  <si>
    <t>Programas educativos de licenciatura reconocidos por su calidad, por  DES, UA y género</t>
  </si>
  <si>
    <t>Fuente:  Dirección de Desarrollo Bibliotecario, UNACH.</t>
  </si>
  <si>
    <t>Centro de Estudios Avanzados y Extensión (CEAyE)</t>
  </si>
  <si>
    <t>Biblioteca Central</t>
  </si>
  <si>
    <t>Escuela de Gestón y Autodesarrollo Indígena</t>
  </si>
  <si>
    <t>Tesis</t>
  </si>
  <si>
    <t>Revistas</t>
  </si>
  <si>
    <t>Libros</t>
  </si>
  <si>
    <t>Volúmenes</t>
  </si>
  <si>
    <t>Títulos</t>
  </si>
  <si>
    <t xml:space="preserve">Existencia </t>
  </si>
  <si>
    <t>Adquisición</t>
  </si>
  <si>
    <t>Acervo bibliográfico adquirido y existencia por DES y UA</t>
  </si>
  <si>
    <t>*** S/B: Sin Biblioteca.</t>
  </si>
  <si>
    <t>** Biblioteca de Humanidades y Biociencias están incluídos en el CEA.</t>
  </si>
  <si>
    <t xml:space="preserve">* S/D: Sin datos.  </t>
  </si>
  <si>
    <t>Biblioteca Digital</t>
  </si>
  <si>
    <t>Centro de Estudios para el Arte y la Cultura (CEUNACH) *</t>
  </si>
  <si>
    <t>Centro de Estudios para la Construcción de la Ciudadanía y la Seguridad (CECOCISE) ***</t>
  </si>
  <si>
    <t>Instituto de Investigaciones Jurídicas *</t>
  </si>
  <si>
    <t>Instituto de Biociencias **</t>
  </si>
  <si>
    <t>Centro Mesoamericano de Estudios en Salud Pública y Desastres (CEMESAD) *</t>
  </si>
  <si>
    <t>Escuela de Humanidades (Pijijiapan) ***</t>
  </si>
  <si>
    <t>Escuela de Humanidades (Tapachula) **</t>
  </si>
  <si>
    <t>Centro Investigaciones Turísticas Aplicadas (CITA) *</t>
  </si>
  <si>
    <t>Centro Universidad-Empresa (CEUNE) *</t>
  </si>
  <si>
    <t>Externo</t>
  </si>
  <si>
    <t>UNACH</t>
  </si>
  <si>
    <t xml:space="preserve">    Libros</t>
  </si>
  <si>
    <t>Usuarios</t>
  </si>
  <si>
    <t>Interno</t>
  </si>
  <si>
    <t>Préstamos</t>
  </si>
  <si>
    <t>Préstamos bibliotecarios y usuarios por DES y UA</t>
  </si>
  <si>
    <t>Establecer las bases de colaboración mediante las cuales se instalará el Centro Autorizado de exámenes de ICDL, para que se pueda capacitar y realizar los exámenes de certificación ICDL, para candidatos en el Nodo Periférico del SEND, ubicado dentro de las instalaciones de la UNACH.</t>
  </si>
  <si>
    <t>Asociación para el Desarrollo del Sistema Nacional de Educación a Distancia A. C.  (SINED) y UNACH.</t>
  </si>
  <si>
    <t>Colaboración</t>
  </si>
  <si>
    <t>Establecer las bases de colaboración mediante las cuales funcionara el Nodo Periférico del SINED, ubicado en las instalaciones de la UNACH.</t>
  </si>
  <si>
    <t>Establecer las bases y los lineamientos de colaboración para llevar a cabo el intercambio de alumnos, profesores e investigadores.</t>
  </si>
  <si>
    <t>Universidad Santo Tomás (Colombia) y UNACH.</t>
  </si>
  <si>
    <t>Específico</t>
  </si>
  <si>
    <t>Establecer las bases y los lineamientos de colaboración para llevar a cabo, entre ambas instituciones, proyectos, actividades y acciones de mutuo beneficio para sus comunidades académicas.</t>
  </si>
  <si>
    <t>(Convenio de Marco de Cooperación)</t>
  </si>
  <si>
    <t xml:space="preserve">Establecer las bases de colaboración académica entre las partes, en los campos de la docencia, la investigación, la extensión y la difusión de la cultura, así como los servicios de apoyo técnico y tecnológico. </t>
  </si>
  <si>
    <t>Universidad Autónoma de Chapingo y UNACH.</t>
  </si>
  <si>
    <t>General</t>
  </si>
  <si>
    <t>El establecimiento de las condiciones a las que se sujeta la canalización de los recursos otorgados por el “CONACYT” en favor de las partes.</t>
  </si>
  <si>
    <t>Consejo Nacional de Ciencia y Tecnología (CONACYT) y UNACH.</t>
  </si>
  <si>
    <t>(Convenio de Asignación de Recursos)</t>
  </si>
  <si>
    <t>Vigencia</t>
  </si>
  <si>
    <t>Fecha de firma</t>
  </si>
  <si>
    <t>Objetivo</t>
  </si>
  <si>
    <t>Partes que intervienen</t>
  </si>
  <si>
    <t>Tipo de convenio</t>
  </si>
  <si>
    <t>… Continuación</t>
  </si>
  <si>
    <t>Establecer las bases mediante las cuales las partes colaborarán en el desarrollo del proyecto denominado “Coedición y Publicación de Obras” de mutuo interés científico y que se generen con motivo de los trabajos que se realicen al amparo del proyecto del “LNVCS”, con la finalidad de apoyar la investigación y divulgación científica.</t>
  </si>
  <si>
    <t>Universidad de Guadalajara “UDG”, Universidad Autónoma de Ciudad Juárez “UACJ”, Universidad de Sonora “USON” y UNACH.</t>
  </si>
  <si>
    <t>Establecer las bases mediante las cuales las partes colaborarán en el desarrollo del proyecto denominado “Capacitación de Recursos Humanos”, programas de posgrado, así como, en la promoción de acciones de movilidad destinadas al personal que integra la planilla del “LNVCS”.</t>
  </si>
  <si>
    <t>Establecer las bases mediante las cuales las partes colaborarán en el desarrollo del proyecto denominado “Laboratorio Nacional de Vivienda y Comunidades Sustentables”, para desarrollar sinergias colaborativas con actores públicos, privados y sociales a nivel local, regional, nacional e internacional.</t>
  </si>
  <si>
    <t>Establecer los mecanismos de colaboración entre las partes, para apoyarse mutuamente en la realización de actividades artisticoculturales, en beneficio del Museo de la Ciudad y de la UNACH y, por consiguiente, de los habitantes de la ciudad de Tuxtla Gutiérrez, Chiapas.</t>
  </si>
  <si>
    <t>Fundación Fernando Castañón Gamboa, Pro Museo de la Ciudad de Tuxtla Gutiérrez, Asociación Civil y UNACH.</t>
  </si>
  <si>
    <t>Convenio de Colaboración</t>
  </si>
  <si>
    <t>Establecer criterios bajo los cuales UNACH y UCF realizarán conjuntamente actividades de colaboración de interés mutuo.</t>
  </si>
  <si>
    <t>University Of Central Florida (Estados Unidos) y UNACH.</t>
  </si>
  <si>
    <t>Establecer las bases y mecanismos de colaboración Intrainstitucional, con la finalidad de que la Facultad, realice los análisis de laboratorio, la fauna edáfica, densidad y biomasa en muestras de suelo y clasificación de la macro, meso y microfauna de invertebrados.</t>
  </si>
  <si>
    <t>Facultad de Ciencias Agronómicas, Campus V, Villaflores y UNACH.</t>
  </si>
  <si>
    <t>Establecer bases y mecanismos operativos entre las partes a efecto de que la UNACH instrumente la asesoría denominada “Acompañamiento, Capacitación e Incubación de Proyectos Productivos en localidades del estado de Chiapas” para los beneficiarios de PROSPERA.</t>
  </si>
  <si>
    <t>La Secretaría de Desarrollo Social, a través de su órgano administrativo desconcentrado la Coordinación Nacional de Prospera Programa de Inclusión Social y UNACH.</t>
  </si>
  <si>
    <t xml:space="preserve">Establecer las bases para llevar a cabo entre ambas instituciones universitarias, el intercambio de estudiantes a nivel de grado de las carreras afines a las Ciencias Agropecuarias, Sociales, Contables, Administrativas, Sociales y Humanidades y de personal académico.  </t>
  </si>
  <si>
    <t>Universidad de San Carlos (Guatemala), a través del Centro Universitario de Noroccidente (CUNOROC) y UNACH.</t>
  </si>
  <si>
    <t>Carta de Entendimiento</t>
  </si>
  <si>
    <t>Establecer las bases para el intercambio de alumnos, profesores e investigadores de la ULA y la UNACH.</t>
  </si>
  <si>
    <t>Universidad de los Andes – ULA (Mérida – Venezuela) y UNACH.</t>
  </si>
  <si>
    <t>Tiene por objeto establecer las bases de colaboración, los derechos y las obligaciones entre las partes, para diseñar y establecer un Programa Interinstitucional de Doble Titulación.</t>
  </si>
  <si>
    <t>Establecer entre las partes las bases para la movilidad y el intercambio de alumnos, en el ámbito de los estudios de licenciatura y posgrado, investigación y extensión, respetándo las norma de cada institución.</t>
  </si>
  <si>
    <t>Universidad Da Coruña (España) y UNACH.</t>
  </si>
  <si>
    <t>Establecer las bases y mecanismos de colaboración Institucional entre las partes, con la finalidad de trabajar en la conservación, protección, difusión e investigación para el uso sustentable de la zonas sujetas a conservación ecológica “El Cabildo Amatal” y “El Gancho – Murillo”.</t>
  </si>
  <si>
    <t>Secretaría de Medio Ambiente e Historia Natural del Gobierno del Estado de Chiapas (SEMAHN) y UNACH.</t>
  </si>
  <si>
    <t>Establecer las bases y los mecanismos de la colaboración académica entre las partes, Desarrollo de Programas y de Proyectos de Investigación conjuntos.</t>
  </si>
  <si>
    <t xml:space="preserve">Colegio de Bachilleres de Chiapas y UNACH. </t>
  </si>
  <si>
    <t>Establecer las bases y mecanismos de colaboración académica entre las partes, a fin de que la UNACH, a través de la Coordinación General de la Universidad Virtual, desarrolle e imparta 8 programas educativos de Licenciatura en modalidad abierta y a distancia, dirigidos a personas que se encuentran sujetas a medida cautelar o purgando sentencia en los Centros Estatales para la Reinserción Social de Sentenciados en el Estado de Chiapas.</t>
  </si>
  <si>
    <t>Secretaría de Seguridad y Protección Ciudadana y UNACH.</t>
  </si>
  <si>
    <t>Establecer las bases y mecanismos de colaboración institucional, con la finalidad que la Facultad realice los análisis de laboratorio Materia Orgánica y Sulfatos Extraíbles en muestra de suelo, correspondientes al “Programa de calidad de Suelos en área de Obra y sus Alrededores”.</t>
  </si>
  <si>
    <t xml:space="preserve">Facultad de Ciencias Agrícolas, Campus IV, Huehuetán y UNACH. </t>
  </si>
  <si>
    <t xml:space="preserve">La UAC realice el análisis de “Hidrocarburos Aromáticos Policíclicos, Metales y Coliformes Fecales de Organismos Acuáticos “. </t>
  </si>
  <si>
    <t>Universidad Autónoma de Campeche (UAC).</t>
  </si>
  <si>
    <t xml:space="preserve">Lograr una efectiva colaboración interinstitucional entre las partes, que se traduzca en la planificación, organización y ejecución de cursos de capacitación en diferentes temas en el ámbito de sus respetivas competencias. </t>
  </si>
  <si>
    <t xml:space="preserve">Instituto de Capacitación y Vinculación Tecnológica del Estado de Chiapas (ICATECH). </t>
  </si>
  <si>
    <t>INDEFINIDO</t>
  </si>
  <si>
    <t xml:space="preserve">Establecer las bases y los mecanismos de colaboración e intercambio de apoyo institucional entre las partes, con la finalidad de realizar programas de interés mutuo, para promover la educación, cultura y tecnología en la esfera de sus respectivas competencias para contribuir en el desarrollo social, cultural y económico de la región, estado y nación. </t>
  </si>
  <si>
    <t>Unión Nacional de Organizaciones Productivas Ciudadanas, A. C. y UNACH.</t>
  </si>
  <si>
    <t>Establecer  las bases y los mecanismos de colaboración entre “las partes” a fin de que la “UNACH” a través del CEMESAD imparta a los servidores públicos “el REPSS” Congreso Internacional de Gestión y Sistema de Salud.</t>
  </si>
  <si>
    <t>Régimen estatal de protección social en salud (REPSS) y UNACH.</t>
  </si>
  <si>
    <t>Establecer las bases y los mecanismos de colaboración en las partes a fin de que la UNACH a través del Centro Mesoamericano de Estudios en Salud Pública y Desastres imparta a los servidores públicos de “el REPSS” el diplomado en Principios de Gerencia de Sistemas y Servicios de Salud.</t>
  </si>
  <si>
    <t>Régimen estatal de protección social en salud (seguro popular) (REPSS) y UNACH.</t>
  </si>
  <si>
    <t>3 AÑOS</t>
  </si>
  <si>
    <t>Brindar al personal del REPSS, en los campos de docencia, investigación, actividades académicas, científicas y culturales, su oferta educativa de posgrado, así como de diplomados, cursos de capacitación y de educación médica continua, talleres de manera presencial, semi presencial y/o virtual, tendientes a mejorar la profesionalización de su recurso humano.</t>
  </si>
  <si>
    <t>Marco de colaboración institucional régimen estatal de protección social en salud (Seguro popular) (REPSS) y UNACH.</t>
  </si>
  <si>
    <t>06 MESES</t>
  </si>
  <si>
    <t>Llevar a cabo la planeación, contratación, ejecución, supervisión y en marcha proyectos de la INFE.</t>
  </si>
  <si>
    <t>“El Instituto Nacional de la Infraestructura Física Educativa del Estado de Chiapas” y UNACH.</t>
  </si>
  <si>
    <t>Establecer  la coordinación y realización de acciones para impulsar el desarrollo integral del Municipio de Suchiapa, Chiapas, que propicie el cambio de sistema de vida de sus habitantes, con equidad y justicia social dentro del marco del programa de “Servicio Social Comunitario de Resistencia”.</t>
  </si>
  <si>
    <t>Suchiapa.</t>
  </si>
  <si>
    <t xml:space="preserve">Establecer las bases y mecanismos de colaboración y de apoyo institucional entre las partes, con la finalidad de realizar programas de interés mutuo para promover la educación, la investigación y la cultura en la esfera de sus respectivas competencias. </t>
  </si>
  <si>
    <t>CATIE.</t>
  </si>
  <si>
    <t>Establecer las bases y los mecanismos de colaboración entre las partes para realizar acciones conjuntas y coordinación de esfuerzos institucionales.</t>
  </si>
  <si>
    <t>Poder Ejecutivo del Estado de Chiapas.</t>
  </si>
  <si>
    <t>Fortalecer las competencias de alumnos de la UNACH, mediante la realización de servicios de asesoría, a través de estancias de capacitación, organizar eventos de extensión y de difusión como conferencias, cursos, talleres.</t>
  </si>
  <si>
    <t>Colegio de Médicos Veterinarios Zootecnistas de Chiapas, A. C.</t>
  </si>
  <si>
    <t>Para llevar a cabo acciones conjuntas en el ámbito de la ganadería e investigación.</t>
  </si>
  <si>
    <t>Asociación Ganadera Local de Ocozocoautla, Chiapas y UNACH.</t>
  </si>
  <si>
    <t>Otorgar todo tipo de crédito a los trabajadores.</t>
  </si>
  <si>
    <t>Empresa Eaternam, S.A.  P.I DE C.V. y UNACH.</t>
  </si>
  <si>
    <t>Impartir la capacitación a 135 supervisores de zona del nivel educación básica.</t>
  </si>
  <si>
    <t>Secretaría de Educación del Gobierno del Estado y UNACH.</t>
  </si>
  <si>
    <t>Establecer la coordinación y realización de acciones para impulsar el desarrollo integral del municipio de Jitotol, Chiapas.</t>
  </si>
  <si>
    <t>H. Ayuntamiento Municipal Constitucional de Jitotol, Chiapas y UNACH.</t>
  </si>
  <si>
    <t>Establecer la coordinación y realización de acciones para impulsar el desarrollo integral del municipio de Chicoasén, Chiapas.</t>
  </si>
  <si>
    <t>H. Ayuntamiento Municipal Constitucional de Chicoasén, Chiapas y UNACH.</t>
  </si>
  <si>
    <t>Establecer la coordinación y realización de acciones para impulsar el desarrollo integral del municipio de San Fernando, Chiapas.</t>
  </si>
  <si>
    <t>H. Ayuntamiento Municipal Constitucional de San Fernando, Chiapas y UNACH.</t>
  </si>
  <si>
    <t>Establecer la coordinación y realizar acciones para impulsar el desarrollo integral del municipio de Tzimol, Chiapas.</t>
  </si>
  <si>
    <t>H. Ayuntamiento Municipal Constitucional de Tzimol, Chiapas y UNACH.</t>
  </si>
  <si>
    <t>Establecer la coordinación y realización para impulsar el desarrollo del municipio de Totolapa, Chiapas.</t>
  </si>
  <si>
    <t>H. Ayuntamiento Municipal Constitucional Totolapa, Chiapas y UNACH.</t>
  </si>
  <si>
    <t>Establecer la coordinación y realización de acciones para impulsar el desarrollo integral del municipio de San Lucas, Chiapas.</t>
  </si>
  <si>
    <t>H. Ayuntamiento Municipal Constitucional de San Lucas, Chiapas y UNACH.</t>
  </si>
  <si>
    <t>Impulsar el desarrollo integral del municipio de Chiapilla, Chiapas.</t>
  </si>
  <si>
    <t>H. Ayuntamiento Municipal Constitucional de Chiapilla, Chiapas y UNACH.</t>
  </si>
  <si>
    <t>5 AÑOS</t>
  </si>
  <si>
    <t>Establecer las bases y condiciones que rigen la movilidad e intercambio de estudiantes.</t>
  </si>
  <si>
    <t>Universidad Francisco de Paula Santander Ocaña, Colombia y UNACH.</t>
  </si>
  <si>
    <t>Movilidad</t>
  </si>
  <si>
    <t>Formalizar la entrega de la aportación económica.</t>
  </si>
  <si>
    <t>Reconocimiento y Finiquito Centro Nacional de Evaluación para la Educación Superior y UNACH.</t>
  </si>
  <si>
    <t>Tiene como objeto establecer las bases de colaboración, con el propósito de definir la aplicación de los exámenes propiedad del “CENEVAL”.</t>
  </si>
  <si>
    <t>Centro Nacional de Evaluación para la Educación Superior (CENEVAL) y UNACH.</t>
  </si>
  <si>
    <t>Establecer vínculos de colaboración y emprender acciones de cooperación conjunta.</t>
  </si>
  <si>
    <t>Centro Nacional de Evaluación para la Educación superior CENEVAL y UNACH.</t>
  </si>
  <si>
    <t>Acuerdan colaborar con lealtad y en un marco global de actuación y                                         cooperación para ambas instituciones.</t>
  </si>
  <si>
    <t>UNIVERSA (México S.A. de C.V. y UNACH.</t>
  </si>
  <si>
    <t>Establecer las bases y mecanismos de colaboración en el ámbito de sus respectivas competencias y conforme a sus atribuciones y capacidades presupuestarias y financieras.</t>
  </si>
  <si>
    <t>Sociedad denominada ROTOINNOVACIÓN, S.A. DE C. V. y UNACH.</t>
  </si>
  <si>
    <t>Establecer entre ambas instituciones el intercambio de estudiantes.</t>
  </si>
  <si>
    <t>Universidad San Carlos de Guatemala a través del Centro Universitario Occidente (CUNOROC) y UNACH.</t>
  </si>
  <si>
    <t>Desarrollo de proyectos organización de actividades académicas y científicas.</t>
  </si>
  <si>
    <t>State university of New York College at Plattsburg Estados Unidos de America y UNACH.</t>
  </si>
  <si>
    <t>Establecer los términos y condiciones conforme se llevará a cabo el plan de trabajo programas becas Santander de movilidad nacional</t>
  </si>
  <si>
    <t>Banco Santander de movilidad y UNACH.</t>
  </si>
  <si>
    <t>3 AÑOS.</t>
  </si>
  <si>
    <t>Manifiestan conocer cumplir y aceptar las condiciones y requisitos de la convocatoria del programa de becas.</t>
  </si>
  <si>
    <t>Banco Santander (México) jóvenes, profesores e investigadores y UNACH.</t>
  </si>
  <si>
    <t>Manifiesta conocer cumplir y aceptar las condiciones y requisitos de la convocatoria del programa de becas.</t>
  </si>
  <si>
    <t>Banco Santander (México) estudiante de grado y UNACH.</t>
  </si>
  <si>
    <t>INDEFINIDA</t>
  </si>
  <si>
    <t>Acuerdan establecer bajo una filosofía las bases de cooperación recíproca.</t>
  </si>
  <si>
    <t>Banco Santander México, Sociedad Anónima, Institución de Banca Múltiple Grupo Financiero Santander, México y UNACH.</t>
  </si>
  <si>
    <t>Intercambio de estudiantes, profesores investigadores y personal administrativo.</t>
  </si>
  <si>
    <t>Tiene por objeto establecer las bases y mecanismos de colaboración para la formación de recursos humanos y la cooperación educativa.</t>
  </si>
  <si>
    <t>Secretaría de Relaciones Exteriores (AMEXCID) y UNACH.</t>
  </si>
  <si>
    <t>Recolectar, pepenar, deshuesar, desensamblar, desmantelar, descomponer, comprimir y compactar.</t>
  </si>
  <si>
    <t>La empresa ECORECICKLA Servicio de Reciclaje Mixtos S. A. DE C. V. y UNACH.</t>
  </si>
  <si>
    <t>Tiene por objeto revalidar el Convenio General de Colaboración que “las partes” signaron el 19 de noviembre 2014.</t>
  </si>
  <si>
    <t>El Centro Regional de Alta Especialidad de Chiapas y UNACH.</t>
  </si>
  <si>
    <t>Establecer las bases de colaboración académica.</t>
  </si>
  <si>
    <t>Facultad Latinoamericana de Ciencias Sociales (FLACSO) y UNACH.</t>
  </si>
  <si>
    <t>Intercambio de estudiantes profesores, investigadores y el personal administrativo.</t>
  </si>
  <si>
    <t>Instituto Politécnico Da Guarda (Portugal) y UNACH.</t>
  </si>
  <si>
    <t>Mejorar el aprovechamiento de los recursos humanos y materiales que ambas instituciones poseen.</t>
  </si>
  <si>
    <t>Gobierno del Estado de Chiapas a través de la Secretaría para el Desarrollo de la Frontera Sur y enlace para la cooperación Internacional y UNACH.</t>
  </si>
  <si>
    <t>Establecer las bases y los mecanismos de colaboración y coordinación entre las partes en los campos de docencia.</t>
  </si>
  <si>
    <t>El H. Ayuntamiento Municipal Constitucional de Tapachula, Chiapas y UNACH.</t>
  </si>
  <si>
    <t>Desarrollar la cooperación académica y educativa, así como, promover el entendimiento mutuo entre ambas partes, intercambio de personal docente, investigador, administrativo y estudiantil.</t>
  </si>
  <si>
    <t>Universidad de Coruña y UNACH.</t>
  </si>
  <si>
    <t>Acuerdo</t>
  </si>
  <si>
    <t>Establecer las bases para el intercambio de alumnos profesores e investigadores del Instituto politécnico Da Guarda.</t>
  </si>
  <si>
    <t>Regular la concesión de becas conjuntas destinadas a la formación de docentes de carrera o de planta y el personal directivo, administrativo.</t>
  </si>
  <si>
    <t>Fundación Carolina y UNACH.</t>
  </si>
  <si>
    <t>Tiene por objeto instrumentar las bases y los mecanismos de cooperación programa de colaboración para la asignación de campos a alumnos de la carrera de Médico Cirujano.</t>
  </si>
  <si>
    <t>Instituto de Seguridad Social de los Trabajadores del Estado de Chiapas (ISSTECH) y UNACH.</t>
  </si>
  <si>
    <t>Instituir la estructura administrativa para el desarrollo de internado de pregrado.</t>
  </si>
  <si>
    <t>Instituto de Seguridad Social de los Trabajadores del Estado de Chiapas (ISSTECH) Y UNACH.</t>
  </si>
  <si>
    <t>Coordinar esfuerzos institucionales dirigidos a la formación, capacitación y actualización de recursos humanos.</t>
  </si>
  <si>
    <t>Tiene por objeto establecer las bases y los criterios de colaboración entre las partes.</t>
  </si>
  <si>
    <t>Comercializadora GENEMEX Internacional, S.A de C.V. y UNACH.</t>
  </si>
  <si>
    <t>Establecer las bases para la cooperación y el intercambio de experiencias en el ámbito de los estudios de la licenciatura pregrado y posgrado.</t>
  </si>
  <si>
    <t>Universidad de los Lagos, Chile y UNACH.</t>
  </si>
  <si>
    <t xml:space="preserve">INDEFINIDO </t>
  </si>
  <si>
    <t>Pretender desarrollar acciones conjuntas entre las partes con la finalidad de potenciar la Docencia de Pre y Posgrado en el desarrollo de proyectos de investigación.</t>
  </si>
  <si>
    <t>Establecer bases de colaboración académica y de investigación entre la UNACH y la UCR.</t>
  </si>
  <si>
    <t>Universidad de Costa Rica y UNACH.</t>
  </si>
  <si>
    <t>Establecer las bases sobre las cuales se desarrolla la movilidad de alumnos, profesores e investigadores.</t>
  </si>
  <si>
    <t>1 AÑO</t>
  </si>
  <si>
    <t>Tiene por objeto sumar esfuerzos entre las partes para brindar información y orientación a los emprendedores a las micro, pequeñas y medianas empresas.</t>
  </si>
  <si>
    <t>Nacional Financiera Sociedad Nacional de Crédito Institución de Banca de Desarrollo y UNACH.</t>
  </si>
  <si>
    <t xml:space="preserve">3 AÑOS </t>
  </si>
  <si>
    <t>Tiene por objeto establecer las bases y los mecanismos de colaboración conforme a los cuales la “UNACH y Club de Industriales” llevaran a cabo en el ámbito de sus respectivas competencias y conforme a sus atribuciones y capacidades presupuestarias y financieras.</t>
  </si>
  <si>
    <t>Club de Industriales de Chiapas, S. A. y UNACH.</t>
  </si>
  <si>
    <t>Establecer las bases y los mecanismos de colaboración con la finalidad de generar la vinculación universitaria.</t>
  </si>
  <si>
    <t>Novalosa proyectos S.A. de C. V. y  UNACH</t>
  </si>
  <si>
    <t xml:space="preserve">4 AÑOS </t>
  </si>
  <si>
    <t>Tiene por objeto establecer las bases y los mecanismos de colaboración entre las partes y la UNACH.</t>
  </si>
  <si>
    <t>Secretaría de Medio Ambiente e Historia Natural del Gobierno del Estado de Chiapas y UNACH.</t>
  </si>
  <si>
    <t>Establecer las bases y condiciones que giran la movilidad e intercambio de estudiantes y profesores.</t>
  </si>
  <si>
    <t xml:space="preserve">La Universidad de Extremadura España y UNACH.                      </t>
  </si>
  <si>
    <t>Tiene por objeto establecer un marco de actuación para la colaboración institucional entre las partes en actividades enmarcadas en acuerdo o convenios específicos.</t>
  </si>
  <si>
    <t>Extremadura (España) y UNACH.</t>
  </si>
  <si>
    <t>Tiene por objeto establecer las bases y los esquemas de colaboración entre las partes, para llevar a cabo de manera conjunta la evaluación de planes de estudio y programas educativos.</t>
  </si>
  <si>
    <t>La Secretaría de Educación del Estado y UNACH.</t>
  </si>
  <si>
    <t>Establecer las bases y los mecanismos de colaboración entre la UNACH y el “Ayuntamiento”.</t>
  </si>
  <si>
    <t>Ayuntamiento Municipal Constitucional de las Rosas, Chiapas y UNACH.</t>
  </si>
  <si>
    <t xml:space="preserve">Establecer las bases y los mecanismos de colaboración entre las partes en los campos de docencia, investigación, difusión de la cultura actividades académicas y científicas. </t>
  </si>
  <si>
    <t>H. Ayuntamiento Tuxtla y UNACH.</t>
  </si>
  <si>
    <t>Relación de Convenios Nacionales e Internacionales suscritos con otros organismos (Públicos, Privados y No Gubernamentales)</t>
  </si>
  <si>
    <t>Fuente: Estancia Infantil Unach, Tuxtla.</t>
  </si>
  <si>
    <t xml:space="preserve">Facultad de Ciencias en Física y Matemáticas </t>
  </si>
  <si>
    <t xml:space="preserve">Facultad de Medicina Humana </t>
  </si>
  <si>
    <t xml:space="preserve">Comunicación </t>
  </si>
  <si>
    <t>Lengua y Literatura</t>
  </si>
  <si>
    <t>Facultad de Ingenieria</t>
  </si>
  <si>
    <t>Menores beneficiarios</t>
  </si>
  <si>
    <t xml:space="preserve">Alumnos beneficiarios </t>
  </si>
  <si>
    <t xml:space="preserve"> UA / PE</t>
  </si>
  <si>
    <t xml:space="preserve">Enero - Junio 2016     </t>
  </si>
  <si>
    <t>Alumnos beneficiarios por la Estancia Infantil UNACH, Tuxtla por DES, UA, PE y género</t>
  </si>
  <si>
    <t>Facultad de Ciencias en Física y Matemáticas</t>
  </si>
  <si>
    <t xml:space="preserve">Julio - Diciembre 2016     </t>
  </si>
  <si>
    <t>Fuente: Estancia Infantil, Tapachula, UNACH.</t>
  </si>
  <si>
    <t xml:space="preserve">Enero - Junio  2016    </t>
  </si>
  <si>
    <t xml:space="preserve">Alumnos beneficiarios por la Estancia Infantil UNACH, Tapachula por DES, UA, PE y género                                   </t>
  </si>
  <si>
    <t xml:space="preserve">Julio - Diciembre  2016    </t>
  </si>
  <si>
    <t>Fuente: Dirección General de Extensión Universitaria, UNACH.</t>
  </si>
  <si>
    <t>Centro de Estudios para el Desarrollo Municipal y Políticas Públicas  (CEDES)</t>
  </si>
  <si>
    <t>Facultad en Ciencias en Fisíca y Matemáticas</t>
  </si>
  <si>
    <t>Población beneficiada</t>
  </si>
  <si>
    <t>Actividades Deportivas</t>
  </si>
  <si>
    <t>Actividades deportivas por DES, UA y población beneficiada</t>
  </si>
  <si>
    <t xml:space="preserve">Julio - Diciembre 2016   </t>
  </si>
  <si>
    <t>Actividades Culturales</t>
  </si>
  <si>
    <t>Actividades culturales por DES, UA y población beneficiada</t>
  </si>
  <si>
    <t>Beneficiarios</t>
  </si>
  <si>
    <t>Ingienería en Desarrollo y Tecnología de Software</t>
  </si>
  <si>
    <t xml:space="preserve">por DES, UA, PE y género </t>
  </si>
  <si>
    <r>
      <t>Becas</t>
    </r>
    <r>
      <rPr>
        <b/>
        <sz val="10"/>
        <rFont val="Arial TUR"/>
      </rPr>
      <t xml:space="preserve"> apoyo a madres mexicanas jefas de familia para fortalecer su desarrollo profesional</t>
    </r>
    <r>
      <rPr>
        <b/>
        <sz val="10"/>
        <rFont val="Arial TUR"/>
        <family val="2"/>
        <charset val="162"/>
      </rPr>
      <t xml:space="preserve"> </t>
    </r>
  </si>
  <si>
    <t>Becas manutención por DES, UA, PE y género</t>
  </si>
  <si>
    <r>
      <t xml:space="preserve">Becas indígenas </t>
    </r>
    <r>
      <rPr>
        <b/>
        <sz val="10"/>
        <rFont val="Arial TUR"/>
        <family val="2"/>
        <charset val="162"/>
      </rPr>
      <t xml:space="preserve"> por DES, UA, PE y género</t>
    </r>
  </si>
  <si>
    <r>
      <t>Becas</t>
    </r>
    <r>
      <rPr>
        <b/>
        <sz val="10"/>
        <rFont val="Arial TUR"/>
      </rPr>
      <t xml:space="preserve"> de servicio social</t>
    </r>
    <r>
      <rPr>
        <b/>
        <sz val="10"/>
        <rFont val="Arial TUR"/>
        <family val="2"/>
        <charset val="162"/>
      </rPr>
      <t xml:space="preserve"> por DES, UA, PE y género</t>
    </r>
  </si>
  <si>
    <t>Becas apoya a tu transporte por DES, UA, PE y género</t>
  </si>
  <si>
    <t>Becas PRONABES por DES, UA, PE y género</t>
  </si>
  <si>
    <t>Afiliados</t>
  </si>
  <si>
    <t xml:space="preserve">  UA</t>
  </si>
  <si>
    <t>Seguro Facultativo afiliados al Instituto Mexicano del Seguro Social  (IMSS) por DES, UA y género</t>
  </si>
  <si>
    <t>Fuente: Dirección de Vinculación y Servicio Social, UNACH.</t>
  </si>
  <si>
    <t>Gerontología (Extensión Ocozocoautla)</t>
  </si>
  <si>
    <t>Municipal</t>
  </si>
  <si>
    <t>Comunitario</t>
  </si>
  <si>
    <t>Productivo</t>
  </si>
  <si>
    <t>Público</t>
  </si>
  <si>
    <t>Intra-universitario</t>
  </si>
  <si>
    <t>Seguridad Alimentaria (a distancia)</t>
  </si>
  <si>
    <t>Ingeniero Agrónomo</t>
  </si>
  <si>
    <t>Médico Veterinario  Zootecnista (Extensión Pichucalco)</t>
  </si>
  <si>
    <t>Servicio social por DES, UA, PE y sector</t>
  </si>
  <si>
    <t>Administración Turística *</t>
  </si>
  <si>
    <t>Administración de Empresas *</t>
  </si>
  <si>
    <t>Ingeniero Agrónomo Tropical (Opción: General) *</t>
  </si>
  <si>
    <t>Ingeniero Agrónomo Tropical (Opción: Fitotecnista) *</t>
  </si>
  <si>
    <t>Agosto - Diciembre 2016</t>
  </si>
  <si>
    <t>Externos</t>
  </si>
  <si>
    <t>Personal administrativo</t>
  </si>
  <si>
    <t>Personal docente</t>
  </si>
  <si>
    <t>Femenino</t>
  </si>
  <si>
    <t>Masculino</t>
  </si>
  <si>
    <t>a la Salud Universitaria (UASU) por  tipo de beneficiario y género</t>
  </si>
  <si>
    <t xml:space="preserve">Beneficiarios de la asistencia médica  brindada en  la Unidad de Atención </t>
  </si>
  <si>
    <t>Facultad de Ciencias Químicas (Extensión Ocozocoautla)</t>
  </si>
  <si>
    <t xml:space="preserve"> Noviazgo </t>
  </si>
  <si>
    <t>Bullyng</t>
  </si>
  <si>
    <t>Vectores</t>
  </si>
  <si>
    <t>Adicciones</t>
  </si>
  <si>
    <t>Relaciones  sanas en el noviazgo</t>
  </si>
  <si>
    <t>Nutrición</t>
  </si>
  <si>
    <t>Sexualidad</t>
  </si>
  <si>
    <t xml:space="preserve">  UA </t>
  </si>
  <si>
    <t xml:space="preserve">Beneficiarios de los Talleres </t>
  </si>
  <si>
    <t>Beneficiarios de las acciones de la Unidad de Atención a la Salud Universitaria (UASU) por DES, UA y tipo de taller</t>
  </si>
  <si>
    <t>Prevalencia en el consumo de tabaco y alcohol en jóvenes del CBTIS 144, turno vespertino de Tuxtla Gutiérrez.</t>
  </si>
  <si>
    <t>Tuxtla Gutiérrez</t>
  </si>
  <si>
    <t xml:space="preserve">Metodología cuanti-cualitativa para el estudio de la vivienda rural y el contexto urbano resiliente. Caso de estudio: Comunidades de la Zona Sur del municipio de Ocozocoautla, Chiapas (2da etapa). </t>
  </si>
  <si>
    <t>Diagnóstico para forestar la zona urbana del municipio de Arriaga, Chiapas.</t>
  </si>
  <si>
    <t>Arriaga</t>
  </si>
  <si>
    <t xml:space="preserve">Red de Centros Universitarios </t>
  </si>
  <si>
    <t>Parasitosis intestinal en una población rural de Ocozocoautla de Espinosa.</t>
  </si>
  <si>
    <t>Ocozocoaulta</t>
  </si>
  <si>
    <t>Campaña fase V: Detección de enfermedades crónico degenerativas y de transmisión sexual en comunidades vulnerables del municipio de Tuxtla Chico, Chiapas.</t>
  </si>
  <si>
    <t>Tuxtla Chico</t>
  </si>
  <si>
    <t>Vinculación para la atención del sobrepeso y obesidad en adolescentes de la unidad de desarrollo social San Pedro Progresivo.</t>
  </si>
  <si>
    <t>Estrategia de atención primaria a la salud en beneficio de la salud escolar y adolescencia: Jornada de Salud Ocular y Promoción de la Salud Reproductiva.</t>
  </si>
  <si>
    <t>Diagnóstico de Salud Comunitario en dos localidades con bajo desarrollo social en Chiapas, México.</t>
  </si>
  <si>
    <t>Detección y prevención de factores de riesgo de enfermedades cardiovasculares</t>
  </si>
  <si>
    <t>Tuxtla</t>
  </si>
  <si>
    <t>Uso y aprovechamiento de plantas medicinales de la región de Copainalá, Chiapas.</t>
  </si>
  <si>
    <t>Copainalá, Chiapas</t>
  </si>
  <si>
    <t>Estrategias Pedagógico-Administrativas para la creación de un Plan de Negocios del grupo “KEYLA” del ejido Azteca municipio de Cacahoatán, Chiapas.</t>
  </si>
  <si>
    <t>Pijijiapan</t>
  </si>
  <si>
    <t xml:space="preserve">Atención psicopedagógica para el mejoramiento del desempeño académico en alumnos de la Esc. Prim. Otilio Montaño, desde las tutorías aplicadas en la atención formal y no formal. </t>
  </si>
  <si>
    <t>Práctica de valores ambientales ciudadanos para una vida sustentable en las familias del Fraccionamiento Vida Mejor.</t>
  </si>
  <si>
    <t>Conservando el ambiente por medio de las reglas de las tres erres: Reciclar, reusar y reducir; en las escuelas primarias “Restauramiento de la República” y “Emilio Rabasa Estebanell” Tuxtla Gutiérrez; Chiapas. DOCMA en pro para la lectoescritura.</t>
  </si>
  <si>
    <t>Mi Reeencuentro con las Matemáticas.</t>
  </si>
  <si>
    <t>Tapachula</t>
  </si>
  <si>
    <t>Intervención psicopedagógica para el reconocimiento y apoyo de las necesidades socioeducativas de las madres trabajadoras e hijas del municipio de Tapachula, Chiapas .</t>
  </si>
  <si>
    <t>Cacahoatán</t>
  </si>
  <si>
    <t>Las estrategias de aprendizaje, un asunto central en la formación integral del estudiante del nivel medio superior.</t>
  </si>
  <si>
    <t>Integración del archivo histórico de la Facultad de Humanidades.</t>
  </si>
  <si>
    <t xml:space="preserve">Cine club: Fomentando competencias ciudadanas en el Centro de Internamiento Especializado para Adolescentes “Villa Crisol”. </t>
  </si>
  <si>
    <t xml:space="preserve">Desarrollo de habilidades informativas: Un (acercamiento) al estudio de la formación de usuario en los Alumnos de 5 y 6 Grado Grupo A de la Escuela Primeria Federal Club de Leones. </t>
  </si>
  <si>
    <t>Derechos Humanos y Género en la Universidad Autónoma de Chiapas.</t>
  </si>
  <si>
    <t>Reorganización Integral de la Biblioteca “Armando Duvalier”, de la Facultad de Humanidades de la Universidad Autónoma de Chiapas</t>
  </si>
  <si>
    <t>Berriozábal</t>
  </si>
  <si>
    <t>Fortalecimiento y difusión del huerto universitario en la Facultad Ciencias Sociales-UNACH.</t>
  </si>
  <si>
    <t xml:space="preserve">Análisis del rol socio-organizativo que ha jugado el Servicio Social Comunitario, en la implementación de apoyos gubernamentales en el Municipio de Ocotepec, Chiapas. </t>
  </si>
  <si>
    <t>Ocupación y derechos laborales de las estudiantes universitarias de la Facultad de Ciencias Sociales-UNACH.</t>
  </si>
  <si>
    <t>Diseño e implementación de protocolo de atención y prevención de la violencia género en la Universidad Autónoma de Chiapas.</t>
  </si>
  <si>
    <t xml:space="preserve">Estudio de género reflejado en el uso del lenguaje en universitarios del Campus III de la UNACH. </t>
  </si>
  <si>
    <t>Participación universitaria en la alfabetización para adultos en la colonia vida mejor de la ciudad de Tapachula, Chiapas.</t>
  </si>
  <si>
    <t>San Cristóbal de Las Casas</t>
  </si>
  <si>
    <t>Intervención psicopedagógica en infancia y niñez con necesidades emergentes.</t>
  </si>
  <si>
    <t>Ocotepec</t>
  </si>
  <si>
    <t>Nombre de la UVD</t>
  </si>
  <si>
    <t>Municipio beneficiado</t>
  </si>
  <si>
    <t>… Continúa</t>
  </si>
  <si>
    <t>Proyectos Estratégicos de Desarrollo para Emiliano Zapata, Chiapas.Estudio técnico para la elaboración de paneles para la construcción de vivienda de interés social</t>
  </si>
  <si>
    <t>Emiliano Zapata</t>
  </si>
  <si>
    <t>Evaluación del estado estructural de edificios religiosos de la zona norponiente de Tuxtla Gutiérrez: diagnóstico y propuesta de soluciones constructivas</t>
  </si>
  <si>
    <t>Fomento al Aprendizaje del Inglés de estudiantes en desventaja de la comunidad considerando aspectos psicológicos y pedagógicos</t>
  </si>
  <si>
    <t>Sensibilización al Aprendizaje del Inglés y la búsqueda de solución a las problemáticas que se desarrollan en el aula</t>
  </si>
  <si>
    <t>Actividades lúdicas para el fomento del aprendizaje significativo del inglés en niños a nivel primaria</t>
  </si>
  <si>
    <t>Enseñanza de las Lenguas</t>
  </si>
  <si>
    <t>Aproximaciones socioeconómicas en la ranchería Manguitos, municipio de Tonalá; para el apoyo en su desarrollo comunitario</t>
  </si>
  <si>
    <t>Tonalá</t>
  </si>
  <si>
    <t>Un modelo de cooperativismo efectivo y sustentable "Centro Ecoturístico el Madresal</t>
  </si>
  <si>
    <t>La importancia y función de los manglares en el municipio de Arriaga, Chiapas</t>
  </si>
  <si>
    <t>Desarrollo empresarial de la Moringa como factor de influencia en el estilo de vida saludable</t>
  </si>
  <si>
    <t>Propuesta para el mejoramiento del control interno en el Departamento de Ingresos Federales de la Tesorería Municipal de Comitán de Domínguez, Chiapas</t>
  </si>
  <si>
    <t>Identificación de Establecimientos de Hospedaje en Comitán de Domínguez; Chiapas</t>
  </si>
  <si>
    <t>Desarrollo de estrategias para control interno en la empresa Zarape Films</t>
  </si>
  <si>
    <t>Tradición y modernidad en las organizaciones artesanales del Estado de Chiapas: propuesta de manual para los alfareros de Amatenango del Valle</t>
  </si>
  <si>
    <t>Comitán</t>
  </si>
  <si>
    <t>PROYECTO INTEGRADOR; Estrategias, Mercado y Espacios Turísticos, con Enfoque de Educación y Cultura  Ambiental.</t>
  </si>
  <si>
    <t>El estudiante universitario como promotor de programas sociales en beneficio de la población del municipio de Tapachula, Chiapas.</t>
  </si>
  <si>
    <t>Huerto Universitario Permacultor Facultad de Ciencias de la Administración, Campus IV. “Capacitación a Líderes de Colonias Marginadas, 2ª Etapa, Huerto Permacultor.</t>
  </si>
  <si>
    <t>Investigación social de servicios de salud pública que se ofrecen para atención sobre riesgos de enfermedades infecciosas de migrantes que ingresan en la Frontera Sur del estado de Chiapas, México y sus consecuencias en el desarrollo laboral.</t>
  </si>
  <si>
    <t xml:space="preserve">Programa de cursos de capacitación y sensibilización turística a los colaboradores en el Hotel Fénix. </t>
  </si>
  <si>
    <t>Importancia del estudio de mercado de la gastronomía prehispánica regional de la localidad Agua Caliente, municipio de Cacahoatán.</t>
  </si>
  <si>
    <t xml:space="preserve">Capacitación y Asesoría Fiscal a Micro, Pequeñas y Medianas Empresas Afiliadas a Coparmex (Confederación Patronal de la República Mexicana) en Tuxtla Gutiérrez, Chiapas. </t>
  </si>
  <si>
    <t>Actualización de Software Interactivo del Museo de Paleontología “Eliseo Palacios Aguilera” de Tuxtla Gutiérrez Chiapas .</t>
  </si>
  <si>
    <t>Diseño del portal corporativo del Tianguis Huerto Fresco.</t>
  </si>
  <si>
    <t>Elaboración del Manual de Organización en la empresa “Parabrisas la Estrella” en Tuxtla Gutiérrez, Chiapas.</t>
  </si>
  <si>
    <t>Estrategias de recuperación de cuentas por cobrar en MIPyMES de Tuxtla Gutiérrez.</t>
  </si>
  <si>
    <t>Desarrollo de una Aplicación de Realidad Aumentada para agregar información a las piezas del Museo de Paleontología “Eliseo Palacios Aguilera” de Tuxtla Gutiérrez Chiapas .</t>
  </si>
  <si>
    <t>Elaboración del Manual de Organización en la Empresa “Dickens Coffee Shop” ubicada en  el Centro Comercial  Plaza Galerías Boulevard.  Tuxtla Gutiérrez, Chiapas.</t>
  </si>
  <si>
    <t xml:space="preserve">Ciencias Administrativas y Contables </t>
  </si>
  <si>
    <t>Diseño e implementación de planes de producción pecuaria sustentable.</t>
  </si>
  <si>
    <t xml:space="preserve">Conservación del quetzal (Pharomachrus moccino) en el área natural protegida Tzama Cun Pümy, en el municipio de Tapalapa, Chiapas, México. </t>
  </si>
  <si>
    <t>Tapalapa</t>
  </si>
  <si>
    <t xml:space="preserve">Diseño y difusión de Proceso Orgánico para la Producción de papaya. </t>
  </si>
  <si>
    <t>Copainalá</t>
  </si>
  <si>
    <t>Evaluación del control biológico de la garrapata (Rhipicephalus boophilus microplus) mediante la aplicación de Metarhizium anisopliae en 3 unidades de producción del Grupo Lechero número 2 Punta Arena SPR de RL del Municipio de Catazajá, Chiapas</t>
  </si>
  <si>
    <t>Extensión de Conocimientos para la mejora de procesos de alimentos y seguridad alimentaria en Catazajá, Chiapas</t>
  </si>
  <si>
    <t>Catazajá</t>
  </si>
  <si>
    <t>Difusión y capacitación para el desarrollo de prácticas sostenibles de producción de alimentos.</t>
  </si>
  <si>
    <t>Manejo del cultivo del tomate en la Cuenta Santo Domingo, municipio de Villaflores, Chiapas.</t>
  </si>
  <si>
    <t>Tecnologías para la producción de Planta de Café en Vivero.</t>
  </si>
  <si>
    <t>Los Huertos Familiares: Una estrategia de conservación de plantas silvestres y cultivadas.</t>
  </si>
  <si>
    <t>Villaflores</t>
  </si>
  <si>
    <t>Diagnóstico Socioeconómico y Técnico del ejido Hidalgo en el municipio de Tapachula, Chiapas, México.</t>
  </si>
  <si>
    <t>Proyección de la Cunicultura en el estado de Chiapas.</t>
  </si>
  <si>
    <t>Venustiano Carranza</t>
  </si>
  <si>
    <t>Farmacología aplicada en Veterinaria de Traspatio.</t>
  </si>
  <si>
    <t>San Lucas, Totolapa</t>
  </si>
  <si>
    <t>Diagnóstico de la producción avícola de la colonia Emiliano Zapata, municipio de Cintalapa; Chiapas.</t>
  </si>
  <si>
    <t>Cintalapa</t>
  </si>
  <si>
    <t>Capacitación y transferencia de tecnología a productores apícolas del municipio de Acala, Chiapas.</t>
  </si>
  <si>
    <t>Acala</t>
  </si>
  <si>
    <t>Mejoramiento participativo de la calidad de la leche en sistemas de producción de baja escala, en el municipio de Ocozocoautla de Espinosa, Chiapas.</t>
  </si>
  <si>
    <t>Ocozocoautla</t>
  </si>
  <si>
    <t xml:space="preserve">Ciencias Agropecuarias </t>
  </si>
  <si>
    <t>Enero - Diciembre 2016</t>
  </si>
  <si>
    <t>Unidades de Vinculación Docente (UVD) por DES, UA y población beneficiada</t>
  </si>
  <si>
    <t>*** Extensión Tapachula</t>
  </si>
  <si>
    <t>** Programa Interinstitucional convenio UNICAH-UNACH</t>
  </si>
  <si>
    <t>* En Receso</t>
  </si>
  <si>
    <t>Fuente: Dirección de Servicios Escolares, UNACH</t>
  </si>
  <si>
    <t xml:space="preserve">Ciencias en Producción Agropecuaria Tropical </t>
  </si>
  <si>
    <t>Estudios sobre Diversidad Cultural y Espacios Sociales</t>
  </si>
  <si>
    <t>5M</t>
  </si>
  <si>
    <t>Maestría:</t>
  </si>
  <si>
    <t>Doctorado:</t>
  </si>
  <si>
    <t xml:space="preserve">Defensa de los Derechos Humanos </t>
  </si>
  <si>
    <t>4M</t>
  </si>
  <si>
    <t>Sistema de Justicia para Adolescentes</t>
  </si>
  <si>
    <t>Especialidad:</t>
  </si>
  <si>
    <t>Derecho Constitucional y Amparo</t>
  </si>
  <si>
    <t>Derechos Humanos</t>
  </si>
  <si>
    <t>Biotecnología</t>
  </si>
  <si>
    <t>6M</t>
  </si>
  <si>
    <t>Ciencias Matemáticas</t>
  </si>
  <si>
    <t>3M</t>
  </si>
  <si>
    <t xml:space="preserve">Ciencias  Físicas </t>
  </si>
  <si>
    <t>Gestión en los Objetivos del Milenio (a distancia)</t>
  </si>
  <si>
    <t>Ciencias de la Salud ***</t>
  </si>
  <si>
    <t>2D</t>
  </si>
  <si>
    <t>Bioquímica Clínica</t>
  </si>
  <si>
    <t>2M</t>
  </si>
  <si>
    <t>Urgencias Médicas</t>
  </si>
  <si>
    <t>2E</t>
  </si>
  <si>
    <t>Pediatría</t>
  </si>
  <si>
    <t>Ortopedia</t>
  </si>
  <si>
    <t>Medicina Interna</t>
  </si>
  <si>
    <t>Medicina Integrada</t>
  </si>
  <si>
    <t>Ginecología y Obstetricia</t>
  </si>
  <si>
    <t>Epidemiología *</t>
  </si>
  <si>
    <t>Cirugía General</t>
  </si>
  <si>
    <t>Administración de los Servicios de la Salud *</t>
  </si>
  <si>
    <t>Anestesiología</t>
  </si>
  <si>
    <t>Docencia en Ciencias de la Salud</t>
  </si>
  <si>
    <t>Educación con Especialidad en Docencia</t>
  </si>
  <si>
    <t>Procesos Culturales Lecto-Escritores</t>
  </si>
  <si>
    <t>5E</t>
  </si>
  <si>
    <t>Historia **</t>
  </si>
  <si>
    <t xml:space="preserve">Psicopedagogía </t>
  </si>
  <si>
    <t>Letras Mexicanas del Siglo XX *</t>
  </si>
  <si>
    <t xml:space="preserve">Estudios Culturales </t>
  </si>
  <si>
    <t>Estudios Regionales</t>
  </si>
  <si>
    <t>5D</t>
  </si>
  <si>
    <t>Desarrollo Local</t>
  </si>
  <si>
    <t xml:space="preserve">Alumnos </t>
  </si>
  <si>
    <t>…Continuación</t>
  </si>
  <si>
    <t>Proyectos de Arquitectura y Urbanismo *</t>
  </si>
  <si>
    <t>6E</t>
  </si>
  <si>
    <t>Arquitectura y Urbanismo *</t>
  </si>
  <si>
    <t>Didáctica de las Matemáticas</t>
  </si>
  <si>
    <t xml:space="preserve">     Hidráulica</t>
  </si>
  <si>
    <t xml:space="preserve">     Construcción</t>
  </si>
  <si>
    <t xml:space="preserve">     Calidad del Agua</t>
  </si>
  <si>
    <t>Ingeniería, con Terminal en:</t>
  </si>
  <si>
    <t>Ciencias con Especialidad en Matemática Educativa</t>
  </si>
  <si>
    <t>Interinstitucional de Ingeniería Civil (CUMEX)</t>
  </si>
  <si>
    <t>6D</t>
  </si>
  <si>
    <t xml:space="preserve"> Didáctica de las Lenguas </t>
  </si>
  <si>
    <t>Diseño de Productos Turísticos</t>
  </si>
  <si>
    <t>Desarrollo e Innovación Empresarial</t>
  </si>
  <si>
    <t xml:space="preserve">     Personal</t>
  </si>
  <si>
    <t xml:space="preserve">     Organizaciones *</t>
  </si>
  <si>
    <t xml:space="preserve">     Mercadotecnia *</t>
  </si>
  <si>
    <t xml:space="preserve">     Dirección de Negocios </t>
  </si>
  <si>
    <t>Administración, con Terminal en:</t>
  </si>
  <si>
    <t xml:space="preserve">     Organizaciones</t>
  </si>
  <si>
    <t xml:space="preserve">     Finanzas</t>
  </si>
  <si>
    <t>Estudios Fiscales</t>
  </si>
  <si>
    <t xml:space="preserve">     Personal *</t>
  </si>
  <si>
    <t xml:space="preserve">     Tecnologías de Información *</t>
  </si>
  <si>
    <t xml:space="preserve">     Mercadotecnia</t>
  </si>
  <si>
    <t xml:space="preserve">     Gestión y Planificación Turística *</t>
  </si>
  <si>
    <t xml:space="preserve">     Dirección de Negocios</t>
  </si>
  <si>
    <t xml:space="preserve">     Administración Pública</t>
  </si>
  <si>
    <t>Gestión para el Desarrollo</t>
  </si>
  <si>
    <t>4D</t>
  </si>
  <si>
    <t>Ciencias en Producción Agropecuaria Tropical</t>
  </si>
  <si>
    <t>1M</t>
  </si>
  <si>
    <t>Ciencias Agropecuarias y Sustentabilidad</t>
  </si>
  <si>
    <t>1D</t>
  </si>
  <si>
    <t xml:space="preserve">Doctorado: </t>
  </si>
  <si>
    <t>Ciencias en Agricultura Tropical *</t>
  </si>
  <si>
    <t>Sanidad Animal</t>
  </si>
  <si>
    <t>1E</t>
  </si>
  <si>
    <t>Becas CONACYT por DES, UA,PE y género</t>
  </si>
  <si>
    <t>***** Espacios sin utilizar</t>
  </si>
  <si>
    <t>****Algunas oficinas ocupan edificios rentados</t>
  </si>
  <si>
    <t>*** Edificios en renta</t>
  </si>
  <si>
    <t>** Programas a distancia</t>
  </si>
  <si>
    <t>* Incluye oficinas administrativas, bibliotecas, auditorios, salas audivisuales, módulos de baños, cubículos, SITE, salas de usos múltiples y otros.</t>
  </si>
  <si>
    <t>Fuente: Dirección de Planeación de Infraestructura Educativa, UNACH.</t>
  </si>
  <si>
    <t>Sede Simojovel</t>
  </si>
  <si>
    <t>Sede Emiliano Zapata</t>
  </si>
  <si>
    <t>Sede Yajalón</t>
  </si>
  <si>
    <t>Sedes a Distancia*****</t>
  </si>
  <si>
    <t>Áreas Centrales ****</t>
  </si>
  <si>
    <t>Centro de Estudios para el Arte y la Cultura (CEUNACH)***</t>
  </si>
  <si>
    <t>Centro de Estudios para la Construcción de la Ciudadanía y la Seguridad (CECOCISE)**</t>
  </si>
  <si>
    <t>Centro de Estudios para el Desarrollo Municipal y Políticas Públicas (CEDES)**/***</t>
  </si>
  <si>
    <t>Centro Mesoamericano de Estudios en Salud Pública y Desastres (CEMESAD)**</t>
  </si>
  <si>
    <t>Centro Universidad Empresa **</t>
  </si>
  <si>
    <t>Anexos*</t>
  </si>
  <si>
    <t>Talleres</t>
  </si>
  <si>
    <t>Laboratorios</t>
  </si>
  <si>
    <t>Aulas</t>
  </si>
  <si>
    <t>Tipo de espacio</t>
  </si>
  <si>
    <t>DES/UA</t>
  </si>
  <si>
    <t>Infraestructura física construída por DES, UA y tipo de espacio</t>
  </si>
  <si>
    <r>
      <t xml:space="preserve">Fuente: </t>
    </r>
    <r>
      <rPr>
        <sz val="8"/>
        <rFont val="Arial TUR"/>
      </rPr>
      <t>Dirección de Planeación de Infraestructura Educativa</t>
    </r>
    <r>
      <rPr>
        <sz val="8"/>
        <rFont val="Arial TUR"/>
        <family val="2"/>
        <charset val="162"/>
      </rPr>
      <t>, UNACH.</t>
    </r>
  </si>
  <si>
    <t>Infraestructura física existente por DES, UA y tipo de espacio</t>
  </si>
  <si>
    <t>Fuente: Coordinación de Tecnologías de Infomación, UNACH.</t>
  </si>
  <si>
    <t>Institucionales</t>
  </si>
  <si>
    <t>Investigadores</t>
  </si>
  <si>
    <t>Administrativo</t>
  </si>
  <si>
    <t>Estudiantil</t>
  </si>
  <si>
    <t>Tipo de apoyo</t>
  </si>
  <si>
    <t>UA</t>
  </si>
  <si>
    <t>Usuarios del servicio de acceso a redes por DES, UA y tipo de apoyo</t>
  </si>
  <si>
    <t xml:space="preserve">Investigadores </t>
  </si>
  <si>
    <t>Usuarios del servicio de correo electrónico del servidor montebello por DES, UA y tipo de apoyo</t>
  </si>
  <si>
    <t>* No tiene PE</t>
  </si>
  <si>
    <t>Fuente: Coordinación de Tecnologías de Información, UNACH.</t>
  </si>
  <si>
    <t>Equipo de cómputo por DES, UA y tipo de apoyo</t>
  </si>
  <si>
    <t>Departamento de Instrumentación y Apoyo a la Investigación</t>
  </si>
  <si>
    <t>Fuente: Dirección General de Investigación y Posgrado, UNACH.</t>
  </si>
  <si>
    <t>Proyectos Recursos Propios</t>
  </si>
  <si>
    <t>Sub-Total</t>
  </si>
  <si>
    <t>Univesidad Católica Santo Toribio de Mogrovejo, Perú</t>
  </si>
  <si>
    <t>Secretaría de Educación Pública. Programa para el Desarrollo Profesional Docente del Tipo Superior</t>
  </si>
  <si>
    <t>Productos Naturales de la Región Maya de Chiapas, S.A. de C.V.</t>
  </si>
  <si>
    <t>Presidencia Municipal de Villaflores</t>
  </si>
  <si>
    <t>Instituto para el Desarrollo de las Etnias del H. Ayuntamiento Municipal de Tapachula, Chiapas</t>
  </si>
  <si>
    <t>Geortec S.A. de C.V.</t>
  </si>
  <si>
    <t>Fundación PRODUCE Chiapas, A.C.</t>
  </si>
  <si>
    <t>Empresa Nas-Tuc y Tecnología e Innovación del Sureste A.C.</t>
  </si>
  <si>
    <t xml:space="preserve">CONACYT Infraestructura </t>
  </si>
  <si>
    <t>CONACYT Retenciones y Repatriaciones 2015</t>
  </si>
  <si>
    <t>CONACYT Fondos Mixtos Chiapas-CONACYT</t>
  </si>
  <si>
    <t>Colegio Chiapaneco de Ingenieros Civiles Siglo XXI, A.C. e Instituto Chiapaneco de Ingeniería Aplicada S.C.</t>
  </si>
  <si>
    <t>COCYTECH (Sistema Estatal de Investigadores)</t>
  </si>
  <si>
    <t>Centro Internacional de Mejoramiento de Maíz y Trigo (CIMMYT)</t>
  </si>
  <si>
    <t>Biomasa y Alianza M-REDD+</t>
  </si>
  <si>
    <t>Alianza para el Desarrollo Sustentable del Pacífico Sur (ADESUR)</t>
  </si>
  <si>
    <t>Monto aprobado</t>
  </si>
  <si>
    <t>Fuente de financiamiento</t>
  </si>
  <si>
    <t>Número de proyectos registrados</t>
  </si>
  <si>
    <t>Proyectos de investigación vigentes, registrados por fuente de financiamiento</t>
  </si>
  <si>
    <t>Proyectos</t>
  </si>
  <si>
    <t>Proyectos de investigación vigentes, registrados por DES y UA</t>
  </si>
  <si>
    <t>Biología y Química</t>
  </si>
  <si>
    <t>Ciencias 
Administrativas</t>
  </si>
  <si>
    <t>Físico-Matemáticas y Ciencias de la Tierra</t>
  </si>
  <si>
    <t>Ingeniería y 
Arquitectura</t>
  </si>
  <si>
    <t>Medicina y Ciencias de la Salud</t>
  </si>
  <si>
    <t>Biotecnología y 
Ciencias Agropecuarias</t>
  </si>
  <si>
    <t>Ciencias Sociales</t>
  </si>
  <si>
    <t>Ciencias 
Sociales</t>
  </si>
  <si>
    <t>Biotecnología y Ciencias Agropecuarias</t>
  </si>
  <si>
    <t>Humanidades, Educación y 
Ciencias de la Conducta</t>
  </si>
  <si>
    <t>Medicina y Ciencias 
de la Salud</t>
  </si>
  <si>
    <t>Humanidades, Educación y Ciencias de la Conducta</t>
  </si>
  <si>
    <t>Biología y 
Química</t>
  </si>
  <si>
    <t>Ciencias Administrativas</t>
  </si>
  <si>
    <t>Físico-Matemáticas y 
Ciencias de la Tierra</t>
  </si>
  <si>
    <t xml:space="preserve">Proyectos </t>
  </si>
  <si>
    <t>Área de conocimiento</t>
  </si>
  <si>
    <t>Proyectos de investigación vigentes, registrados por área de conocimiento</t>
  </si>
  <si>
    <t>* No tienen PE.</t>
  </si>
  <si>
    <t>Fuente: Dirección General de Planeación (DGP), UNACH.</t>
  </si>
  <si>
    <t>Centro de Estudios  para el Arte y la Cultura  (CEUNACH)</t>
  </si>
  <si>
    <t>Escuela de Gestion y Autodesarrollo Indígena</t>
  </si>
  <si>
    <t xml:space="preserve">Centro de Estudios para la Construcción de la Ciudadanía y la Seguridad (CECOCISE) </t>
  </si>
  <si>
    <t xml:space="preserve">Centro de Estudios para el Desarrollo Municipal y Políticas Públicas (CEDES) </t>
  </si>
  <si>
    <t>Centro Mesoamericano en Física Teórica *</t>
  </si>
  <si>
    <t>Centro Mesoamericano de Estudios en Salud Pública y Desastres (CEMESAD) (Tuxtla)</t>
  </si>
  <si>
    <t xml:space="preserve">Facultad de Ciencias Químicas </t>
  </si>
  <si>
    <t>Facultad de Humanidades (Pijijiapan)</t>
  </si>
  <si>
    <t>Facultad de Humanidades (Tapachula)</t>
  </si>
  <si>
    <t>Centro Universidad-Empresa (CEUNE) (Tapachula)</t>
  </si>
  <si>
    <t>Centro Universidad-Empresa (CEUNE) (Tuxtla)</t>
  </si>
  <si>
    <t>Facultad de Medicina Veterinaria y Zootecnia Tuxtla</t>
  </si>
  <si>
    <t>Gasto Corriente</t>
  </si>
  <si>
    <t>Ingresos Propios</t>
  </si>
  <si>
    <t>Ingresos propios y gastos corrientes por DES y UA</t>
  </si>
  <si>
    <t>Fuente: Dirección General de Planeación, UNACH.</t>
  </si>
  <si>
    <t>Coordinación del Preuniversitario</t>
  </si>
  <si>
    <t>Dirección de Investigación y Posgrado</t>
  </si>
  <si>
    <t>Coordinación de Evaluación y Acreditación</t>
  </si>
  <si>
    <t>Dirección de Comunicación Social</t>
  </si>
  <si>
    <t>H. Junta de Gobierno</t>
  </si>
  <si>
    <t>Órgano de Control Interno</t>
  </si>
  <si>
    <t>Oficina del C. Rector</t>
  </si>
  <si>
    <t>Dirección de Desarrollo Académico</t>
  </si>
  <si>
    <t>Coordinación General de Finanzas</t>
  </si>
  <si>
    <t>Comité Permanente de Finanzas</t>
  </si>
  <si>
    <t>Dirección de Evaluación Institucional</t>
  </si>
  <si>
    <t>Dirección de Planeación e Infraestructura Educativa</t>
  </si>
  <si>
    <t>Dirección de Planeación e Instrumentación</t>
  </si>
  <si>
    <t>Dirección General de Planeación</t>
  </si>
  <si>
    <t>Dirección de Gestión de la Calidad</t>
  </si>
  <si>
    <t>Dirección de Formación e Investigación Educativa</t>
  </si>
  <si>
    <t>Dirección de Servicios Escolares</t>
  </si>
  <si>
    <t>Centro de Estudios Avanzados (Administración y mantenimiento del edificio)</t>
  </si>
  <si>
    <t>Coordinación de Tecnologías de la Información</t>
  </si>
  <si>
    <t xml:space="preserve">Centro de Educación Contínua y a Distancia </t>
  </si>
  <si>
    <t>Coordinación General de Universidad Virtual</t>
  </si>
  <si>
    <t xml:space="preserve">Club  Deportivo "Ocelotes" de la UNACH </t>
  </si>
  <si>
    <t>Secretaría de Relaciones Interinstitucionales</t>
  </si>
  <si>
    <t>Dirección de Sistemas de Información Administrativa</t>
  </si>
  <si>
    <t>Dirección de Personal y Prestaciones Sociales</t>
  </si>
  <si>
    <t>Dirección de Programación y Presupuesto</t>
  </si>
  <si>
    <t>Oficina de la Secretaría Administrativa</t>
  </si>
  <si>
    <t>Agencia Objetivos del Milenio (Audes)</t>
  </si>
  <si>
    <t>Coordinación de Extensión Universitaria, Campus III</t>
  </si>
  <si>
    <t>Dirección de Desarrollo Estudiantil</t>
  </si>
  <si>
    <t>Dirección de Editorial</t>
  </si>
  <si>
    <t>Dirección de Vinculación y Servicio Social</t>
  </si>
  <si>
    <t>Dirección General de Extensión Universitaria</t>
  </si>
  <si>
    <t>Coordinación de Vinculación y Servicio Social (Extensión Tapachula)</t>
  </si>
  <si>
    <t>Coordinación de Comunicación Social, Campus IV</t>
  </si>
  <si>
    <t>Coordinación de Asuntos Académicos, Campus IV</t>
  </si>
  <si>
    <t>Coordinación General de Innovación</t>
  </si>
  <si>
    <t>Coordinación General del Modelo de Gestión</t>
  </si>
  <si>
    <t>Dirección De Servicios Generales (Ocozocoautla)</t>
  </si>
  <si>
    <t>Dirección de Servicios Generales (Ciudad Universitaria)</t>
  </si>
  <si>
    <t>Dirección de Servicios Generales</t>
  </si>
  <si>
    <t>Estancia Infantil (Tapachula)</t>
  </si>
  <si>
    <t>Estancia Infantil (Tuxtla)</t>
  </si>
  <si>
    <t>Dirección de Servicios de Información (Biblioteca)</t>
  </si>
  <si>
    <t>Dirección de Asuntos Jurídicos</t>
  </si>
  <si>
    <t xml:space="preserve">Defensoría de los Derechos Universitarios </t>
  </si>
  <si>
    <t>Dirección de Gestión Institucional</t>
  </si>
  <si>
    <t>Junta de Consejo Universitario</t>
  </si>
  <si>
    <t>Oficina del Secretario General</t>
  </si>
  <si>
    <t>Gasto corriente</t>
  </si>
  <si>
    <t>DAC</t>
  </si>
  <si>
    <t>Ingresos propios y gastos corrientes por Dependencias de Áreas Centrales (DAC)</t>
  </si>
  <si>
    <r>
      <t xml:space="preserve">Fuente: </t>
    </r>
    <r>
      <rPr>
        <sz val="8"/>
        <rFont val="Arial TUR"/>
      </rPr>
      <t>Dirección General de Planeación, UNACH.</t>
    </r>
  </si>
  <si>
    <t xml:space="preserve">Instituto de Estudios Indígenas </t>
  </si>
  <si>
    <t xml:space="preserve">Centro de Estudios para la Construcción de la Ciudadanía y la Seguridad (CECOCISE) (Maestría en Derechos Humanos) </t>
  </si>
  <si>
    <t xml:space="preserve">Centro Mesoamericano de Estudios en Salud Pública y Desastres (CEMESAD) </t>
  </si>
  <si>
    <t xml:space="preserve">Escuela de Medicina Humana (Tapachula) </t>
  </si>
  <si>
    <t>Facultad de Ciencias Químicas (Extensión Ocozocoautla) (Licenciatura en Farmacobiólogo)</t>
  </si>
  <si>
    <t>Facultad de Ciencias Químicas (Extensión Ocozocoautla) (Licenciatura en Criminalística)</t>
  </si>
  <si>
    <t>Facultad de Medicina Humana Tuxtla (Licenciatura en Gerontología)</t>
  </si>
  <si>
    <t>Escuela de Humanidades (Pijijiapan) (Licenciatura en Puericultura y Educación Infantil)</t>
  </si>
  <si>
    <t>Facultad de Humanidades (Doctorado en Estudios Regionales)</t>
  </si>
  <si>
    <t>Facultad de Humanidades (Licenciatura en Filosofía)</t>
  </si>
  <si>
    <t>Centro de investigaciones Turísticas Aplicadas (CITA)</t>
  </si>
  <si>
    <t>Centro Universidad Empresa (CEUNE)</t>
  </si>
  <si>
    <t xml:space="preserve">Facultad de Contaduría y Administración Tuxtla (Licenciatura en Sistemas Computacionales)  </t>
  </si>
  <si>
    <t xml:space="preserve">Facultad de Contaduría y Administración (Licenciatura en Ingeniería en Tecnologías y Desarrollo de Software)  </t>
  </si>
  <si>
    <t>ProEXOEES</t>
  </si>
  <si>
    <t>Recursos ProExES por DES y UA</t>
  </si>
  <si>
    <t>Fuente:  Dirección de Programación y Presupuesto, UNACH.</t>
  </si>
  <si>
    <t>Operación y mantenimiento de la planta física</t>
  </si>
  <si>
    <t>Apoyo institucional</t>
  </si>
  <si>
    <t>Apoyo académico</t>
  </si>
  <si>
    <t>Extensión</t>
  </si>
  <si>
    <t>Investigación</t>
  </si>
  <si>
    <t>Docencia</t>
  </si>
  <si>
    <t>Devengado</t>
  </si>
  <si>
    <t>Autorizado</t>
  </si>
  <si>
    <t>Función</t>
  </si>
  <si>
    <t>Presupuesto autorizado y devengado por función</t>
  </si>
  <si>
    <t>Fuente: Dirección de Programación y Presupuesto, UNACH.</t>
  </si>
  <si>
    <t>Extraordinario</t>
  </si>
  <si>
    <t>Estatal</t>
  </si>
  <si>
    <t>Federal</t>
  </si>
  <si>
    <t>Ordinario</t>
  </si>
  <si>
    <t>Tipo de ingreso</t>
  </si>
  <si>
    <t>Integración del subsidio federal y estatal</t>
  </si>
  <si>
    <t>$</t>
  </si>
  <si>
    <t>Otros ingresos y beneficios</t>
  </si>
  <si>
    <t>Donativos</t>
  </si>
  <si>
    <t>Otras aportaciones (Convenios Concertados)</t>
  </si>
  <si>
    <t>2% Impuesto sobre Nóminas</t>
  </si>
  <si>
    <t xml:space="preserve">Fondo de Apoyo para Gasto de operación </t>
  </si>
  <si>
    <t>Fondo para el Reconocimiento de Plantillas</t>
  </si>
  <si>
    <t>Fondo de Amp. y Div. de la Oferta Educativa en Educ. Superior de la UPE</t>
  </si>
  <si>
    <t>Subsidio  Extraordinario Estatal</t>
  </si>
  <si>
    <t>Subsidio Estatal Ordinario</t>
  </si>
  <si>
    <t>Fondo PFCE</t>
  </si>
  <si>
    <t>Fondo PRODEP</t>
  </si>
  <si>
    <t>Programa para la Inclusión y la Equidad Educativa</t>
  </si>
  <si>
    <t>Fondo de Fortalecimiento Financiero</t>
  </si>
  <si>
    <t>Fondo Expansión de la Oferta Educativa en Educación Media Superior y Superior</t>
  </si>
  <si>
    <t>Fondo del Sur-Sureste (FONSUR)</t>
  </si>
  <si>
    <t>Fondo para la Carrera Docente</t>
  </si>
  <si>
    <t>Fondo de Aportaciones Múltiples</t>
  </si>
  <si>
    <t>Fondo para Elevar la Calidad de la Educ. Superior de la UPE</t>
  </si>
  <si>
    <t>Fondo de apoyo para Saneamiento Financiero</t>
  </si>
  <si>
    <t>Subsidio Extraordinario Federal</t>
  </si>
  <si>
    <t>Subsidio Federal Ordinario</t>
  </si>
  <si>
    <t>Monto</t>
  </si>
  <si>
    <t>Concepto</t>
  </si>
  <si>
    <t xml:space="preserve">Ingresos por fuentes de financiamiento </t>
  </si>
  <si>
    <t>Fuente: Secretaría Auxiliar de Relaciones Interinstitucionales, UNACH.</t>
  </si>
  <si>
    <t>Convenios Alumnos Internacional</t>
  </si>
  <si>
    <t>Intercambio</t>
  </si>
  <si>
    <t>Recursos Propios</t>
  </si>
  <si>
    <t>PIFI</t>
  </si>
  <si>
    <t>UNACH gasto corriente</t>
  </si>
  <si>
    <t>SEP</t>
  </si>
  <si>
    <t>Santander Iberoamérica</t>
  </si>
  <si>
    <t>Santander ECOES</t>
  </si>
  <si>
    <t>Convenios</t>
  </si>
  <si>
    <t>Movilidad internacional</t>
  </si>
  <si>
    <t>CUMEX</t>
  </si>
  <si>
    <t>Santander Universidades</t>
  </si>
  <si>
    <t>Movilidad nacional</t>
  </si>
  <si>
    <t>Tipo de fondo</t>
  </si>
  <si>
    <t>Becas de movilidad académica para alumnos por tipo de fondo y género</t>
  </si>
  <si>
    <t>PROFOCIE</t>
  </si>
  <si>
    <t>Fuente: Dirección de Servicios Escolares</t>
  </si>
  <si>
    <t>Particulares</t>
  </si>
  <si>
    <t>Personal UNACH</t>
  </si>
  <si>
    <t>Alumnos UNACH</t>
  </si>
  <si>
    <t>Tipo de alumno</t>
  </si>
  <si>
    <t>Departamento</t>
  </si>
  <si>
    <t xml:space="preserve">Población escolar por departamento y tipo de alumno </t>
  </si>
  <si>
    <t>Chino Mandarin</t>
  </si>
  <si>
    <t>Tzeltal</t>
  </si>
  <si>
    <t>Tzotzil</t>
  </si>
  <si>
    <t>Italiano</t>
  </si>
  <si>
    <t>Inglés</t>
  </si>
  <si>
    <t>Francés</t>
  </si>
  <si>
    <t>Alemán</t>
  </si>
  <si>
    <t xml:space="preserve">Subtotal </t>
  </si>
  <si>
    <t>Alumno UNACH</t>
  </si>
  <si>
    <t>Idioma/Lenguas</t>
  </si>
  <si>
    <t xml:space="preserve">Población escolar por departamento e idioma </t>
  </si>
  <si>
    <t>** Plan en Liquidación.</t>
  </si>
  <si>
    <t>* Incluye las secciones: Reconocimiento al mérito académico, excelencia académica, práctica profesional y asistencia técnica supervisada.</t>
  </si>
  <si>
    <t>Tecnología de Información y Comunicación Aplicadas a la Educación (a distancia)</t>
  </si>
  <si>
    <t>Ciencias de la Comunicación **</t>
  </si>
  <si>
    <t>Otros*</t>
  </si>
  <si>
    <t>Ceneval</t>
  </si>
  <si>
    <t>Seminario</t>
  </si>
  <si>
    <t>Créditos</t>
  </si>
  <si>
    <t>Examen</t>
  </si>
  <si>
    <t>Continúa</t>
  </si>
  <si>
    <t xml:space="preserve"> Agronegocios </t>
  </si>
  <si>
    <t>Administración Turística **</t>
  </si>
  <si>
    <t>Administración de Empresas **</t>
  </si>
  <si>
    <t>Administración de Agronegocios</t>
  </si>
  <si>
    <t>Contaduría Pública **</t>
  </si>
  <si>
    <t>Informática **</t>
  </si>
  <si>
    <t>Coordinación de la Licenciatura en Ingeniería Agroindustrial (Arriaga)</t>
  </si>
  <si>
    <t>Ingeniero Agrónomo en Producción Vegetal **</t>
  </si>
  <si>
    <t>Ingeniero Agrónomo en Producción Animal **</t>
  </si>
  <si>
    <t>Ingeniero Agrónomo Tropical (Opción: General)</t>
  </si>
  <si>
    <t>Titulados nivel licenciatura por DES, UA, PE, opción de titulación y género</t>
  </si>
  <si>
    <t>Letras Latinoamericanas **</t>
  </si>
  <si>
    <t>Bibliotecología **</t>
  </si>
  <si>
    <t>Administración de Agronegocios **</t>
  </si>
  <si>
    <t>Ingeniero Agrónomo Zootecnista **</t>
  </si>
  <si>
    <t>Ingeniero Agrónomo Fitotecnista **</t>
  </si>
  <si>
    <t>Fuente: Dirección de Sevicios Escolares, UNACH.</t>
  </si>
  <si>
    <t xml:space="preserve">Escuela de Ciencias Administrativas, Istmo-Costa(Tonalá) </t>
  </si>
  <si>
    <t>Egresados de nivel licenciatura por DES, UA, PE y género</t>
  </si>
  <si>
    <t xml:space="preserve">Administración de Agronegocios </t>
  </si>
  <si>
    <t>** La matrícula de Extensión Veterinaria (Pichucalco) y Extensión de Químicas (Ocozocoautla) se encuentran incluídas en la Facultad de Medicina Veterinaria y Zootecnia y en la Facultad de Químicas, respectivamente.</t>
  </si>
  <si>
    <t>Químico Farmacobiólogo (Extensión Ocozocoautla) **</t>
  </si>
  <si>
    <t>Propedéutico</t>
  </si>
  <si>
    <t>Reingreso</t>
  </si>
  <si>
    <t>Nuevo Ingreso</t>
  </si>
  <si>
    <t>Población escolar de nivel licenciatura por  DES, UA, PE y género</t>
  </si>
  <si>
    <t>°  Extensión Tapachula.</t>
  </si>
  <si>
    <t>*** Programa Interinstitucional convenio UNICACH-UNACH.</t>
  </si>
  <si>
    <t>* En Receso.</t>
  </si>
  <si>
    <t>Defensa de los Derechos Humanos</t>
  </si>
  <si>
    <t>Ciencias Físicas</t>
  </si>
  <si>
    <t>Ciencias de la Salud °</t>
  </si>
  <si>
    <t>Historia ***</t>
  </si>
  <si>
    <t>Educación Superior **</t>
  </si>
  <si>
    <t>Educación Indígena **</t>
  </si>
  <si>
    <t xml:space="preserve">Educación </t>
  </si>
  <si>
    <t>…Continúa</t>
  </si>
  <si>
    <t>Arquitectura y Urbanismo</t>
  </si>
  <si>
    <t>Didáctica de las Lenguas</t>
  </si>
  <si>
    <t>Centro de Investigaciones Turísticas y Aplicadas (CITA)</t>
  </si>
  <si>
    <t xml:space="preserve">     Organizaciones **</t>
  </si>
  <si>
    <t>Administración, con Formación en:</t>
  </si>
  <si>
    <t>Finanzas **</t>
  </si>
  <si>
    <t>Contribuciones **</t>
  </si>
  <si>
    <t xml:space="preserve">     Mercadotecnia </t>
  </si>
  <si>
    <t xml:space="preserve">     Organizaciones  **</t>
  </si>
  <si>
    <t>Contaduría **</t>
  </si>
  <si>
    <t>Administración Pública **</t>
  </si>
  <si>
    <t>Graduados de nivel de posgrado por DES, UA, PE y género</t>
  </si>
  <si>
    <t>Planeación y Evaluación de la Educación **</t>
  </si>
  <si>
    <t>Centro de Investigaciones Turísticas y Aplicadas</t>
  </si>
  <si>
    <t>Contribuciones  **</t>
  </si>
  <si>
    <t>Administración Financiera **</t>
  </si>
  <si>
    <t xml:space="preserve">     Contribuciones</t>
  </si>
  <si>
    <t>Agroecología Tropical **</t>
  </si>
  <si>
    <t>Fuente: Servicios Escolares, UNACH.</t>
  </si>
  <si>
    <t>Defensa de los Derechos humanos</t>
  </si>
  <si>
    <t>Ciencias de la Salud **</t>
  </si>
  <si>
    <t>Educación Superior *</t>
  </si>
  <si>
    <t>Educación Indígena *</t>
  </si>
  <si>
    <t>Educación *</t>
  </si>
  <si>
    <t>Estudios Regionales con Especialidad en Desarrollo Urbano *</t>
  </si>
  <si>
    <t>…  Continúa</t>
  </si>
  <si>
    <t>Desarrollo Urbano y Ordenamiento del Territorio *</t>
  </si>
  <si>
    <t xml:space="preserve">     Hidráulica Ambiental</t>
  </si>
  <si>
    <t>Maestría en:</t>
  </si>
  <si>
    <t>Centro de Investigadores Turísticas Aplicadas (CITA)</t>
  </si>
  <si>
    <t>Dirección Ejecutiva de Negocios **</t>
  </si>
  <si>
    <t xml:space="preserve">Organizaciones </t>
  </si>
  <si>
    <t>Administración con Formación en:</t>
  </si>
  <si>
    <t xml:space="preserve">     Finanzas </t>
  </si>
  <si>
    <t>Sanidad Animal *</t>
  </si>
  <si>
    <t>Egresados de nivel de posgrado por DES, UA, PE y género</t>
  </si>
  <si>
    <t>Centro de Estudios para la Construcción de Ciudadaníaa y la Seguridad (CECOCISE)</t>
  </si>
  <si>
    <t xml:space="preserve">Maestría: </t>
  </si>
  <si>
    <t>Facultad de Lenguas</t>
  </si>
  <si>
    <t>Administración, con terminal en:</t>
  </si>
  <si>
    <t>Ciencias en Agricultura Tropical  *</t>
  </si>
  <si>
    <t>Población escolar de nivel posgrado por DES, UA, PE y género</t>
  </si>
  <si>
    <t>Fuente: Dirección de Formación e Investigación Educativa, UNACH.</t>
  </si>
  <si>
    <t>Por sesiones</t>
  </si>
  <si>
    <t>Asignados</t>
  </si>
  <si>
    <t xml:space="preserve">UA </t>
  </si>
  <si>
    <t>Docentes</t>
  </si>
  <si>
    <t>Tutorías por DES, UA y género</t>
  </si>
  <si>
    <t xml:space="preserve">Asignados </t>
  </si>
  <si>
    <t>Tutorados por DES, UA, PE y género</t>
  </si>
  <si>
    <t>Ingeniería Física</t>
  </si>
  <si>
    <t xml:space="preserve">Puericultura y Desarrollo Infantil </t>
  </si>
  <si>
    <t>Desarrollo y Tecnologías de Software</t>
  </si>
  <si>
    <t>***  Extensión Tapachula</t>
  </si>
  <si>
    <t>** Programa Interinstitucional convenio UNICACH-UNACH</t>
  </si>
  <si>
    <t>Fuente: Secretaría Académica, UNACH.</t>
  </si>
  <si>
    <t>2 Años</t>
  </si>
  <si>
    <t>Ciencias de Producción Agropecuaria Tropical</t>
  </si>
  <si>
    <t xml:space="preserve">Estudios sobre Diversidad Cultural y Espacios Sociales </t>
  </si>
  <si>
    <t>3 Años</t>
  </si>
  <si>
    <t xml:space="preserve">Ciencias Agropecuarias y Sustentabilidad </t>
  </si>
  <si>
    <t>En Defensa de los Derechos Humanos</t>
  </si>
  <si>
    <t>1 Año</t>
  </si>
  <si>
    <t>4 Años</t>
  </si>
  <si>
    <t>6 Cuatrimestres</t>
  </si>
  <si>
    <t>Duración</t>
  </si>
  <si>
    <t xml:space="preserve">Didácticas de las Lenguas </t>
  </si>
  <si>
    <t xml:space="preserve">4 Trimestres </t>
  </si>
  <si>
    <t xml:space="preserve">Diseño de Productos Turísticos </t>
  </si>
  <si>
    <t>1 Año y 6 Meses</t>
  </si>
  <si>
    <t>6 Semestres</t>
  </si>
  <si>
    <t>Oferta educativa de nivel posgrado por UA, PE y duración</t>
  </si>
  <si>
    <t>* El PE estará activo en el 2017.</t>
  </si>
  <si>
    <t>8 Módulos</t>
  </si>
  <si>
    <t>9 Semestres</t>
  </si>
  <si>
    <t>6 Módulos</t>
  </si>
  <si>
    <t>7 Módulos</t>
  </si>
  <si>
    <t>9 Cuatrimestres</t>
  </si>
  <si>
    <t xml:space="preserve">Derecho con Formación en Impartición de Justicia </t>
  </si>
  <si>
    <t>10 Semestres</t>
  </si>
  <si>
    <t>Matemáticas Aplicadas *</t>
  </si>
  <si>
    <t>8 Semestres</t>
  </si>
  <si>
    <t>Ingeniería Física *</t>
  </si>
  <si>
    <t>10 Módulos</t>
  </si>
  <si>
    <t>Gerontología</t>
  </si>
  <si>
    <t>Ingeniería Hidráulica *</t>
  </si>
  <si>
    <t>Ingeniería en Ciencias de los Materiales *</t>
  </si>
  <si>
    <t xml:space="preserve">Escuela de Ciencias Administrativas Istmo-Costa (Tonalá) </t>
  </si>
  <si>
    <t>Ingenieía en Desarrollo y Tecnologías de Software</t>
  </si>
  <si>
    <t>Caficultura *</t>
  </si>
  <si>
    <t xml:space="preserve">Coordinación de la Licenciatura en Caficultura </t>
  </si>
  <si>
    <t>Ingeniero en Desarrollo Agroambiental *</t>
  </si>
  <si>
    <t>Ingeniero Agrónomo en Ganadería Ambiental *</t>
  </si>
  <si>
    <t>Oferta educativa de nivel licenciatura por DES, UA, PE y duración</t>
  </si>
  <si>
    <t xml:space="preserve">&gt;35 </t>
  </si>
  <si>
    <t>30
a
34</t>
  </si>
  <si>
    <t>25
a
29</t>
  </si>
  <si>
    <t>20
a
24</t>
  </si>
  <si>
    <t xml:space="preserve">&lt;17 </t>
  </si>
  <si>
    <t>Aceptados</t>
  </si>
  <si>
    <t>Aspirantes</t>
  </si>
  <si>
    <t>Aspirantes y aceptados de nivel licenciatura por DES, UA, PE y edad</t>
  </si>
  <si>
    <t xml:space="preserve">Escuela de Gestión y Autodesarrollo Indígena </t>
  </si>
  <si>
    <t>Derecho en Formación en Impartición de Justicia</t>
  </si>
  <si>
    <t xml:space="preserve">Facultad de Derecho  </t>
  </si>
  <si>
    <t>*Los alumnos de Preuniversitario están incluídos en los aceptados.</t>
  </si>
  <si>
    <t>Fuente: Dirección de Desarrollo Académico, UNACH.</t>
  </si>
  <si>
    <t>Gestión y Autodesarrollo Indigena</t>
  </si>
  <si>
    <t>* Preuniversitario</t>
  </si>
  <si>
    <t xml:space="preserve">  UA / PE</t>
  </si>
  <si>
    <t>Escuela de Ciencias Administrativas, Istmo-Costa (Arriaga)</t>
  </si>
  <si>
    <t>Aspirantes y aceptados de nivel licenciatura por DES, UA, PE y género</t>
  </si>
  <si>
    <t xml:space="preserve">Químico Farmacobiólogo </t>
  </si>
  <si>
    <t>Preuniversitario</t>
  </si>
  <si>
    <t>Escuela de Ciencias y Procesos Agropecuarios Industriales, Itsmo-Costa (Arriaga)</t>
  </si>
  <si>
    <t xml:space="preserve"> Preuniversitario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</si>
</sst>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Red]\-&quot;$&quot;#,##0.00"/>
    <numFmt numFmtId="164" formatCode="#,##0;[Red]#,##0"/>
    <numFmt numFmtId="165" formatCode="#.##0,"/>
    <numFmt numFmtId="166" formatCode="dd/mm/yy;@"/>
    <numFmt numFmtId="167" formatCode="#,##0&quot; Pts&quot;;[Red]\-#,##0&quot; Pts&quot;"/>
    <numFmt numFmtId="168" formatCode="&quot;$&quot;#,##0.00"/>
    <numFmt numFmtId="169" formatCode="#,##0.0"/>
    <numFmt numFmtId="170" formatCode="0.0"/>
    <numFmt numFmtId="171" formatCode="#,##0.00_ ;[Red]\-#,##0.00\ "/>
    <numFmt numFmtId="172" formatCode="#,##0.00;[Red]#,##0.00"/>
    <numFmt numFmtId="173" formatCode="[$$-80A]#,##0.00"/>
    <numFmt numFmtId="174" formatCode="&quot;$&quot;#,##0.00;[Red]&quot;$&quot;#,##0.00"/>
    <numFmt numFmtId="175" formatCode="#,##0.0000000"/>
    <numFmt numFmtId="176" formatCode="0;[Red]0"/>
  </numFmts>
  <fonts count="87">
    <font>
      <sz val="10"/>
      <name val="MS Sans Serif"/>
    </font>
    <font>
      <sz val="11"/>
      <color theme="1"/>
      <name val="Calibri"/>
      <family val="2"/>
      <scheme val="minor"/>
    </font>
    <font>
      <sz val="8"/>
      <name val="Arial TUR"/>
      <family val="2"/>
      <charset val="162"/>
    </font>
    <font>
      <sz val="10"/>
      <name val="Arial TUR"/>
      <family val="2"/>
      <charset val="162"/>
    </font>
    <font>
      <b/>
      <sz val="10"/>
      <name val="Arial TUR"/>
      <family val="2"/>
      <charset val="162"/>
    </font>
    <font>
      <b/>
      <sz val="8"/>
      <name val="Arial TUR"/>
      <family val="2"/>
      <charset val="162"/>
    </font>
    <font>
      <b/>
      <sz val="7"/>
      <name val="Arial TUR"/>
      <family val="2"/>
      <charset val="162"/>
    </font>
    <font>
      <sz val="7"/>
      <name val="Arial TUR"/>
      <family val="2"/>
      <charset val="162"/>
    </font>
    <font>
      <b/>
      <i/>
      <sz val="12"/>
      <name val="Arial TUR"/>
      <family val="2"/>
      <charset val="162"/>
    </font>
    <font>
      <b/>
      <sz val="8"/>
      <name val="Arial TUR"/>
    </font>
    <font>
      <b/>
      <sz val="10"/>
      <name val="Arial TUR"/>
    </font>
    <font>
      <sz val="8"/>
      <name val="Arial TUR"/>
    </font>
    <font>
      <b/>
      <sz val="7.5"/>
      <name val="Arial TUR"/>
    </font>
    <font>
      <b/>
      <sz val="7.5"/>
      <name val="Arial TUR"/>
      <family val="2"/>
      <charset val="162"/>
    </font>
    <font>
      <sz val="7.5"/>
      <name val="Arial TUR"/>
      <family val="2"/>
      <charset val="162"/>
    </font>
    <font>
      <sz val="10"/>
      <name val="Arial TUR"/>
    </font>
    <font>
      <sz val="8"/>
      <color theme="1"/>
      <name val="Arial tur"/>
    </font>
    <font>
      <b/>
      <sz val="11"/>
      <color theme="1"/>
      <name val="Calibri"/>
      <family val="2"/>
      <scheme val="minor"/>
    </font>
    <font>
      <b/>
      <sz val="8"/>
      <color theme="1"/>
      <name val="Arial tur"/>
    </font>
    <font>
      <sz val="8.5"/>
      <name val="Arial TUR"/>
      <family val="2"/>
      <charset val="162"/>
    </font>
    <font>
      <u/>
      <sz val="8"/>
      <name val="Arial TUR"/>
      <family val="2"/>
      <charset val="162"/>
    </font>
    <font>
      <b/>
      <sz val="12"/>
      <name val="Arial TUR"/>
      <family val="2"/>
      <charset val="162"/>
    </font>
    <font>
      <u/>
      <sz val="7.5"/>
      <name val="Arial TUR"/>
      <family val="2"/>
      <charset val="162"/>
    </font>
    <font>
      <b/>
      <sz val="10"/>
      <color rgb="FFFF0000"/>
      <name val="Arial TUR"/>
    </font>
    <font>
      <sz val="8.5"/>
      <name val="Arial TUR"/>
    </font>
    <font>
      <sz val="6"/>
      <name val="Arial TUR"/>
      <family val="2"/>
      <charset val="162"/>
    </font>
    <font>
      <b/>
      <sz val="6"/>
      <name val="Arial TUR"/>
      <family val="2"/>
      <charset val="162"/>
    </font>
    <font>
      <sz val="7"/>
      <name val="Arial TUR"/>
    </font>
    <font>
      <sz val="8"/>
      <name val="Dialog"/>
    </font>
    <font>
      <sz val="10"/>
      <color theme="9" tint="-0.249977111117893"/>
      <name val="Arial TUR"/>
      <family val="2"/>
      <charset val="162"/>
    </font>
    <font>
      <sz val="8"/>
      <color indexed="8"/>
      <name val="Arial TUR"/>
    </font>
    <font>
      <b/>
      <sz val="8.5"/>
      <name val="Arial TUR"/>
    </font>
    <font>
      <sz val="13"/>
      <color rgb="FF555555"/>
      <name val="Arial"/>
      <family val="2"/>
    </font>
    <font>
      <sz val="11"/>
      <color theme="1"/>
      <name val="Arial TUR"/>
    </font>
    <font>
      <sz val="7"/>
      <color theme="1"/>
      <name val="Arial TUR"/>
    </font>
    <font>
      <b/>
      <sz val="10"/>
      <color theme="1"/>
      <name val="Arial TUR"/>
    </font>
    <font>
      <sz val="10"/>
      <name val="MS Sans Serif"/>
      <family val="2"/>
    </font>
    <font>
      <b/>
      <sz val="10"/>
      <color theme="1"/>
      <name val="Arial TUR"/>
      <family val="2"/>
      <charset val="162"/>
    </font>
    <font>
      <b/>
      <sz val="9"/>
      <name val="Arial TUR"/>
    </font>
    <font>
      <b/>
      <sz val="11"/>
      <name val="Arial Tur"/>
    </font>
    <font>
      <sz val="8"/>
      <name val="Arial"/>
      <family val="2"/>
    </font>
    <font>
      <sz val="9"/>
      <name val="Arial"/>
      <family val="2"/>
    </font>
    <font>
      <b/>
      <sz val="16"/>
      <name val="Arial Black"/>
      <family val="2"/>
    </font>
    <font>
      <b/>
      <sz val="12"/>
      <name val="Arial TUR"/>
    </font>
    <font>
      <sz val="12"/>
      <name val="Arial TUR"/>
      <family val="2"/>
      <charset val="162"/>
    </font>
    <font>
      <sz val="9"/>
      <name val="Arial TUR"/>
    </font>
    <font>
      <b/>
      <sz val="12"/>
      <name val="Arial"/>
      <family val="2"/>
    </font>
    <font>
      <sz val="10"/>
      <name val="Arial"/>
      <family val="2"/>
    </font>
    <font>
      <sz val="12"/>
      <name val="Arial"/>
      <family val="2"/>
    </font>
    <font>
      <i/>
      <sz val="9"/>
      <name val="Arial"/>
      <family val="2"/>
    </font>
    <font>
      <sz val="7"/>
      <name val="Arial"/>
      <family val="2"/>
    </font>
    <font>
      <b/>
      <i/>
      <u/>
      <sz val="10"/>
      <name val="Arial TUR"/>
    </font>
    <font>
      <sz val="10"/>
      <name val="Frutiger 57Cn"/>
      <family val="2"/>
    </font>
    <font>
      <b/>
      <sz val="6"/>
      <name val="Frutiger 57Cn"/>
      <family val="2"/>
    </font>
    <font>
      <sz val="7"/>
      <name val="Frutiger 57Cn"/>
      <family val="2"/>
    </font>
    <font>
      <b/>
      <sz val="7"/>
      <name val="Frutiger 57Cn"/>
      <family val="2"/>
    </font>
    <font>
      <sz val="8"/>
      <name val="Frutiger 57Cn"/>
      <family val="2"/>
    </font>
    <font>
      <sz val="12"/>
      <name val="Frutiger 57Cn"/>
      <family val="2"/>
    </font>
    <font>
      <sz val="6"/>
      <name val="Frutiger 57Cn"/>
      <family val="2"/>
    </font>
    <font>
      <u/>
      <sz val="10"/>
      <name val="Frutiger 57Cn"/>
      <family val="2"/>
    </font>
    <font>
      <b/>
      <sz val="10"/>
      <name val="Frutiger 57Cn"/>
      <family val="2"/>
    </font>
    <font>
      <b/>
      <sz val="12"/>
      <name val="Frutiger 57Cn"/>
      <family val="2"/>
    </font>
    <font>
      <b/>
      <i/>
      <sz val="12"/>
      <name val="Frutiger 57Cn"/>
      <family val="2"/>
    </font>
    <font>
      <b/>
      <sz val="8"/>
      <name val="Frutiger 57Cn"/>
      <family val="2"/>
    </font>
    <font>
      <u/>
      <sz val="10"/>
      <name val="Arial TUR"/>
    </font>
    <font>
      <b/>
      <sz val="9"/>
      <name val="Arial TUR"/>
      <family val="2"/>
      <charset val="162"/>
    </font>
    <font>
      <sz val="8"/>
      <name val="MS Sans Serif"/>
      <family val="2"/>
    </font>
    <font>
      <sz val="12"/>
      <name val="MS Sans Serif"/>
      <family val="2"/>
    </font>
    <font>
      <u/>
      <sz val="10"/>
      <name val="Arial TUR"/>
      <family val="2"/>
      <charset val="162"/>
    </font>
    <font>
      <sz val="6"/>
      <name val="Arial TUR"/>
    </font>
    <font>
      <b/>
      <u/>
      <sz val="10"/>
      <name val="Arial TUR"/>
      <family val="2"/>
      <charset val="162"/>
    </font>
    <font>
      <b/>
      <sz val="8"/>
      <name val="Arial"/>
      <family val="2"/>
    </font>
    <font>
      <b/>
      <sz val="8.5"/>
      <name val="Arial TUR"/>
      <family val="2"/>
      <charset val="162"/>
    </font>
    <font>
      <sz val="11"/>
      <color rgb="FF141414"/>
      <name val="Georgia"/>
      <family val="1"/>
    </font>
    <font>
      <u/>
      <sz val="8"/>
      <name val="Arial TUR"/>
    </font>
    <font>
      <sz val="11.25"/>
      <name val="Arial TUR"/>
    </font>
    <font>
      <b/>
      <sz val="11.25"/>
      <name val="Arial TUR"/>
    </font>
    <font>
      <i/>
      <sz val="7"/>
      <name val="Arial TUR"/>
      <family val="2"/>
      <charset val="162"/>
    </font>
    <font>
      <sz val="10"/>
      <name val="Arial TUR"/>
      <family val="2"/>
    </font>
    <font>
      <b/>
      <sz val="8"/>
      <name val="Arial TUR"/>
      <family val="2"/>
    </font>
    <font>
      <b/>
      <sz val="10"/>
      <name val="Arial TUR"/>
      <family val="2"/>
    </font>
    <font>
      <sz val="8"/>
      <name val="Arial TUR"/>
      <family val="2"/>
    </font>
    <font>
      <b/>
      <sz val="7.5"/>
      <name val="Arial TUR"/>
      <family val="2"/>
    </font>
    <font>
      <sz val="7.5"/>
      <name val="Arial TUR"/>
      <family val="2"/>
    </font>
    <font>
      <b/>
      <sz val="7"/>
      <name val="Arial TUR"/>
    </font>
    <font>
      <sz val="8"/>
      <color rgb="FFFF0000"/>
      <name val="Arial TUR"/>
      <family val="2"/>
      <charset val="162"/>
    </font>
    <font>
      <sz val="7"/>
      <color rgb="FFFF0000"/>
      <name val="Arial TUR"/>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lightUp">
        <bgColor theme="0"/>
      </patternFill>
    </fill>
    <fill>
      <patternFill patternType="lightUp">
        <bgColor indexed="9"/>
      </patternFill>
    </fill>
    <fill>
      <patternFill patternType="lightUp"/>
    </fill>
    <fill>
      <patternFill patternType="solid">
        <fgColor indexed="65"/>
        <bgColor indexed="64"/>
      </patternFill>
    </fill>
    <fill>
      <patternFill patternType="solid">
        <fgColor rgb="FFFFFFFF"/>
        <bgColor indexed="64"/>
      </patternFill>
    </fill>
    <fill>
      <patternFill patternType="solid">
        <fgColor indexed="9"/>
        <bgColor indexed="26"/>
      </patternFill>
    </fill>
    <fill>
      <patternFill patternType="solid">
        <fgColor rgb="FFFF0000"/>
        <bgColor indexed="64"/>
      </patternFill>
    </fill>
    <fill>
      <patternFill patternType="solid">
        <fgColor theme="0"/>
        <bgColor theme="6" tint="0.79998168889431442"/>
      </patternFill>
    </fill>
  </fills>
  <borders count="36">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thin">
        <color indexed="64"/>
      </right>
      <top style="thin">
        <color indexed="63"/>
      </top>
      <bottom style="thin">
        <color indexed="63"/>
      </bottom>
      <diagonal/>
    </border>
    <border>
      <left/>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bottom style="thin">
        <color indexed="63"/>
      </bottom>
      <diagonal/>
    </border>
    <border>
      <left/>
      <right/>
      <top/>
      <bottom style="thin">
        <color indexed="63"/>
      </bottom>
      <diagonal/>
    </border>
    <border>
      <left/>
      <right style="thin">
        <color indexed="63"/>
      </right>
      <top/>
      <bottom/>
      <diagonal/>
    </border>
    <border>
      <left/>
      <right/>
      <top style="thin">
        <color indexed="63"/>
      </top>
      <bottom/>
      <diagonal/>
    </border>
    <border>
      <left/>
      <right style="thin">
        <color indexed="63"/>
      </right>
      <top style="thin">
        <color indexed="63"/>
      </top>
      <bottom style="thin">
        <color indexed="63"/>
      </bottom>
      <diagonal/>
    </border>
    <border>
      <left/>
      <right style="thin">
        <color indexed="63"/>
      </right>
      <top style="thin">
        <color indexed="63"/>
      </top>
      <bottom/>
      <diagonal/>
    </border>
    <border>
      <left/>
      <right style="thin">
        <color indexed="64"/>
      </right>
      <top style="thin">
        <color indexed="64"/>
      </top>
      <bottom style="thin">
        <color indexed="63"/>
      </bottom>
      <diagonal/>
    </border>
    <border>
      <left/>
      <right style="thin">
        <color indexed="63"/>
      </right>
      <top style="thin">
        <color indexed="64"/>
      </top>
      <bottom style="thin">
        <color indexed="63"/>
      </bottom>
      <diagonal/>
    </border>
    <border>
      <left/>
      <right/>
      <top style="thin">
        <color indexed="64"/>
      </top>
      <bottom style="thin">
        <color indexed="63"/>
      </bottom>
      <diagonal/>
    </border>
    <border>
      <left style="thin">
        <color indexed="63"/>
      </left>
      <right/>
      <top style="thin">
        <color indexed="64"/>
      </top>
      <bottom style="thin">
        <color indexed="63"/>
      </bottom>
      <diagonal/>
    </border>
    <border>
      <left/>
      <right style="thin">
        <color indexed="63"/>
      </right>
      <top style="thin">
        <color indexed="64"/>
      </top>
      <bottom/>
      <diagonal/>
    </border>
    <border>
      <left style="thin">
        <color indexed="63"/>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s>
  <cellStyleXfs count="6">
    <xf numFmtId="0" fontId="0" fillId="0" borderId="0"/>
    <xf numFmtId="0" fontId="1" fillId="0" borderId="0"/>
    <xf numFmtId="0" fontId="36" fillId="0" borderId="0"/>
    <xf numFmtId="167" fontId="36" fillId="0" borderId="0" applyFont="0" applyFill="0" applyBorder="0" applyAlignment="0" applyProtection="0"/>
    <xf numFmtId="40" fontId="36" fillId="0" borderId="0" applyFont="0" applyFill="0" applyBorder="0" applyAlignment="0" applyProtection="0"/>
    <xf numFmtId="0" fontId="47" fillId="0" borderId="0"/>
  </cellStyleXfs>
  <cellXfs count="2362">
    <xf numFmtId="0" fontId="0" fillId="0" borderId="0" xfId="0"/>
    <xf numFmtId="3" fontId="3" fillId="2" borderId="0" xfId="0" applyNumberFormat="1" applyFont="1" applyFill="1"/>
    <xf numFmtId="3" fontId="10" fillId="2" borderId="0" xfId="0" applyNumberFormat="1" applyFont="1" applyFill="1"/>
    <xf numFmtId="3" fontId="3" fillId="2" borderId="0" xfId="0" applyNumberFormat="1" applyFont="1" applyFill="1" applyAlignment="1">
      <alignment horizontal="left"/>
    </xf>
    <xf numFmtId="0" fontId="9" fillId="0" borderId="0" xfId="0" applyFont="1"/>
    <xf numFmtId="3" fontId="3" fillId="0" borderId="0" xfId="0" applyNumberFormat="1" applyFont="1"/>
    <xf numFmtId="3" fontId="3" fillId="0" borderId="0" xfId="0" applyNumberFormat="1" applyFont="1" applyAlignment="1">
      <alignment horizontal="centerContinuous"/>
    </xf>
    <xf numFmtId="3" fontId="10" fillId="0" borderId="0" xfId="0" applyNumberFormat="1" applyFont="1"/>
    <xf numFmtId="3" fontId="8" fillId="0" borderId="0" xfId="0" applyNumberFormat="1" applyFont="1" applyAlignment="1">
      <alignment horizontal="right"/>
    </xf>
    <xf numFmtId="0" fontId="15" fillId="0" borderId="0" xfId="0" applyFont="1"/>
    <xf numFmtId="0" fontId="10" fillId="0" borderId="2" xfId="0" applyFont="1" applyBorder="1"/>
    <xf numFmtId="0" fontId="16" fillId="0" borderId="0" xfId="0" applyFont="1"/>
    <xf numFmtId="0" fontId="3" fillId="0" borderId="0" xfId="0" applyFont="1"/>
    <xf numFmtId="0" fontId="2" fillId="0" borderId="0" xfId="0" applyFont="1"/>
    <xf numFmtId="0" fontId="14" fillId="0" borderId="0" xfId="0" applyFont="1"/>
    <xf numFmtId="3" fontId="6" fillId="0" borderId="0" xfId="0" applyNumberFormat="1" applyFont="1" applyAlignment="1">
      <alignment horizontal="centerContinuous"/>
    </xf>
    <xf numFmtId="3" fontId="6" fillId="0" borderId="0" xfId="0" applyNumberFormat="1" applyFont="1"/>
    <xf numFmtId="3" fontId="6" fillId="0" borderId="1" xfId="0" applyNumberFormat="1" applyFont="1" applyBorder="1" applyAlignment="1">
      <alignment horizontal="centerContinuous"/>
    </xf>
    <xf numFmtId="3" fontId="6" fillId="0" borderId="3" xfId="0" applyNumberFormat="1" applyFont="1" applyBorder="1" applyAlignment="1">
      <alignment horizontal="right"/>
    </xf>
    <xf numFmtId="0" fontId="13" fillId="0" borderId="0" xfId="0" applyFont="1"/>
    <xf numFmtId="3" fontId="6" fillId="0" borderId="3" xfId="0" applyNumberFormat="1" applyFont="1" applyBorder="1" applyAlignment="1">
      <alignment horizontal="centerContinuous"/>
    </xf>
    <xf numFmtId="0" fontId="2" fillId="0" borderId="1" xfId="0" applyFont="1" applyBorder="1"/>
    <xf numFmtId="3" fontId="6" fillId="0" borderId="0" xfId="0" applyNumberFormat="1" applyFont="1" applyAlignment="1">
      <alignment horizontal="right"/>
    </xf>
    <xf numFmtId="0" fontId="6" fillId="0" borderId="0" xfId="0" applyFont="1" applyAlignment="1">
      <alignment horizontal="right"/>
    </xf>
    <xf numFmtId="3" fontId="5" fillId="0" borderId="0" xfId="0" applyNumberFormat="1" applyFont="1" applyAlignment="1">
      <alignment horizontal="right"/>
    </xf>
    <xf numFmtId="3" fontId="5" fillId="0" borderId="3" xfId="0" applyNumberFormat="1" applyFont="1" applyBorder="1"/>
    <xf numFmtId="0" fontId="13" fillId="0" borderId="5" xfId="0" applyFont="1" applyBorder="1"/>
    <xf numFmtId="3" fontId="5" fillId="0" borderId="5" xfId="0" applyNumberFormat="1" applyFont="1" applyBorder="1" applyAlignment="1">
      <alignment horizontal="right"/>
    </xf>
    <xf numFmtId="3" fontId="5" fillId="0" borderId="6" xfId="0" applyNumberFormat="1" applyFont="1" applyBorder="1"/>
    <xf numFmtId="3" fontId="11" fillId="0" borderId="0" xfId="0" applyNumberFormat="1" applyFont="1" applyAlignment="1">
      <alignment horizontal="right"/>
    </xf>
    <xf numFmtId="3" fontId="11" fillId="0" borderId="3" xfId="0" applyNumberFormat="1" applyFont="1" applyBorder="1"/>
    <xf numFmtId="3" fontId="11" fillId="0" borderId="0" xfId="0" applyNumberFormat="1" applyFont="1"/>
    <xf numFmtId="3" fontId="3" fillId="0" borderId="0" xfId="0" applyNumberFormat="1" applyFont="1" applyAlignment="1">
      <alignment horizontal="center"/>
    </xf>
    <xf numFmtId="3" fontId="3" fillId="0" borderId="0" xfId="0" applyNumberFormat="1" applyFont="1" applyAlignment="1">
      <alignment horizontal="left"/>
    </xf>
    <xf numFmtId="0" fontId="10" fillId="0" borderId="4" xfId="0" applyFont="1" applyBorder="1"/>
    <xf numFmtId="0" fontId="9" fillId="0" borderId="5" xfId="0" applyFont="1" applyBorder="1"/>
    <xf numFmtId="3" fontId="9" fillId="0" borderId="5" xfId="0" applyNumberFormat="1" applyFont="1" applyBorder="1"/>
    <xf numFmtId="3" fontId="9" fillId="0" borderId="6" xfId="0" applyNumberFormat="1" applyFont="1" applyBorder="1"/>
    <xf numFmtId="3" fontId="2" fillId="0" borderId="0" xfId="0" applyNumberFormat="1" applyFont="1"/>
    <xf numFmtId="0" fontId="12" fillId="0" borderId="5" xfId="0" applyFont="1" applyBorder="1"/>
    <xf numFmtId="0" fontId="10" fillId="0" borderId="5" xfId="0" applyFont="1" applyBorder="1"/>
    <xf numFmtId="3" fontId="3" fillId="0" borderId="1" xfId="0" applyNumberFormat="1" applyFont="1" applyBorder="1"/>
    <xf numFmtId="0" fontId="4" fillId="0" borderId="11" xfId="0" applyFont="1" applyBorder="1" applyAlignment="1">
      <alignment horizontal="center" vertical="center" wrapText="1"/>
    </xf>
    <xf numFmtId="3" fontId="7" fillId="0" borderId="0" xfId="0" applyNumberFormat="1" applyFont="1"/>
    <xf numFmtId="3" fontId="9" fillId="0" borderId="0" xfId="0" applyNumberFormat="1" applyFont="1"/>
    <xf numFmtId="3" fontId="9" fillId="0" borderId="3" xfId="0" applyNumberFormat="1" applyFont="1" applyBorder="1"/>
    <xf numFmtId="0" fontId="16" fillId="0" borderId="2" xfId="0" applyFont="1" applyBorder="1"/>
    <xf numFmtId="0" fontId="9" fillId="0" borderId="1" xfId="0" applyFont="1" applyBorder="1"/>
    <xf numFmtId="0" fontId="16" fillId="0" borderId="1" xfId="0" applyFont="1" applyBorder="1"/>
    <xf numFmtId="3" fontId="11" fillId="0" borderId="1" xfId="0" applyNumberFormat="1" applyFont="1" applyBorder="1"/>
    <xf numFmtId="3" fontId="11" fillId="0" borderId="12" xfId="0" applyNumberFormat="1" applyFont="1" applyBorder="1"/>
    <xf numFmtId="0" fontId="15" fillId="0" borderId="1" xfId="0" applyFont="1" applyBorder="1"/>
    <xf numFmtId="0" fontId="16" fillId="0" borderId="7" xfId="0" applyFont="1" applyBorder="1"/>
    <xf numFmtId="3" fontId="6" fillId="0" borderId="0" xfId="0" applyNumberFormat="1" applyFont="1" applyAlignment="1">
      <alignment horizontal="center"/>
    </xf>
    <xf numFmtId="3" fontId="6" fillId="0" borderId="1" xfId="0" applyNumberFormat="1" applyFont="1" applyBorder="1" applyAlignment="1">
      <alignment horizontal="center"/>
    </xf>
    <xf numFmtId="3" fontId="9" fillId="0" borderId="6" xfId="0" applyNumberFormat="1" applyFont="1" applyBorder="1" applyAlignment="1">
      <alignment horizontal="right"/>
    </xf>
    <xf numFmtId="3" fontId="9" fillId="0" borderId="5" xfId="0" applyNumberFormat="1" applyFont="1" applyBorder="1" applyAlignment="1">
      <alignment horizontal="right"/>
    </xf>
    <xf numFmtId="0" fontId="18" fillId="0" borderId="5" xfId="0" applyFont="1" applyBorder="1" applyAlignment="1">
      <alignment horizontal="right"/>
    </xf>
    <xf numFmtId="0" fontId="15" fillId="0" borderId="5" xfId="0" applyFont="1" applyBorder="1"/>
    <xf numFmtId="3" fontId="11" fillId="0" borderId="3" xfId="0" applyNumberFormat="1" applyFont="1" applyBorder="1" applyAlignment="1">
      <alignment horizontal="right"/>
    </xf>
    <xf numFmtId="0" fontId="16" fillId="0" borderId="0" xfId="0" applyFont="1" applyAlignment="1">
      <alignment horizontal="right"/>
    </xf>
    <xf numFmtId="3" fontId="5" fillId="0" borderId="6" xfId="0" applyNumberFormat="1" applyFont="1" applyBorder="1" applyAlignment="1">
      <alignment horizontal="right"/>
    </xf>
    <xf numFmtId="0" fontId="3" fillId="2" borderId="0" xfId="0" applyFont="1" applyFill="1"/>
    <xf numFmtId="0" fontId="3" fillId="3" borderId="0" xfId="0" applyFont="1" applyFill="1"/>
    <xf numFmtId="3" fontId="2" fillId="3" borderId="0" xfId="0" quotePrefix="1" applyNumberFormat="1" applyFont="1" applyFill="1"/>
    <xf numFmtId="3" fontId="5" fillId="3" borderId="0" xfId="0" quotePrefix="1" applyNumberFormat="1" applyFont="1" applyFill="1" applyAlignment="1">
      <alignment horizontal="right"/>
    </xf>
    <xf numFmtId="0" fontId="2" fillId="3" borderId="0" xfId="0" applyFont="1" applyFill="1"/>
    <xf numFmtId="0" fontId="3" fillId="3" borderId="0" xfId="0" applyFont="1" applyFill="1" applyAlignment="1">
      <alignment textRotation="90"/>
    </xf>
    <xf numFmtId="164" fontId="3" fillId="3" borderId="0" xfId="0" applyNumberFormat="1" applyFont="1" applyFill="1"/>
    <xf numFmtId="0" fontId="18" fillId="0" borderId="6" xfId="0" applyFont="1" applyBorder="1"/>
    <xf numFmtId="0" fontId="18" fillId="0" borderId="5" xfId="0" applyFont="1" applyBorder="1"/>
    <xf numFmtId="0" fontId="4" fillId="3" borderId="0" xfId="0" applyFont="1" applyFill="1" applyAlignment="1">
      <alignment vertical="center" wrapText="1"/>
    </xf>
    <xf numFmtId="3" fontId="3" fillId="3" borderId="0" xfId="0" applyNumberFormat="1" applyFont="1" applyFill="1"/>
    <xf numFmtId="0" fontId="4" fillId="3" borderId="5" xfId="0" applyFont="1" applyFill="1" applyBorder="1"/>
    <xf numFmtId="0" fontId="4" fillId="3" borderId="4" xfId="0" applyFont="1" applyFill="1" applyBorder="1"/>
    <xf numFmtId="0" fontId="10" fillId="3" borderId="11" xfId="0" applyFont="1" applyFill="1" applyBorder="1" applyAlignment="1">
      <alignment vertical="center" wrapText="1"/>
    </xf>
    <xf numFmtId="0" fontId="2" fillId="3" borderId="0" xfId="0" applyFont="1" applyFill="1" applyAlignment="1">
      <alignment horizontal="left"/>
    </xf>
    <xf numFmtId="0" fontId="16" fillId="0" borderId="3" xfId="0" applyFont="1" applyBorder="1"/>
    <xf numFmtId="0" fontId="2" fillId="3" borderId="5" xfId="0" applyFont="1" applyFill="1" applyBorder="1"/>
    <xf numFmtId="0" fontId="5" fillId="3" borderId="0" xfId="0" applyFont="1" applyFill="1"/>
    <xf numFmtId="0" fontId="3" fillId="3" borderId="1" xfId="0" applyFont="1" applyFill="1" applyBorder="1"/>
    <xf numFmtId="0" fontId="4" fillId="3" borderId="9" xfId="0" applyFont="1" applyFill="1" applyBorder="1" applyAlignment="1">
      <alignment horizontal="center" vertical="center"/>
    </xf>
    <xf numFmtId="0" fontId="19" fillId="2" borderId="0" xfId="0" applyFont="1" applyFill="1"/>
    <xf numFmtId="0" fontId="19" fillId="3" borderId="0" xfId="0" applyFont="1" applyFill="1"/>
    <xf numFmtId="0" fontId="13" fillId="3" borderId="5" xfId="0" applyFont="1" applyFill="1" applyBorder="1"/>
    <xf numFmtId="0" fontId="3" fillId="4" borderId="0" xfId="0" applyFont="1" applyFill="1"/>
    <xf numFmtId="0" fontId="19" fillId="4" borderId="0" xfId="0" applyFont="1" applyFill="1"/>
    <xf numFmtId="0" fontId="4" fillId="3" borderId="7" xfId="0" applyFont="1" applyFill="1" applyBorder="1"/>
    <xf numFmtId="0" fontId="13" fillId="3" borderId="1" xfId="0" applyFont="1" applyFill="1" applyBorder="1" applyAlignment="1">
      <alignment horizontal="right"/>
    </xf>
    <xf numFmtId="0" fontId="13" fillId="3" borderId="1" xfId="0" applyFont="1" applyFill="1" applyBorder="1"/>
    <xf numFmtId="0" fontId="2" fillId="3" borderId="1" xfId="0" applyFont="1" applyFill="1" applyBorder="1"/>
    <xf numFmtId="0" fontId="2" fillId="2" borderId="0" xfId="0" applyFont="1" applyFill="1" applyAlignment="1">
      <alignment horizontal="center"/>
    </xf>
    <xf numFmtId="0" fontId="13" fillId="3" borderId="1" xfId="0" applyFont="1" applyFill="1" applyBorder="1" applyAlignment="1">
      <alignment wrapText="1"/>
    </xf>
    <xf numFmtId="0" fontId="13" fillId="3" borderId="1" xfId="0" applyFont="1" applyFill="1" applyBorder="1" applyAlignment="1">
      <alignment horizontal="center" wrapText="1"/>
    </xf>
    <xf numFmtId="0" fontId="13" fillId="3" borderId="0" xfId="0" applyFont="1" applyFill="1" applyAlignment="1">
      <alignment wrapText="1"/>
    </xf>
    <xf numFmtId="0" fontId="13" fillId="3" borderId="0" xfId="0" applyFont="1" applyFill="1" applyAlignment="1">
      <alignment horizontal="center" wrapText="1"/>
    </xf>
    <xf numFmtId="0" fontId="14" fillId="3" borderId="0" xfId="0" applyFont="1" applyFill="1"/>
    <xf numFmtId="0" fontId="13" fillId="3" borderId="0" xfId="0" applyFont="1" applyFill="1"/>
    <xf numFmtId="0" fontId="2" fillId="2" borderId="0" xfId="0" applyFont="1" applyFill="1"/>
    <xf numFmtId="0" fontId="13" fillId="3" borderId="13" xfId="0" applyFont="1" applyFill="1" applyBorder="1" applyAlignment="1">
      <alignment vertical="center"/>
    </xf>
    <xf numFmtId="0" fontId="13" fillId="3" borderId="14" xfId="0" applyFont="1" applyFill="1" applyBorder="1" applyAlignment="1">
      <alignment horizontal="center" wrapText="1"/>
    </xf>
    <xf numFmtId="0" fontId="14" fillId="3" borderId="14" xfId="0" applyFont="1" applyFill="1" applyBorder="1"/>
    <xf numFmtId="0" fontId="2" fillId="3" borderId="14" xfId="0" applyFont="1" applyFill="1" applyBorder="1"/>
    <xf numFmtId="0" fontId="2" fillId="3" borderId="0" xfId="0" applyFont="1" applyFill="1" applyAlignment="1">
      <alignment horizontal="centerContinuous"/>
    </xf>
    <xf numFmtId="0" fontId="20" fillId="3" borderId="0" xfId="0" applyFont="1" applyFill="1" applyAlignment="1">
      <alignment horizontal="centerContinuous"/>
    </xf>
    <xf numFmtId="0" fontId="7" fillId="2" borderId="0" xfId="0" applyFont="1" applyFill="1" applyAlignment="1">
      <alignment horizontal="right"/>
    </xf>
    <xf numFmtId="0" fontId="4" fillId="2" borderId="0" xfId="0" applyFont="1" applyFill="1" applyAlignment="1">
      <alignment horizontal="centerContinuous"/>
    </xf>
    <xf numFmtId="0" fontId="21" fillId="2" borderId="0" xfId="0" applyFont="1" applyFill="1" applyAlignment="1">
      <alignment horizontal="centerContinuous"/>
    </xf>
    <xf numFmtId="0" fontId="21" fillId="3" borderId="0" xfId="0" applyFont="1" applyFill="1" applyAlignment="1">
      <alignment horizontal="centerContinuous"/>
    </xf>
    <xf numFmtId="0" fontId="4" fillId="3" borderId="11" xfId="0" applyFont="1" applyFill="1" applyBorder="1" applyAlignment="1">
      <alignment vertical="center" wrapText="1"/>
    </xf>
    <xf numFmtId="3" fontId="9" fillId="0" borderId="12" xfId="0" applyNumberFormat="1" applyFont="1" applyBorder="1" applyAlignment="1">
      <alignment vertical="center"/>
    </xf>
    <xf numFmtId="3" fontId="9" fillId="0" borderId="1" xfId="0" applyNumberFormat="1" applyFont="1" applyBorder="1" applyAlignment="1">
      <alignment vertical="center"/>
    </xf>
    <xf numFmtId="0" fontId="4" fillId="0" borderId="0" xfId="0" applyFont="1" applyAlignment="1">
      <alignment vertical="center" wrapText="1"/>
    </xf>
    <xf numFmtId="3" fontId="9" fillId="0" borderId="12" xfId="0" applyNumberFormat="1" applyFont="1" applyBorder="1" applyAlignment="1">
      <alignment horizontal="right"/>
    </xf>
    <xf numFmtId="3" fontId="9" fillId="0" borderId="1" xfId="0" applyNumberFormat="1" applyFont="1" applyBorder="1" applyAlignment="1">
      <alignment horizontal="right"/>
    </xf>
    <xf numFmtId="0" fontId="18" fillId="0" borderId="1" xfId="0" applyFont="1" applyBorder="1"/>
    <xf numFmtId="0" fontId="4" fillId="0" borderId="11" xfId="0" applyFont="1" applyBorder="1" applyAlignment="1">
      <alignment vertical="center" wrapText="1"/>
    </xf>
    <xf numFmtId="3" fontId="11" fillId="0" borderId="12" xfId="0" applyNumberFormat="1" applyFont="1" applyBorder="1" applyAlignment="1">
      <alignment horizontal="right"/>
    </xf>
    <xf numFmtId="3" fontId="11" fillId="0" borderId="1" xfId="0" applyNumberFormat="1" applyFont="1" applyBorder="1" applyAlignment="1">
      <alignment horizontal="right"/>
    </xf>
    <xf numFmtId="0" fontId="2" fillId="0" borderId="5" xfId="0" applyFont="1" applyBorder="1"/>
    <xf numFmtId="0" fontId="5" fillId="0" borderId="0" xfId="0" applyFont="1"/>
    <xf numFmtId="3" fontId="6" fillId="0" borderId="5" xfId="0" applyNumberFormat="1" applyFont="1" applyBorder="1" applyAlignment="1">
      <alignment horizontal="center"/>
    </xf>
    <xf numFmtId="3" fontId="6" fillId="0" borderId="13" xfId="0" applyNumberFormat="1" applyFont="1" applyBorder="1" applyAlignment="1">
      <alignment horizontal="right"/>
    </xf>
    <xf numFmtId="3" fontId="6" fillId="0" borderId="14" xfId="0" applyNumberFormat="1" applyFont="1" applyBorder="1" applyAlignment="1">
      <alignment horizontal="center"/>
    </xf>
    <xf numFmtId="0" fontId="13" fillId="0" borderId="14" xfId="0" applyFont="1" applyBorder="1" applyAlignment="1">
      <alignment horizontal="left" vertical="center"/>
    </xf>
    <xf numFmtId="0" fontId="14" fillId="0" borderId="14" xfId="0" applyFont="1" applyBorder="1"/>
    <xf numFmtId="0" fontId="2" fillId="0" borderId="14" xfId="0" applyFont="1" applyBorder="1"/>
    <xf numFmtId="3" fontId="4" fillId="0" borderId="1" xfId="0" applyNumberFormat="1" applyFont="1" applyBorder="1" applyAlignment="1">
      <alignment vertical="top"/>
    </xf>
    <xf numFmtId="3" fontId="9" fillId="0" borderId="6" xfId="0" applyNumberFormat="1" applyFont="1" applyBorder="1" applyAlignment="1">
      <alignment vertical="center"/>
    </xf>
    <xf numFmtId="3" fontId="9" fillId="0" borderId="5" xfId="0" applyNumberFormat="1" applyFont="1" applyBorder="1" applyAlignment="1">
      <alignment vertical="center"/>
    </xf>
    <xf numFmtId="3" fontId="11" fillId="0" borderId="6" xfId="0" applyNumberFormat="1" applyFont="1" applyBorder="1" applyAlignment="1">
      <alignment horizontal="right"/>
    </xf>
    <xf numFmtId="3" fontId="11" fillId="0" borderId="5" xfId="0" applyNumberFormat="1" applyFont="1" applyBorder="1" applyAlignment="1">
      <alignment horizontal="right"/>
    </xf>
    <xf numFmtId="0" fontId="16" fillId="0" borderId="5" xfId="0" applyFont="1" applyBorder="1"/>
    <xf numFmtId="0" fontId="13" fillId="0" borderId="0" xfId="0" applyFont="1" applyAlignment="1">
      <alignment horizontal="left" vertical="center"/>
    </xf>
    <xf numFmtId="0" fontId="10" fillId="2" borderId="4" xfId="0" applyFont="1" applyFill="1" applyBorder="1" applyAlignment="1">
      <alignment horizontal="center"/>
    </xf>
    <xf numFmtId="3" fontId="9" fillId="2" borderId="6" xfId="0" applyNumberFormat="1" applyFont="1" applyFill="1" applyBorder="1"/>
    <xf numFmtId="3" fontId="9" fillId="3" borderId="5" xfId="0" applyNumberFormat="1" applyFont="1" applyFill="1" applyBorder="1" applyAlignment="1">
      <alignment horizontal="right"/>
    </xf>
    <xf numFmtId="3" fontId="9" fillId="3" borderId="5" xfId="0" applyNumberFormat="1" applyFont="1" applyFill="1" applyBorder="1"/>
    <xf numFmtId="0" fontId="10" fillId="2" borderId="5" xfId="0" applyFont="1" applyFill="1" applyBorder="1"/>
    <xf numFmtId="0" fontId="10" fillId="2" borderId="4" xfId="0" applyFont="1" applyFill="1" applyBorder="1"/>
    <xf numFmtId="0" fontId="4" fillId="2" borderId="11" xfId="0" applyFont="1" applyFill="1" applyBorder="1" applyAlignment="1">
      <alignment horizontal="center" vertical="center" wrapText="1"/>
    </xf>
    <xf numFmtId="3" fontId="11" fillId="3" borderId="3" xfId="0" applyNumberFormat="1" applyFont="1" applyFill="1" applyBorder="1" applyAlignment="1">
      <alignment horizontal="right"/>
    </xf>
    <xf numFmtId="3" fontId="11" fillId="3" borderId="0" xfId="0" applyNumberFormat="1" applyFont="1" applyFill="1" applyAlignment="1">
      <alignment horizontal="right"/>
    </xf>
    <xf numFmtId="0" fontId="4" fillId="2" borderId="9" xfId="0" applyFont="1" applyFill="1" applyBorder="1" applyAlignment="1">
      <alignment vertical="center" wrapText="1"/>
    </xf>
    <xf numFmtId="0" fontId="9" fillId="2" borderId="0" xfId="0" applyFont="1" applyFill="1"/>
    <xf numFmtId="0" fontId="2" fillId="2" borderId="5" xfId="0" applyFont="1" applyFill="1" applyBorder="1"/>
    <xf numFmtId="0" fontId="4" fillId="2" borderId="8" xfId="0" applyFont="1" applyFill="1" applyBorder="1" applyAlignment="1">
      <alignment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xf>
    <xf numFmtId="0" fontId="13" fillId="2" borderId="5" xfId="0" applyFont="1" applyFill="1" applyBorder="1"/>
    <xf numFmtId="3" fontId="11" fillId="3" borderId="5" xfId="0" applyNumberFormat="1" applyFont="1" applyFill="1" applyBorder="1"/>
    <xf numFmtId="3" fontId="3" fillId="2" borderId="0" xfId="0" applyNumberFormat="1" applyFont="1" applyFill="1" applyAlignment="1">
      <alignment horizontal="center"/>
    </xf>
    <xf numFmtId="3" fontId="2" fillId="2" borderId="0" xfId="0" applyNumberFormat="1" applyFont="1" applyFill="1"/>
    <xf numFmtId="3" fontId="11" fillId="2" borderId="3" xfId="0" applyNumberFormat="1" applyFont="1" applyFill="1" applyBorder="1"/>
    <xf numFmtId="0" fontId="5" fillId="2" borderId="0" xfId="0" applyFont="1" applyFill="1"/>
    <xf numFmtId="3" fontId="11" fillId="3" borderId="14" xfId="0" applyNumberFormat="1" applyFont="1" applyFill="1" applyBorder="1" applyAlignment="1">
      <alignment horizontal="right"/>
    </xf>
    <xf numFmtId="3" fontId="5" fillId="2" borderId="6" xfId="0" applyNumberFormat="1" applyFont="1" applyFill="1" applyBorder="1"/>
    <xf numFmtId="3" fontId="5" fillId="2" borderId="12" xfId="0" applyNumberFormat="1" applyFont="1" applyFill="1" applyBorder="1"/>
    <xf numFmtId="3" fontId="6" fillId="3" borderId="1" xfId="0" applyNumberFormat="1" applyFont="1" applyFill="1" applyBorder="1" applyAlignment="1">
      <alignment horizontal="right"/>
    </xf>
    <xf numFmtId="3" fontId="6" fillId="0" borderId="1" xfId="0" applyNumberFormat="1" applyFont="1" applyBorder="1" applyAlignment="1">
      <alignment horizontal="right"/>
    </xf>
    <xf numFmtId="0" fontId="13" fillId="2" borderId="1" xfId="0" applyFont="1" applyFill="1" applyBorder="1"/>
    <xf numFmtId="0" fontId="2" fillId="2" borderId="1" xfId="0" applyFont="1" applyFill="1" applyBorder="1"/>
    <xf numFmtId="3" fontId="6" fillId="2" borderId="3" xfId="0" applyNumberFormat="1" applyFont="1" applyFill="1" applyBorder="1" applyAlignment="1">
      <alignment horizontal="centerContinuous"/>
    </xf>
    <xf numFmtId="49" fontId="6" fillId="2" borderId="0" xfId="0" applyNumberFormat="1" applyFont="1" applyFill="1" applyAlignment="1">
      <alignment horizontal="center"/>
    </xf>
    <xf numFmtId="49" fontId="6" fillId="3" borderId="0" xfId="0" applyNumberFormat="1" applyFont="1" applyFill="1" applyAlignment="1">
      <alignment horizontal="center"/>
    </xf>
    <xf numFmtId="49" fontId="6" fillId="3" borderId="14" xfId="0" applyNumberFormat="1" applyFont="1" applyFill="1" applyBorder="1" applyAlignment="1">
      <alignment horizontal="center"/>
    </xf>
    <xf numFmtId="3" fontId="6" fillId="3" borderId="14" xfId="0" applyNumberFormat="1" applyFont="1" applyFill="1" applyBorder="1" applyAlignment="1">
      <alignment horizontal="center"/>
    </xf>
    <xf numFmtId="0" fontId="13" fillId="2" borderId="5" xfId="0" applyFont="1" applyFill="1" applyBorder="1" applyAlignment="1">
      <alignment horizontal="center"/>
    </xf>
    <xf numFmtId="0" fontId="14" fillId="2" borderId="0" xfId="0" applyFont="1" applyFill="1"/>
    <xf numFmtId="0" fontId="13" fillId="2" borderId="0" xfId="0" applyFont="1" applyFill="1"/>
    <xf numFmtId="3" fontId="6" fillId="2" borderId="3" xfId="0" applyNumberFormat="1" applyFont="1" applyFill="1" applyBorder="1" applyAlignment="1">
      <alignment horizontal="right"/>
    </xf>
    <xf numFmtId="0" fontId="13" fillId="2" borderId="0" xfId="0" applyFont="1" applyFill="1" applyAlignment="1">
      <alignment horizontal="center" vertical="center"/>
    </xf>
    <xf numFmtId="3" fontId="3" fillId="2" borderId="0" xfId="0" applyNumberFormat="1" applyFont="1" applyFill="1" applyAlignment="1">
      <alignment horizontal="centerContinuous"/>
    </xf>
    <xf numFmtId="3" fontId="9" fillId="3" borderId="6" xfId="0" applyNumberFormat="1" applyFont="1" applyFill="1" applyBorder="1" applyAlignment="1">
      <alignment horizontal="right"/>
    </xf>
    <xf numFmtId="3" fontId="9" fillId="2" borderId="5" xfId="0" applyNumberFormat="1" applyFont="1" applyFill="1" applyBorder="1"/>
    <xf numFmtId="0" fontId="3" fillId="0" borderId="5" xfId="0" applyFont="1" applyBorder="1"/>
    <xf numFmtId="3" fontId="11" fillId="2" borderId="0" xfId="0" applyNumberFormat="1" applyFont="1" applyFill="1"/>
    <xf numFmtId="3" fontId="11" fillId="2" borderId="14" xfId="0" applyNumberFormat="1" applyFont="1" applyFill="1" applyBorder="1"/>
    <xf numFmtId="3" fontId="11" fillId="2" borderId="5" xfId="0" applyNumberFormat="1" applyFont="1" applyFill="1" applyBorder="1"/>
    <xf numFmtId="3" fontId="11" fillId="2" borderId="0" xfId="0" applyNumberFormat="1" applyFont="1" applyFill="1" applyAlignment="1">
      <alignment horizontal="right"/>
    </xf>
    <xf numFmtId="3" fontId="5" fillId="2" borderId="5" xfId="0" applyNumberFormat="1" applyFont="1" applyFill="1" applyBorder="1" applyAlignment="1">
      <alignment horizontal="right"/>
    </xf>
    <xf numFmtId="3" fontId="5" fillId="2" borderId="1" xfId="0" applyNumberFormat="1" applyFont="1" applyFill="1" applyBorder="1" applyAlignment="1">
      <alignment horizontal="right"/>
    </xf>
    <xf numFmtId="3" fontId="6" fillId="2" borderId="0" xfId="0" applyNumberFormat="1" applyFont="1" applyFill="1" applyAlignment="1">
      <alignment horizontal="center"/>
    </xf>
    <xf numFmtId="3" fontId="2" fillId="0" borderId="0" xfId="0" quotePrefix="1" applyNumberFormat="1" applyFont="1"/>
    <xf numFmtId="3" fontId="5" fillId="0" borderId="0" xfId="0" quotePrefix="1" applyNumberFormat="1" applyFont="1" applyAlignment="1">
      <alignment horizontal="right"/>
    </xf>
    <xf numFmtId="0" fontId="3" fillId="0" borderId="0" xfId="0" applyFont="1" applyAlignment="1">
      <alignment textRotation="90"/>
    </xf>
    <xf numFmtId="0" fontId="9" fillId="0" borderId="6" xfId="0" quotePrefix="1" applyFont="1" applyBorder="1" applyAlignment="1">
      <alignment horizontal="right"/>
    </xf>
    <xf numFmtId="3" fontId="9" fillId="0" borderId="14" xfId="0" applyNumberFormat="1" applyFont="1" applyBorder="1"/>
    <xf numFmtId="0" fontId="9" fillId="0" borderId="5" xfId="0" quotePrefix="1" applyFont="1" applyBorder="1" applyAlignment="1">
      <alignment horizontal="right"/>
    </xf>
    <xf numFmtId="0" fontId="11" fillId="0" borderId="3" xfId="0" quotePrefix="1" applyFont="1" applyBorder="1" applyAlignment="1">
      <alignment horizontal="right"/>
    </xf>
    <xf numFmtId="0" fontId="11" fillId="0" borderId="0" xfId="0" quotePrefix="1" applyFont="1" applyAlignment="1">
      <alignment horizontal="right"/>
    </xf>
    <xf numFmtId="0" fontId="11" fillId="0" borderId="0" xfId="0" applyFont="1"/>
    <xf numFmtId="0" fontId="4" fillId="0" borderId="9" xfId="0" applyFont="1" applyBorder="1" applyAlignment="1">
      <alignment vertical="center" wrapText="1"/>
    </xf>
    <xf numFmtId="0" fontId="5" fillId="0" borderId="6" xfId="0" quotePrefix="1" applyFont="1" applyBorder="1" applyAlignment="1">
      <alignment horizontal="right"/>
    </xf>
    <xf numFmtId="0" fontId="5" fillId="0" borderId="5" xfId="0" quotePrefix="1" applyFont="1" applyBorder="1" applyAlignment="1">
      <alignment horizontal="right"/>
    </xf>
    <xf numFmtId="0" fontId="4" fillId="0" borderId="8" xfId="0" applyFont="1" applyBorder="1" applyAlignment="1">
      <alignment vertical="center" wrapText="1"/>
    </xf>
    <xf numFmtId="0" fontId="11" fillId="0" borderId="14" xfId="0" quotePrefix="1" applyFont="1" applyBorder="1" applyAlignment="1">
      <alignment horizontal="right"/>
    </xf>
    <xf numFmtId="0" fontId="11" fillId="0" borderId="12" xfId="0" quotePrefix="1" applyFont="1" applyBorder="1" applyAlignment="1">
      <alignment horizontal="right"/>
    </xf>
    <xf numFmtId="0" fontId="11" fillId="0" borderId="1" xfId="0" quotePrefix="1" applyFont="1" applyBorder="1" applyAlignment="1">
      <alignment horizontal="right"/>
    </xf>
    <xf numFmtId="0" fontId="3" fillId="0" borderId="1" xfId="0" applyFont="1" applyBorder="1"/>
    <xf numFmtId="0" fontId="4" fillId="0" borderId="10" xfId="0" applyFont="1" applyBorder="1" applyAlignment="1">
      <alignment vertical="center" wrapText="1"/>
    </xf>
    <xf numFmtId="0" fontId="19" fillId="0" borderId="0" xfId="0" applyFont="1"/>
    <xf numFmtId="0" fontId="11" fillId="0" borderId="3" xfId="0" applyFont="1" applyBorder="1"/>
    <xf numFmtId="3" fontId="5" fillId="0" borderId="5" xfId="0" applyNumberFormat="1" applyFont="1" applyBorder="1"/>
    <xf numFmtId="3" fontId="5" fillId="0" borderId="6" xfId="0" applyNumberFormat="1" applyFont="1" applyBorder="1" applyAlignment="1">
      <alignment horizontal="right" vertical="center"/>
    </xf>
    <xf numFmtId="0" fontId="5" fillId="0" borderId="5" xfId="0" applyFont="1" applyBorder="1" applyAlignment="1">
      <alignment horizontal="right"/>
    </xf>
    <xf numFmtId="0" fontId="13" fillId="0" borderId="1" xfId="0" applyFont="1" applyBorder="1" applyAlignment="1">
      <alignment horizontal="right"/>
    </xf>
    <xf numFmtId="0" fontId="2" fillId="0" borderId="0" xfId="0" applyFont="1" applyAlignment="1">
      <alignment horizontal="center"/>
    </xf>
    <xf numFmtId="0" fontId="13" fillId="0" borderId="0" xfId="0" applyFont="1" applyAlignment="1">
      <alignment horizontal="center" wrapText="1"/>
    </xf>
    <xf numFmtId="0" fontId="13" fillId="0" borderId="13" xfId="0" applyFont="1" applyBorder="1" applyAlignment="1">
      <alignment vertical="center"/>
    </xf>
    <xf numFmtId="0" fontId="13" fillId="0" borderId="14" xfId="0" applyFont="1" applyBorder="1" applyAlignment="1">
      <alignment horizontal="center" wrapText="1"/>
    </xf>
    <xf numFmtId="0" fontId="2" fillId="0" borderId="1" xfId="0" applyFont="1" applyBorder="1" applyAlignment="1">
      <alignment horizontal="centerContinuous"/>
    </xf>
    <xf numFmtId="0" fontId="20" fillId="0" borderId="1" xfId="0" applyFont="1" applyBorder="1" applyAlignment="1">
      <alignment horizontal="centerContinuous"/>
    </xf>
    <xf numFmtId="0" fontId="7" fillId="0" borderId="0" xfId="0" applyFont="1" applyAlignment="1">
      <alignment horizontal="right"/>
    </xf>
    <xf numFmtId="0" fontId="4" fillId="0" borderId="0" xfId="0" applyFont="1" applyAlignment="1">
      <alignment horizontal="centerContinuous"/>
    </xf>
    <xf numFmtId="0" fontId="21" fillId="0" borderId="0" xfId="0" applyFont="1" applyAlignment="1">
      <alignment horizontal="centerContinuous"/>
    </xf>
    <xf numFmtId="3" fontId="19" fillId="0" borderId="0" xfId="0" applyNumberFormat="1" applyFont="1"/>
    <xf numFmtId="3" fontId="5" fillId="0" borderId="5" xfId="0" quotePrefix="1" applyNumberFormat="1" applyFont="1" applyBorder="1" applyAlignment="1">
      <alignment horizontal="right"/>
    </xf>
    <xf numFmtId="0" fontId="3" fillId="0" borderId="0" xfId="0" applyFont="1" applyAlignment="1">
      <alignment horizontal="center"/>
    </xf>
    <xf numFmtId="3" fontId="2" fillId="0" borderId="0" xfId="0" quotePrefix="1" applyNumberFormat="1" applyFont="1" applyAlignment="1">
      <alignment horizontal="center"/>
    </xf>
    <xf numFmtId="3" fontId="5" fillId="0" borderId="0" xfId="0" quotePrefix="1" applyNumberFormat="1" applyFont="1" applyAlignment="1">
      <alignment horizontal="center"/>
    </xf>
    <xf numFmtId="0" fontId="2" fillId="0" borderId="0" xfId="0" applyFont="1" applyAlignment="1">
      <alignment textRotation="90"/>
    </xf>
    <xf numFmtId="3" fontId="5" fillId="0" borderId="5" xfId="0" applyNumberFormat="1" applyFont="1" applyBorder="1" applyAlignment="1">
      <alignment horizontal="right"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3" fontId="2" fillId="0" borderId="3" xfId="0" applyNumberFormat="1" applyFont="1" applyBorder="1" applyAlignment="1">
      <alignment horizontal="right"/>
    </xf>
    <xf numFmtId="3" fontId="2" fillId="0" borderId="0" xfId="0" applyNumberFormat="1" applyFont="1" applyAlignment="1">
      <alignment horizontal="right"/>
    </xf>
    <xf numFmtId="0" fontId="2" fillId="0" borderId="1" xfId="0" quotePrefix="1" applyFont="1" applyBorder="1" applyAlignment="1">
      <alignment horizontal="right"/>
    </xf>
    <xf numFmtId="3" fontId="2" fillId="0" borderId="1" xfId="0" applyNumberFormat="1" applyFont="1" applyBorder="1" applyAlignment="1">
      <alignment horizontal="right"/>
    </xf>
    <xf numFmtId="0" fontId="16" fillId="0" borderId="1" xfId="0" applyFont="1" applyBorder="1" applyAlignment="1">
      <alignment horizontal="right"/>
    </xf>
    <xf numFmtId="0" fontId="2" fillId="0" borderId="0" xfId="0" quotePrefix="1" applyFont="1" applyAlignment="1">
      <alignment horizontal="right"/>
    </xf>
    <xf numFmtId="0" fontId="2" fillId="0" borderId="14" xfId="0" quotePrefix="1" applyFont="1" applyBorder="1" applyAlignment="1">
      <alignment horizontal="right"/>
    </xf>
    <xf numFmtId="3" fontId="2" fillId="0" borderId="14" xfId="0" applyNumberFormat="1" applyFont="1" applyBorder="1" applyAlignment="1">
      <alignment horizontal="right"/>
    </xf>
    <xf numFmtId="0" fontId="16" fillId="0" borderId="14" xfId="0" applyFont="1" applyBorder="1" applyAlignment="1">
      <alignment horizontal="right"/>
    </xf>
    <xf numFmtId="0" fontId="16" fillId="0" borderId="15" xfId="0" applyFont="1" applyBorder="1"/>
    <xf numFmtId="0" fontId="4" fillId="0" borderId="4" xfId="0" applyFont="1" applyBorder="1"/>
    <xf numFmtId="3" fontId="2" fillId="0" borderId="0" xfId="0" quotePrefix="1" applyNumberFormat="1" applyFont="1" applyAlignment="1">
      <alignment horizontal="right"/>
    </xf>
    <xf numFmtId="0" fontId="4" fillId="0" borderId="5" xfId="0" applyFont="1" applyBorder="1"/>
    <xf numFmtId="0" fontId="4" fillId="0" borderId="0" xfId="0" applyFont="1"/>
    <xf numFmtId="3" fontId="5" fillId="0" borderId="1" xfId="0" applyNumberFormat="1" applyFont="1" applyBorder="1" applyAlignment="1">
      <alignment horizontal="right"/>
    </xf>
    <xf numFmtId="0" fontId="2" fillId="0" borderId="2" xfId="0" applyFont="1" applyBorder="1"/>
    <xf numFmtId="0" fontId="11" fillId="0" borderId="0" xfId="0" applyFont="1" applyAlignment="1">
      <alignment horizontal="center"/>
    </xf>
    <xf numFmtId="0" fontId="2" fillId="0" borderId="0" xfId="0" applyFont="1" applyAlignment="1">
      <alignment horizontal="right"/>
    </xf>
    <xf numFmtId="0" fontId="19" fillId="0" borderId="0" xfId="0" applyFont="1" applyAlignment="1">
      <alignment horizontal="right"/>
    </xf>
    <xf numFmtId="0" fontId="4" fillId="0" borderId="2" xfId="0" applyFont="1" applyBorder="1"/>
    <xf numFmtId="0" fontId="13"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xf>
    <xf numFmtId="0" fontId="13" fillId="0" borderId="1" xfId="0" applyFont="1" applyBorder="1" applyAlignment="1">
      <alignment horizontal="center"/>
    </xf>
    <xf numFmtId="0" fontId="13" fillId="0" borderId="2" xfId="0" applyFont="1" applyBorder="1" applyAlignment="1">
      <alignment horizontal="center" vertical="center"/>
    </xf>
    <xf numFmtId="0" fontId="13" fillId="0" borderId="3" xfId="0" applyFont="1" applyBorder="1" applyAlignment="1">
      <alignment horizont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22" fillId="0" borderId="14" xfId="0" applyFont="1" applyBorder="1" applyAlignment="1">
      <alignment horizontal="center"/>
    </xf>
    <xf numFmtId="0" fontId="20" fillId="0" borderId="0" xfId="0" applyFont="1" applyAlignment="1">
      <alignment horizontal="center"/>
    </xf>
    <xf numFmtId="0" fontId="20" fillId="0" borderId="1"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centerContinuous"/>
    </xf>
    <xf numFmtId="0" fontId="5" fillId="0" borderId="0" xfId="0" applyFont="1" applyAlignment="1">
      <alignment horizontal="centerContinuous"/>
    </xf>
    <xf numFmtId="0" fontId="19" fillId="0" borderId="0" xfId="0" applyFont="1" applyAlignment="1">
      <alignment horizontal="center"/>
    </xf>
    <xf numFmtId="0" fontId="3" fillId="2" borderId="0" xfId="0" applyFont="1" applyFill="1" applyAlignment="1">
      <alignment horizontal="center"/>
    </xf>
    <xf numFmtId="3" fontId="2" fillId="2" borderId="0" xfId="0" quotePrefix="1" applyNumberFormat="1" applyFont="1" applyFill="1" applyAlignment="1">
      <alignment horizontal="center"/>
    </xf>
    <xf numFmtId="3" fontId="5" fillId="2" borderId="0" xfId="0" quotePrefix="1" applyNumberFormat="1" applyFont="1" applyFill="1" applyAlignment="1">
      <alignment horizontal="center"/>
    </xf>
    <xf numFmtId="0" fontId="2" fillId="3" borderId="0" xfId="0" applyFont="1" applyFill="1" applyAlignment="1">
      <alignment horizontal="center"/>
    </xf>
    <xf numFmtId="0" fontId="2" fillId="2" borderId="0" xfId="0" applyFont="1" applyFill="1" applyAlignment="1">
      <alignment textRotation="90"/>
    </xf>
    <xf numFmtId="3" fontId="5" fillId="2" borderId="6" xfId="0" applyNumberFormat="1" applyFont="1" applyFill="1" applyBorder="1" applyAlignment="1">
      <alignment horizontal="center" vertical="center"/>
    </xf>
    <xf numFmtId="3" fontId="5" fillId="2" borderId="5" xfId="0" applyNumberFormat="1" applyFont="1" applyFill="1" applyBorder="1" applyAlignment="1">
      <alignment horizontal="center" vertical="center"/>
    </xf>
    <xf numFmtId="0" fontId="10" fillId="2" borderId="4" xfId="0" applyFont="1" applyFill="1" applyBorder="1" applyAlignment="1">
      <alignment horizontal="center" vertical="center"/>
    </xf>
    <xf numFmtId="3" fontId="5" fillId="2" borderId="6" xfId="0" applyNumberFormat="1" applyFont="1" applyFill="1" applyBorder="1" applyAlignment="1">
      <alignment horizontal="center"/>
    </xf>
    <xf numFmtId="3" fontId="5" fillId="2" borderId="5" xfId="0" applyNumberFormat="1" applyFont="1" applyFill="1" applyBorder="1" applyAlignment="1">
      <alignment horizontal="center"/>
    </xf>
    <xf numFmtId="3" fontId="5" fillId="2" borderId="1" xfId="0" applyNumberFormat="1" applyFont="1" applyFill="1" applyBorder="1" applyAlignment="1">
      <alignment horizontal="center"/>
    </xf>
    <xf numFmtId="3" fontId="11" fillId="2" borderId="1" xfId="0" applyNumberFormat="1" applyFont="1" applyFill="1" applyBorder="1" applyAlignment="1">
      <alignment horizontal="center"/>
    </xf>
    <xf numFmtId="3" fontId="9" fillId="2" borderId="1" xfId="0" applyNumberFormat="1" applyFont="1" applyFill="1" applyBorder="1" applyAlignment="1">
      <alignment horizontal="center"/>
    </xf>
    <xf numFmtId="3" fontId="9" fillId="2" borderId="5" xfId="0" applyNumberFormat="1" applyFont="1" applyFill="1" applyBorder="1" applyAlignment="1">
      <alignment horizontal="center"/>
    </xf>
    <xf numFmtId="0" fontId="4" fillId="3" borderId="11" xfId="0" applyFont="1" applyFill="1" applyBorder="1" applyAlignment="1">
      <alignment horizontal="center" vertical="center" wrapText="1"/>
    </xf>
    <xf numFmtId="0" fontId="23" fillId="2" borderId="0" xfId="0" applyFont="1" applyFill="1"/>
    <xf numFmtId="3" fontId="11" fillId="2" borderId="12" xfId="0" applyNumberFormat="1" applyFont="1" applyFill="1" applyBorder="1" applyAlignment="1">
      <alignment horizontal="center"/>
    </xf>
    <xf numFmtId="3" fontId="11" fillId="2" borderId="0" xfId="0" applyNumberFormat="1" applyFont="1" applyFill="1" applyAlignment="1">
      <alignment horizontal="center"/>
    </xf>
    <xf numFmtId="0" fontId="16" fillId="3" borderId="0" xfId="0" applyFont="1" applyFill="1" applyAlignment="1">
      <alignment horizontal="center"/>
    </xf>
    <xf numFmtId="3" fontId="11" fillId="2" borderId="3" xfId="0" applyNumberFormat="1" applyFont="1" applyFill="1" applyBorder="1" applyAlignment="1">
      <alignment horizontal="center"/>
    </xf>
    <xf numFmtId="3" fontId="11" fillId="2" borderId="13" xfId="0" applyNumberFormat="1" applyFont="1" applyFill="1" applyBorder="1" applyAlignment="1">
      <alignment horizontal="center"/>
    </xf>
    <xf numFmtId="3" fontId="11" fillId="2" borderId="14" xfId="0" applyNumberFormat="1" applyFont="1" applyFill="1" applyBorder="1" applyAlignment="1">
      <alignment horizontal="center"/>
    </xf>
    <xf numFmtId="3" fontId="11" fillId="0" borderId="14" xfId="0" applyNumberFormat="1" applyFont="1" applyBorder="1" applyAlignment="1">
      <alignment horizontal="center"/>
    </xf>
    <xf numFmtId="3" fontId="11" fillId="0" borderId="0" xfId="0" applyNumberFormat="1" applyFont="1" applyAlignment="1">
      <alignment horizontal="center"/>
    </xf>
    <xf numFmtId="3" fontId="5" fillId="2" borderId="12" xfId="0" applyNumberFormat="1" applyFont="1" applyFill="1" applyBorder="1" applyAlignment="1">
      <alignment horizontal="center"/>
    </xf>
    <xf numFmtId="3" fontId="11" fillId="2" borderId="0" xfId="0" quotePrefix="1" applyNumberFormat="1" applyFont="1" applyFill="1" applyAlignment="1">
      <alignment horizontal="center"/>
    </xf>
    <xf numFmtId="0" fontId="11" fillId="2" borderId="0" xfId="0" applyFont="1" applyFill="1" applyAlignment="1">
      <alignment horizontal="center"/>
    </xf>
    <xf numFmtId="0" fontId="5" fillId="2" borderId="5" xfId="0" quotePrefix="1" applyFont="1" applyFill="1" applyBorder="1" applyAlignment="1">
      <alignment horizontal="center"/>
    </xf>
    <xf numFmtId="0" fontId="9" fillId="2" borderId="5" xfId="0" quotePrefix="1" applyFont="1" applyFill="1" applyBorder="1" applyAlignment="1">
      <alignment horizontal="center"/>
    </xf>
    <xf numFmtId="0" fontId="11" fillId="2" borderId="0" xfId="0" quotePrefix="1" applyFont="1" applyFill="1" applyAlignment="1">
      <alignment horizontal="center"/>
    </xf>
    <xf numFmtId="0" fontId="2" fillId="3" borderId="7" xfId="0" applyFont="1" applyFill="1" applyBorder="1"/>
    <xf numFmtId="0" fontId="24" fillId="2" borderId="0" xfId="0" applyFont="1" applyFill="1" applyAlignment="1">
      <alignment horizontal="center"/>
    </xf>
    <xf numFmtId="0" fontId="24" fillId="3" borderId="0" xfId="0" applyFont="1" applyFill="1" applyAlignment="1">
      <alignment horizontal="center"/>
    </xf>
    <xf numFmtId="0" fontId="11" fillId="3" borderId="0" xfId="0" applyFont="1" applyFill="1" applyAlignment="1">
      <alignment horizontal="center"/>
    </xf>
    <xf numFmtId="0" fontId="2" fillId="3" borderId="15" xfId="0" applyFont="1" applyFill="1" applyBorder="1"/>
    <xf numFmtId="0" fontId="4" fillId="3" borderId="15" xfId="0" applyFont="1" applyFill="1" applyBorder="1"/>
    <xf numFmtId="0" fontId="13" fillId="2" borderId="3"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0" xfId="0" applyFont="1" applyFill="1" applyAlignment="1">
      <alignment horizontal="center"/>
    </xf>
    <xf numFmtId="0" fontId="13" fillId="2" borderId="1" xfId="0" applyFont="1" applyFill="1" applyBorder="1" applyAlignment="1">
      <alignment horizontal="center"/>
    </xf>
    <xf numFmtId="0" fontId="12" fillId="2" borderId="2" xfId="0" applyFont="1" applyFill="1" applyBorder="1" applyAlignment="1">
      <alignment horizontal="center" vertical="center"/>
    </xf>
    <xf numFmtId="0" fontId="13" fillId="2" borderId="3" xfId="0" applyFont="1" applyFill="1" applyBorder="1" applyAlignment="1">
      <alignment horizontal="center" wrapText="1"/>
    </xf>
    <xf numFmtId="0" fontId="13" fillId="2" borderId="0" xfId="0" applyFont="1" applyFill="1" applyAlignment="1">
      <alignment horizontal="center" wrapText="1"/>
    </xf>
    <xf numFmtId="0" fontId="13" fillId="2" borderId="1" xfId="0" applyFont="1" applyFill="1" applyBorder="1" applyAlignment="1">
      <alignment horizont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22" fillId="2" borderId="14" xfId="0" applyFont="1" applyFill="1" applyBorder="1" applyAlignment="1">
      <alignment horizontal="center"/>
    </xf>
    <xf numFmtId="0" fontId="13" fillId="2" borderId="14" xfId="0" applyFont="1" applyFill="1" applyBorder="1" applyAlignment="1">
      <alignment horizontal="center" wrapText="1"/>
    </xf>
    <xf numFmtId="0" fontId="2" fillId="2" borderId="14" xfId="0" applyFont="1" applyFill="1" applyBorder="1"/>
    <xf numFmtId="0" fontId="20" fillId="2" borderId="0" xfId="0" applyFont="1" applyFill="1" applyAlignment="1">
      <alignment horizontal="center"/>
    </xf>
    <xf numFmtId="0" fontId="20" fillId="2" borderId="1" xfId="0" applyFont="1" applyFill="1" applyBorder="1" applyAlignment="1">
      <alignment horizontal="center"/>
    </xf>
    <xf numFmtId="0" fontId="5" fillId="2" borderId="0" xfId="0" applyFont="1" applyFill="1" applyAlignment="1">
      <alignment horizontal="center"/>
    </xf>
    <xf numFmtId="0" fontId="2" fillId="2" borderId="0" xfId="0" applyFont="1" applyFill="1" applyAlignment="1">
      <alignment horizontal="centerContinuous"/>
    </xf>
    <xf numFmtId="0" fontId="5" fillId="2" borderId="0" xfId="0" applyFont="1" applyFill="1" applyAlignment="1">
      <alignment horizontal="centerContinuous"/>
    </xf>
    <xf numFmtId="0" fontId="19" fillId="2" borderId="0" xfId="0" applyFont="1" applyFill="1" applyAlignment="1">
      <alignment horizontal="center"/>
    </xf>
    <xf numFmtId="164" fontId="3" fillId="3" borderId="0" xfId="0" applyNumberFormat="1" applyFont="1" applyFill="1" applyAlignment="1">
      <alignment horizontal="center"/>
    </xf>
    <xf numFmtId="0" fontId="10" fillId="3" borderId="0" xfId="0" applyFont="1" applyFill="1" applyAlignment="1">
      <alignment horizontal="center"/>
    </xf>
    <xf numFmtId="0" fontId="10" fillId="3" borderId="0" xfId="0" applyFont="1" applyFill="1"/>
    <xf numFmtId="0" fontId="11" fillId="3" borderId="0" xfId="0" applyFont="1" applyFill="1"/>
    <xf numFmtId="3" fontId="9" fillId="3" borderId="12" xfId="0" applyNumberFormat="1" applyFont="1" applyFill="1" applyBorder="1" applyAlignment="1">
      <alignment horizontal="center"/>
    </xf>
    <xf numFmtId="0" fontId="9" fillId="3" borderId="1" xfId="0" applyFont="1" applyFill="1" applyBorder="1" applyAlignment="1">
      <alignment horizontal="center" vertical="center"/>
    </xf>
    <xf numFmtId="0" fontId="9" fillId="3" borderId="5"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2" xfId="0" applyFont="1" applyFill="1" applyBorder="1" applyAlignment="1">
      <alignment horizontal="center" vertical="center"/>
    </xf>
    <xf numFmtId="3" fontId="11" fillId="3" borderId="12" xfId="0" applyNumberFormat="1" applyFont="1" applyFill="1" applyBorder="1" applyAlignment="1">
      <alignment horizontal="center"/>
    </xf>
    <xf numFmtId="164" fontId="11" fillId="3" borderId="1" xfId="0" applyNumberFormat="1" applyFont="1" applyFill="1" applyBorder="1" applyAlignment="1">
      <alignment horizontal="center"/>
    </xf>
    <xf numFmtId="164" fontId="11" fillId="3" borderId="0" xfId="0" applyNumberFormat="1" applyFont="1" applyFill="1" applyAlignment="1">
      <alignment horizontal="center"/>
    </xf>
    <xf numFmtId="0" fontId="10" fillId="3" borderId="1" xfId="0" applyFont="1" applyFill="1" applyBorder="1"/>
    <xf numFmtId="0" fontId="11" fillId="3" borderId="2" xfId="0" applyFont="1" applyFill="1" applyBorder="1"/>
    <xf numFmtId="3" fontId="11" fillId="3" borderId="3" xfId="0" applyNumberFormat="1" applyFont="1" applyFill="1" applyBorder="1" applyAlignment="1">
      <alignment horizontal="center"/>
    </xf>
    <xf numFmtId="0" fontId="11" fillId="3" borderId="7" xfId="0" applyFont="1" applyFill="1" applyBorder="1"/>
    <xf numFmtId="164" fontId="9" fillId="3" borderId="0" xfId="0" applyNumberFormat="1" applyFont="1" applyFill="1" applyAlignment="1">
      <alignment horizontal="center"/>
    </xf>
    <xf numFmtId="164" fontId="9" fillId="3" borderId="1" xfId="0" applyNumberFormat="1" applyFont="1" applyFill="1" applyBorder="1" applyAlignment="1">
      <alignment horizontal="center"/>
    </xf>
    <xf numFmtId="164" fontId="9" fillId="3" borderId="5" xfId="0" applyNumberFormat="1" applyFont="1" applyFill="1" applyBorder="1" applyAlignment="1">
      <alignment horizontal="center"/>
    </xf>
    <xf numFmtId="0" fontId="9" fillId="3" borderId="5" xfId="0" applyFont="1" applyFill="1" applyBorder="1" applyAlignment="1">
      <alignment horizontal="center"/>
    </xf>
    <xf numFmtId="0" fontId="10" fillId="3" borderId="5" xfId="0" applyFont="1" applyFill="1" applyBorder="1"/>
    <xf numFmtId="0" fontId="10" fillId="3" borderId="4" xfId="0" applyFont="1" applyFill="1" applyBorder="1"/>
    <xf numFmtId="164" fontId="11" fillId="3" borderId="14" xfId="0" applyNumberFormat="1" applyFont="1" applyFill="1" applyBorder="1" applyAlignment="1">
      <alignment horizontal="center"/>
    </xf>
    <xf numFmtId="0" fontId="10" fillId="3" borderId="14" xfId="0" applyFont="1" applyFill="1" applyBorder="1"/>
    <xf numFmtId="0" fontId="11" fillId="3" borderId="15" xfId="0" applyFont="1" applyFill="1" applyBorder="1"/>
    <xf numFmtId="0" fontId="10" fillId="3" borderId="15" xfId="0" applyFont="1" applyFill="1" applyBorder="1"/>
    <xf numFmtId="0" fontId="11" fillId="3" borderId="1" xfId="0" applyFont="1" applyFill="1" applyBorder="1" applyAlignment="1">
      <alignment horizontal="center"/>
    </xf>
    <xf numFmtId="3" fontId="11" fillId="3" borderId="13" xfId="0" applyNumberFormat="1" applyFont="1" applyFill="1" applyBorder="1" applyAlignment="1">
      <alignment horizontal="center"/>
    </xf>
    <xf numFmtId="0" fontId="4" fillId="3" borderId="0" xfId="0" applyFont="1" applyFill="1"/>
    <xf numFmtId="3" fontId="4" fillId="3" borderId="0" xfId="0" applyNumberFormat="1" applyFont="1" applyFill="1"/>
    <xf numFmtId="0" fontId="3" fillId="3" borderId="0" xfId="0" applyFont="1" applyFill="1" applyAlignment="1">
      <alignment horizontal="right" vertical="center" wrapText="1"/>
    </xf>
    <xf numFmtId="0" fontId="11" fillId="3" borderId="0" xfId="0" applyFont="1" applyFill="1" applyAlignment="1">
      <alignment horizontal="center" vertical="center" wrapText="1"/>
    </xf>
    <xf numFmtId="0" fontId="5" fillId="3" borderId="5" xfId="0" applyFont="1" applyFill="1" applyBorder="1" applyAlignment="1">
      <alignment horizontal="center"/>
    </xf>
    <xf numFmtId="0" fontId="25" fillId="3" borderId="0" xfId="0" applyFont="1" applyFill="1"/>
    <xf numFmtId="164" fontId="6" fillId="3" borderId="1"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wrapText="1"/>
    </xf>
    <xf numFmtId="164" fontId="5" fillId="3" borderId="0" xfId="0" applyNumberFormat="1" applyFont="1" applyFill="1" applyAlignment="1">
      <alignment horizontal="center"/>
    </xf>
    <xf numFmtId="164" fontId="5" fillId="3" borderId="5" xfId="0" applyNumberFormat="1" applyFont="1" applyFill="1" applyBorder="1" applyAlignment="1">
      <alignment horizontal="center"/>
    </xf>
    <xf numFmtId="0" fontId="3" fillId="3" borderId="0" xfId="0" applyFont="1" applyFill="1" applyAlignment="1">
      <alignment horizontal="center"/>
    </xf>
    <xf numFmtId="0" fontId="10" fillId="3" borderId="7" xfId="0" applyFont="1" applyFill="1" applyBorder="1"/>
    <xf numFmtId="0" fontId="3" fillId="3" borderId="13" xfId="0" applyFont="1" applyFill="1" applyBorder="1"/>
    <xf numFmtId="164" fontId="3" fillId="3" borderId="14" xfId="0" applyNumberFormat="1" applyFont="1" applyFill="1" applyBorder="1" applyAlignment="1">
      <alignment horizontal="center"/>
    </xf>
    <xf numFmtId="0" fontId="10" fillId="3" borderId="14" xfId="0" applyFont="1" applyFill="1" applyBorder="1" applyAlignment="1">
      <alignment horizontal="center"/>
    </xf>
    <xf numFmtId="0" fontId="10" fillId="3" borderId="0" xfId="0" applyFont="1" applyFill="1" applyAlignment="1">
      <alignment horizontal="center" vertical="center"/>
    </xf>
    <xf numFmtId="0" fontId="3" fillId="2" borderId="0" xfId="0" applyFont="1" applyFill="1" applyAlignment="1">
      <alignment horizontal="left"/>
    </xf>
    <xf numFmtId="3" fontId="11" fillId="3" borderId="0" xfId="0" applyNumberFormat="1" applyFont="1" applyFill="1" applyAlignment="1">
      <alignment horizontal="center"/>
    </xf>
    <xf numFmtId="0" fontId="9" fillId="3" borderId="0" xfId="0" applyFont="1" applyFill="1"/>
    <xf numFmtId="0" fontId="2" fillId="2" borderId="0" xfId="0" applyFont="1" applyFill="1" applyAlignment="1">
      <alignment horizontal="left"/>
    </xf>
    <xf numFmtId="0" fontId="3" fillId="2" borderId="7" xfId="0" applyFont="1" applyFill="1" applyBorder="1"/>
    <xf numFmtId="3" fontId="9" fillId="2" borderId="6" xfId="0" applyNumberFormat="1" applyFont="1" applyFill="1" applyBorder="1" applyAlignment="1">
      <alignment horizontal="center"/>
    </xf>
    <xf numFmtId="3" fontId="11" fillId="2" borderId="7" xfId="0" quotePrefix="1" applyNumberFormat="1" applyFont="1" applyFill="1" applyBorder="1" applyAlignment="1">
      <alignment horizontal="right"/>
    </xf>
    <xf numFmtId="0" fontId="10" fillId="2" borderId="0" xfId="0" applyFont="1" applyFill="1"/>
    <xf numFmtId="0" fontId="11" fillId="2" borderId="7" xfId="0" applyFont="1" applyFill="1" applyBorder="1"/>
    <xf numFmtId="3" fontId="11" fillId="3" borderId="3" xfId="0" quotePrefix="1" applyNumberFormat="1" applyFont="1" applyFill="1" applyBorder="1" applyAlignment="1">
      <alignment horizontal="center"/>
    </xf>
    <xf numFmtId="0" fontId="11" fillId="0" borderId="7" xfId="0" applyFont="1" applyBorder="1"/>
    <xf numFmtId="0" fontId="11" fillId="3" borderId="3" xfId="0" applyFont="1" applyFill="1" applyBorder="1" applyAlignment="1">
      <alignment horizontal="center"/>
    </xf>
    <xf numFmtId="0" fontId="9" fillId="3" borderId="6" xfId="0" applyFont="1" applyFill="1" applyBorder="1" applyAlignment="1">
      <alignment horizontal="center"/>
    </xf>
    <xf numFmtId="3" fontId="9" fillId="2" borderId="7" xfId="0" quotePrefix="1" applyNumberFormat="1" applyFont="1" applyFill="1" applyBorder="1" applyAlignment="1">
      <alignment horizontal="right"/>
    </xf>
    <xf numFmtId="3" fontId="11" fillId="3" borderId="0" xfId="0" quotePrefix="1" applyNumberFormat="1" applyFont="1" applyFill="1" applyAlignment="1">
      <alignment horizontal="center"/>
    </xf>
    <xf numFmtId="0" fontId="11" fillId="2" borderId="0" xfId="0" applyFont="1" applyFill="1"/>
    <xf numFmtId="3" fontId="5" fillId="2" borderId="7" xfId="0" quotePrefix="1" applyNumberFormat="1" applyFont="1" applyFill="1" applyBorder="1" applyAlignment="1">
      <alignment horizontal="right"/>
    </xf>
    <xf numFmtId="3" fontId="9" fillId="3" borderId="6" xfId="0" applyNumberFormat="1" applyFont="1" applyFill="1" applyBorder="1" applyAlignment="1">
      <alignment horizontal="center"/>
    </xf>
    <xf numFmtId="0" fontId="9" fillId="2" borderId="5" xfId="0" applyFont="1" applyFill="1" applyBorder="1" applyAlignment="1">
      <alignment horizontal="center"/>
    </xf>
    <xf numFmtId="0" fontId="9" fillId="2" borderId="5" xfId="0" applyFont="1" applyFill="1" applyBorder="1"/>
    <xf numFmtId="3" fontId="11" fillId="2" borderId="7" xfId="0" applyNumberFormat="1" applyFont="1" applyFill="1" applyBorder="1"/>
    <xf numFmtId="0" fontId="13" fillId="2" borderId="7" xfId="0" applyFont="1" applyFill="1" applyBorder="1" applyAlignment="1">
      <alignment horizontal="center" vertical="center" wrapText="1"/>
    </xf>
    <xf numFmtId="0" fontId="12" fillId="2" borderId="5" xfId="0" applyFont="1" applyFill="1" applyBorder="1"/>
    <xf numFmtId="0" fontId="7" fillId="2" borderId="7" xfId="0" applyFont="1" applyFill="1" applyBorder="1"/>
    <xf numFmtId="3" fontId="9" fillId="3" borderId="6" xfId="0" quotePrefix="1" applyNumberFormat="1" applyFont="1" applyFill="1" applyBorder="1" applyAlignment="1">
      <alignment horizontal="center"/>
    </xf>
    <xf numFmtId="3" fontId="5" fillId="2" borderId="7" xfId="0" applyNumberFormat="1" applyFont="1" applyFill="1" applyBorder="1"/>
    <xf numFmtId="0" fontId="11" fillId="2" borderId="15" xfId="0" applyFont="1" applyFill="1" applyBorder="1"/>
    <xf numFmtId="0" fontId="13" fillId="2" borderId="7" xfId="0" applyFont="1" applyFill="1" applyBorder="1" applyAlignment="1">
      <alignment vertical="center" wrapText="1"/>
    </xf>
    <xf numFmtId="0" fontId="9" fillId="2" borderId="6" xfId="0" applyFont="1" applyFill="1" applyBorder="1" applyAlignment="1">
      <alignment horizontal="center"/>
    </xf>
    <xf numFmtId="0" fontId="10" fillId="2" borderId="15" xfId="0" applyFont="1" applyFill="1" applyBorder="1"/>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3" fillId="2" borderId="0" xfId="0" applyFont="1" applyFill="1" applyAlignment="1">
      <alignment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1" fillId="2" borderId="14" xfId="0" applyFont="1" applyFill="1" applyBorder="1" applyAlignment="1">
      <alignment horizontal="center"/>
    </xf>
    <xf numFmtId="0" fontId="3" fillId="2" borderId="1" xfId="0" applyFont="1" applyFill="1" applyBorder="1"/>
    <xf numFmtId="0" fontId="4" fillId="2" borderId="0" xfId="0" applyFont="1" applyFill="1" applyAlignment="1">
      <alignment horizontal="center"/>
    </xf>
    <xf numFmtId="0" fontId="21" fillId="2" borderId="0" xfId="0" applyFont="1" applyFill="1" applyAlignment="1">
      <alignment horizontal="left"/>
    </xf>
    <xf numFmtId="3" fontId="11" fillId="3" borderId="0" xfId="0" applyNumberFormat="1" applyFont="1" applyFill="1"/>
    <xf numFmtId="3" fontId="11" fillId="3" borderId="0" xfId="0" quotePrefix="1" applyNumberFormat="1" applyFont="1" applyFill="1" applyAlignment="1">
      <alignment horizontal="right"/>
    </xf>
    <xf numFmtId="3" fontId="11" fillId="3" borderId="3" xfId="0" applyNumberFormat="1" applyFont="1" applyFill="1" applyBorder="1"/>
    <xf numFmtId="3" fontId="2" fillId="3" borderId="13" xfId="0" applyNumberFormat="1" applyFont="1" applyFill="1" applyBorder="1"/>
    <xf numFmtId="3" fontId="2" fillId="3" borderId="0" xfId="0" quotePrefix="1" applyNumberFormat="1" applyFont="1" applyFill="1" applyAlignment="1">
      <alignment horizontal="right"/>
    </xf>
    <xf numFmtId="3" fontId="9" fillId="3" borderId="13" xfId="0" applyNumberFormat="1" applyFont="1" applyFill="1" applyBorder="1"/>
    <xf numFmtId="0" fontId="9" fillId="3" borderId="5" xfId="0" applyFont="1" applyFill="1" applyBorder="1"/>
    <xf numFmtId="3" fontId="9" fillId="3" borderId="0" xfId="0" quotePrefix="1" applyNumberFormat="1" applyFont="1" applyFill="1" applyAlignment="1">
      <alignment horizontal="right"/>
    </xf>
    <xf numFmtId="0" fontId="11" fillId="3" borderId="0" xfId="0" applyFont="1" applyFill="1" applyAlignment="1">
      <alignment horizontal="left"/>
    </xf>
    <xf numFmtId="0" fontId="11" fillId="3" borderId="7" xfId="0" applyFont="1" applyFill="1" applyBorder="1" applyAlignment="1">
      <alignment horizontal="left"/>
    </xf>
    <xf numFmtId="3" fontId="9" fillId="3" borderId="6" xfId="0" applyNumberFormat="1" applyFont="1" applyFill="1" applyBorder="1"/>
    <xf numFmtId="0" fontId="4" fillId="3" borderId="9" xfId="0" applyFont="1" applyFill="1" applyBorder="1" applyAlignment="1">
      <alignment vertical="center" wrapText="1"/>
    </xf>
    <xf numFmtId="3" fontId="11" fillId="3" borderId="13" xfId="0" applyNumberFormat="1" applyFont="1" applyFill="1" applyBorder="1"/>
    <xf numFmtId="0" fontId="4" fillId="3" borderId="8" xfId="0" applyFont="1" applyFill="1" applyBorder="1" applyAlignment="1">
      <alignment vertical="center" wrapText="1"/>
    </xf>
    <xf numFmtId="0" fontId="13" fillId="3" borderId="0" xfId="0" applyFont="1" applyFill="1" applyAlignment="1">
      <alignment horizontal="center" vertical="center" wrapText="1"/>
    </xf>
    <xf numFmtId="0" fontId="12" fillId="3" borderId="5" xfId="0" applyFont="1" applyFill="1" applyBorder="1"/>
    <xf numFmtId="0" fontId="7" fillId="3" borderId="0" xfId="0" applyFont="1" applyFill="1"/>
    <xf numFmtId="3" fontId="9" fillId="3" borderId="5" xfId="0" quotePrefix="1" applyNumberFormat="1" applyFont="1" applyFill="1" applyBorder="1" applyAlignment="1">
      <alignment horizontal="right"/>
    </xf>
    <xf numFmtId="3" fontId="5" fillId="3" borderId="0" xfId="0" applyNumberFormat="1" applyFont="1" applyFill="1"/>
    <xf numFmtId="3" fontId="9" fillId="2" borderId="12" xfId="0" applyNumberFormat="1" applyFont="1" applyFill="1" applyBorder="1"/>
    <xf numFmtId="0" fontId="9" fillId="2" borderId="1" xfId="0" applyFont="1" applyFill="1" applyBorder="1"/>
    <xf numFmtId="3" fontId="9" fillId="2" borderId="1" xfId="0" applyNumberFormat="1" applyFont="1" applyFill="1" applyBorder="1"/>
    <xf numFmtId="0" fontId="13" fillId="2" borderId="1" xfId="0" applyFont="1" applyFill="1" applyBorder="1" applyAlignment="1">
      <alignment horizontal="right"/>
    </xf>
    <xf numFmtId="0" fontId="13" fillId="2" borderId="14" xfId="0" applyFont="1" applyFill="1" applyBorder="1" applyAlignment="1">
      <alignment horizontal="center"/>
    </xf>
    <xf numFmtId="0" fontId="13" fillId="2" borderId="13" xfId="0" applyFont="1" applyFill="1" applyBorder="1" applyAlignment="1">
      <alignment vertical="center" wrapText="1"/>
    </xf>
    <xf numFmtId="0" fontId="19" fillId="2" borderId="0" xfId="0" applyFont="1" applyFill="1" applyAlignment="1">
      <alignment horizontal="centerContinuous"/>
    </xf>
    <xf numFmtId="164" fontId="3" fillId="2" borderId="0" xfId="0" applyNumberFormat="1" applyFont="1" applyFill="1" applyAlignment="1">
      <alignment horizontal="center"/>
    </xf>
    <xf numFmtId="0" fontId="10" fillId="2" borderId="0" xfId="0" applyFont="1" applyFill="1" applyAlignment="1">
      <alignment horizontal="center"/>
    </xf>
    <xf numFmtId="164" fontId="9" fillId="3" borderId="6" xfId="0" applyNumberFormat="1" applyFont="1" applyFill="1" applyBorder="1" applyAlignment="1">
      <alignment horizontal="center"/>
    </xf>
    <xf numFmtId="164" fontId="9" fillId="2" borderId="5" xfId="0" applyNumberFormat="1" applyFont="1" applyFill="1" applyBorder="1" applyAlignment="1">
      <alignment horizontal="center"/>
    </xf>
    <xf numFmtId="164" fontId="11" fillId="3" borderId="3" xfId="0" applyNumberFormat="1" applyFont="1" applyFill="1" applyBorder="1" applyAlignment="1">
      <alignment horizontal="center"/>
    </xf>
    <xf numFmtId="164" fontId="11" fillId="2" borderId="0" xfId="0" applyNumberFormat="1" applyFont="1" applyFill="1" applyAlignment="1">
      <alignment horizontal="center"/>
    </xf>
    <xf numFmtId="164" fontId="3" fillId="2" borderId="0" xfId="0" applyNumberFormat="1" applyFont="1" applyFill="1"/>
    <xf numFmtId="0" fontId="4" fillId="2" borderId="7" xfId="0" applyFont="1" applyFill="1" applyBorder="1" applyAlignment="1">
      <alignment horizontal="center" vertical="center" wrapText="1"/>
    </xf>
    <xf numFmtId="164" fontId="9" fillId="2" borderId="0" xfId="0" applyNumberFormat="1" applyFont="1" applyFill="1" applyAlignment="1">
      <alignment horizontal="center"/>
    </xf>
    <xf numFmtId="164" fontId="9" fillId="2" borderId="14" xfId="0" applyNumberFormat="1" applyFont="1" applyFill="1" applyBorder="1" applyAlignment="1">
      <alignment horizontal="center"/>
    </xf>
    <xf numFmtId="0" fontId="8" fillId="2" borderId="0" xfId="0" applyFont="1" applyFill="1" applyAlignment="1">
      <alignment horizontal="right"/>
    </xf>
    <xf numFmtId="0" fontId="3" fillId="2" borderId="5" xfId="0" applyFont="1" applyFill="1" applyBorder="1"/>
    <xf numFmtId="165" fontId="26" fillId="2" borderId="0" xfId="0" applyNumberFormat="1" applyFont="1" applyFill="1"/>
    <xf numFmtId="164" fontId="11" fillId="0" borderId="0" xfId="0" applyNumberFormat="1" applyFont="1" applyAlignment="1">
      <alignment horizontal="center"/>
    </xf>
    <xf numFmtId="164" fontId="11" fillId="3" borderId="13" xfId="0" applyNumberFormat="1" applyFont="1" applyFill="1" applyBorder="1" applyAlignment="1">
      <alignment horizontal="center"/>
    </xf>
    <xf numFmtId="0" fontId="4" fillId="2" borderId="0" xfId="0" applyFont="1" applyFill="1"/>
    <xf numFmtId="3" fontId="4" fillId="2" borderId="0" xfId="0" applyNumberFormat="1" applyFont="1" applyFill="1"/>
    <xf numFmtId="0" fontId="3" fillId="2" borderId="0" xfId="0" applyFont="1" applyFill="1" applyAlignment="1">
      <alignment horizontal="right" vertical="center" wrapText="1"/>
    </xf>
    <xf numFmtId="3" fontId="3" fillId="2" borderId="0" xfId="0" applyNumberFormat="1" applyFont="1" applyFill="1" applyAlignment="1">
      <alignment horizontal="right" vertical="center" wrapText="1"/>
    </xf>
    <xf numFmtId="0" fontId="11" fillId="2" borderId="0" xfId="0" applyFont="1" applyFill="1" applyAlignment="1">
      <alignment horizontal="center" vertical="center" wrapText="1"/>
    </xf>
    <xf numFmtId="164" fontId="9" fillId="3" borderId="12" xfId="0" applyNumberFormat="1" applyFont="1" applyFill="1" applyBorder="1" applyAlignment="1">
      <alignment horizontal="center"/>
    </xf>
    <xf numFmtId="164" fontId="9" fillId="2" borderId="1" xfId="0" applyNumberFormat="1" applyFont="1" applyFill="1" applyBorder="1" applyAlignment="1">
      <alignment horizontal="center"/>
    </xf>
    <xf numFmtId="0" fontId="5" fillId="2" borderId="1" xfId="0" applyFont="1" applyFill="1" applyBorder="1" applyAlignment="1">
      <alignment horizontal="center"/>
    </xf>
    <xf numFmtId="0" fontId="10" fillId="2" borderId="2" xfId="0" applyFont="1" applyFill="1" applyBorder="1"/>
    <xf numFmtId="0" fontId="25" fillId="2" borderId="0" xfId="0" applyFont="1" applyFill="1"/>
    <xf numFmtId="164" fontId="26" fillId="3" borderId="6" xfId="0" applyNumberFormat="1" applyFont="1" applyFill="1" applyBorder="1" applyAlignment="1">
      <alignment horizontal="center"/>
    </xf>
    <xf numFmtId="164" fontId="26" fillId="2" borderId="1" xfId="0" applyNumberFormat="1" applyFont="1" applyFill="1" applyBorder="1" applyAlignment="1">
      <alignment horizontal="center"/>
    </xf>
    <xf numFmtId="164" fontId="26" fillId="3" borderId="1" xfId="0" applyNumberFormat="1" applyFont="1" applyFill="1" applyBorder="1" applyAlignment="1">
      <alignment horizontal="center"/>
    </xf>
    <xf numFmtId="164" fontId="26" fillId="2" borderId="1" xfId="0" applyNumberFormat="1" applyFont="1" applyFill="1" applyBorder="1" applyAlignment="1">
      <alignment horizontal="center" vertical="center"/>
    </xf>
    <xf numFmtId="164" fontId="26" fillId="2" borderId="0" xfId="0" applyNumberFormat="1" applyFont="1" applyFill="1" applyAlignment="1">
      <alignment horizontal="center"/>
    </xf>
    <xf numFmtId="164" fontId="5" fillId="2" borderId="12" xfId="0" applyNumberFormat="1" applyFont="1" applyFill="1" applyBorder="1" applyAlignment="1">
      <alignment horizontal="center"/>
    </xf>
    <xf numFmtId="164" fontId="5" fillId="2" borderId="0" xfId="0" applyNumberFormat="1" applyFont="1" applyFill="1" applyAlignment="1">
      <alignment horizontal="center"/>
    </xf>
    <xf numFmtId="164" fontId="5" fillId="3" borderId="13" xfId="0" applyNumberFormat="1" applyFont="1" applyFill="1" applyBorder="1" applyAlignment="1">
      <alignment horizontal="center"/>
    </xf>
    <xf numFmtId="164" fontId="5" fillId="2" borderId="14" xfId="0" applyNumberFormat="1" applyFont="1" applyFill="1" applyBorder="1" applyAlignment="1">
      <alignment horizontal="center"/>
    </xf>
    <xf numFmtId="164" fontId="5" fillId="3" borderId="14" xfId="0" applyNumberFormat="1" applyFont="1" applyFill="1" applyBorder="1" applyAlignment="1">
      <alignment horizontal="center"/>
    </xf>
    <xf numFmtId="0" fontId="14" fillId="2" borderId="0" xfId="0" applyFont="1" applyFill="1" applyAlignment="1">
      <alignment horizontal="center"/>
    </xf>
    <xf numFmtId="0" fontId="12" fillId="2" borderId="7" xfId="0" applyFont="1" applyFill="1" applyBorder="1" applyAlignment="1">
      <alignment vertical="center" wrapText="1"/>
    </xf>
    <xf numFmtId="164" fontId="3" fillId="3"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10" fillId="2" borderId="1" xfId="0" applyFont="1" applyFill="1" applyBorder="1" applyAlignment="1">
      <alignment horizontal="center"/>
    </xf>
    <xf numFmtId="0" fontId="10" fillId="2" borderId="1" xfId="0" applyFont="1" applyFill="1" applyBorder="1"/>
    <xf numFmtId="0" fontId="3" fillId="2" borderId="0" xfId="0" applyFont="1" applyFill="1" applyAlignment="1">
      <alignment horizontal="centerContinuous"/>
    </xf>
    <xf numFmtId="0" fontId="10" fillId="2" borderId="0" xfId="0" applyFont="1" applyFill="1" applyAlignment="1">
      <alignment horizontal="center" vertical="center"/>
    </xf>
    <xf numFmtId="0" fontId="2" fillId="2" borderId="0" xfId="0" applyFont="1" applyFill="1" applyAlignment="1">
      <alignment horizontal="left" wrapText="1"/>
    </xf>
    <xf numFmtId="0" fontId="10" fillId="0" borderId="0" xfId="0" applyFont="1" applyAlignment="1">
      <alignment horizontal="center"/>
    </xf>
    <xf numFmtId="164" fontId="9" fillId="2" borderId="6" xfId="0" applyNumberFormat="1" applyFont="1" applyFill="1" applyBorder="1" applyAlignment="1">
      <alignment horizontal="right"/>
    </xf>
    <xf numFmtId="164" fontId="9" fillId="2" borderId="5" xfId="0" applyNumberFormat="1" applyFont="1" applyFill="1" applyBorder="1" applyAlignment="1">
      <alignment horizontal="right"/>
    </xf>
    <xf numFmtId="0" fontId="10" fillId="2" borderId="5" xfId="0" applyFont="1" applyFill="1" applyBorder="1" applyAlignment="1">
      <alignment horizontal="center" vertical="center"/>
    </xf>
    <xf numFmtId="164" fontId="2" fillId="3" borderId="12" xfId="0" applyNumberFormat="1" applyFont="1" applyFill="1" applyBorder="1" applyAlignment="1">
      <alignment horizontal="right"/>
    </xf>
    <xf numFmtId="164" fontId="2" fillId="3" borderId="0" xfId="0" applyNumberFormat="1" applyFont="1" applyFill="1" applyAlignment="1">
      <alignment horizontal="right"/>
    </xf>
    <xf numFmtId="164" fontId="3" fillId="2" borderId="1" xfId="0" applyNumberFormat="1" applyFont="1" applyFill="1" applyBorder="1" applyAlignment="1">
      <alignment horizontal="right"/>
    </xf>
    <xf numFmtId="164" fontId="11" fillId="2" borderId="0" xfId="0" applyNumberFormat="1" applyFont="1" applyFill="1" applyAlignment="1">
      <alignment horizontal="right"/>
    </xf>
    <xf numFmtId="0" fontId="2" fillId="2" borderId="7" xfId="0" applyFont="1" applyFill="1" applyBorder="1"/>
    <xf numFmtId="164" fontId="9" fillId="3" borderId="3" xfId="0" applyNumberFormat="1" applyFont="1" applyFill="1" applyBorder="1" applyAlignment="1">
      <alignment horizontal="right"/>
    </xf>
    <xf numFmtId="164" fontId="9" fillId="3" borderId="0" xfId="0" applyNumberFormat="1" applyFont="1" applyFill="1" applyAlignment="1">
      <alignment horizontal="right"/>
    </xf>
    <xf numFmtId="164" fontId="3" fillId="2" borderId="0" xfId="0" applyNumberFormat="1" applyFont="1" applyFill="1" applyAlignment="1">
      <alignment horizontal="right"/>
    </xf>
    <xf numFmtId="164" fontId="9" fillId="2" borderId="0" xfId="0" applyNumberFormat="1" applyFont="1" applyFill="1" applyAlignment="1">
      <alignment horizontal="right"/>
    </xf>
    <xf numFmtId="0" fontId="9" fillId="2" borderId="7" xfId="0" applyFont="1" applyFill="1" applyBorder="1"/>
    <xf numFmtId="164" fontId="11" fillId="2" borderId="3" xfId="0" applyNumberFormat="1" applyFont="1" applyFill="1" applyBorder="1" applyAlignment="1">
      <alignment horizontal="right"/>
    </xf>
    <xf numFmtId="164" fontId="9" fillId="2" borderId="3" xfId="0" applyNumberFormat="1" applyFont="1" applyFill="1" applyBorder="1" applyAlignment="1">
      <alignment horizontal="right"/>
    </xf>
    <xf numFmtId="0" fontId="9" fillId="0" borderId="7" xfId="0" applyFont="1" applyBorder="1"/>
    <xf numFmtId="164" fontId="10" fillId="2" borderId="5" xfId="0" applyNumberFormat="1" applyFont="1" applyFill="1" applyBorder="1" applyAlignment="1">
      <alignment horizontal="right"/>
    </xf>
    <xf numFmtId="0" fontId="2" fillId="0" borderId="5" xfId="0" applyFont="1" applyBorder="1" applyAlignment="1">
      <alignment horizontal="center"/>
    </xf>
    <xf numFmtId="164" fontId="10" fillId="2" borderId="0" xfId="0" applyNumberFormat="1" applyFont="1" applyFill="1" applyAlignment="1">
      <alignment horizontal="right"/>
    </xf>
    <xf numFmtId="164" fontId="2" fillId="3" borderId="3" xfId="0" applyNumberFormat="1" applyFont="1" applyFill="1" applyBorder="1" applyAlignment="1">
      <alignment horizontal="right"/>
    </xf>
    <xf numFmtId="0" fontId="2" fillId="2" borderId="7" xfId="0" applyFont="1" applyFill="1" applyBorder="1" applyAlignment="1">
      <alignment horizontal="centerContinuous"/>
    </xf>
    <xf numFmtId="164" fontId="2" fillId="2" borderId="3" xfId="0" applyNumberFormat="1" applyFont="1" applyFill="1" applyBorder="1" applyAlignment="1">
      <alignment horizontal="right"/>
    </xf>
    <xf numFmtId="164" fontId="9" fillId="3" borderId="13" xfId="0" applyNumberFormat="1" applyFont="1" applyFill="1" applyBorder="1" applyAlignment="1">
      <alignment horizontal="right"/>
    </xf>
    <xf numFmtId="0" fontId="2" fillId="2" borderId="2" xfId="0" applyFont="1" applyFill="1" applyBorder="1"/>
    <xf numFmtId="164" fontId="2" fillId="0" borderId="0" xfId="0" applyNumberFormat="1" applyFont="1" applyAlignment="1">
      <alignment horizontal="right"/>
    </xf>
    <xf numFmtId="0" fontId="11" fillId="2" borderId="1" xfId="0" applyFont="1" applyFill="1" applyBorder="1"/>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xf>
    <xf numFmtId="164" fontId="5" fillId="2" borderId="13" xfId="0" applyNumberFormat="1" applyFont="1" applyFill="1" applyBorder="1" applyAlignment="1">
      <alignment wrapText="1"/>
    </xf>
    <xf numFmtId="164" fontId="5" fillId="2" borderId="14" xfId="0" applyNumberFormat="1" applyFont="1" applyFill="1" applyBorder="1" applyAlignment="1">
      <alignment wrapText="1"/>
    </xf>
    <xf numFmtId="164" fontId="5" fillId="2" borderId="14" xfId="0" applyNumberFormat="1" applyFont="1" applyFill="1" applyBorder="1" applyAlignment="1">
      <alignment horizontal="right" wrapText="1"/>
    </xf>
    <xf numFmtId="0" fontId="11" fillId="0" borderId="14" xfId="0" applyFont="1" applyBorder="1"/>
    <xf numFmtId="0" fontId="11" fillId="2" borderId="14" xfId="0" applyFont="1" applyFill="1" applyBorder="1"/>
    <xf numFmtId="164" fontId="2" fillId="2" borderId="1" xfId="0" applyNumberFormat="1" applyFont="1" applyFill="1" applyBorder="1" applyAlignment="1">
      <alignment horizontal="right"/>
    </xf>
    <xf numFmtId="0" fontId="3" fillId="2" borderId="0" xfId="0" applyFont="1" applyFill="1" applyAlignment="1">
      <alignment textRotation="90"/>
    </xf>
    <xf numFmtId="164" fontId="2" fillId="2" borderId="14" xfId="0" applyNumberFormat="1" applyFont="1" applyFill="1" applyBorder="1" applyAlignment="1">
      <alignment horizontal="right"/>
    </xf>
    <xf numFmtId="164" fontId="3" fillId="2" borderId="14" xfId="0" applyNumberFormat="1" applyFont="1" applyFill="1" applyBorder="1" applyAlignment="1">
      <alignment horizontal="right"/>
    </xf>
    <xf numFmtId="0" fontId="4" fillId="2" borderId="7" xfId="0" applyFont="1" applyFill="1" applyBorder="1" applyAlignment="1">
      <alignment horizontal="center" vertical="center"/>
    </xf>
    <xf numFmtId="164" fontId="9" fillId="0" borderId="5" xfId="0" applyNumberFormat="1" applyFont="1" applyBorder="1" applyAlignment="1">
      <alignment horizontal="right"/>
    </xf>
    <xf numFmtId="0" fontId="5" fillId="2" borderId="7" xfId="0" applyFont="1" applyFill="1" applyBorder="1"/>
    <xf numFmtId="0" fontId="9" fillId="2" borderId="15" xfId="0" applyFont="1" applyFill="1" applyBorder="1"/>
    <xf numFmtId="0" fontId="9" fillId="2" borderId="13" xfId="0" applyFont="1" applyFill="1" applyBorder="1" applyAlignment="1">
      <alignment horizontal="right"/>
    </xf>
    <xf numFmtId="0" fontId="9" fillId="2" borderId="0" xfId="0" applyFont="1" applyFill="1" applyAlignment="1">
      <alignment horizontal="right"/>
    </xf>
    <xf numFmtId="0" fontId="5" fillId="2" borderId="13" xfId="0" applyFont="1" applyFill="1" applyBorder="1" applyAlignment="1">
      <alignment wrapText="1"/>
    </xf>
    <xf numFmtId="0" fontId="5" fillId="2" borderId="14" xfId="0" applyFont="1" applyFill="1" applyBorder="1" applyAlignment="1">
      <alignment wrapText="1"/>
    </xf>
    <xf numFmtId="0" fontId="5" fillId="2" borderId="14" xfId="0" applyFont="1" applyFill="1" applyBorder="1" applyAlignment="1">
      <alignment horizontal="center" wrapText="1"/>
    </xf>
    <xf numFmtId="0" fontId="5" fillId="2" borderId="14" xfId="0" applyFont="1" applyFill="1" applyBorder="1" applyAlignment="1">
      <alignment vertical="center" wrapText="1"/>
    </xf>
    <xf numFmtId="0" fontId="4" fillId="2" borderId="0" xfId="0" applyFont="1" applyFill="1" applyAlignment="1">
      <alignment wrapText="1"/>
    </xf>
    <xf numFmtId="0" fontId="3" fillId="2" borderId="6" xfId="0" applyFont="1" applyFill="1" applyBorder="1"/>
    <xf numFmtId="0" fontId="3" fillId="2" borderId="3" xfId="0" applyFont="1" applyFill="1" applyBorder="1"/>
    <xf numFmtId="164" fontId="2" fillId="2" borderId="0" xfId="0" applyNumberFormat="1" applyFont="1" applyFill="1" applyAlignment="1">
      <alignment horizontal="right"/>
    </xf>
    <xf numFmtId="164" fontId="2" fillId="2" borderId="5" xfId="0" applyNumberFormat="1" applyFont="1" applyFill="1" applyBorder="1" applyAlignment="1">
      <alignment horizontal="right"/>
    </xf>
    <xf numFmtId="164" fontId="9" fillId="2" borderId="14" xfId="0" applyNumberFormat="1" applyFont="1" applyFill="1" applyBorder="1" applyAlignment="1">
      <alignment horizontal="right"/>
    </xf>
    <xf numFmtId="0" fontId="3" fillId="2" borderId="13" xfId="0" applyFont="1" applyFill="1" applyBorder="1"/>
    <xf numFmtId="164" fontId="5" fillId="2" borderId="14" xfId="0" applyNumberFormat="1" applyFont="1" applyFill="1" applyBorder="1" applyAlignment="1">
      <alignment vertical="center" wrapText="1"/>
    </xf>
    <xf numFmtId="0" fontId="3" fillId="2" borderId="14" xfId="0" applyFont="1" applyFill="1" applyBorder="1"/>
    <xf numFmtId="164" fontId="11" fillId="2" borderId="1" xfId="0" applyNumberFormat="1" applyFont="1" applyFill="1" applyBorder="1" applyAlignment="1">
      <alignment horizontal="right"/>
    </xf>
    <xf numFmtId="0" fontId="5" fillId="2" borderId="14" xfId="0" applyFont="1" applyFill="1" applyBorder="1" applyAlignment="1">
      <alignment horizontal="center" vertical="center" wrapText="1"/>
    </xf>
    <xf numFmtId="0" fontId="5" fillId="2" borderId="14" xfId="0" applyFont="1" applyFill="1" applyBorder="1" applyAlignment="1">
      <alignment vertical="center"/>
    </xf>
    <xf numFmtId="0" fontId="5" fillId="2" borderId="0" xfId="0" applyFont="1" applyFill="1" applyAlignment="1">
      <alignment horizontal="left"/>
    </xf>
    <xf numFmtId="3" fontId="9" fillId="3" borderId="6" xfId="0" applyNumberFormat="1" applyFont="1" applyFill="1" applyBorder="1" applyAlignment="1">
      <alignment horizontal="center" vertical="center"/>
    </xf>
    <xf numFmtId="3" fontId="9" fillId="3" borderId="5" xfId="0" applyNumberFormat="1" applyFont="1" applyFill="1" applyBorder="1" applyAlignment="1">
      <alignment horizontal="center" vertical="center"/>
    </xf>
    <xf numFmtId="0" fontId="27" fillId="3" borderId="0" xfId="0" applyFont="1" applyFill="1"/>
    <xf numFmtId="3" fontId="11" fillId="3" borderId="1" xfId="0" applyNumberFormat="1" applyFont="1" applyFill="1" applyBorder="1" applyAlignment="1">
      <alignment horizontal="center"/>
    </xf>
    <xf numFmtId="0" fontId="2" fillId="3" borderId="2" xfId="0" applyFont="1" applyFill="1" applyBorder="1"/>
    <xf numFmtId="3" fontId="9" fillId="3" borderId="3" xfId="0" applyNumberFormat="1" applyFont="1" applyFill="1" applyBorder="1" applyAlignment="1">
      <alignment horizontal="center"/>
    </xf>
    <xf numFmtId="3" fontId="9" fillId="3" borderId="0" xfId="0" applyNumberFormat="1" applyFont="1" applyFill="1" applyAlignment="1">
      <alignment horizontal="center"/>
    </xf>
    <xf numFmtId="0" fontId="9" fillId="3" borderId="7" xfId="0" applyFont="1" applyFill="1" applyBorder="1"/>
    <xf numFmtId="0" fontId="28" fillId="3" borderId="0" xfId="0" applyFont="1" applyFill="1" applyAlignment="1">
      <alignment horizontal="center"/>
    </xf>
    <xf numFmtId="0" fontId="3" fillId="3" borderId="7" xfId="0" applyFont="1" applyFill="1" applyBorder="1"/>
    <xf numFmtId="3" fontId="9" fillId="3" borderId="5" xfId="0" applyNumberFormat="1" applyFont="1" applyFill="1" applyBorder="1" applyAlignment="1">
      <alignment horizontal="center"/>
    </xf>
    <xf numFmtId="3" fontId="5" fillId="3" borderId="14" xfId="0" applyNumberFormat="1" applyFont="1" applyFill="1" applyBorder="1" applyAlignment="1">
      <alignment horizontal="center"/>
    </xf>
    <xf numFmtId="0" fontId="2" fillId="3" borderId="7" xfId="0" applyFont="1" applyFill="1" applyBorder="1" applyAlignment="1">
      <alignment horizontal="centerContinuous"/>
    </xf>
    <xf numFmtId="0" fontId="14" fillId="3" borderId="1" xfId="0" applyFont="1" applyFill="1" applyBorder="1"/>
    <xf numFmtId="0" fontId="14" fillId="3" borderId="0" xfId="0" applyFont="1" applyFill="1" applyAlignment="1">
      <alignment vertical="center"/>
    </xf>
    <xf numFmtId="0" fontId="3" fillId="3" borderId="13" xfId="0" applyFont="1" applyFill="1" applyBorder="1" applyAlignment="1">
      <alignment horizontal="center"/>
    </xf>
    <xf numFmtId="0" fontId="19" fillId="3" borderId="14" xfId="0" applyFont="1" applyFill="1" applyBorder="1" applyAlignment="1">
      <alignment horizontal="center"/>
    </xf>
    <xf numFmtId="0" fontId="13" fillId="3" borderId="14" xfId="0" applyFont="1" applyFill="1" applyBorder="1" applyAlignment="1">
      <alignment horizontal="center" vertical="center" wrapText="1"/>
    </xf>
    <xf numFmtId="0" fontId="7" fillId="3" borderId="0" xfId="0" applyFont="1" applyFill="1" applyAlignment="1">
      <alignment horizontal="right"/>
    </xf>
    <xf numFmtId="0" fontId="7" fillId="3" borderId="0" xfId="0" applyFont="1" applyFill="1" applyAlignment="1">
      <alignment horizontal="center"/>
    </xf>
    <xf numFmtId="0" fontId="19" fillId="3" borderId="0" xfId="0" applyFont="1" applyFill="1" applyAlignment="1">
      <alignment horizontal="center"/>
    </xf>
    <xf numFmtId="0" fontId="28" fillId="3" borderId="1" xfId="0" applyFont="1" applyFill="1" applyBorder="1" applyAlignment="1">
      <alignment horizontal="center"/>
    </xf>
    <xf numFmtId="0" fontId="29" fillId="3" borderId="0" xfId="0" applyFont="1" applyFill="1"/>
    <xf numFmtId="3" fontId="5" fillId="3" borderId="3" xfId="0" applyNumberFormat="1" applyFont="1" applyFill="1" applyBorder="1" applyAlignment="1">
      <alignment horizontal="center"/>
    </xf>
    <xf numFmtId="0" fontId="5" fillId="3" borderId="7" xfId="0" applyFont="1" applyFill="1" applyBorder="1"/>
    <xf numFmtId="3" fontId="5" fillId="3" borderId="13" xfId="0" applyNumberFormat="1" applyFont="1" applyFill="1" applyBorder="1" applyAlignment="1">
      <alignment horizontal="center"/>
    </xf>
    <xf numFmtId="0" fontId="9" fillId="3" borderId="15" xfId="0" applyFont="1" applyFill="1" applyBorder="1"/>
    <xf numFmtId="3" fontId="5" fillId="3" borderId="13"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0" fontId="4" fillId="3" borderId="0" xfId="0" applyFont="1" applyFill="1" applyAlignment="1">
      <alignment horizontal="centerContinuous"/>
    </xf>
    <xf numFmtId="0" fontId="5" fillId="3" borderId="0" xfId="0" applyFont="1" applyFill="1" applyAlignment="1">
      <alignment horizontal="center"/>
    </xf>
    <xf numFmtId="0" fontId="27" fillId="2" borderId="0" xfId="0" applyFont="1" applyFill="1"/>
    <xf numFmtId="3" fontId="9" fillId="2" borderId="3" xfId="0" applyNumberFormat="1" applyFont="1" applyFill="1" applyBorder="1" applyAlignment="1">
      <alignment horizontal="center"/>
    </xf>
    <xf numFmtId="0" fontId="30" fillId="0" borderId="0" xfId="0" applyFont="1"/>
    <xf numFmtId="0" fontId="14" fillId="2" borderId="1" xfId="0" applyFont="1" applyFill="1" applyBorder="1"/>
    <xf numFmtId="0" fontId="13" fillId="2" borderId="12" xfId="0" applyFont="1" applyFill="1" applyBorder="1" applyAlignment="1">
      <alignment horizontal="center" vertical="center" wrapText="1"/>
    </xf>
    <xf numFmtId="0" fontId="14" fillId="2" borderId="0" xfId="0" applyFont="1" applyFill="1" applyAlignment="1">
      <alignment vertical="center"/>
    </xf>
    <xf numFmtId="0" fontId="3" fillId="2" borderId="13" xfId="0" applyFont="1" applyFill="1" applyBorder="1" applyAlignment="1">
      <alignment horizontal="center"/>
    </xf>
    <xf numFmtId="0" fontId="19" fillId="2" borderId="14" xfId="0" applyFont="1" applyFill="1" applyBorder="1" applyAlignment="1">
      <alignment horizontal="center"/>
    </xf>
    <xf numFmtId="0" fontId="7" fillId="2" borderId="0" xfId="0" applyFont="1" applyFill="1" applyAlignment="1">
      <alignment horizontal="center"/>
    </xf>
    <xf numFmtId="0" fontId="29" fillId="2" borderId="0" xfId="0" applyFont="1" applyFill="1"/>
    <xf numFmtId="3" fontId="9" fillId="2" borderId="12" xfId="0" applyNumberFormat="1" applyFont="1" applyFill="1" applyBorder="1" applyAlignment="1">
      <alignment horizontal="center"/>
    </xf>
    <xf numFmtId="3" fontId="5" fillId="2" borderId="3" xfId="0" applyNumberFormat="1" applyFont="1" applyFill="1" applyBorder="1" applyAlignment="1">
      <alignment horizontal="center"/>
    </xf>
    <xf numFmtId="3" fontId="5" fillId="2" borderId="13" xfId="0" applyNumberFormat="1" applyFont="1" applyFill="1" applyBorder="1" applyAlignment="1">
      <alignment horizontal="center"/>
    </xf>
    <xf numFmtId="3" fontId="5" fillId="2" borderId="14" xfId="0" applyNumberFormat="1" applyFont="1" applyFill="1" applyBorder="1" applyAlignment="1">
      <alignment horizontal="center"/>
    </xf>
    <xf numFmtId="3" fontId="5" fillId="2" borderId="13" xfId="0"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0" fontId="14" fillId="2" borderId="14" xfId="0" applyFont="1" applyFill="1" applyBorder="1"/>
    <xf numFmtId="0" fontId="3" fillId="3" borderId="0" xfId="0" applyFont="1" applyFill="1" applyAlignment="1">
      <alignment horizontal="right"/>
    </xf>
    <xf numFmtId="0" fontId="7" fillId="2" borderId="0" xfId="0" applyFont="1" applyFill="1"/>
    <xf numFmtId="0" fontId="7" fillId="0" borderId="0" xfId="0" applyFont="1"/>
    <xf numFmtId="0" fontId="6" fillId="0" borderId="0" xfId="0" applyFont="1" applyAlignment="1">
      <alignment horizontal="center"/>
    </xf>
    <xf numFmtId="0" fontId="3" fillId="3" borderId="6" xfId="0" applyFont="1" applyFill="1" applyBorder="1"/>
    <xf numFmtId="0" fontId="10" fillId="3" borderId="13" xfId="0" applyFont="1" applyFill="1" applyBorder="1" applyAlignment="1">
      <alignment vertical="center"/>
    </xf>
    <xf numFmtId="0" fontId="3" fillId="3" borderId="3" xfId="0" applyFont="1" applyFill="1" applyBorder="1"/>
    <xf numFmtId="3" fontId="2" fillId="3" borderId="0" xfId="0" applyNumberFormat="1" applyFont="1" applyFill="1" applyAlignment="1">
      <alignment horizontal="right"/>
    </xf>
    <xf numFmtId="3" fontId="9" fillId="3" borderId="0" xfId="0" applyNumberFormat="1" applyFont="1" applyFill="1" applyAlignment="1">
      <alignment horizontal="right"/>
    </xf>
    <xf numFmtId="164" fontId="3" fillId="3" borderId="6" xfId="0" applyNumberFormat="1" applyFont="1" applyFill="1" applyBorder="1"/>
    <xf numFmtId="0" fontId="3" fillId="3" borderId="5" xfId="0" applyFont="1" applyFill="1" applyBorder="1"/>
    <xf numFmtId="0" fontId="2" fillId="3" borderId="5" xfId="0" applyFont="1" applyFill="1" applyBorder="1" applyAlignment="1">
      <alignment horizontal="center"/>
    </xf>
    <xf numFmtId="0" fontId="10" fillId="3" borderId="6" xfId="0" applyFont="1" applyFill="1" applyBorder="1"/>
    <xf numFmtId="0" fontId="2" fillId="3" borderId="3" xfId="0" applyFont="1" applyFill="1" applyBorder="1"/>
    <xf numFmtId="0" fontId="9" fillId="3" borderId="1" xfId="0" applyFont="1" applyFill="1" applyBorder="1"/>
    <xf numFmtId="0" fontId="11" fillId="3" borderId="1" xfId="0" applyFont="1" applyFill="1" applyBorder="1"/>
    <xf numFmtId="3" fontId="9" fillId="2" borderId="0" xfId="0" applyNumberFormat="1" applyFont="1" applyFill="1" applyAlignment="1">
      <alignment horizontal="right"/>
    </xf>
    <xf numFmtId="3" fontId="2" fillId="3" borderId="14" xfId="0" applyNumberFormat="1" applyFont="1" applyFill="1" applyBorder="1" applyAlignment="1">
      <alignment horizontal="right"/>
    </xf>
    <xf numFmtId="3" fontId="3" fillId="3" borderId="14" xfId="0" applyNumberFormat="1" applyFont="1" applyFill="1" applyBorder="1" applyAlignment="1">
      <alignment horizontal="right"/>
    </xf>
    <xf numFmtId="0" fontId="19" fillId="3" borderId="14" xfId="0" applyFont="1" applyFill="1" applyBorder="1"/>
    <xf numFmtId="0" fontId="11" fillId="3" borderId="14" xfId="0" applyFont="1" applyFill="1" applyBorder="1"/>
    <xf numFmtId="3" fontId="7" fillId="3" borderId="0" xfId="0" applyNumberFormat="1" applyFont="1" applyFill="1" applyAlignment="1">
      <alignment horizontal="right"/>
    </xf>
    <xf numFmtId="3" fontId="3" fillId="3" borderId="0" xfId="0" applyNumberFormat="1" applyFont="1" applyFill="1" applyAlignment="1">
      <alignment horizontal="right"/>
    </xf>
    <xf numFmtId="0" fontId="3" fillId="3" borderId="14" xfId="0" applyFont="1" applyFill="1" applyBorder="1"/>
    <xf numFmtId="3" fontId="19" fillId="3" borderId="0" xfId="0" applyNumberFormat="1" applyFont="1" applyFill="1" applyAlignment="1">
      <alignment horizontal="right"/>
    </xf>
    <xf numFmtId="3" fontId="11" fillId="3" borderId="1" xfId="0" applyNumberFormat="1" applyFont="1" applyFill="1" applyBorder="1" applyAlignment="1">
      <alignment horizontal="right"/>
    </xf>
    <xf numFmtId="0" fontId="19" fillId="3" borderId="1" xfId="0" applyFont="1" applyFill="1" applyBorder="1"/>
    <xf numFmtId="0" fontId="19" fillId="3" borderId="5" xfId="0" applyFont="1" applyFill="1" applyBorder="1"/>
    <xf numFmtId="0" fontId="31" fillId="3" borderId="0" xfId="0" applyFont="1" applyFill="1"/>
    <xf numFmtId="0" fontId="19" fillId="2" borderId="5" xfId="0" applyFont="1" applyFill="1" applyBorder="1"/>
    <xf numFmtId="0" fontId="2" fillId="2" borderId="14" xfId="0" applyFont="1" applyFill="1" applyBorder="1" applyAlignment="1">
      <alignment horizontal="right"/>
    </xf>
    <xf numFmtId="0" fontId="3" fillId="2" borderId="14" xfId="0" applyFont="1" applyFill="1" applyBorder="1" applyAlignment="1">
      <alignment horizontal="right"/>
    </xf>
    <xf numFmtId="0" fontId="19" fillId="2" borderId="14" xfId="0" applyFont="1" applyFill="1" applyBorder="1"/>
    <xf numFmtId="0" fontId="2" fillId="2" borderId="0" xfId="0" applyFont="1" applyFill="1" applyAlignment="1">
      <alignment horizontal="right"/>
    </xf>
    <xf numFmtId="0" fontId="3" fillId="2" borderId="0" xfId="0" applyFont="1" applyFill="1" applyAlignment="1">
      <alignment horizontal="right"/>
    </xf>
    <xf numFmtId="0" fontId="21" fillId="2" borderId="0" xfId="0" applyFont="1" applyFill="1" applyAlignment="1">
      <alignment horizontal="right"/>
    </xf>
    <xf numFmtId="0" fontId="5" fillId="3" borderId="0" xfId="0" applyFont="1" applyFill="1" applyAlignment="1">
      <alignment horizontal="centerContinuous"/>
    </xf>
    <xf numFmtId="0" fontId="19" fillId="2" borderId="0" xfId="0" applyFont="1" applyFill="1" applyAlignment="1">
      <alignment horizontal="right"/>
    </xf>
    <xf numFmtId="0" fontId="10" fillId="3" borderId="0" xfId="0" applyFont="1" applyFill="1" applyAlignment="1">
      <alignment vertical="center"/>
    </xf>
    <xf numFmtId="3" fontId="2" fillId="3" borderId="0" xfId="0" applyNumberFormat="1" applyFont="1" applyFill="1"/>
    <xf numFmtId="3" fontId="9" fillId="3" borderId="0" xfId="0" applyNumberFormat="1" applyFont="1" applyFill="1"/>
    <xf numFmtId="164" fontId="10" fillId="3" borderId="6" xfId="0" applyNumberFormat="1" applyFont="1" applyFill="1" applyBorder="1"/>
    <xf numFmtId="3" fontId="2" fillId="3" borderId="14" xfId="0" applyNumberFormat="1" applyFont="1" applyFill="1" applyBorder="1"/>
    <xf numFmtId="3" fontId="3" fillId="3" borderId="14" xfId="0" applyNumberFormat="1" applyFont="1" applyFill="1" applyBorder="1"/>
    <xf numFmtId="3" fontId="7" fillId="3" borderId="0" xfId="0" applyNumberFormat="1" applyFont="1" applyFill="1"/>
    <xf numFmtId="3" fontId="2" fillId="3" borderId="1" xfId="0" applyNumberFormat="1" applyFont="1" applyFill="1" applyBorder="1"/>
    <xf numFmtId="3" fontId="19" fillId="3" borderId="1" xfId="0" applyNumberFormat="1" applyFont="1" applyFill="1" applyBorder="1" applyAlignment="1">
      <alignment horizontal="right"/>
    </xf>
    <xf numFmtId="3" fontId="31" fillId="3" borderId="0" xfId="0" applyNumberFormat="1" applyFont="1" applyFill="1"/>
    <xf numFmtId="3" fontId="31" fillId="3" borderId="0" xfId="0" applyNumberFormat="1" applyFont="1" applyFill="1" applyAlignment="1">
      <alignment horizontal="right"/>
    </xf>
    <xf numFmtId="0" fontId="9" fillId="3" borderId="0" xfId="0" applyFont="1" applyFill="1" applyAlignment="1">
      <alignment horizontal="right"/>
    </xf>
    <xf numFmtId="0" fontId="4" fillId="2" borderId="1" xfId="0" applyFont="1" applyFill="1" applyBorder="1"/>
    <xf numFmtId="0" fontId="11" fillId="2" borderId="0" xfId="0" applyFont="1" applyFill="1" applyAlignment="1">
      <alignment vertical="top"/>
    </xf>
    <xf numFmtId="164" fontId="9" fillId="2" borderId="12" xfId="0" applyNumberFormat="1" applyFont="1" applyFill="1" applyBorder="1" applyAlignment="1">
      <alignment vertical="center"/>
    </xf>
    <xf numFmtId="164" fontId="9" fillId="2" borderId="1" xfId="0" applyNumberFormat="1" applyFont="1" applyFill="1" applyBorder="1" applyAlignment="1">
      <alignment vertical="center"/>
    </xf>
    <xf numFmtId="0" fontId="10" fillId="2" borderId="1" xfId="0" applyFont="1" applyFill="1" applyBorder="1" applyAlignment="1">
      <alignment vertical="center"/>
    </xf>
    <xf numFmtId="0" fontId="10" fillId="2" borderId="2" xfId="0" applyFont="1" applyFill="1" applyBorder="1" applyAlignment="1">
      <alignment horizontal="center" vertical="center"/>
    </xf>
    <xf numFmtId="164" fontId="11" fillId="0" borderId="12" xfId="0" applyNumberFormat="1" applyFont="1" applyBorder="1"/>
    <xf numFmtId="164" fontId="11" fillId="0" borderId="1" xfId="0" applyNumberFormat="1" applyFont="1" applyBorder="1"/>
    <xf numFmtId="164" fontId="11" fillId="2" borderId="1" xfId="0" applyNumberFormat="1" applyFont="1" applyFill="1" applyBorder="1"/>
    <xf numFmtId="0" fontId="11" fillId="0" borderId="2" xfId="0" applyFont="1" applyBorder="1"/>
    <xf numFmtId="164" fontId="11" fillId="2" borderId="13" xfId="0" applyNumberFormat="1" applyFont="1" applyFill="1" applyBorder="1"/>
    <xf numFmtId="164" fontId="11" fillId="2" borderId="14" xfId="0" applyNumberFormat="1" applyFont="1" applyFill="1" applyBorder="1"/>
    <xf numFmtId="164" fontId="9" fillId="2" borderId="13" xfId="0" applyNumberFormat="1" applyFont="1" applyFill="1" applyBorder="1"/>
    <xf numFmtId="164" fontId="9" fillId="2" borderId="14" xfId="0" applyNumberFormat="1" applyFont="1" applyFill="1" applyBorder="1"/>
    <xf numFmtId="0" fontId="15" fillId="2" borderId="14" xfId="0" applyFont="1" applyFill="1" applyBorder="1"/>
    <xf numFmtId="164" fontId="11" fillId="2" borderId="3" xfId="0" applyNumberFormat="1" applyFont="1" applyFill="1" applyBorder="1"/>
    <xf numFmtId="164" fontId="11" fillId="2" borderId="0" xfId="0" applyNumberFormat="1" applyFont="1" applyFill="1"/>
    <xf numFmtId="164" fontId="9" fillId="2" borderId="0" xfId="0" applyNumberFormat="1" applyFont="1" applyFill="1"/>
    <xf numFmtId="164" fontId="9" fillId="2" borderId="6" xfId="0" applyNumberFormat="1" applyFont="1" applyFill="1" applyBorder="1"/>
    <xf numFmtId="164" fontId="9" fillId="2" borderId="5" xfId="0" applyNumberFormat="1" applyFont="1" applyFill="1" applyBorder="1"/>
    <xf numFmtId="164" fontId="26" fillId="2" borderId="3" xfId="0" applyNumberFormat="1" applyFont="1" applyFill="1" applyBorder="1" applyAlignment="1">
      <alignment horizontal="right"/>
    </xf>
    <xf numFmtId="164" fontId="26" fillId="2" borderId="0" xfId="0" applyNumberFormat="1" applyFont="1" applyFill="1" applyAlignment="1">
      <alignment horizontal="right"/>
    </xf>
    <xf numFmtId="164" fontId="5" fillId="2" borderId="12" xfId="0" applyNumberFormat="1" applyFont="1" applyFill="1" applyBorder="1" applyAlignment="1">
      <alignment horizontal="centerContinuous"/>
    </xf>
    <xf numFmtId="164" fontId="5" fillId="2" borderId="1" xfId="0" applyNumberFormat="1" applyFont="1" applyFill="1" applyBorder="1" applyAlignment="1">
      <alignment horizontal="centerContinuous"/>
    </xf>
    <xf numFmtId="164" fontId="5" fillId="2" borderId="0" xfId="0" applyNumberFormat="1" applyFont="1" applyFill="1"/>
    <xf numFmtId="164" fontId="5" fillId="2" borderId="16" xfId="0" applyNumberFormat="1" applyFont="1" applyFill="1" applyBorder="1" applyAlignment="1">
      <alignment horizontal="centerContinuous"/>
    </xf>
    <xf numFmtId="164" fontId="5" fillId="2" borderId="17" xfId="0" applyNumberFormat="1" applyFont="1" applyFill="1" applyBorder="1" applyAlignment="1">
      <alignment horizontal="centerContinuous"/>
    </xf>
    <xf numFmtId="164" fontId="3" fillId="2" borderId="18" xfId="0" applyNumberFormat="1" applyFont="1" applyFill="1" applyBorder="1"/>
    <xf numFmtId="0" fontId="10" fillId="2" borderId="18" xfId="0" applyFont="1" applyFill="1" applyBorder="1"/>
    <xf numFmtId="165" fontId="3" fillId="2" borderId="0" xfId="0" applyNumberFormat="1" applyFont="1" applyFill="1"/>
    <xf numFmtId="164" fontId="11" fillId="2" borderId="12" xfId="0" applyNumberFormat="1" applyFont="1" applyFill="1" applyBorder="1"/>
    <xf numFmtId="0" fontId="9" fillId="2" borderId="2" xfId="0" applyFont="1" applyFill="1" applyBorder="1"/>
    <xf numFmtId="164" fontId="9" fillId="2" borderId="3" xfId="0" applyNumberFormat="1" applyFont="1" applyFill="1" applyBorder="1"/>
    <xf numFmtId="164" fontId="11" fillId="2" borderId="6" xfId="0" applyNumberFormat="1" applyFont="1" applyFill="1" applyBorder="1"/>
    <xf numFmtId="164" fontId="11" fillId="2" borderId="3" xfId="0" applyNumberFormat="1" applyFont="1" applyFill="1" applyBorder="1" applyAlignment="1">
      <alignment wrapText="1"/>
    </xf>
    <xf numFmtId="164" fontId="11" fillId="2" borderId="0" xfId="0" applyNumberFormat="1" applyFont="1" applyFill="1" applyAlignment="1">
      <alignment wrapText="1"/>
    </xf>
    <xf numFmtId="0" fontId="32" fillId="0" borderId="0" xfId="0" applyFont="1"/>
    <xf numFmtId="0" fontId="5" fillId="2" borderId="12" xfId="0" applyFont="1" applyFill="1" applyBorder="1" applyAlignment="1">
      <alignment horizontal="right"/>
    </xf>
    <xf numFmtId="0" fontId="5" fillId="2" borderId="1" xfId="0" applyFont="1" applyFill="1" applyBorder="1" applyAlignment="1">
      <alignment horizontal="right"/>
    </xf>
    <xf numFmtId="0" fontId="5" fillId="2" borderId="3" xfId="0" applyFont="1" applyFill="1" applyBorder="1" applyAlignment="1">
      <alignment horizontal="centerContinuous"/>
    </xf>
    <xf numFmtId="0" fontId="5" fillId="2" borderId="0" xfId="0" applyFont="1" applyFill="1" applyAlignment="1">
      <alignment horizontal="right"/>
    </xf>
    <xf numFmtId="0" fontId="5" fillId="2" borderId="5" xfId="0" applyFont="1" applyFill="1" applyBorder="1" applyAlignment="1">
      <alignment horizontal="center"/>
    </xf>
    <xf numFmtId="0" fontId="5" fillId="2" borderId="1" xfId="0" applyFont="1" applyFill="1" applyBorder="1" applyAlignment="1">
      <alignment horizontal="centerContinuous"/>
    </xf>
    <xf numFmtId="0" fontId="5" fillId="2" borderId="13" xfId="0" applyFont="1" applyFill="1" applyBorder="1"/>
    <xf numFmtId="0" fontId="5" fillId="2" borderId="14" xfId="0" applyFont="1" applyFill="1" applyBorder="1"/>
    <xf numFmtId="0" fontId="5" fillId="2" borderId="5" xfId="0" applyFont="1" applyFill="1" applyBorder="1" applyAlignment="1">
      <alignment horizontal="centerContinuous"/>
    </xf>
    <xf numFmtId="0" fontId="33" fillId="0" borderId="0" xfId="1" applyFont="1"/>
    <xf numFmtId="166" fontId="16" fillId="0" borderId="0" xfId="1" applyNumberFormat="1" applyFont="1" applyAlignment="1">
      <alignment horizontal="center" vertical="center" wrapText="1"/>
    </xf>
    <xf numFmtId="0" fontId="16" fillId="0" borderId="0" xfId="1" applyFont="1" applyAlignment="1">
      <alignment horizontal="justify"/>
    </xf>
    <xf numFmtId="0" fontId="16" fillId="0" borderId="0" xfId="1" applyFont="1" applyAlignment="1">
      <alignment horizontal="center" vertical="center"/>
    </xf>
    <xf numFmtId="0" fontId="16" fillId="0" borderId="0" xfId="1" applyFont="1" applyAlignment="1">
      <alignment horizontal="justify" vertical="center"/>
    </xf>
    <xf numFmtId="0" fontId="18" fillId="0" borderId="1" xfId="1" applyFont="1" applyBorder="1" applyAlignment="1">
      <alignment horizontal="center" vertical="center" wrapText="1"/>
    </xf>
    <xf numFmtId="0" fontId="16" fillId="0" borderId="1" xfId="1" applyFont="1" applyBorder="1" applyAlignment="1">
      <alignment horizontal="center" vertical="center"/>
    </xf>
    <xf numFmtId="0" fontId="18" fillId="0" borderId="14" xfId="1" applyFont="1" applyBorder="1" applyAlignment="1">
      <alignment horizontal="center" vertical="center" wrapText="1"/>
    </xf>
    <xf numFmtId="166" fontId="34" fillId="0" borderId="0" xfId="1" applyNumberFormat="1" applyFont="1" applyAlignment="1">
      <alignment horizontal="right" vertical="center" wrapText="1"/>
    </xf>
    <xf numFmtId="166" fontId="16" fillId="0" borderId="1" xfId="1" applyNumberFormat="1" applyFont="1" applyBorder="1" applyAlignment="1">
      <alignment horizontal="center" vertical="center" wrapText="1"/>
    </xf>
    <xf numFmtId="0" fontId="16" fillId="0" borderId="1" xfId="1" applyFont="1" applyBorder="1" applyAlignment="1">
      <alignment horizontal="justify" vertical="center"/>
    </xf>
    <xf numFmtId="0" fontId="16" fillId="0" borderId="0" xfId="1" applyFont="1" applyAlignment="1">
      <alignment horizontal="left" vertical="center" wrapText="1"/>
    </xf>
    <xf numFmtId="0" fontId="16" fillId="0" borderId="0" xfId="1" applyFont="1" applyAlignment="1">
      <alignment horizontal="justify" vertical="center" wrapText="1"/>
    </xf>
    <xf numFmtId="0" fontId="16" fillId="0" borderId="0" xfId="1" applyFont="1" applyAlignment="1">
      <alignment horizontal="center" vertical="center" wrapText="1"/>
    </xf>
    <xf numFmtId="0" fontId="18" fillId="0" borderId="0" xfId="1" applyFont="1" applyAlignment="1">
      <alignment horizontal="center" vertical="center" wrapText="1"/>
    </xf>
    <xf numFmtId="0" fontId="33" fillId="0" borderId="0" xfId="1" applyFont="1" applyAlignment="1">
      <alignment vertical="center" wrapText="1"/>
    </xf>
    <xf numFmtId="0" fontId="35" fillId="0" borderId="0" xfId="1" applyFont="1"/>
    <xf numFmtId="0" fontId="3" fillId="2" borderId="0" xfId="2" applyFont="1" applyFill="1"/>
    <xf numFmtId="0" fontId="3" fillId="2" borderId="0" xfId="2" applyFont="1" applyFill="1" applyAlignment="1">
      <alignment horizontal="center"/>
    </xf>
    <xf numFmtId="0" fontId="2" fillId="2" borderId="0" xfId="2" applyFont="1" applyFill="1" applyAlignment="1">
      <alignment horizontal="left"/>
    </xf>
    <xf numFmtId="0" fontId="2" fillId="3" borderId="0" xfId="2" applyFont="1" applyFill="1"/>
    <xf numFmtId="0" fontId="7" fillId="2" borderId="0" xfId="2" applyFont="1" applyFill="1"/>
    <xf numFmtId="0" fontId="2" fillId="2" borderId="0" xfId="2" applyFont="1" applyFill="1" applyAlignment="1">
      <alignment horizontal="center"/>
    </xf>
    <xf numFmtId="3" fontId="9" fillId="3" borderId="6" xfId="2" applyNumberFormat="1" applyFont="1" applyFill="1" applyBorder="1" applyAlignment="1">
      <alignment horizontal="center" vertical="center"/>
    </xf>
    <xf numFmtId="3" fontId="9" fillId="3" borderId="5" xfId="2" applyNumberFormat="1" applyFont="1" applyFill="1" applyBorder="1" applyAlignment="1">
      <alignment horizontal="center" vertical="center"/>
    </xf>
    <xf numFmtId="3" fontId="9" fillId="5" borderId="6" xfId="2" applyNumberFormat="1" applyFont="1" applyFill="1" applyBorder="1" applyAlignment="1">
      <alignment horizontal="center"/>
    </xf>
    <xf numFmtId="3" fontId="9" fillId="5" borderId="5" xfId="2" applyNumberFormat="1" applyFont="1" applyFill="1" applyBorder="1" applyAlignment="1">
      <alignment horizontal="center"/>
    </xf>
    <xf numFmtId="3" fontId="5" fillId="5" borderId="5" xfId="2" applyNumberFormat="1" applyFont="1" applyFill="1" applyBorder="1" applyAlignment="1">
      <alignment horizontal="center"/>
    </xf>
    <xf numFmtId="0" fontId="9" fillId="5" borderId="5" xfId="2" applyFont="1" applyFill="1" applyBorder="1" applyAlignment="1">
      <alignment horizontal="center"/>
    </xf>
    <xf numFmtId="0" fontId="2" fillId="5" borderId="5" xfId="2" applyFont="1" applyFill="1" applyBorder="1"/>
    <xf numFmtId="0" fontId="10" fillId="6" borderId="2" xfId="2" applyFont="1" applyFill="1" applyBorder="1"/>
    <xf numFmtId="0" fontId="4" fillId="2" borderId="10" xfId="2" applyFont="1" applyFill="1" applyBorder="1" applyAlignment="1">
      <alignment horizontal="center" vertical="center" wrapText="1"/>
    </xf>
    <xf numFmtId="3" fontId="9" fillId="3" borderId="6" xfId="2" quotePrefix="1" applyNumberFormat="1" applyFont="1" applyFill="1" applyBorder="1" applyAlignment="1">
      <alignment horizontal="center"/>
    </xf>
    <xf numFmtId="3" fontId="9" fillId="3" borderId="5" xfId="2" applyNumberFormat="1" applyFont="1" applyFill="1" applyBorder="1" applyAlignment="1">
      <alignment horizontal="center"/>
    </xf>
    <xf numFmtId="3" fontId="5" fillId="3" borderId="1" xfId="2" applyNumberFormat="1" applyFont="1" applyFill="1" applyBorder="1" applyAlignment="1">
      <alignment horizontal="center"/>
    </xf>
    <xf numFmtId="0" fontId="9" fillId="3" borderId="5" xfId="2" applyFont="1" applyFill="1" applyBorder="1" applyAlignment="1">
      <alignment horizontal="center"/>
    </xf>
    <xf numFmtId="0" fontId="2" fillId="3" borderId="5" xfId="2" applyFont="1" applyFill="1" applyBorder="1"/>
    <xf numFmtId="0" fontId="10" fillId="2" borderId="2" xfId="2" applyFont="1" applyFill="1" applyBorder="1"/>
    <xf numFmtId="0" fontId="4" fillId="2" borderId="8" xfId="2" applyFont="1" applyFill="1" applyBorder="1" applyAlignment="1">
      <alignment horizontal="center" vertical="center" wrapText="1"/>
    </xf>
    <xf numFmtId="3" fontId="11" fillId="3" borderId="12" xfId="2" quotePrefix="1" applyNumberFormat="1" applyFont="1" applyFill="1" applyBorder="1" applyAlignment="1">
      <alignment horizontal="center"/>
    </xf>
    <xf numFmtId="3" fontId="11" fillId="3" borderId="0" xfId="2" quotePrefix="1" applyNumberFormat="1" applyFont="1" applyFill="1" applyAlignment="1">
      <alignment horizontal="center"/>
    </xf>
    <xf numFmtId="3" fontId="11" fillId="3" borderId="1" xfId="2" quotePrefix="1" applyNumberFormat="1" applyFont="1" applyFill="1" applyBorder="1" applyAlignment="1">
      <alignment horizontal="center"/>
    </xf>
    <xf numFmtId="0" fontId="2" fillId="2" borderId="0" xfId="2" applyFont="1" applyFill="1"/>
    <xf numFmtId="3" fontId="9" fillId="3" borderId="3" xfId="2" quotePrefix="1" applyNumberFormat="1" applyFont="1" applyFill="1" applyBorder="1" applyAlignment="1">
      <alignment horizontal="center"/>
    </xf>
    <xf numFmtId="3" fontId="9" fillId="3" borderId="14" xfId="2" quotePrefix="1" applyNumberFormat="1" applyFont="1" applyFill="1" applyBorder="1" applyAlignment="1">
      <alignment horizontal="center"/>
    </xf>
    <xf numFmtId="0" fontId="13" fillId="3" borderId="14" xfId="2" applyFont="1" applyFill="1" applyBorder="1"/>
    <xf numFmtId="0" fontId="9" fillId="2" borderId="15" xfId="2" applyFont="1" applyFill="1" applyBorder="1"/>
    <xf numFmtId="0" fontId="4" fillId="2" borderId="9" xfId="2" applyFont="1" applyFill="1" applyBorder="1" applyAlignment="1">
      <alignment horizontal="center" vertical="center" wrapText="1"/>
    </xf>
    <xf numFmtId="3" fontId="9" fillId="3" borderId="5" xfId="2" quotePrefix="1" applyNumberFormat="1" applyFont="1" applyFill="1" applyBorder="1" applyAlignment="1">
      <alignment horizontal="center"/>
    </xf>
    <xf numFmtId="0" fontId="10" fillId="3" borderId="1" xfId="2" applyFont="1" applyFill="1" applyBorder="1"/>
    <xf numFmtId="0" fontId="10" fillId="2" borderId="7" xfId="2" applyFont="1" applyFill="1" applyBorder="1"/>
    <xf numFmtId="3" fontId="11" fillId="3" borderId="1" xfId="2" applyNumberFormat="1" applyFont="1" applyFill="1" applyBorder="1" applyAlignment="1">
      <alignment horizontal="center"/>
    </xf>
    <xf numFmtId="0" fontId="11" fillId="3" borderId="1" xfId="2" applyFont="1" applyFill="1" applyBorder="1" applyAlignment="1">
      <alignment horizontal="center"/>
    </xf>
    <xf numFmtId="0" fontId="2" fillId="3" borderId="1" xfId="2" applyFont="1" applyFill="1" applyBorder="1"/>
    <xf numFmtId="0" fontId="11" fillId="3" borderId="1" xfId="2" applyFont="1" applyFill="1" applyBorder="1"/>
    <xf numFmtId="3" fontId="11" fillId="3" borderId="3" xfId="2" quotePrefix="1" applyNumberFormat="1" applyFont="1" applyFill="1" applyBorder="1" applyAlignment="1">
      <alignment horizontal="center"/>
    </xf>
    <xf numFmtId="3" fontId="11" fillId="3" borderId="0" xfId="2" applyNumberFormat="1" applyFont="1" applyFill="1" applyAlignment="1">
      <alignment horizontal="center"/>
    </xf>
    <xf numFmtId="0" fontId="11" fillId="3" borderId="0" xfId="2" applyFont="1" applyFill="1" applyAlignment="1">
      <alignment horizontal="center"/>
    </xf>
    <xf numFmtId="0" fontId="9" fillId="3" borderId="0" xfId="2" applyFont="1" applyFill="1"/>
    <xf numFmtId="0" fontId="9" fillId="3" borderId="14" xfId="2" applyFont="1" applyFill="1" applyBorder="1" applyAlignment="1">
      <alignment horizontal="center"/>
    </xf>
    <xf numFmtId="0" fontId="10" fillId="2" borderId="14" xfId="2" applyFont="1" applyFill="1" applyBorder="1"/>
    <xf numFmtId="0" fontId="9" fillId="3" borderId="14" xfId="2" applyFont="1" applyFill="1" applyBorder="1"/>
    <xf numFmtId="3" fontId="2" fillId="3" borderId="5" xfId="2" applyNumberFormat="1" applyFont="1" applyFill="1" applyBorder="1" applyAlignment="1">
      <alignment horizontal="center"/>
    </xf>
    <xf numFmtId="3" fontId="9" fillId="3" borderId="1" xfId="2" quotePrefix="1" applyNumberFormat="1" applyFont="1" applyFill="1" applyBorder="1" applyAlignment="1">
      <alignment horizontal="center"/>
    </xf>
    <xf numFmtId="0" fontId="10" fillId="2" borderId="4" xfId="2" applyFont="1" applyFill="1" applyBorder="1"/>
    <xf numFmtId="3" fontId="2" fillId="3" borderId="0" xfId="2" applyNumberFormat="1" applyFont="1" applyFill="1" applyAlignment="1">
      <alignment horizontal="center"/>
    </xf>
    <xf numFmtId="3" fontId="2" fillId="3" borderId="0" xfId="2" quotePrefix="1" applyNumberFormat="1" applyFont="1" applyFill="1" applyAlignment="1">
      <alignment horizontal="center"/>
    </xf>
    <xf numFmtId="0" fontId="2" fillId="2" borderId="7" xfId="2" applyFont="1" applyFill="1" applyBorder="1" applyAlignment="1">
      <alignment horizontal="centerContinuous"/>
    </xf>
    <xf numFmtId="3" fontId="9" fillId="3" borderId="0" xfId="2" applyNumberFormat="1" applyFont="1" applyFill="1" applyAlignment="1">
      <alignment horizontal="center"/>
    </xf>
    <xf numFmtId="3" fontId="5" fillId="3" borderId="0" xfId="2" applyNumberFormat="1" applyFont="1" applyFill="1" applyAlignment="1">
      <alignment horizontal="center"/>
    </xf>
    <xf numFmtId="0" fontId="9" fillId="2" borderId="7" xfId="2" applyFont="1" applyFill="1" applyBorder="1"/>
    <xf numFmtId="3" fontId="5" fillId="3" borderId="5" xfId="2" applyNumberFormat="1" applyFont="1" applyFill="1" applyBorder="1" applyAlignment="1">
      <alignment horizontal="center"/>
    </xf>
    <xf numFmtId="3" fontId="9" fillId="3" borderId="0" xfId="2" quotePrefix="1" applyNumberFormat="1" applyFont="1" applyFill="1" applyAlignment="1">
      <alignment horizontal="center"/>
    </xf>
    <xf numFmtId="0" fontId="13" fillId="3" borderId="5" xfId="2" applyFont="1" applyFill="1" applyBorder="1"/>
    <xf numFmtId="3" fontId="9" fillId="3" borderId="14" xfId="2" applyNumberFormat="1" applyFont="1" applyFill="1" applyBorder="1" applyAlignment="1">
      <alignment horizontal="center"/>
    </xf>
    <xf numFmtId="3" fontId="2" fillId="3" borderId="14" xfId="2" applyNumberFormat="1" applyFont="1" applyFill="1" applyBorder="1" applyAlignment="1">
      <alignment horizontal="center"/>
    </xf>
    <xf numFmtId="3" fontId="5" fillId="3" borderId="14" xfId="2" applyNumberFormat="1" applyFont="1" applyFill="1" applyBorder="1" applyAlignment="1">
      <alignment horizontal="center"/>
    </xf>
    <xf numFmtId="0" fontId="2" fillId="3" borderId="14" xfId="2" applyFont="1" applyFill="1" applyBorder="1"/>
    <xf numFmtId="0" fontId="19" fillId="2" borderId="0" xfId="2" applyFont="1" applyFill="1"/>
    <xf numFmtId="3" fontId="2" fillId="3" borderId="1" xfId="2" applyNumberFormat="1" applyFont="1" applyFill="1" applyBorder="1" applyAlignment="1">
      <alignment horizontal="center"/>
    </xf>
    <xf numFmtId="3" fontId="2" fillId="3" borderId="1" xfId="2" quotePrefix="1" applyNumberFormat="1" applyFont="1" applyFill="1" applyBorder="1" applyAlignment="1">
      <alignment horizontal="center"/>
    </xf>
    <xf numFmtId="0" fontId="2" fillId="2" borderId="2" xfId="2" applyFont="1" applyFill="1" applyBorder="1"/>
    <xf numFmtId="3" fontId="9" fillId="3" borderId="13" xfId="2" quotePrefix="1" applyNumberFormat="1" applyFont="1" applyFill="1" applyBorder="1" applyAlignment="1">
      <alignment horizontal="center"/>
    </xf>
    <xf numFmtId="3" fontId="9" fillId="3" borderId="12" xfId="2" quotePrefix="1" applyNumberFormat="1" applyFont="1" applyFill="1" applyBorder="1" applyAlignment="1">
      <alignment horizontal="center"/>
    </xf>
    <xf numFmtId="0" fontId="2" fillId="2" borderId="7" xfId="2" applyFont="1" applyFill="1" applyBorder="1"/>
    <xf numFmtId="0" fontId="2" fillId="2" borderId="5" xfId="2" applyFont="1" applyFill="1" applyBorder="1"/>
    <xf numFmtId="3" fontId="11" fillId="3" borderId="3" xfId="2" applyNumberFormat="1" applyFont="1" applyFill="1" applyBorder="1" applyAlignment="1">
      <alignment horizontal="center"/>
    </xf>
    <xf numFmtId="3" fontId="5" fillId="3" borderId="13" xfId="2" applyNumberFormat="1" applyFont="1" applyFill="1" applyBorder="1" applyAlignment="1">
      <alignment horizontal="center"/>
    </xf>
    <xf numFmtId="0" fontId="2" fillId="2" borderId="14" xfId="2" applyFont="1" applyFill="1" applyBorder="1"/>
    <xf numFmtId="0" fontId="13" fillId="2" borderId="0" xfId="2" applyFont="1" applyFill="1"/>
    <xf numFmtId="0" fontId="10" fillId="2" borderId="15" xfId="2" applyFont="1" applyFill="1" applyBorder="1"/>
    <xf numFmtId="0" fontId="2" fillId="3" borderId="0" xfId="2" applyFont="1" applyFill="1" applyAlignment="1">
      <alignment horizontal="centerContinuous"/>
    </xf>
    <xf numFmtId="0" fontId="13" fillId="3" borderId="12" xfId="2" applyFont="1" applyFill="1" applyBorder="1" applyAlignment="1">
      <alignment horizontal="center"/>
    </xf>
    <xf numFmtId="0" fontId="13" fillId="3" borderId="1" xfId="2" applyFont="1" applyFill="1" applyBorder="1" applyAlignment="1">
      <alignment horizontal="center"/>
    </xf>
    <xf numFmtId="0" fontId="13" fillId="2" borderId="1" xfId="2" applyFont="1" applyFill="1" applyBorder="1"/>
    <xf numFmtId="0" fontId="2" fillId="2" borderId="1" xfId="2" applyFont="1" applyFill="1" applyBorder="1"/>
    <xf numFmtId="0" fontId="13" fillId="2" borderId="0" xfId="2" applyFont="1" applyFill="1" applyAlignment="1">
      <alignment horizontal="center"/>
    </xf>
    <xf numFmtId="0" fontId="14" fillId="2" borderId="0" xfId="2" applyFont="1" applyFill="1"/>
    <xf numFmtId="0" fontId="14" fillId="2" borderId="13" xfId="2" applyFont="1" applyFill="1" applyBorder="1" applyAlignment="1">
      <alignment horizontal="center"/>
    </xf>
    <xf numFmtId="0" fontId="14" fillId="2" borderId="14" xfId="2" applyFont="1" applyFill="1" applyBorder="1" applyAlignment="1">
      <alignment horizontal="center"/>
    </xf>
    <xf numFmtId="0" fontId="22" fillId="2" borderId="14" xfId="2" applyFont="1" applyFill="1" applyBorder="1" applyAlignment="1">
      <alignment horizontal="center"/>
    </xf>
    <xf numFmtId="0" fontId="14" fillId="2" borderId="14" xfId="2" applyFont="1" applyFill="1" applyBorder="1"/>
    <xf numFmtId="0" fontId="2" fillId="2" borderId="1" xfId="2" applyFont="1" applyFill="1" applyBorder="1" applyAlignment="1">
      <alignment horizontal="center"/>
    </xf>
    <xf numFmtId="0" fontId="20" fillId="2" borderId="1" xfId="2" applyFont="1" applyFill="1" applyBorder="1" applyAlignment="1">
      <alignment horizontal="center"/>
    </xf>
    <xf numFmtId="0" fontId="7" fillId="2" borderId="0" xfId="2" applyFont="1" applyFill="1" applyAlignment="1">
      <alignment horizontal="right"/>
    </xf>
    <xf numFmtId="0" fontId="4" fillId="2" borderId="0" xfId="2" applyFont="1" applyFill="1" applyAlignment="1">
      <alignment horizontal="centerContinuous"/>
    </xf>
    <xf numFmtId="0" fontId="21" fillId="2" borderId="0" xfId="2" applyFont="1" applyFill="1" applyAlignment="1">
      <alignment horizontal="centerContinuous"/>
    </xf>
    <xf numFmtId="0" fontId="4" fillId="2" borderId="0" xfId="2" applyFont="1" applyFill="1" applyAlignment="1">
      <alignment vertical="center" wrapText="1"/>
    </xf>
    <xf numFmtId="0" fontId="4" fillId="2" borderId="0" xfId="2" applyFont="1" applyFill="1" applyAlignment="1">
      <alignment horizontal="center" vertical="center" wrapText="1"/>
    </xf>
    <xf numFmtId="0" fontId="5" fillId="2" borderId="0" xfId="2" applyFont="1" applyFill="1" applyAlignment="1">
      <alignment horizontal="left"/>
    </xf>
    <xf numFmtId="0" fontId="5" fillId="2" borderId="0" xfId="2" applyFont="1" applyFill="1" applyAlignment="1">
      <alignment horizontal="centerContinuous"/>
    </xf>
    <xf numFmtId="0" fontId="7" fillId="2" borderId="0" xfId="2" applyFont="1" applyFill="1" applyAlignment="1">
      <alignment horizontal="center"/>
    </xf>
    <xf numFmtId="0" fontId="7" fillId="3" borderId="0" xfId="2" applyFont="1" applyFill="1" applyAlignment="1">
      <alignment horizontal="center"/>
    </xf>
    <xf numFmtId="3" fontId="9" fillId="5" borderId="3" xfId="2" applyNumberFormat="1" applyFont="1" applyFill="1" applyBorder="1" applyAlignment="1">
      <alignment horizontal="center"/>
    </xf>
    <xf numFmtId="3" fontId="9" fillId="5" borderId="0" xfId="2" applyNumberFormat="1" applyFont="1" applyFill="1" applyAlignment="1">
      <alignment horizontal="center"/>
    </xf>
    <xf numFmtId="3" fontId="2" fillId="5" borderId="0" xfId="2" applyNumberFormat="1" applyFont="1" applyFill="1" applyAlignment="1">
      <alignment horizontal="center"/>
    </xf>
    <xf numFmtId="3" fontId="5" fillId="5" borderId="0" xfId="2" applyNumberFormat="1" applyFont="1" applyFill="1" applyAlignment="1">
      <alignment horizontal="center"/>
    </xf>
    <xf numFmtId="0" fontId="9" fillId="5" borderId="0" xfId="2" applyFont="1" applyFill="1" applyAlignment="1">
      <alignment horizontal="center"/>
    </xf>
    <xf numFmtId="0" fontId="3" fillId="5" borderId="0" xfId="2" applyFont="1" applyFill="1"/>
    <xf numFmtId="0" fontId="9" fillId="7" borderId="0" xfId="2" applyFont="1" applyFill="1"/>
    <xf numFmtId="3" fontId="9" fillId="3" borderId="6" xfId="2" applyNumberFormat="1" applyFont="1" applyFill="1" applyBorder="1" applyAlignment="1">
      <alignment horizontal="center"/>
    </xf>
    <xf numFmtId="0" fontId="9" fillId="3" borderId="15" xfId="2" applyFont="1" applyFill="1" applyBorder="1"/>
    <xf numFmtId="3" fontId="9" fillId="3" borderId="3" xfId="2" applyNumberFormat="1" applyFont="1" applyFill="1" applyBorder="1" applyAlignment="1">
      <alignment horizontal="center"/>
    </xf>
    <xf numFmtId="0" fontId="10" fillId="3" borderId="0" xfId="2" applyFont="1" applyFill="1"/>
    <xf numFmtId="3" fontId="11" fillId="3" borderId="12" xfId="2" applyNumberFormat="1" applyFont="1" applyFill="1" applyBorder="1" applyAlignment="1">
      <alignment horizontal="center"/>
    </xf>
    <xf numFmtId="0" fontId="2" fillId="2" borderId="3" xfId="2" applyFont="1" applyFill="1" applyBorder="1" applyAlignment="1">
      <alignment horizontal="center"/>
    </xf>
    <xf numFmtId="0" fontId="11" fillId="3" borderId="7" xfId="2" applyFont="1" applyFill="1" applyBorder="1"/>
    <xf numFmtId="3" fontId="9" fillId="3" borderId="13" xfId="2" applyNumberFormat="1" applyFont="1" applyFill="1" applyBorder="1" applyAlignment="1">
      <alignment horizontal="center"/>
    </xf>
    <xf numFmtId="3" fontId="5" fillId="3" borderId="3" xfId="2" applyNumberFormat="1" applyFont="1" applyFill="1" applyBorder="1" applyAlignment="1">
      <alignment horizontal="center"/>
    </xf>
    <xf numFmtId="3" fontId="5" fillId="3" borderId="6" xfId="2" applyNumberFormat="1" applyFont="1" applyFill="1" applyBorder="1" applyAlignment="1">
      <alignment horizontal="center"/>
    </xf>
    <xf numFmtId="3" fontId="2" fillId="5" borderId="5" xfId="2" applyNumberFormat="1" applyFont="1" applyFill="1" applyBorder="1" applyAlignment="1">
      <alignment horizontal="center"/>
    </xf>
    <xf numFmtId="3" fontId="9" fillId="5" borderId="5" xfId="2" quotePrefix="1" applyNumberFormat="1" applyFont="1" applyFill="1" applyBorder="1" applyAlignment="1">
      <alignment horizontal="center"/>
    </xf>
    <xf numFmtId="0" fontId="10" fillId="5" borderId="5" xfId="2" applyFont="1" applyFill="1" applyBorder="1"/>
    <xf numFmtId="0" fontId="10" fillId="6" borderId="4" xfId="2" applyFont="1" applyFill="1" applyBorder="1"/>
    <xf numFmtId="0" fontId="10" fillId="3" borderId="5" xfId="2" applyFont="1" applyFill="1" applyBorder="1"/>
    <xf numFmtId="0" fontId="11" fillId="3" borderId="0" xfId="2" quotePrefix="1" applyFont="1" applyFill="1" applyAlignment="1">
      <alignment horizontal="center"/>
    </xf>
    <xf numFmtId="0" fontId="2" fillId="3" borderId="0" xfId="2" applyFont="1" applyFill="1" applyAlignment="1">
      <alignment horizontal="center"/>
    </xf>
    <xf numFmtId="0" fontId="9" fillId="3" borderId="0" xfId="2" applyFont="1" applyFill="1" applyAlignment="1">
      <alignment horizontal="center"/>
    </xf>
    <xf numFmtId="0" fontId="3" fillId="3" borderId="0" xfId="2" applyFont="1" applyFill="1"/>
    <xf numFmtId="0" fontId="9" fillId="0" borderId="0" xfId="2" applyFont="1"/>
    <xf numFmtId="3" fontId="5" fillId="5" borderId="6" xfId="2" applyNumberFormat="1" applyFont="1" applyFill="1" applyBorder="1" applyAlignment="1">
      <alignment horizontal="center"/>
    </xf>
    <xf numFmtId="3" fontId="5" fillId="5" borderId="14" xfId="2" applyNumberFormat="1" applyFont="1" applyFill="1" applyBorder="1" applyAlignment="1">
      <alignment horizontal="center"/>
    </xf>
    <xf numFmtId="0" fontId="13" fillId="2" borderId="5" xfId="2" applyFont="1" applyFill="1" applyBorder="1"/>
    <xf numFmtId="0" fontId="4" fillId="2" borderId="0" xfId="2" applyFont="1" applyFill="1" applyAlignment="1">
      <alignment vertical="center"/>
    </xf>
    <xf numFmtId="0" fontId="13" fillId="2" borderId="4" xfId="2" applyFont="1" applyFill="1" applyBorder="1"/>
    <xf numFmtId="0" fontId="10" fillId="2" borderId="11" xfId="2" applyFont="1" applyFill="1" applyBorder="1"/>
    <xf numFmtId="3" fontId="2" fillId="2" borderId="0" xfId="0" quotePrefix="1" applyNumberFormat="1" applyFont="1" applyFill="1"/>
    <xf numFmtId="3" fontId="5" fillId="2" borderId="0" xfId="0" quotePrefix="1" applyNumberFormat="1" applyFont="1" applyFill="1" applyAlignment="1">
      <alignment horizontal="right"/>
    </xf>
    <xf numFmtId="164" fontId="9" fillId="2" borderId="6" xfId="0" applyNumberFormat="1" applyFont="1" applyFill="1" applyBorder="1" applyAlignment="1">
      <alignment horizontal="center" vertical="center"/>
    </xf>
    <xf numFmtId="164" fontId="9" fillId="2" borderId="5" xfId="0" applyNumberFormat="1" applyFont="1" applyFill="1" applyBorder="1" applyAlignment="1">
      <alignment horizontal="center" vertical="center"/>
    </xf>
    <xf numFmtId="0" fontId="3" fillId="2" borderId="5" xfId="0" applyFont="1" applyFill="1" applyBorder="1" applyAlignment="1">
      <alignment vertical="center"/>
    </xf>
    <xf numFmtId="164" fontId="11" fillId="2" borderId="3" xfId="0" quotePrefix="1" applyNumberFormat="1" applyFont="1" applyFill="1" applyBorder="1" applyAlignment="1">
      <alignment horizontal="center"/>
    </xf>
    <xf numFmtId="164" fontId="11" fillId="3" borderId="0" xfId="0" quotePrefix="1" applyNumberFormat="1" applyFont="1" applyFill="1" applyAlignment="1">
      <alignment horizontal="center"/>
    </xf>
    <xf numFmtId="164" fontId="9" fillId="2" borderId="6" xfId="0" applyNumberFormat="1" applyFont="1" applyFill="1" applyBorder="1" applyAlignment="1">
      <alignment horizontal="center"/>
    </xf>
    <xf numFmtId="0" fontId="11" fillId="2" borderId="5" xfId="0" applyFont="1" applyFill="1" applyBorder="1"/>
    <xf numFmtId="164" fontId="11" fillId="2" borderId="3" xfId="0" applyNumberFormat="1" applyFont="1" applyFill="1" applyBorder="1" applyAlignment="1">
      <alignment horizontal="center"/>
    </xf>
    <xf numFmtId="0" fontId="10" fillId="2" borderId="9" xfId="0" applyFont="1" applyFill="1" applyBorder="1" applyAlignment="1">
      <alignment horizontal="center" vertical="center"/>
    </xf>
    <xf numFmtId="164" fontId="9" fillId="2" borderId="6" xfId="0" quotePrefix="1" applyNumberFormat="1" applyFont="1" applyFill="1" applyBorder="1" applyAlignment="1">
      <alignment horizontal="center"/>
    </xf>
    <xf numFmtId="164" fontId="5" fillId="3" borderId="5" xfId="0" quotePrefix="1" applyNumberFormat="1" applyFont="1" applyFill="1" applyBorder="1" applyAlignment="1">
      <alignment horizontal="center"/>
    </xf>
    <xf numFmtId="164" fontId="5" fillId="3" borderId="1" xfId="0" quotePrefix="1" applyNumberFormat="1" applyFont="1" applyFill="1" applyBorder="1" applyAlignment="1">
      <alignment horizontal="center"/>
    </xf>
    <xf numFmtId="164" fontId="11" fillId="2" borderId="12" xfId="0" quotePrefix="1" applyNumberFormat="1" applyFont="1" applyFill="1" applyBorder="1" applyAlignment="1">
      <alignment horizontal="center"/>
    </xf>
    <xf numFmtId="164" fontId="11" fillId="3" borderId="1" xfId="0" quotePrefix="1" applyNumberFormat="1" applyFont="1" applyFill="1" applyBorder="1" applyAlignment="1">
      <alignment horizontal="center"/>
    </xf>
    <xf numFmtId="0" fontId="15" fillId="3" borderId="0" xfId="0" applyFont="1" applyFill="1"/>
    <xf numFmtId="164" fontId="11" fillId="2" borderId="13" xfId="0" applyNumberFormat="1" applyFont="1" applyFill="1" applyBorder="1" applyAlignment="1">
      <alignment horizontal="center"/>
    </xf>
    <xf numFmtId="164" fontId="11" fillId="3" borderId="14" xfId="0" quotePrefix="1" applyNumberFormat="1" applyFont="1" applyFill="1" applyBorder="1" applyAlignment="1">
      <alignment horizontal="center"/>
    </xf>
    <xf numFmtId="164" fontId="9" fillId="2" borderId="13" xfId="0" applyNumberFormat="1" applyFont="1" applyFill="1" applyBorder="1" applyAlignment="1">
      <alignment horizontal="center"/>
    </xf>
    <xf numFmtId="164" fontId="9" fillId="3" borderId="14" xfId="0" applyNumberFormat="1" applyFont="1" applyFill="1" applyBorder="1" applyAlignment="1">
      <alignment horizontal="center"/>
    </xf>
    <xf numFmtId="0" fontId="13" fillId="2" borderId="14" xfId="0" applyFont="1" applyFill="1" applyBorder="1"/>
    <xf numFmtId="164" fontId="5" fillId="2" borderId="6" xfId="0" quotePrefix="1" applyNumberFormat="1" applyFont="1" applyFill="1" applyBorder="1" applyAlignment="1">
      <alignment horizontal="center"/>
    </xf>
    <xf numFmtId="0" fontId="11" fillId="2" borderId="2" xfId="0" applyFont="1" applyFill="1" applyBorder="1"/>
    <xf numFmtId="164" fontId="11" fillId="2" borderId="14" xfId="0" applyNumberFormat="1" applyFont="1" applyFill="1" applyBorder="1" applyAlignment="1">
      <alignment horizontal="center"/>
    </xf>
    <xf numFmtId="164" fontId="5" fillId="2" borderId="3" xfId="0" applyNumberFormat="1" applyFont="1" applyFill="1" applyBorder="1" applyAlignment="1">
      <alignment horizontal="center"/>
    </xf>
    <xf numFmtId="0" fontId="13" fillId="2" borderId="6"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4" xfId="0" applyFont="1" applyFill="1" applyBorder="1" applyAlignment="1">
      <alignment vertical="center" wrapText="1"/>
    </xf>
    <xf numFmtId="0" fontId="13" fillId="2" borderId="14" xfId="0" applyFont="1" applyFill="1" applyBorder="1" applyAlignment="1">
      <alignment wrapText="1"/>
    </xf>
    <xf numFmtId="0" fontId="2" fillId="2" borderId="1" xfId="0" applyFont="1" applyFill="1" applyBorder="1" applyAlignment="1">
      <alignment horizontal="centerContinuous"/>
    </xf>
    <xf numFmtId="0" fontId="20" fillId="2" borderId="1" xfId="0" applyFont="1" applyFill="1" applyBorder="1" applyAlignment="1">
      <alignment horizontal="centerContinuous"/>
    </xf>
    <xf numFmtId="3" fontId="9" fillId="3" borderId="12" xfId="0" applyNumberFormat="1" applyFont="1" applyFill="1" applyBorder="1" applyAlignment="1">
      <alignment horizontal="center" vertical="center"/>
    </xf>
    <xf numFmtId="3" fontId="9" fillId="3" borderId="1" xfId="0" applyNumberFormat="1" applyFont="1" applyFill="1" applyBorder="1" applyAlignment="1">
      <alignment horizontal="center" vertical="center"/>
    </xf>
    <xf numFmtId="0" fontId="3" fillId="2" borderId="1" xfId="0" applyFont="1" applyFill="1" applyBorder="1" applyAlignment="1">
      <alignment vertical="center"/>
    </xf>
    <xf numFmtId="3" fontId="9" fillId="3" borderId="1" xfId="0" applyNumberFormat="1" applyFont="1" applyFill="1" applyBorder="1" applyAlignment="1">
      <alignment horizontal="center"/>
    </xf>
    <xf numFmtId="3" fontId="11" fillId="2" borderId="3" xfId="0" quotePrefix="1" applyNumberFormat="1" applyFont="1" applyFill="1" applyBorder="1" applyAlignment="1">
      <alignment horizontal="center"/>
    </xf>
    <xf numFmtId="3" fontId="5" fillId="3" borderId="5" xfId="0" applyNumberFormat="1" applyFont="1" applyFill="1" applyBorder="1" applyAlignment="1">
      <alignment horizontal="center"/>
    </xf>
    <xf numFmtId="3" fontId="11" fillId="3" borderId="14" xfId="0" applyNumberFormat="1" applyFont="1" applyFill="1" applyBorder="1" applyAlignment="1">
      <alignment horizontal="center"/>
    </xf>
    <xf numFmtId="3" fontId="9" fillId="2" borderId="13" xfId="0" quotePrefix="1" applyNumberFormat="1" applyFont="1" applyFill="1" applyBorder="1" applyAlignment="1">
      <alignment horizontal="center"/>
    </xf>
    <xf numFmtId="3" fontId="5" fillId="3" borderId="14" xfId="0" quotePrefix="1" applyNumberFormat="1" applyFont="1" applyFill="1" applyBorder="1" applyAlignment="1">
      <alignment horizontal="center"/>
    </xf>
    <xf numFmtId="0" fontId="10" fillId="2" borderId="14" xfId="0" applyFont="1" applyFill="1" applyBorder="1"/>
    <xf numFmtId="3" fontId="9" fillId="2" borderId="6" xfId="0" quotePrefix="1" applyNumberFormat="1" applyFont="1" applyFill="1" applyBorder="1" applyAlignment="1">
      <alignment horizontal="center"/>
    </xf>
    <xf numFmtId="3" fontId="5" fillId="3" borderId="5" xfId="0" quotePrefix="1" applyNumberFormat="1" applyFont="1" applyFill="1" applyBorder="1" applyAlignment="1">
      <alignment horizontal="center"/>
    </xf>
    <xf numFmtId="3" fontId="5" fillId="3" borderId="1" xfId="0" quotePrefix="1" applyNumberFormat="1" applyFont="1" applyFill="1" applyBorder="1" applyAlignment="1">
      <alignment horizontal="center"/>
    </xf>
    <xf numFmtId="3" fontId="11" fillId="2" borderId="12" xfId="0" quotePrefix="1" applyNumberFormat="1" applyFont="1" applyFill="1" applyBorder="1" applyAlignment="1">
      <alignment horizontal="center"/>
    </xf>
    <xf numFmtId="3" fontId="11" fillId="3" borderId="1" xfId="0" quotePrefix="1" applyNumberFormat="1" applyFont="1" applyFill="1" applyBorder="1" applyAlignment="1">
      <alignment horizontal="center"/>
    </xf>
    <xf numFmtId="3" fontId="11" fillId="3" borderId="14" xfId="0" quotePrefix="1" applyNumberFormat="1" applyFont="1" applyFill="1" applyBorder="1" applyAlignment="1">
      <alignment horizontal="center"/>
    </xf>
    <xf numFmtId="3" fontId="9" fillId="2" borderId="13" xfId="0" applyNumberFormat="1" applyFont="1" applyFill="1" applyBorder="1" applyAlignment="1">
      <alignment horizontal="center"/>
    </xf>
    <xf numFmtId="3" fontId="9" fillId="3" borderId="14" xfId="0" applyNumberFormat="1" applyFont="1" applyFill="1" applyBorder="1" applyAlignment="1">
      <alignment horizontal="center"/>
    </xf>
    <xf numFmtId="3" fontId="5" fillId="2" borderId="6" xfId="0" quotePrefix="1" applyNumberFormat="1" applyFont="1" applyFill="1" applyBorder="1" applyAlignment="1">
      <alignment horizontal="center"/>
    </xf>
    <xf numFmtId="3" fontId="5" fillId="3" borderId="0" xfId="0" applyNumberFormat="1" applyFont="1" applyFill="1" applyAlignment="1">
      <alignment horizontal="center"/>
    </xf>
    <xf numFmtId="0" fontId="19" fillId="2" borderId="1" xfId="0" applyFont="1" applyFill="1" applyBorder="1" applyAlignment="1">
      <alignment horizontal="centerContinuous"/>
    </xf>
    <xf numFmtId="164" fontId="9" fillId="2" borderId="12"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11" fillId="2" borderId="12" xfId="0" applyNumberFormat="1" applyFont="1" applyFill="1" applyBorder="1" applyAlignment="1">
      <alignment horizontal="center"/>
    </xf>
    <xf numFmtId="164" fontId="11" fillId="2" borderId="1" xfId="0" applyNumberFormat="1" applyFont="1" applyFill="1" applyBorder="1" applyAlignment="1">
      <alignment horizontal="center"/>
    </xf>
    <xf numFmtId="164" fontId="11" fillId="2" borderId="13" xfId="0" quotePrefix="1" applyNumberFormat="1" applyFont="1" applyFill="1" applyBorder="1" applyAlignment="1">
      <alignment horizontal="center"/>
    </xf>
    <xf numFmtId="0" fontId="13" fillId="2" borderId="1" xfId="0" applyFont="1" applyFill="1" applyBorder="1" applyAlignment="1">
      <alignment horizontal="left"/>
    </xf>
    <xf numFmtId="0" fontId="9" fillId="2" borderId="12" xfId="0" applyFont="1" applyFill="1" applyBorder="1" applyAlignment="1">
      <alignment horizontal="center"/>
    </xf>
    <xf numFmtId="0" fontId="9" fillId="2" borderId="1" xfId="0" applyFont="1" applyFill="1" applyBorder="1" applyAlignment="1">
      <alignment horizontal="center"/>
    </xf>
    <xf numFmtId="0" fontId="13" fillId="2" borderId="3" xfId="0" applyFont="1" applyFill="1" applyBorder="1" applyAlignment="1">
      <alignment vertical="center" wrapText="1"/>
    </xf>
    <xf numFmtId="0" fontId="14" fillId="2" borderId="14" xfId="0" applyFont="1" applyFill="1" applyBorder="1" applyAlignment="1">
      <alignment vertical="center"/>
    </xf>
    <xf numFmtId="3" fontId="5" fillId="2" borderId="3"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10" fillId="2" borderId="7" xfId="0" applyFont="1" applyFill="1" applyBorder="1"/>
    <xf numFmtId="0" fontId="13" fillId="2" borderId="15" xfId="0" applyFont="1" applyFill="1" applyBorder="1"/>
    <xf numFmtId="3" fontId="5" fillId="2" borderId="6" xfId="0" applyNumberFormat="1" applyFont="1" applyFill="1" applyBorder="1" applyAlignment="1">
      <alignment horizontal="center" wrapText="1"/>
    </xf>
    <xf numFmtId="3" fontId="5" fillId="2" borderId="5" xfId="0" applyNumberFormat="1" applyFont="1" applyFill="1" applyBorder="1" applyAlignment="1">
      <alignment horizontal="center" wrapText="1"/>
    </xf>
    <xf numFmtId="0" fontId="3" fillId="2" borderId="13" xfId="0" applyFont="1" applyFill="1" applyBorder="1" applyAlignment="1">
      <alignment horizontal="left"/>
    </xf>
    <xf numFmtId="0" fontId="19" fillId="2" borderId="14" xfId="0" applyFont="1" applyFill="1" applyBorder="1" applyAlignment="1">
      <alignment horizontal="left"/>
    </xf>
    <xf numFmtId="0" fontId="13" fillId="2" borderId="14" xfId="0" applyFont="1" applyFill="1" applyBorder="1" applyAlignment="1">
      <alignment horizontal="left" vertical="center" wrapText="1"/>
    </xf>
    <xf numFmtId="0" fontId="19" fillId="2" borderId="0" xfId="0" applyFont="1" applyFill="1" applyAlignment="1">
      <alignment horizontal="left"/>
    </xf>
    <xf numFmtId="164" fontId="5" fillId="3" borderId="6" xfId="0" applyNumberFormat="1" applyFont="1" applyFill="1" applyBorder="1" applyAlignment="1">
      <alignment vertical="center"/>
    </xf>
    <xf numFmtId="164" fontId="5" fillId="3" borderId="5" xfId="0" applyNumberFormat="1" applyFont="1" applyFill="1" applyBorder="1" applyAlignment="1">
      <alignment vertical="center"/>
    </xf>
    <xf numFmtId="164" fontId="11" fillId="2" borderId="3" xfId="0" applyNumberFormat="1" applyFont="1" applyFill="1" applyBorder="1" applyAlignment="1">
      <alignment horizontal="right" wrapText="1"/>
    </xf>
    <xf numFmtId="164" fontId="11" fillId="3" borderId="0" xfId="0" applyNumberFormat="1" applyFont="1" applyFill="1" applyAlignment="1">
      <alignment horizontal="right" wrapText="1"/>
    </xf>
    <xf numFmtId="164" fontId="2" fillId="3" borderId="0" xfId="0" applyNumberFormat="1" applyFont="1" applyFill="1"/>
    <xf numFmtId="164" fontId="5" fillId="2" borderId="3" xfId="0" applyNumberFormat="1" applyFont="1" applyFill="1" applyBorder="1" applyAlignment="1">
      <alignment horizontal="right" wrapText="1"/>
    </xf>
    <xf numFmtId="164" fontId="5" fillId="2" borderId="0" xfId="0" applyNumberFormat="1" applyFont="1" applyFill="1" applyAlignment="1">
      <alignment horizontal="right" wrapText="1"/>
    </xf>
    <xf numFmtId="164" fontId="5" fillId="3" borderId="0" xfId="0" applyNumberFormat="1" applyFont="1" applyFill="1"/>
    <xf numFmtId="164" fontId="9" fillId="3" borderId="6" xfId="0" applyNumberFormat="1" applyFont="1" applyFill="1" applyBorder="1" applyAlignment="1">
      <alignment horizontal="right" wrapText="1"/>
    </xf>
    <xf numFmtId="164" fontId="9" fillId="3" borderId="5" xfId="0" applyNumberFormat="1" applyFont="1" applyFill="1" applyBorder="1" applyAlignment="1">
      <alignment horizontal="right" wrapText="1"/>
    </xf>
    <xf numFmtId="164" fontId="9" fillId="3" borderId="5" xfId="0" applyNumberFormat="1" applyFont="1" applyFill="1" applyBorder="1"/>
    <xf numFmtId="164" fontId="11" fillId="3" borderId="0" xfId="0" applyNumberFormat="1" applyFont="1" applyFill="1"/>
    <xf numFmtId="164" fontId="9" fillId="2" borderId="0" xfId="0" applyNumberFormat="1" applyFont="1" applyFill="1" applyAlignment="1">
      <alignment horizontal="right" wrapText="1"/>
    </xf>
    <xf numFmtId="164" fontId="9" fillId="3" borderId="0" xfId="0" applyNumberFormat="1" applyFont="1" applyFill="1"/>
    <xf numFmtId="0" fontId="2" fillId="2" borderId="0" xfId="0" applyFont="1" applyFill="1" applyAlignment="1">
      <alignment horizontal="center" vertical="center"/>
    </xf>
    <xf numFmtId="164" fontId="5" fillId="2" borderId="6" xfId="0" applyNumberFormat="1" applyFont="1" applyFill="1" applyBorder="1" applyAlignment="1">
      <alignment horizontal="right" wrapText="1"/>
    </xf>
    <xf numFmtId="164" fontId="5" fillId="2" borderId="5" xfId="0" applyNumberFormat="1" applyFont="1" applyFill="1" applyBorder="1" applyAlignment="1">
      <alignment horizontal="right" wrapText="1"/>
    </xf>
    <xf numFmtId="164" fontId="5" fillId="3" borderId="5" xfId="0" quotePrefix="1" applyNumberFormat="1" applyFont="1" applyFill="1" applyBorder="1"/>
    <xf numFmtId="164" fontId="5" fillId="3" borderId="5" xfId="0" applyNumberFormat="1" applyFont="1" applyFill="1" applyBorder="1"/>
    <xf numFmtId="164" fontId="5" fillId="3" borderId="0" xfId="0" quotePrefix="1" applyNumberFormat="1" applyFont="1" applyFill="1"/>
    <xf numFmtId="164" fontId="2" fillId="3" borderId="0" xfId="0" quotePrefix="1" applyNumberFormat="1" applyFont="1" applyFill="1"/>
    <xf numFmtId="164" fontId="2" fillId="3" borderId="0" xfId="0" quotePrefix="1" applyNumberFormat="1" applyFont="1" applyFill="1" applyAlignment="1">
      <alignment horizontal="right"/>
    </xf>
    <xf numFmtId="164" fontId="5" fillId="3" borderId="0" xfId="0" quotePrefix="1" applyNumberFormat="1" applyFont="1" applyFill="1" applyAlignment="1">
      <alignment horizontal="right"/>
    </xf>
    <xf numFmtId="0" fontId="4" fillId="2" borderId="9" xfId="0" applyFont="1" applyFill="1" applyBorder="1" applyAlignment="1">
      <alignment vertical="center"/>
    </xf>
    <xf numFmtId="164" fontId="9" fillId="3" borderId="0" xfId="0" quotePrefix="1" applyNumberFormat="1" applyFont="1" applyFill="1" applyAlignment="1">
      <alignment horizontal="right"/>
    </xf>
    <xf numFmtId="164" fontId="11" fillId="3" borderId="0" xfId="0" quotePrefix="1" applyNumberFormat="1" applyFont="1" applyFill="1" applyAlignment="1">
      <alignment horizontal="right"/>
    </xf>
    <xf numFmtId="164" fontId="9" fillId="2" borderId="3" xfId="0" applyNumberFormat="1" applyFont="1" applyFill="1" applyBorder="1" applyAlignment="1">
      <alignment horizontal="right" wrapText="1"/>
    </xf>
    <xf numFmtId="164" fontId="9" fillId="3" borderId="0" xfId="0" applyNumberFormat="1" applyFont="1" applyFill="1" applyAlignment="1">
      <alignment horizontal="right" wrapText="1"/>
    </xf>
    <xf numFmtId="164" fontId="5" fillId="3" borderId="5" xfId="0" quotePrefix="1" applyNumberFormat="1" applyFont="1" applyFill="1" applyBorder="1" applyAlignment="1">
      <alignment horizontal="right"/>
    </xf>
    <xf numFmtId="0" fontId="4" fillId="2" borderId="8" xfId="0" applyFont="1" applyFill="1" applyBorder="1" applyAlignment="1">
      <alignment vertical="center"/>
    </xf>
    <xf numFmtId="164" fontId="5" fillId="2" borderId="13" xfId="0" applyNumberFormat="1" applyFont="1" applyFill="1" applyBorder="1" applyAlignment="1">
      <alignment horizontal="right" wrapText="1"/>
    </xf>
    <xf numFmtId="164" fontId="5" fillId="2" borderId="12" xfId="0" applyNumberFormat="1" applyFont="1" applyFill="1" applyBorder="1" applyAlignment="1">
      <alignment horizontal="right" wrapText="1"/>
    </xf>
    <xf numFmtId="164" fontId="5" fillId="2" borderId="1" xfId="0" applyNumberFormat="1" applyFont="1" applyFill="1" applyBorder="1" applyAlignment="1">
      <alignment horizontal="right" wrapText="1"/>
    </xf>
    <xf numFmtId="0" fontId="13" fillId="2" borderId="12" xfId="0" applyFont="1" applyFill="1" applyBorder="1" applyAlignment="1">
      <alignment horizontal="right" wrapText="1"/>
    </xf>
    <xf numFmtId="0" fontId="13" fillId="2" borderId="5" xfId="0" applyFont="1" applyFill="1" applyBorder="1" applyAlignment="1">
      <alignment horizontal="right" wrapText="1"/>
    </xf>
    <xf numFmtId="0" fontId="13" fillId="2" borderId="5" xfId="0" applyFont="1" applyFill="1" applyBorder="1" applyAlignment="1">
      <alignment wrapText="1"/>
    </xf>
    <xf numFmtId="0" fontId="14" fillId="2" borderId="3" xfId="0" applyFont="1" applyFill="1" applyBorder="1" applyAlignment="1">
      <alignment horizontal="centerContinuous"/>
    </xf>
    <xf numFmtId="0" fontId="14" fillId="2" borderId="14" xfId="0" applyFont="1" applyFill="1" applyBorder="1" applyAlignment="1">
      <alignment horizontal="centerContinuous"/>
    </xf>
    <xf numFmtId="0" fontId="22" fillId="2" borderId="14" xfId="0" applyFont="1" applyFill="1" applyBorder="1" applyAlignment="1">
      <alignment horizontal="centerContinuous"/>
    </xf>
    <xf numFmtId="0" fontId="7" fillId="2" borderId="0" xfId="0" applyFont="1" applyFill="1" applyAlignment="1">
      <alignment horizontal="centerContinuous"/>
    </xf>
    <xf numFmtId="0" fontId="20" fillId="2" borderId="0" xfId="0" applyFont="1" applyFill="1" applyAlignment="1">
      <alignment horizontal="centerContinuous"/>
    </xf>
    <xf numFmtId="3" fontId="2" fillId="2" borderId="14" xfId="0" applyNumberFormat="1" applyFont="1" applyFill="1" applyBorder="1"/>
    <xf numFmtId="164" fontId="11" fillId="3" borderId="1" xfId="0" applyNumberFormat="1" applyFont="1" applyFill="1" applyBorder="1" applyAlignment="1">
      <alignment horizontal="right" wrapText="1"/>
    </xf>
    <xf numFmtId="164" fontId="5" fillId="3" borderId="0" xfId="0" applyNumberFormat="1" applyFont="1" applyFill="1" applyAlignment="1">
      <alignment horizontal="right" wrapText="1"/>
    </xf>
    <xf numFmtId="164" fontId="5" fillId="3" borderId="5" xfId="0" applyNumberFormat="1" applyFont="1" applyFill="1" applyBorder="1" applyAlignment="1">
      <alignment horizontal="right" wrapText="1"/>
    </xf>
    <xf numFmtId="164" fontId="2" fillId="2" borderId="3" xfId="0" quotePrefix="1" applyNumberFormat="1" applyFont="1" applyFill="1" applyBorder="1" applyAlignment="1">
      <alignment horizontal="right"/>
    </xf>
    <xf numFmtId="164" fontId="9" fillId="2" borderId="3" xfId="0" quotePrefix="1" applyNumberFormat="1" applyFont="1" applyFill="1" applyBorder="1" applyAlignment="1">
      <alignment horizontal="right"/>
    </xf>
    <xf numFmtId="164" fontId="5" fillId="3" borderId="0" xfId="0" applyNumberFormat="1" applyFont="1" applyFill="1" applyAlignment="1">
      <alignment horizontal="right"/>
    </xf>
    <xf numFmtId="164" fontId="9" fillId="2" borderId="6" xfId="0" quotePrefix="1" applyNumberFormat="1" applyFont="1" applyFill="1" applyBorder="1" applyAlignment="1">
      <alignment horizontal="right"/>
    </xf>
    <xf numFmtId="164" fontId="5" fillId="2" borderId="3" xfId="0" applyNumberFormat="1" applyFont="1" applyFill="1" applyBorder="1"/>
    <xf numFmtId="164" fontId="5" fillId="2" borderId="1" xfId="0" applyNumberFormat="1" applyFont="1" applyFill="1" applyBorder="1" applyAlignment="1">
      <alignment wrapText="1"/>
    </xf>
    <xf numFmtId="0" fontId="13" fillId="2" borderId="5" xfId="0" applyFont="1" applyFill="1" applyBorder="1" applyAlignment="1">
      <alignment horizontal="center" wrapText="1"/>
    </xf>
    <xf numFmtId="0" fontId="14" fillId="2" borderId="13" xfId="0" applyFont="1" applyFill="1" applyBorder="1" applyAlignment="1">
      <alignment horizontal="centerContinuous"/>
    </xf>
    <xf numFmtId="0" fontId="1" fillId="0" borderId="0" xfId="1"/>
    <xf numFmtId="0" fontId="3" fillId="2" borderId="0" xfId="1" applyFont="1" applyFill="1" applyAlignment="1">
      <alignment horizontal="center"/>
    </xf>
    <xf numFmtId="0" fontId="39" fillId="2" borderId="0" xfId="1" applyFont="1" applyFill="1" applyAlignment="1">
      <alignment horizontal="center"/>
    </xf>
    <xf numFmtId="0" fontId="2" fillId="2" borderId="0" xfId="1" applyFont="1" applyFill="1" applyAlignment="1">
      <alignment horizontal="left"/>
    </xf>
    <xf numFmtId="3" fontId="9" fillId="3" borderId="11" xfId="1" applyNumberFormat="1" applyFont="1" applyFill="1" applyBorder="1" applyAlignment="1">
      <alignment horizontal="center" vertical="center"/>
    </xf>
    <xf numFmtId="0" fontId="17" fillId="0" borderId="11" xfId="1" applyFont="1" applyBorder="1"/>
    <xf numFmtId="3" fontId="11" fillId="2" borderId="11" xfId="1" applyNumberFormat="1" applyFont="1" applyFill="1" applyBorder="1" applyAlignment="1">
      <alignment horizontal="center" vertical="center" wrapText="1"/>
    </xf>
    <xf numFmtId="3" fontId="11" fillId="3" borderId="11" xfId="1" applyNumberFormat="1" applyFont="1" applyFill="1" applyBorder="1" applyAlignment="1">
      <alignment horizontal="center"/>
    </xf>
    <xf numFmtId="0" fontId="1" fillId="0" borderId="11" xfId="1" applyBorder="1"/>
    <xf numFmtId="3" fontId="11" fillId="2" borderId="11" xfId="1" applyNumberFormat="1" applyFont="1" applyFill="1" applyBorder="1" applyAlignment="1">
      <alignment horizontal="center"/>
    </xf>
    <xf numFmtId="3" fontId="9" fillId="2" borderId="11" xfId="1" applyNumberFormat="1" applyFont="1" applyFill="1" applyBorder="1" applyAlignment="1">
      <alignment horizontal="center" vertical="center" wrapText="1"/>
    </xf>
    <xf numFmtId="0" fontId="13" fillId="2" borderId="0" xfId="1" applyFont="1" applyFill="1" applyAlignment="1">
      <alignment horizontal="center" vertical="center" wrapText="1"/>
    </xf>
    <xf numFmtId="0" fontId="4" fillId="2" borderId="0" xfId="1" applyFont="1" applyFill="1"/>
    <xf numFmtId="0" fontId="19" fillId="2" borderId="0" xfId="1" applyFont="1" applyFill="1" applyAlignment="1">
      <alignment horizontal="center"/>
    </xf>
    <xf numFmtId="3" fontId="9" fillId="2" borderId="6" xfId="0" applyNumberFormat="1" applyFont="1" applyFill="1" applyBorder="1" applyAlignment="1">
      <alignment horizontal="center" vertical="center"/>
    </xf>
    <xf numFmtId="0" fontId="27" fillId="2" borderId="13" xfId="0" applyFont="1" applyFill="1" applyBorder="1"/>
    <xf numFmtId="3" fontId="11" fillId="2" borderId="3" xfId="0" applyNumberFormat="1" applyFont="1" applyFill="1" applyBorder="1" applyAlignment="1">
      <alignment horizontal="center" vertical="center" wrapText="1"/>
    </xf>
    <xf numFmtId="0" fontId="4" fillId="2" borderId="10" xfId="0" applyFont="1" applyFill="1" applyBorder="1" applyAlignment="1">
      <alignment vertical="center" wrapText="1"/>
    </xf>
    <xf numFmtId="0" fontId="40" fillId="2" borderId="7" xfId="0" applyFont="1" applyFill="1" applyBorder="1"/>
    <xf numFmtId="3" fontId="9" fillId="2" borderId="6" xfId="0" applyNumberFormat="1" applyFont="1" applyFill="1" applyBorder="1" applyAlignment="1">
      <alignment horizontal="center" vertical="center" wrapText="1"/>
    </xf>
    <xf numFmtId="3" fontId="9" fillId="2" borderId="12"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4" fillId="2" borderId="13"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1" fillId="2" borderId="0" xfId="0" applyFont="1" applyFill="1"/>
    <xf numFmtId="0" fontId="3" fillId="2" borderId="9" xfId="0" applyFont="1" applyFill="1" applyBorder="1" applyAlignment="1">
      <alignment horizontal="left"/>
    </xf>
    <xf numFmtId="0" fontId="15" fillId="2" borderId="0" xfId="0" applyFont="1" applyFill="1"/>
    <xf numFmtId="3" fontId="41" fillId="2" borderId="0" xfId="0" applyNumberFormat="1" applyFont="1" applyFill="1"/>
    <xf numFmtId="0" fontId="15" fillId="2" borderId="0" xfId="0" applyFont="1" applyFill="1" applyAlignment="1">
      <alignment vertical="center" wrapText="1"/>
    </xf>
    <xf numFmtId="0" fontId="4" fillId="2" borderId="0" xfId="0" applyFont="1" applyFill="1" applyAlignment="1">
      <alignment vertical="center" wrapText="1"/>
    </xf>
    <xf numFmtId="0" fontId="42" fillId="0" borderId="0" xfId="0" applyFont="1" applyAlignment="1">
      <alignment horizontal="center" vertical="center"/>
    </xf>
    <xf numFmtId="3" fontId="43" fillId="2" borderId="11" xfId="0" applyNumberFormat="1" applyFont="1" applyFill="1" applyBorder="1" applyAlignment="1">
      <alignment horizontal="right"/>
    </xf>
    <xf numFmtId="0" fontId="41" fillId="6" borderId="6" xfId="0" applyFont="1" applyFill="1" applyBorder="1" applyAlignment="1">
      <alignment horizontal="center"/>
    </xf>
    <xf numFmtId="0" fontId="41" fillId="6" borderId="5" xfId="0" applyFont="1" applyFill="1" applyBorder="1" applyAlignment="1">
      <alignment horizontal="center"/>
    </xf>
    <xf numFmtId="0" fontId="3" fillId="6" borderId="5" xfId="0" applyFont="1" applyFill="1" applyBorder="1" applyAlignment="1">
      <alignment horizontal="center"/>
    </xf>
    <xf numFmtId="0" fontId="3" fillId="5" borderId="4" xfId="0" applyFont="1" applyFill="1" applyBorder="1" applyAlignment="1">
      <alignment horizontal="center"/>
    </xf>
    <xf numFmtId="0" fontId="44" fillId="2" borderId="0" xfId="0" applyFont="1" applyFill="1"/>
    <xf numFmtId="0" fontId="44" fillId="2" borderId="13" xfId="0" applyFont="1" applyFill="1" applyBorder="1"/>
    <xf numFmtId="0" fontId="21" fillId="3" borderId="15" xfId="0" applyFont="1" applyFill="1" applyBorder="1" applyAlignment="1">
      <alignment horizontal="left" wrapText="1"/>
    </xf>
    <xf numFmtId="3" fontId="45" fillId="2" borderId="11" xfId="0" applyNumberFormat="1" applyFont="1" applyFill="1" applyBorder="1" applyAlignment="1">
      <alignment wrapText="1"/>
    </xf>
    <xf numFmtId="3" fontId="45" fillId="0" borderId="11" xfId="0" applyNumberFormat="1" applyFont="1" applyBorder="1"/>
    <xf numFmtId="0" fontId="15" fillId="0" borderId="11" xfId="0" applyFont="1" applyBorder="1" applyAlignment="1">
      <alignment horizontal="justify" vertical="center" wrapText="1"/>
    </xf>
    <xf numFmtId="3" fontId="45" fillId="2" borderId="10" xfId="0" applyNumberFormat="1" applyFont="1" applyFill="1" applyBorder="1" applyAlignment="1">
      <alignment wrapText="1"/>
    </xf>
    <xf numFmtId="0" fontId="45" fillId="2" borderId="10" xfId="3" applyNumberFormat="1" applyFont="1" applyFill="1" applyBorder="1" applyAlignment="1"/>
    <xf numFmtId="0" fontId="15" fillId="0" borderId="10" xfId="0" applyFont="1" applyBorder="1" applyAlignment="1">
      <alignment horizontal="justify" vertical="center" wrapText="1"/>
    </xf>
    <xf numFmtId="3" fontId="46" fillId="2" borderId="11" xfId="0" applyNumberFormat="1" applyFont="1" applyFill="1" applyBorder="1" applyAlignment="1">
      <alignment horizontal="right"/>
    </xf>
    <xf numFmtId="0" fontId="44" fillId="2" borderId="1" xfId="0" applyFont="1" applyFill="1" applyBorder="1" applyAlignment="1">
      <alignment horizontal="center"/>
    </xf>
    <xf numFmtId="0" fontId="43" fillId="3" borderId="2" xfId="0" applyFont="1" applyFill="1" applyBorder="1" applyAlignment="1">
      <alignment wrapText="1"/>
    </xf>
    <xf numFmtId="0" fontId="45" fillId="0" borderId="11" xfId="0" applyFont="1" applyBorder="1"/>
    <xf numFmtId="0" fontId="15" fillId="0" borderId="11" xfId="0" applyFont="1" applyBorder="1" applyAlignment="1">
      <alignment wrapText="1"/>
    </xf>
    <xf numFmtId="0" fontId="15" fillId="3" borderId="8" xfId="0" applyFont="1" applyFill="1" applyBorder="1" applyAlignment="1">
      <alignment vertical="center"/>
    </xf>
    <xf numFmtId="3" fontId="45" fillId="2" borderId="11" xfId="0" applyNumberFormat="1" applyFont="1" applyFill="1" applyBorder="1"/>
    <xf numFmtId="0" fontId="45" fillId="2" borderId="11" xfId="0" applyFont="1" applyFill="1" applyBorder="1"/>
    <xf numFmtId="0" fontId="44" fillId="2" borderId="5" xfId="0" applyFont="1" applyFill="1" applyBorder="1"/>
    <xf numFmtId="0" fontId="43" fillId="2" borderId="5" xfId="0" applyFont="1" applyFill="1" applyBorder="1" applyAlignment="1">
      <alignment wrapText="1"/>
    </xf>
    <xf numFmtId="0" fontId="43" fillId="3" borderId="4" xfId="0" applyFont="1" applyFill="1" applyBorder="1" applyAlignment="1">
      <alignment wrapText="1"/>
    </xf>
    <xf numFmtId="0" fontId="15" fillId="3" borderId="11" xfId="0" applyFont="1" applyFill="1" applyBorder="1" applyAlignment="1">
      <alignment horizontal="left" vertical="center" wrapText="1"/>
    </xf>
    <xf numFmtId="0" fontId="15" fillId="0" borderId="11" xfId="0" applyFont="1" applyBorder="1"/>
    <xf numFmtId="0" fontId="43" fillId="2" borderId="5" xfId="0" applyFont="1" applyFill="1" applyBorder="1" applyAlignment="1">
      <alignment horizontal="left" wrapText="1"/>
    </xf>
    <xf numFmtId="0" fontId="10" fillId="2" borderId="11" xfId="0" applyFont="1" applyFill="1" applyBorder="1" applyAlignment="1">
      <alignment horizontal="right"/>
    </xf>
    <xf numFmtId="0" fontId="10" fillId="2" borderId="11" xfId="0" applyFont="1" applyFill="1" applyBorder="1" applyAlignment="1">
      <alignment horizontal="center"/>
    </xf>
    <xf numFmtId="0" fontId="41" fillId="2" borderId="0" xfId="0" applyFont="1" applyFill="1" applyAlignment="1">
      <alignment horizontal="right"/>
    </xf>
    <xf numFmtId="0" fontId="47" fillId="0" borderId="0" xfId="0" applyFont="1" applyAlignment="1">
      <alignment wrapText="1"/>
    </xf>
    <xf numFmtId="3" fontId="15" fillId="2" borderId="0" xfId="0" applyNumberFormat="1" applyFont="1" applyFill="1" applyAlignment="1">
      <alignment horizontal="left" vertical="center"/>
    </xf>
    <xf numFmtId="0" fontId="4" fillId="2" borderId="0" xfId="0" applyFont="1" applyFill="1" applyAlignment="1">
      <alignment vertical="center"/>
    </xf>
    <xf numFmtId="0" fontId="10" fillId="2" borderId="0" xfId="0" applyFont="1" applyFill="1" applyAlignment="1">
      <alignment vertical="center"/>
    </xf>
    <xf numFmtId="0" fontId="10" fillId="2" borderId="14" xfId="0" applyFont="1" applyFill="1" applyBorder="1" applyAlignment="1">
      <alignment vertical="center"/>
    </xf>
    <xf numFmtId="3" fontId="15" fillId="2" borderId="11" xfId="0" applyNumberFormat="1" applyFont="1" applyFill="1" applyBorder="1" applyAlignment="1">
      <alignment horizontal="left" vertical="center"/>
    </xf>
    <xf numFmtId="0" fontId="15" fillId="3" borderId="11" xfId="0" applyFont="1" applyFill="1" applyBorder="1" applyAlignment="1">
      <alignment horizontal="left" vertical="center"/>
    </xf>
    <xf numFmtId="0" fontId="48" fillId="0" borderId="5" xfId="0" applyFont="1" applyBorder="1" applyAlignment="1">
      <alignment horizontal="justify" vertical="center"/>
    </xf>
    <xf numFmtId="0" fontId="43" fillId="2" borderId="5" xfId="0" applyFont="1" applyFill="1" applyBorder="1" applyAlignment="1">
      <alignment horizontal="left" vertical="center"/>
    </xf>
    <xf numFmtId="0" fontId="43" fillId="3" borderId="4" xfId="0" applyFont="1" applyFill="1" applyBorder="1"/>
    <xf numFmtId="3" fontId="41" fillId="2" borderId="11" xfId="0" applyNumberFormat="1" applyFont="1" applyFill="1" applyBorder="1" applyAlignment="1">
      <alignment wrapText="1"/>
    </xf>
    <xf numFmtId="0" fontId="41" fillId="2" borderId="11" xfId="0" applyFont="1" applyFill="1" applyBorder="1"/>
    <xf numFmtId="0" fontId="47" fillId="0" borderId="11" xfId="0" applyFont="1" applyBorder="1" applyAlignment="1">
      <alignment wrapText="1"/>
    </xf>
    <xf numFmtId="0" fontId="44" fillId="2" borderId="0" xfId="0" applyFont="1" applyFill="1" applyAlignment="1">
      <alignment vertical="center"/>
    </xf>
    <xf numFmtId="0" fontId="48" fillId="0" borderId="5" xfId="0" applyFont="1" applyBorder="1" applyAlignment="1">
      <alignment vertical="center" wrapText="1"/>
    </xf>
    <xf numFmtId="0" fontId="43" fillId="3" borderId="4" xfId="0" applyFont="1" applyFill="1" applyBorder="1" applyAlignment="1">
      <alignment horizontal="left"/>
    </xf>
    <xf numFmtId="3" fontId="41" fillId="2" borderId="11" xfId="0" applyNumberFormat="1" applyFont="1" applyFill="1" applyBorder="1"/>
    <xf numFmtId="3" fontId="41" fillId="2" borderId="10" xfId="0" applyNumberFormat="1" applyFont="1" applyFill="1" applyBorder="1"/>
    <xf numFmtId="0" fontId="10" fillId="2" borderId="5" xfId="0" applyFont="1" applyFill="1" applyBorder="1" applyAlignment="1">
      <alignment horizontal="left" vertical="center"/>
    </xf>
    <xf numFmtId="3" fontId="41" fillId="2" borderId="8" xfId="0" applyNumberFormat="1" applyFont="1" applyFill="1" applyBorder="1" applyAlignment="1">
      <alignment wrapText="1"/>
    </xf>
    <xf numFmtId="0" fontId="45" fillId="2" borderId="11" xfId="3" applyNumberFormat="1" applyFont="1" applyFill="1" applyBorder="1"/>
    <xf numFmtId="0" fontId="3" fillId="2" borderId="0" xfId="0" applyFont="1" applyFill="1" applyAlignment="1">
      <alignment vertical="center"/>
    </xf>
    <xf numFmtId="0" fontId="19" fillId="2" borderId="0" xfId="0" applyFont="1" applyFill="1" applyAlignment="1">
      <alignment vertical="center"/>
    </xf>
    <xf numFmtId="0" fontId="9" fillId="2" borderId="5" xfId="0" applyFont="1" applyFill="1" applyBorder="1" applyAlignment="1">
      <alignment vertical="center" wrapText="1"/>
    </xf>
    <xf numFmtId="0" fontId="9" fillId="2" borderId="5" xfId="0" applyFont="1" applyFill="1" applyBorder="1" applyAlignment="1">
      <alignment horizontal="left" vertical="center" wrapText="1"/>
    </xf>
    <xf numFmtId="0" fontId="43" fillId="2" borderId="4" xfId="0" applyFont="1" applyFill="1" applyBorder="1"/>
    <xf numFmtId="0" fontId="41" fillId="2" borderId="0" xfId="0" applyFont="1" applyFill="1" applyAlignment="1">
      <alignment horizontal="centerContinuous"/>
    </xf>
    <xf numFmtId="0" fontId="20" fillId="2" borderId="0" xfId="0" applyFont="1" applyFill="1" applyAlignment="1">
      <alignment horizontal="left"/>
    </xf>
    <xf numFmtId="0" fontId="49" fillId="2" borderId="0" xfId="0" applyFont="1" applyFill="1" applyAlignment="1">
      <alignment horizontal="right"/>
    </xf>
    <xf numFmtId="0" fontId="7" fillId="2" borderId="0" xfId="0" applyFont="1" applyFill="1" applyAlignment="1">
      <alignment horizontal="left"/>
    </xf>
    <xf numFmtId="3" fontId="9" fillId="2" borderId="0" xfId="0" applyNumberFormat="1" applyFont="1" applyFill="1" applyAlignment="1">
      <alignment horizontal="center"/>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11" fillId="2" borderId="3" xfId="0" applyFont="1" applyFill="1" applyBorder="1" applyAlignment="1">
      <alignment horizontal="center"/>
    </xf>
    <xf numFmtId="0" fontId="11" fillId="8" borderId="0" xfId="0" applyFont="1" applyFill="1" applyAlignment="1">
      <alignment horizontal="center"/>
    </xf>
    <xf numFmtId="0" fontId="11" fillId="8" borderId="0" xfId="0" applyFont="1" applyFill="1"/>
    <xf numFmtId="0" fontId="11" fillId="8" borderId="7" xfId="0" applyFont="1" applyFill="1" applyBorder="1"/>
    <xf numFmtId="0" fontId="9" fillId="8" borderId="0" xfId="0" applyFont="1" applyFill="1" applyAlignment="1">
      <alignment horizontal="left"/>
    </xf>
    <xf numFmtId="0" fontId="9" fillId="2" borderId="3" xfId="0" applyFont="1" applyFill="1" applyBorder="1" applyAlignment="1">
      <alignment horizontal="center"/>
    </xf>
    <xf numFmtId="0" fontId="9" fillId="8" borderId="0" xfId="0" applyFont="1" applyFill="1" applyAlignment="1">
      <alignment horizontal="center"/>
    </xf>
    <xf numFmtId="3" fontId="9" fillId="8" borderId="6" xfId="0" applyNumberFormat="1" applyFont="1" applyFill="1" applyBorder="1" applyAlignment="1">
      <alignment horizontal="center"/>
    </xf>
    <xf numFmtId="0" fontId="9" fillId="8" borderId="5" xfId="0" applyFont="1" applyFill="1" applyBorder="1" applyAlignment="1">
      <alignment horizontal="center"/>
    </xf>
    <xf numFmtId="0" fontId="50" fillId="8" borderId="5" xfId="0" applyFont="1" applyFill="1" applyBorder="1"/>
    <xf numFmtId="0" fontId="50" fillId="3" borderId="0" xfId="0" applyFont="1" applyFill="1"/>
    <xf numFmtId="0" fontId="9" fillId="0" borderId="0" xfId="0" applyFont="1" applyAlignment="1">
      <alignment horizontal="center"/>
    </xf>
    <xf numFmtId="0" fontId="50" fillId="0" borderId="0" xfId="0" applyFont="1"/>
    <xf numFmtId="0" fontId="9" fillId="2" borderId="0" xfId="0" applyFont="1" applyFill="1" applyAlignment="1">
      <alignment horizontal="center"/>
    </xf>
    <xf numFmtId="0" fontId="2" fillId="2" borderId="0" xfId="0" applyFont="1" applyFill="1" applyAlignment="1">
      <alignment wrapText="1"/>
    </xf>
    <xf numFmtId="0" fontId="15" fillId="2" borderId="5" xfId="0" applyFont="1" applyFill="1" applyBorder="1"/>
    <xf numFmtId="0" fontId="11" fillId="2" borderId="12" xfId="0" applyFont="1" applyFill="1" applyBorder="1" applyAlignment="1">
      <alignment horizontal="center"/>
    </xf>
    <xf numFmtId="0" fontId="11" fillId="2" borderId="1" xfId="0" applyFont="1" applyFill="1" applyBorder="1" applyAlignment="1">
      <alignment horizontal="center"/>
    </xf>
    <xf numFmtId="0" fontId="14" fillId="2" borderId="5" xfId="0" applyFont="1" applyFill="1" applyBorder="1"/>
    <xf numFmtId="0" fontId="4" fillId="2" borderId="4" xfId="0" applyFont="1" applyFill="1" applyBorder="1"/>
    <xf numFmtId="0" fontId="5" fillId="2" borderId="12" xfId="0" applyFont="1" applyFill="1" applyBorder="1" applyAlignment="1">
      <alignment horizontal="center"/>
    </xf>
    <xf numFmtId="0" fontId="5" fillId="2" borderId="1" xfId="0" applyFont="1" applyFill="1" applyBorder="1"/>
    <xf numFmtId="0" fontId="5" fillId="2" borderId="3" xfId="0" applyFont="1" applyFill="1" applyBorder="1" applyAlignment="1">
      <alignment horizontal="center" wrapText="1"/>
    </xf>
    <xf numFmtId="0" fontId="9" fillId="3" borderId="1" xfId="0" applyFont="1" applyFill="1" applyBorder="1" applyAlignment="1">
      <alignment horizontal="center"/>
    </xf>
    <xf numFmtId="0" fontId="2" fillId="2" borderId="14" xfId="0" applyFont="1" applyFill="1" applyBorder="1" applyAlignment="1">
      <alignment horizontal="center"/>
    </xf>
    <xf numFmtId="0" fontId="10" fillId="2" borderId="0" xfId="0" applyFont="1" applyFill="1" applyAlignment="1">
      <alignment horizontal="center" vertical="center" wrapText="1"/>
    </xf>
    <xf numFmtId="0" fontId="2" fillId="2" borderId="1" xfId="0" applyFont="1" applyFill="1" applyBorder="1" applyAlignment="1">
      <alignment horizontal="center"/>
    </xf>
    <xf numFmtId="0" fontId="10" fillId="3" borderId="2" xfId="0" applyFont="1" applyFill="1" applyBorder="1" applyAlignment="1">
      <alignment horizontal="left" vertical="center"/>
    </xf>
    <xf numFmtId="0" fontId="11" fillId="0" borderId="1" xfId="0" applyFont="1" applyBorder="1" applyAlignment="1">
      <alignment horizontal="center"/>
    </xf>
    <xf numFmtId="0" fontId="11" fillId="0" borderId="1" xfId="0" applyFont="1" applyBorder="1"/>
    <xf numFmtId="0" fontId="9" fillId="2" borderId="14" xfId="0" applyFont="1" applyFill="1" applyBorder="1" applyAlignment="1">
      <alignment horizontal="center"/>
    </xf>
    <xf numFmtId="3" fontId="2" fillId="2" borderId="3" xfId="0" applyNumberFormat="1" applyFont="1" applyFill="1" applyBorder="1" applyAlignment="1">
      <alignment horizontal="center"/>
    </xf>
    <xf numFmtId="0" fontId="5" fillId="2" borderId="13" xfId="0" applyFont="1" applyFill="1" applyBorder="1" applyAlignment="1">
      <alignment horizontal="center" wrapText="1"/>
    </xf>
    <xf numFmtId="0" fontId="2" fillId="2" borderId="0" xfId="0" applyFont="1" applyFill="1" applyAlignment="1">
      <alignment horizontal="left" vertical="center"/>
    </xf>
    <xf numFmtId="0" fontId="9" fillId="2" borderId="11" xfId="0" applyFont="1" applyFill="1" applyBorder="1" applyAlignment="1">
      <alignment vertical="center"/>
    </xf>
    <xf numFmtId="3" fontId="5" fillId="2" borderId="5" xfId="0" quotePrefix="1" applyNumberFormat="1" applyFont="1" applyFill="1" applyBorder="1" applyAlignment="1">
      <alignment horizontal="center"/>
    </xf>
    <xf numFmtId="3" fontId="5" fillId="2" borderId="13" xfId="0" applyNumberFormat="1" applyFont="1" applyFill="1" applyBorder="1" applyAlignment="1">
      <alignment horizontal="center" vertical="center"/>
    </xf>
    <xf numFmtId="3" fontId="5" fillId="2" borderId="0" xfId="0" applyNumberFormat="1" applyFont="1" applyFill="1" applyAlignment="1">
      <alignment horizontal="center"/>
    </xf>
    <xf numFmtId="0" fontId="13" fillId="2" borderId="12" xfId="0" applyFont="1" applyFill="1" applyBorder="1" applyAlignment="1">
      <alignment horizontal="center"/>
    </xf>
    <xf numFmtId="0" fontId="14" fillId="2" borderId="14" xfId="0" applyFont="1" applyFill="1" applyBorder="1" applyAlignment="1">
      <alignment horizontal="center"/>
    </xf>
    <xf numFmtId="164" fontId="9" fillId="3" borderId="5" xfId="0" applyNumberFormat="1" applyFont="1" applyFill="1" applyBorder="1" applyAlignment="1">
      <alignment horizontal="center" vertical="center"/>
    </xf>
    <xf numFmtId="164" fontId="11" fillId="2" borderId="0" xfId="0" quotePrefix="1" applyNumberFormat="1" applyFont="1" applyFill="1" applyAlignment="1">
      <alignment horizontal="center"/>
    </xf>
    <xf numFmtId="0" fontId="11" fillId="2" borderId="0" xfId="0" applyFont="1" applyFill="1" applyAlignment="1">
      <alignment horizontal="center" vertical="center"/>
    </xf>
    <xf numFmtId="0" fontId="15" fillId="0" borderId="14" xfId="0" applyFont="1" applyBorder="1"/>
    <xf numFmtId="164" fontId="9" fillId="2" borderId="5" xfId="0" quotePrefix="1" applyNumberFormat="1" applyFont="1" applyFill="1" applyBorder="1" applyAlignment="1">
      <alignment horizontal="center"/>
    </xf>
    <xf numFmtId="164" fontId="9" fillId="2" borderId="3" xfId="0" applyNumberFormat="1" applyFont="1" applyFill="1" applyBorder="1" applyAlignment="1">
      <alignment horizontal="center" vertical="center"/>
    </xf>
    <xf numFmtId="164" fontId="5" fillId="2" borderId="5" xfId="0" applyNumberFormat="1" applyFont="1" applyFill="1" applyBorder="1" applyAlignment="1">
      <alignment horizontal="center"/>
    </xf>
    <xf numFmtId="164" fontId="11" fillId="0" borderId="0" xfId="0" quotePrefix="1" applyNumberFormat="1" applyFont="1" applyAlignment="1">
      <alignment horizontal="center"/>
    </xf>
    <xf numFmtId="164" fontId="9" fillId="2" borderId="13" xfId="0"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9" fillId="2" borderId="11" xfId="0" applyFont="1" applyFill="1" applyBorder="1" applyAlignment="1">
      <alignment horizontal="center" vertical="center" wrapText="1"/>
    </xf>
    <xf numFmtId="0" fontId="5" fillId="2" borderId="6" xfId="0" quotePrefix="1" applyFont="1" applyFill="1" applyBorder="1" applyAlignment="1">
      <alignment horizontal="center"/>
    </xf>
    <xf numFmtId="0" fontId="11" fillId="2" borderId="3" xfId="0" quotePrefix="1" applyFont="1" applyFill="1" applyBorder="1" applyAlignment="1">
      <alignment horizontal="center"/>
    </xf>
    <xf numFmtId="3" fontId="5" fillId="2" borderId="3" xfId="0" applyNumberFormat="1" applyFont="1" applyFill="1" applyBorder="1" applyAlignment="1">
      <alignment horizontal="center" vertical="center"/>
    </xf>
    <xf numFmtId="168" fontId="2" fillId="2" borderId="0" xfId="0" applyNumberFormat="1" applyFont="1" applyFill="1"/>
    <xf numFmtId="168" fontId="2" fillId="2" borderId="14" xfId="0" applyNumberFormat="1" applyFont="1" applyFill="1" applyBorder="1"/>
    <xf numFmtId="168" fontId="5" fillId="2" borderId="5" xfId="0" applyNumberFormat="1" applyFont="1" applyFill="1" applyBorder="1" applyAlignment="1">
      <alignment vertical="center"/>
    </xf>
    <xf numFmtId="0" fontId="5" fillId="2" borderId="5" xfId="0" applyFont="1" applyFill="1" applyBorder="1" applyAlignment="1">
      <alignment horizontal="center" vertical="center"/>
    </xf>
    <xf numFmtId="168" fontId="11" fillId="2" borderId="0" xfId="0" applyNumberFormat="1" applyFont="1" applyFill="1" applyAlignment="1">
      <alignment horizontal="right"/>
    </xf>
    <xf numFmtId="168" fontId="5" fillId="2" borderId="5" xfId="0" applyNumberFormat="1" applyFont="1" applyFill="1" applyBorder="1" applyAlignment="1">
      <alignment horizontal="right" vertical="center"/>
    </xf>
    <xf numFmtId="168" fontId="2" fillId="2" borderId="0" xfId="0" applyNumberFormat="1" applyFont="1" applyFill="1" applyAlignment="1">
      <alignment wrapText="1"/>
    </xf>
    <xf numFmtId="168" fontId="2" fillId="2" borderId="0" xfId="0" applyNumberFormat="1" applyFont="1" applyFill="1" applyAlignment="1">
      <alignment vertical="center" wrapText="1"/>
    </xf>
    <xf numFmtId="3" fontId="5" fillId="2" borderId="12" xfId="0" applyNumberFormat="1" applyFont="1" applyFill="1" applyBorder="1" applyAlignment="1">
      <alignment horizontal="center" vertical="center"/>
    </xf>
    <xf numFmtId="0" fontId="2" fillId="2" borderId="12" xfId="0" applyFont="1" applyFill="1" applyBorder="1" applyAlignment="1">
      <alignment horizontal="center"/>
    </xf>
    <xf numFmtId="0" fontId="2" fillId="2" borderId="3" xfId="0" applyFont="1" applyFill="1" applyBorder="1" applyAlignment="1">
      <alignment horizontal="center"/>
    </xf>
    <xf numFmtId="0" fontId="2" fillId="2" borderId="13" xfId="0" applyFont="1" applyFill="1" applyBorder="1" applyAlignment="1">
      <alignment horizontal="center"/>
    </xf>
    <xf numFmtId="0" fontId="5" fillId="2" borderId="13" xfId="0" applyFont="1" applyFill="1" applyBorder="1" applyAlignment="1">
      <alignment horizontal="center"/>
    </xf>
    <xf numFmtId="0" fontId="5" fillId="2" borderId="6" xfId="0" applyFont="1" applyFill="1" applyBorder="1" applyAlignment="1">
      <alignment horizontal="center"/>
    </xf>
    <xf numFmtId="3" fontId="2" fillId="2" borderId="3" xfId="0" applyNumberFormat="1" applyFont="1" applyFill="1" applyBorder="1" applyAlignment="1">
      <alignment horizontal="center" vertical="center" wrapText="1"/>
    </xf>
    <xf numFmtId="0" fontId="5" fillId="2" borderId="3" xfId="0" applyFont="1" applyFill="1" applyBorder="1" applyAlignment="1">
      <alignment horizontal="center"/>
    </xf>
    <xf numFmtId="0" fontId="5" fillId="2" borderId="0" xfId="0" applyFont="1" applyFill="1" applyAlignment="1">
      <alignment vertical="center" wrapText="1"/>
    </xf>
    <xf numFmtId="0" fontId="8" fillId="2" borderId="0" xfId="0" applyFont="1" applyFill="1"/>
    <xf numFmtId="0" fontId="6" fillId="2" borderId="0" xfId="0" applyFont="1" applyFill="1"/>
    <xf numFmtId="0" fontId="6" fillId="2" borderId="0" xfId="0" quotePrefix="1" applyFont="1" applyFill="1"/>
    <xf numFmtId="0" fontId="25" fillId="2" borderId="0" xfId="0" applyFont="1" applyFill="1" applyAlignment="1">
      <alignment horizontal="center"/>
    </xf>
    <xf numFmtId="1" fontId="3" fillId="2" borderId="0" xfId="0" applyNumberFormat="1" applyFont="1" applyFill="1"/>
    <xf numFmtId="0" fontId="3" fillId="2" borderId="0" xfId="0" applyFont="1" applyFill="1" applyAlignment="1">
      <alignment wrapText="1"/>
    </xf>
    <xf numFmtId="3" fontId="3" fillId="2" borderId="0" xfId="0" applyNumberFormat="1" applyFont="1" applyFill="1" applyAlignment="1">
      <alignment wrapText="1"/>
    </xf>
    <xf numFmtId="169" fontId="3" fillId="2" borderId="0" xfId="0" applyNumberFormat="1" applyFont="1" applyFill="1" applyAlignment="1">
      <alignment wrapText="1"/>
    </xf>
    <xf numFmtId="170" fontId="3" fillId="2" borderId="0" xfId="0" applyNumberFormat="1" applyFont="1" applyFill="1"/>
    <xf numFmtId="169" fontId="3" fillId="2" borderId="0" xfId="0" applyNumberFormat="1" applyFont="1" applyFill="1"/>
    <xf numFmtId="0" fontId="26" fillId="2" borderId="0" xfId="0" applyFont="1" applyFill="1" applyAlignment="1">
      <alignment horizontal="center"/>
    </xf>
    <xf numFmtId="0" fontId="6" fillId="2" borderId="0" xfId="0" applyFont="1" applyFill="1" applyAlignment="1">
      <alignment horizontal="center"/>
    </xf>
    <xf numFmtId="3" fontId="5" fillId="2" borderId="5" xfId="0" applyNumberFormat="1" applyFont="1" applyFill="1" applyBorder="1" applyAlignment="1">
      <alignment horizontal="right" vertical="center"/>
    </xf>
    <xf numFmtId="4" fontId="3" fillId="2" borderId="0" xfId="0" applyNumberFormat="1" applyFont="1" applyFill="1" applyAlignment="1">
      <alignment horizontal="left"/>
    </xf>
    <xf numFmtId="4" fontId="2" fillId="2" borderId="0" xfId="0" quotePrefix="1" applyNumberFormat="1" applyFont="1" applyFill="1" applyAlignment="1">
      <alignment horizontal="left"/>
    </xf>
    <xf numFmtId="3" fontId="2" fillId="2" borderId="0" xfId="0" quotePrefix="1" applyNumberFormat="1" applyFont="1" applyFill="1" applyAlignment="1">
      <alignment horizontal="left"/>
    </xf>
    <xf numFmtId="2" fontId="3" fillId="2" borderId="0" xfId="0" applyNumberFormat="1" applyFont="1" applyFill="1" applyAlignment="1">
      <alignment horizontal="left" vertical="center"/>
    </xf>
    <xf numFmtId="40" fontId="3" fillId="2" borderId="0" xfId="4" applyFont="1" applyFill="1" applyBorder="1" applyAlignment="1">
      <alignment horizontal="left"/>
    </xf>
    <xf numFmtId="171" fontId="3" fillId="2" borderId="0" xfId="3" applyNumberFormat="1" applyFont="1" applyFill="1" applyBorder="1" applyAlignment="1">
      <alignment horizontal="left"/>
    </xf>
    <xf numFmtId="0" fontId="51" fillId="3" borderId="0" xfId="0" applyFont="1" applyFill="1"/>
    <xf numFmtId="0" fontId="7" fillId="2" borderId="0" xfId="0" applyFont="1" applyFill="1" applyAlignment="1">
      <alignment textRotation="90"/>
    </xf>
    <xf numFmtId="4" fontId="7" fillId="2" borderId="0" xfId="0" applyNumberFormat="1" applyFont="1" applyFill="1" applyAlignment="1">
      <alignment horizontal="left"/>
    </xf>
    <xf numFmtId="168" fontId="5" fillId="2" borderId="6" xfId="0" applyNumberFormat="1" applyFont="1" applyFill="1" applyBorder="1" applyAlignment="1">
      <alignment horizontal="left" vertical="center"/>
    </xf>
    <xf numFmtId="168" fontId="5" fillId="2" borderId="5" xfId="0" applyNumberFormat="1" applyFont="1" applyFill="1" applyBorder="1" applyAlignment="1">
      <alignment horizontal="left" vertical="center"/>
    </xf>
    <xf numFmtId="168" fontId="11" fillId="3" borderId="3" xfId="0" applyNumberFormat="1" applyFont="1" applyFill="1" applyBorder="1" applyAlignment="1">
      <alignment horizontal="left"/>
    </xf>
    <xf numFmtId="168" fontId="11" fillId="3" borderId="0" xfId="0" applyNumberFormat="1" applyFont="1" applyFill="1" applyAlignment="1">
      <alignment horizontal="left"/>
    </xf>
    <xf numFmtId="168" fontId="11" fillId="2" borderId="3" xfId="0" applyNumberFormat="1" applyFont="1" applyFill="1" applyBorder="1" applyAlignment="1">
      <alignment horizontal="left"/>
    </xf>
    <xf numFmtId="168" fontId="11" fillId="2" borderId="0" xfId="0" applyNumberFormat="1" applyFont="1" applyFill="1" applyAlignment="1">
      <alignment horizontal="left"/>
    </xf>
    <xf numFmtId="168" fontId="5" fillId="2" borderId="6" xfId="0" applyNumberFormat="1" applyFont="1" applyFill="1" applyBorder="1" applyAlignment="1">
      <alignment horizontal="left"/>
    </xf>
    <xf numFmtId="168" fontId="5" fillId="2" borderId="5" xfId="0" applyNumberFormat="1" applyFont="1" applyFill="1" applyBorder="1" applyAlignment="1">
      <alignment horizontal="left"/>
    </xf>
    <xf numFmtId="168" fontId="11" fillId="2" borderId="3" xfId="0" quotePrefix="1" applyNumberFormat="1" applyFont="1" applyFill="1" applyBorder="1" applyAlignment="1">
      <alignment horizontal="left"/>
    </xf>
    <xf numFmtId="168" fontId="5" fillId="2" borderId="3" xfId="0" quotePrefix="1" applyNumberFormat="1" applyFont="1" applyFill="1" applyBorder="1" applyAlignment="1">
      <alignment horizontal="left"/>
    </xf>
    <xf numFmtId="168" fontId="5" fillId="2" borderId="0" xfId="0" quotePrefix="1" applyNumberFormat="1" applyFont="1" applyFill="1" applyAlignment="1">
      <alignment horizontal="left"/>
    </xf>
    <xf numFmtId="168" fontId="5" fillId="2" borderId="13" xfId="0" quotePrefix="1" applyNumberFormat="1" applyFont="1" applyFill="1" applyBorder="1" applyAlignment="1">
      <alignment horizontal="left"/>
    </xf>
    <xf numFmtId="168" fontId="5" fillId="2" borderId="14" xfId="0" quotePrefix="1" applyNumberFormat="1" applyFont="1" applyFill="1" applyBorder="1" applyAlignment="1">
      <alignment horizontal="left"/>
    </xf>
    <xf numFmtId="168" fontId="5" fillId="2" borderId="6" xfId="0" quotePrefix="1" applyNumberFormat="1" applyFont="1" applyFill="1" applyBorder="1" applyAlignment="1">
      <alignment horizontal="left"/>
    </xf>
    <xf numFmtId="168" fontId="5" fillId="2" borderId="5" xfId="0" quotePrefix="1" applyNumberFormat="1" applyFont="1" applyFill="1" applyBorder="1" applyAlignment="1">
      <alignment horizontal="left"/>
    </xf>
    <xf numFmtId="168" fontId="11" fillId="2" borderId="12" xfId="0" quotePrefix="1" applyNumberFormat="1" applyFont="1" applyFill="1" applyBorder="1" applyAlignment="1">
      <alignment horizontal="left"/>
    </xf>
    <xf numFmtId="168" fontId="11" fillId="2" borderId="1" xfId="0" quotePrefix="1" applyNumberFormat="1" applyFont="1" applyFill="1" applyBorder="1" applyAlignment="1">
      <alignment horizontal="left"/>
    </xf>
    <xf numFmtId="168" fontId="11" fillId="2" borderId="0" xfId="0" quotePrefix="1" applyNumberFormat="1" applyFont="1" applyFill="1" applyAlignment="1">
      <alignment horizontal="left"/>
    </xf>
    <xf numFmtId="168" fontId="11" fillId="2" borderId="13" xfId="0" quotePrefix="1" applyNumberFormat="1" applyFont="1" applyFill="1" applyBorder="1" applyAlignment="1">
      <alignment horizontal="left"/>
    </xf>
    <xf numFmtId="168" fontId="11" fillId="2" borderId="14" xfId="0" quotePrefix="1" applyNumberFormat="1" applyFont="1" applyFill="1" applyBorder="1" applyAlignment="1">
      <alignment horizontal="left"/>
    </xf>
    <xf numFmtId="168" fontId="11" fillId="2" borderId="12" xfId="0" applyNumberFormat="1" applyFont="1" applyFill="1" applyBorder="1" applyAlignment="1">
      <alignment horizontal="left"/>
    </xf>
    <xf numFmtId="168" fontId="11" fillId="2" borderId="1" xfId="0" applyNumberFormat="1" applyFont="1" applyFill="1" applyBorder="1" applyAlignment="1">
      <alignment horizontal="left"/>
    </xf>
    <xf numFmtId="168" fontId="11" fillId="2" borderId="13" xfId="0" applyNumberFormat="1" applyFont="1" applyFill="1" applyBorder="1" applyAlignment="1">
      <alignment horizontal="left"/>
    </xf>
    <xf numFmtId="168" fontId="11" fillId="2" borderId="14" xfId="0" applyNumberFormat="1" applyFont="1" applyFill="1" applyBorder="1" applyAlignment="1">
      <alignment horizontal="left"/>
    </xf>
    <xf numFmtId="168" fontId="5" fillId="2" borderId="13" xfId="0" applyNumberFormat="1" applyFont="1" applyFill="1" applyBorder="1" applyAlignment="1">
      <alignment horizontal="left"/>
    </xf>
    <xf numFmtId="168" fontId="5" fillId="2" borderId="14" xfId="0" applyNumberFormat="1" applyFont="1" applyFill="1" applyBorder="1" applyAlignment="1">
      <alignment horizontal="left"/>
    </xf>
    <xf numFmtId="8" fontId="2" fillId="2" borderId="3" xfId="3" applyNumberFormat="1" applyFont="1" applyFill="1" applyBorder="1" applyAlignment="1">
      <alignment horizontal="left"/>
    </xf>
    <xf numFmtId="0" fontId="13" fillId="2" borderId="0" xfId="0" applyFont="1" applyFill="1" applyAlignment="1">
      <alignment vertical="center"/>
    </xf>
    <xf numFmtId="4" fontId="20" fillId="2" borderId="0" xfId="0" applyNumberFormat="1" applyFont="1" applyFill="1" applyAlignment="1">
      <alignment horizontal="left"/>
    </xf>
    <xf numFmtId="4" fontId="19" fillId="2" borderId="0" xfId="0" applyNumberFormat="1" applyFont="1" applyFill="1" applyAlignment="1">
      <alignment horizontal="left"/>
    </xf>
    <xf numFmtId="165" fontId="3" fillId="2" borderId="0" xfId="0" applyNumberFormat="1" applyFont="1" applyFill="1" applyAlignment="1">
      <alignment horizontal="left"/>
    </xf>
    <xf numFmtId="165" fontId="3" fillId="2" borderId="0" xfId="0" applyNumberFormat="1" applyFont="1" applyFill="1" applyAlignment="1">
      <alignment horizontal="right"/>
    </xf>
    <xf numFmtId="165" fontId="3" fillId="2" borderId="0" xfId="0" applyNumberFormat="1" applyFont="1" applyFill="1" applyAlignment="1">
      <alignment horizontal="left" wrapText="1"/>
    </xf>
    <xf numFmtId="172" fontId="11" fillId="2" borderId="0" xfId="0" applyNumberFormat="1" applyFont="1" applyFill="1" applyAlignment="1">
      <alignment horizontal="left"/>
    </xf>
    <xf numFmtId="172" fontId="11" fillId="2" borderId="0" xfId="0" applyNumberFormat="1" applyFont="1" applyFill="1" applyAlignment="1">
      <alignment horizontal="right"/>
    </xf>
    <xf numFmtId="172" fontId="11" fillId="2" borderId="0" xfId="0" applyNumberFormat="1" applyFont="1" applyFill="1" applyAlignment="1">
      <alignment horizontal="left" wrapText="1"/>
    </xf>
    <xf numFmtId="0" fontId="27" fillId="2" borderId="0" xfId="0" applyFont="1" applyFill="1" applyAlignment="1">
      <alignment vertical="center"/>
    </xf>
    <xf numFmtId="168" fontId="2" fillId="2" borderId="3" xfId="0" applyNumberFormat="1" applyFont="1" applyFill="1" applyBorder="1"/>
    <xf numFmtId="0" fontId="40" fillId="9" borderId="7" xfId="0" applyFont="1" applyFill="1" applyBorder="1" applyAlignment="1">
      <alignment vertical="center"/>
    </xf>
    <xf numFmtId="3" fontId="9" fillId="2" borderId="0" xfId="0" applyNumberFormat="1" applyFont="1" applyFill="1"/>
    <xf numFmtId="1" fontId="2" fillId="2" borderId="0" xfId="0" applyNumberFormat="1" applyFont="1" applyFill="1"/>
    <xf numFmtId="4" fontId="3" fillId="2" borderId="0" xfId="0" applyNumberFormat="1" applyFont="1" applyFill="1" applyAlignment="1">
      <alignment horizontal="center"/>
    </xf>
    <xf numFmtId="4" fontId="2" fillId="2" borderId="0" xfId="0" quotePrefix="1" applyNumberFormat="1" applyFont="1" applyFill="1" applyAlignment="1">
      <alignment horizontal="center"/>
    </xf>
    <xf numFmtId="4" fontId="2" fillId="2" borderId="0" xfId="0" applyNumberFormat="1" applyFont="1" applyFill="1" applyAlignment="1">
      <alignment horizontal="center"/>
    </xf>
    <xf numFmtId="168" fontId="5" fillId="2" borderId="12" xfId="0" applyNumberFormat="1" applyFont="1" applyFill="1" applyBorder="1" applyAlignment="1">
      <alignment horizontal="right" vertical="center"/>
    </xf>
    <xf numFmtId="168" fontId="11" fillId="2" borderId="12" xfId="0" applyNumberFormat="1" applyFont="1" applyFill="1" applyBorder="1" applyAlignment="1">
      <alignment horizontal="right"/>
    </xf>
    <xf numFmtId="168" fontId="11" fillId="2" borderId="3" xfId="0" applyNumberFormat="1" applyFont="1" applyFill="1" applyBorder="1" applyAlignment="1">
      <alignment horizontal="right"/>
    </xf>
    <xf numFmtId="168" fontId="5" fillId="2" borderId="6" xfId="0" applyNumberFormat="1" applyFont="1" applyFill="1" applyBorder="1" applyAlignment="1">
      <alignment horizontal="right"/>
    </xf>
    <xf numFmtId="168" fontId="5" fillId="2" borderId="6" xfId="0" quotePrefix="1" applyNumberFormat="1" applyFont="1" applyFill="1" applyBorder="1" applyAlignment="1">
      <alignment horizontal="right"/>
    </xf>
    <xf numFmtId="168" fontId="11" fillId="2" borderId="3" xfId="0" quotePrefix="1" applyNumberFormat="1" applyFont="1" applyFill="1" applyBorder="1" applyAlignment="1">
      <alignment horizontal="right"/>
    </xf>
    <xf numFmtId="4" fontId="19" fillId="2" borderId="0" xfId="0" applyNumberFormat="1" applyFont="1" applyFill="1" applyAlignment="1">
      <alignment horizontal="center"/>
    </xf>
    <xf numFmtId="0" fontId="52" fillId="2" borderId="0" xfId="2" applyFont="1" applyFill="1"/>
    <xf numFmtId="0" fontId="53" fillId="2" borderId="0" xfId="2" applyFont="1" applyFill="1"/>
    <xf numFmtId="0" fontId="54" fillId="2" borderId="0" xfId="2" applyFont="1" applyFill="1"/>
    <xf numFmtId="0" fontId="55" fillId="2" borderId="0" xfId="2" applyFont="1" applyFill="1"/>
    <xf numFmtId="0" fontId="55" fillId="2" borderId="0" xfId="2" applyFont="1" applyFill="1" applyAlignment="1">
      <alignment horizontal="right"/>
    </xf>
    <xf numFmtId="0" fontId="54" fillId="2" borderId="0" xfId="2" applyFont="1" applyFill="1" applyAlignment="1">
      <alignment horizontal="right"/>
    </xf>
    <xf numFmtId="165" fontId="52" fillId="2" borderId="0" xfId="2" applyNumberFormat="1" applyFont="1" applyFill="1"/>
    <xf numFmtId="1" fontId="52" fillId="2" borderId="0" xfId="2" applyNumberFormat="1" applyFont="1" applyFill="1"/>
    <xf numFmtId="0" fontId="52" fillId="2" borderId="0" xfId="2" applyFont="1" applyFill="1" applyAlignment="1">
      <alignment horizontal="centerContinuous"/>
    </xf>
    <xf numFmtId="3" fontId="52" fillId="2" borderId="0" xfId="2" applyNumberFormat="1" applyFont="1" applyFill="1"/>
    <xf numFmtId="0" fontId="56" fillId="2" borderId="0" xfId="2" applyFont="1" applyFill="1"/>
    <xf numFmtId="3" fontId="52" fillId="2" borderId="0" xfId="2" quotePrefix="1" applyNumberFormat="1" applyFont="1" applyFill="1" applyAlignment="1">
      <alignment horizontal="right"/>
    </xf>
    <xf numFmtId="0" fontId="57" fillId="2" borderId="0" xfId="2" applyFont="1" applyFill="1" applyAlignment="1">
      <alignment horizontal="centerContinuous"/>
    </xf>
    <xf numFmtId="0" fontId="52" fillId="2" borderId="0" xfId="2" quotePrefix="1" applyFont="1" applyFill="1" applyAlignment="1">
      <alignment horizontal="right"/>
    </xf>
    <xf numFmtId="0" fontId="57" fillId="2" borderId="0" xfId="2" applyFont="1" applyFill="1"/>
    <xf numFmtId="0" fontId="58" fillId="2" borderId="0" xfId="2" applyFont="1" applyFill="1" applyAlignment="1">
      <alignment horizontal="right"/>
    </xf>
    <xf numFmtId="0" fontId="56" fillId="2" borderId="0" xfId="2" applyFont="1" applyFill="1" applyAlignment="1">
      <alignment horizontal="centerContinuous"/>
    </xf>
    <xf numFmtId="0" fontId="59" fillId="2" borderId="0" xfId="2" applyFont="1" applyFill="1" applyAlignment="1">
      <alignment horizontal="centerContinuous"/>
    </xf>
    <xf numFmtId="0" fontId="60" fillId="2" borderId="0" xfId="2" applyFont="1" applyFill="1" applyAlignment="1">
      <alignment horizontal="centerContinuous"/>
    </xf>
    <xf numFmtId="0" fontId="61" fillId="2" borderId="0" xfId="2" applyFont="1" applyFill="1" applyAlignment="1">
      <alignment horizontal="centerContinuous"/>
    </xf>
    <xf numFmtId="0" fontId="52" fillId="2" borderId="0" xfId="2" applyFont="1" applyFill="1" applyAlignment="1">
      <alignment horizontal="left"/>
    </xf>
    <xf numFmtId="169" fontId="54" fillId="2" borderId="0" xfId="2" applyNumberFormat="1" applyFont="1" applyFill="1" applyAlignment="1">
      <alignment horizontal="left"/>
    </xf>
    <xf numFmtId="0" fontId="52" fillId="2" borderId="0" xfId="2" applyFont="1" applyFill="1" applyAlignment="1">
      <alignment horizontal="right"/>
    </xf>
    <xf numFmtId="3" fontId="62" fillId="2" borderId="0" xfId="2" applyNumberFormat="1" applyFont="1" applyFill="1" applyAlignment="1">
      <alignment horizontal="right"/>
    </xf>
    <xf numFmtId="0" fontId="62" fillId="2" borderId="0" xfId="2" applyFont="1" applyFill="1" applyAlignment="1">
      <alignment horizontal="left"/>
    </xf>
    <xf numFmtId="3" fontId="3" fillId="2" borderId="0" xfId="2" applyNumberFormat="1" applyFont="1" applyFill="1"/>
    <xf numFmtId="3" fontId="3" fillId="2" borderId="0" xfId="2" quotePrefix="1" applyNumberFormat="1" applyFont="1" applyFill="1" applyAlignment="1">
      <alignment horizontal="right"/>
    </xf>
    <xf numFmtId="3" fontId="52" fillId="2" borderId="0" xfId="2" applyNumberFormat="1" applyFont="1" applyFill="1" applyAlignment="1">
      <alignment horizontal="centerContinuous"/>
    </xf>
    <xf numFmtId="0" fontId="44" fillId="2" borderId="0" xfId="2" applyFont="1" applyFill="1"/>
    <xf numFmtId="4" fontId="54" fillId="2" borderId="0" xfId="2" applyNumberFormat="1" applyFont="1" applyFill="1" applyAlignment="1">
      <alignment horizontal="center"/>
    </xf>
    <xf numFmtId="0" fontId="11" fillId="2" borderId="0" xfId="2" applyFont="1" applyFill="1"/>
    <xf numFmtId="3" fontId="57" fillId="2" borderId="0" xfId="2" applyNumberFormat="1" applyFont="1" applyFill="1"/>
    <xf numFmtId="3" fontId="57" fillId="2" borderId="0" xfId="2" quotePrefix="1" applyNumberFormat="1" applyFont="1" applyFill="1" applyAlignment="1">
      <alignment horizontal="right"/>
    </xf>
    <xf numFmtId="3" fontId="62" fillId="2" borderId="0" xfId="2" applyNumberFormat="1" applyFont="1" applyFill="1" applyAlignment="1">
      <alignment horizontal="left"/>
    </xf>
    <xf numFmtId="3" fontId="54" fillId="2" borderId="0" xfId="2" quotePrefix="1" applyNumberFormat="1" applyFont="1" applyFill="1" applyAlignment="1">
      <alignment horizontal="right"/>
    </xf>
    <xf numFmtId="4" fontId="55" fillId="2" borderId="0" xfId="2" applyNumberFormat="1" applyFont="1" applyFill="1"/>
    <xf numFmtId="4" fontId="55" fillId="2" borderId="0" xfId="2" applyNumberFormat="1" applyFont="1" applyFill="1" applyAlignment="1">
      <alignment horizontal="left"/>
    </xf>
    <xf numFmtId="3" fontId="52" fillId="2" borderId="0" xfId="2" applyNumberFormat="1" applyFont="1" applyFill="1" applyAlignment="1">
      <alignment horizontal="left"/>
    </xf>
    <xf numFmtId="4" fontId="2" fillId="2" borderId="0" xfId="2" applyNumberFormat="1" applyFont="1" applyFill="1" applyAlignment="1">
      <alignment vertical="top"/>
    </xf>
    <xf numFmtId="4" fontId="2" fillId="2" borderId="0" xfId="2" applyNumberFormat="1" applyFont="1" applyFill="1" applyAlignment="1">
      <alignment horizontal="left" vertical="top"/>
    </xf>
    <xf numFmtId="4" fontId="2" fillId="2" borderId="0" xfId="2" applyNumberFormat="1" applyFont="1" applyFill="1" applyAlignment="1">
      <alignment horizontal="left"/>
    </xf>
    <xf numFmtId="4" fontId="2" fillId="2" borderId="0" xfId="2" applyNumberFormat="1" applyFont="1" applyFill="1"/>
    <xf numFmtId="3" fontId="2" fillId="2" borderId="0" xfId="2" applyNumberFormat="1" applyFont="1" applyFill="1"/>
    <xf numFmtId="3" fontId="56" fillId="2" borderId="0" xfId="2" applyNumberFormat="1" applyFont="1" applyFill="1" applyAlignment="1">
      <alignment horizontal="center"/>
    </xf>
    <xf numFmtId="0" fontId="54" fillId="2" borderId="0" xfId="2" applyFont="1" applyFill="1" applyAlignment="1">
      <alignment horizontal="center"/>
    </xf>
    <xf numFmtId="0" fontId="60" fillId="2" borderId="0" xfId="2" applyFont="1" applyFill="1"/>
    <xf numFmtId="4" fontId="60" fillId="2" borderId="0" xfId="2" applyNumberFormat="1" applyFont="1" applyFill="1" applyAlignment="1">
      <alignment horizontal="right"/>
    </xf>
    <xf numFmtId="0" fontId="3" fillId="2" borderId="0" xfId="2" quotePrefix="1" applyFont="1" applyFill="1" applyAlignment="1">
      <alignment horizontal="right"/>
    </xf>
    <xf numFmtId="3" fontId="52" fillId="2" borderId="0" xfId="2" applyNumberFormat="1" applyFont="1" applyFill="1" applyAlignment="1">
      <alignment horizontal="center"/>
    </xf>
    <xf numFmtId="3" fontId="54" fillId="2" borderId="0" xfId="2" applyNumberFormat="1" applyFont="1" applyFill="1" applyAlignment="1">
      <alignment horizontal="center"/>
    </xf>
    <xf numFmtId="4" fontId="52" fillId="2" borderId="0" xfId="2" applyNumberFormat="1" applyFont="1" applyFill="1" applyAlignment="1">
      <alignment horizontal="right"/>
    </xf>
    <xf numFmtId="0" fontId="44" fillId="2" borderId="0" xfId="2" applyFont="1" applyFill="1" applyAlignment="1">
      <alignment horizontal="centerContinuous"/>
    </xf>
    <xf numFmtId="0" fontId="3" fillId="2" borderId="0" xfId="2" applyFont="1" applyFill="1" applyAlignment="1">
      <alignment horizontal="right"/>
    </xf>
    <xf numFmtId="0" fontId="6" fillId="2" borderId="0" xfId="2" applyFont="1" applyFill="1"/>
    <xf numFmtId="0" fontId="63" fillId="2" borderId="0" xfId="2" applyFont="1" applyFill="1"/>
    <xf numFmtId="0" fontId="9" fillId="2" borderId="5" xfId="2" applyFont="1" applyFill="1" applyBorder="1"/>
    <xf numFmtId="3" fontId="9" fillId="2" borderId="5" xfId="2" applyNumberFormat="1" applyFont="1" applyFill="1" applyBorder="1"/>
    <xf numFmtId="168" fontId="9" fillId="2" borderId="5" xfId="2" applyNumberFormat="1" applyFont="1" applyFill="1" applyBorder="1" applyAlignment="1">
      <alignment vertical="center"/>
    </xf>
    <xf numFmtId="0" fontId="9" fillId="2" borderId="5" xfId="2" applyFont="1" applyFill="1" applyBorder="1" applyAlignment="1">
      <alignment horizontal="right" vertical="center"/>
    </xf>
    <xf numFmtId="0" fontId="9" fillId="2" borderId="5" xfId="2" applyFont="1" applyFill="1" applyBorder="1" applyAlignment="1">
      <alignment vertical="center"/>
    </xf>
    <xf numFmtId="0" fontId="9" fillId="2" borderId="5" xfId="2" applyFont="1" applyFill="1" applyBorder="1" applyAlignment="1">
      <alignment horizontal="center" vertical="center"/>
    </xf>
    <xf numFmtId="0" fontId="9" fillId="2" borderId="5" xfId="2" applyFont="1" applyFill="1" applyBorder="1" applyAlignment="1">
      <alignment horizontal="centerContinuous"/>
    </xf>
    <xf numFmtId="3" fontId="11" fillId="2" borderId="0" xfId="2" applyNumberFormat="1" applyFont="1" applyFill="1"/>
    <xf numFmtId="168" fontId="11" fillId="2" borderId="0" xfId="2" applyNumberFormat="1" applyFont="1" applyFill="1" applyAlignment="1">
      <alignment horizontal="center"/>
    </xf>
    <xf numFmtId="168" fontId="11" fillId="2" borderId="0" xfId="2" applyNumberFormat="1" applyFont="1" applyFill="1"/>
    <xf numFmtId="173" fontId="11" fillId="2" borderId="0" xfId="2" applyNumberFormat="1" applyFont="1" applyFill="1"/>
    <xf numFmtId="1" fontId="11" fillId="2" borderId="0" xfId="2" applyNumberFormat="1" applyFont="1" applyFill="1" applyAlignment="1">
      <alignment horizontal="left"/>
    </xf>
    <xf numFmtId="0" fontId="11" fillId="2" borderId="0" xfId="2" applyFont="1" applyFill="1" applyAlignment="1">
      <alignment horizontal="right"/>
    </xf>
    <xf numFmtId="3" fontId="11" fillId="2" borderId="0" xfId="2" quotePrefix="1" applyNumberFormat="1" applyFont="1" applyFill="1" applyAlignment="1">
      <alignment horizontal="right"/>
    </xf>
    <xf numFmtId="0" fontId="11" fillId="2" borderId="0" xfId="2" applyFont="1" applyFill="1" applyAlignment="1">
      <alignment horizontal="left"/>
    </xf>
    <xf numFmtId="0" fontId="15" fillId="2" borderId="0" xfId="2" applyFont="1" applyFill="1"/>
    <xf numFmtId="0" fontId="27" fillId="2" borderId="0" xfId="2" applyFont="1" applyFill="1" applyAlignment="1">
      <alignment horizontal="center"/>
    </xf>
    <xf numFmtId="0" fontId="27" fillId="2" borderId="0" xfId="2" applyFont="1" applyFill="1"/>
    <xf numFmtId="0" fontId="15" fillId="2" borderId="1" xfId="2" applyFont="1" applyFill="1" applyBorder="1"/>
    <xf numFmtId="0" fontId="15" fillId="2" borderId="1" xfId="2" applyFont="1" applyFill="1" applyBorder="1" applyAlignment="1">
      <alignment horizontal="center"/>
    </xf>
    <xf numFmtId="0" fontId="27" fillId="2" borderId="1" xfId="2" applyFont="1" applyFill="1" applyBorder="1"/>
    <xf numFmtId="0" fontId="10" fillId="2" borderId="0" xfId="2" applyFont="1" applyFill="1"/>
    <xf numFmtId="0" fontId="10" fillId="2" borderId="0" xfId="2" applyFont="1" applyFill="1" applyAlignment="1">
      <alignment horizontal="right"/>
    </xf>
    <xf numFmtId="0" fontId="9" fillId="2" borderId="0" xfId="2" applyFont="1" applyFill="1" applyAlignment="1">
      <alignment horizontal="right"/>
    </xf>
    <xf numFmtId="0" fontId="9" fillId="2" borderId="0" xfId="2" applyFont="1" applyFill="1" applyAlignment="1">
      <alignment horizontal="center"/>
    </xf>
    <xf numFmtId="0" fontId="9" fillId="2" borderId="0" xfId="2" applyFont="1" applyFill="1"/>
    <xf numFmtId="0" fontId="9" fillId="2" borderId="0" xfId="2" applyFont="1" applyFill="1" applyAlignment="1">
      <alignment horizontal="left"/>
    </xf>
    <xf numFmtId="0" fontId="15" fillId="2" borderId="14" xfId="2" applyFont="1" applyFill="1" applyBorder="1"/>
    <xf numFmtId="0" fontId="11" fillId="2" borderId="14" xfId="2" applyFont="1" applyFill="1" applyBorder="1" applyAlignment="1">
      <alignment horizontal="centerContinuous"/>
    </xf>
    <xf numFmtId="0" fontId="64" fillId="2" borderId="14" xfId="2" applyFont="1" applyFill="1" applyBorder="1" applyAlignment="1">
      <alignment horizontal="centerContinuous"/>
    </xf>
    <xf numFmtId="0" fontId="15" fillId="2" borderId="0" xfId="2" applyFont="1" applyFill="1" applyAlignment="1">
      <alignment horizontal="centerContinuous"/>
    </xf>
    <xf numFmtId="0" fontId="65" fillId="2" borderId="0" xfId="2" applyFont="1" applyFill="1"/>
    <xf numFmtId="3" fontId="36" fillId="2" borderId="0" xfId="0" quotePrefix="1" applyNumberFormat="1" applyFont="1" applyFill="1" applyAlignment="1">
      <alignment horizontal="right"/>
    </xf>
    <xf numFmtId="3" fontId="36" fillId="2" borderId="0" xfId="0" applyNumberFormat="1" applyFont="1" applyFill="1"/>
    <xf numFmtId="0" fontId="36" fillId="2" borderId="0" xfId="0" applyFont="1" applyFill="1"/>
    <xf numFmtId="0" fontId="66" fillId="2" borderId="0" xfId="0" applyFont="1" applyFill="1"/>
    <xf numFmtId="0" fontId="67" fillId="2" borderId="0" xfId="0" applyFont="1" applyFill="1"/>
    <xf numFmtId="0" fontId="36" fillId="2" borderId="0" xfId="0" quotePrefix="1" applyFont="1" applyFill="1" applyAlignment="1">
      <alignment horizontal="right"/>
    </xf>
    <xf numFmtId="0" fontId="67" fillId="2" borderId="0" xfId="0" applyFont="1" applyFill="1" applyAlignment="1">
      <alignment horizontal="centerContinuous"/>
    </xf>
    <xf numFmtId="173" fontId="5" fillId="2" borderId="5" xfId="0" applyNumberFormat="1" applyFont="1" applyFill="1" applyBorder="1" applyAlignment="1">
      <alignment vertical="center"/>
    </xf>
    <xf numFmtId="4" fontId="2" fillId="2" borderId="0" xfId="0" applyNumberFormat="1" applyFont="1" applyFill="1"/>
    <xf numFmtId="173" fontId="2" fillId="2" borderId="0" xfId="0" quotePrefix="1" applyNumberFormat="1" applyFont="1" applyFill="1"/>
    <xf numFmtId="173" fontId="2" fillId="2" borderId="0" xfId="0" applyNumberFormat="1" applyFont="1" applyFill="1"/>
    <xf numFmtId="3" fontId="2" fillId="2" borderId="0" xfId="0" quotePrefix="1" applyNumberFormat="1"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right"/>
    </xf>
    <xf numFmtId="0" fontId="3" fillId="2" borderId="14" xfId="0" applyFont="1" applyFill="1" applyBorder="1" applyAlignment="1">
      <alignment horizontal="centerContinuous"/>
    </xf>
    <xf numFmtId="0" fontId="68" fillId="2" borderId="14" xfId="0" applyFont="1" applyFill="1" applyBorder="1" applyAlignment="1">
      <alignment horizontal="centerContinuous"/>
    </xf>
    <xf numFmtId="174" fontId="3" fillId="2" borderId="0" xfId="0" applyNumberFormat="1" applyFont="1" applyFill="1" applyAlignment="1">
      <alignment horizontal="right"/>
    </xf>
    <xf numFmtId="0" fontId="15" fillId="2" borderId="0" xfId="0" applyFont="1" applyFill="1" applyAlignment="1">
      <alignment horizontal="center"/>
    </xf>
    <xf numFmtId="0" fontId="26" fillId="2" borderId="0" xfId="0" applyFont="1" applyFill="1"/>
    <xf numFmtId="0" fontId="26" fillId="2" borderId="0" xfId="0" applyFont="1" applyFill="1" applyAlignment="1">
      <alignment horizontal="right"/>
    </xf>
    <xf numFmtId="174" fontId="26" fillId="2" borderId="0" xfId="0" applyNumberFormat="1" applyFont="1" applyFill="1" applyAlignment="1">
      <alignment horizontal="right"/>
    </xf>
    <xf numFmtId="0" fontId="27" fillId="2" borderId="0" xfId="0" applyFont="1" applyFill="1" applyAlignment="1">
      <alignment horizontal="center"/>
    </xf>
    <xf numFmtId="0" fontId="6" fillId="2" borderId="0" xfId="0" applyFont="1" applyFill="1" applyAlignment="1">
      <alignment horizontal="right"/>
    </xf>
    <xf numFmtId="1" fontId="3" fillId="2" borderId="0" xfId="0" applyNumberFormat="1" applyFont="1" applyFill="1" applyAlignment="1">
      <alignment horizontal="right"/>
    </xf>
    <xf numFmtId="1" fontId="15" fillId="2" borderId="0" xfId="0" applyNumberFormat="1" applyFont="1" applyFill="1" applyAlignment="1">
      <alignment horizontal="center"/>
    </xf>
    <xf numFmtId="3" fontId="3" fillId="2" borderId="0" xfId="0" applyNumberFormat="1" applyFont="1" applyFill="1" applyAlignment="1">
      <alignment horizontal="right"/>
    </xf>
    <xf numFmtId="174" fontId="3" fillId="2" borderId="0" xfId="0" quotePrefix="1" applyNumberFormat="1" applyFont="1" applyFill="1" applyAlignment="1">
      <alignment horizontal="right"/>
    </xf>
    <xf numFmtId="0" fontId="44" fillId="2" borderId="0" xfId="0" applyFont="1" applyFill="1" applyAlignment="1">
      <alignment horizontal="centerContinuous"/>
    </xf>
    <xf numFmtId="3" fontId="3" fillId="2" borderId="0" xfId="0" quotePrefix="1" applyNumberFormat="1" applyFont="1" applyFill="1" applyAlignment="1">
      <alignment horizontal="right"/>
    </xf>
    <xf numFmtId="3" fontId="15" fillId="2" borderId="0" xfId="0" quotePrefix="1" applyNumberFormat="1" applyFont="1" applyFill="1" applyAlignment="1">
      <alignment horizontal="center"/>
    </xf>
    <xf numFmtId="0" fontId="3" fillId="2" borderId="0" xfId="0" quotePrefix="1" applyFont="1" applyFill="1" applyAlignment="1">
      <alignment horizontal="right"/>
    </xf>
    <xf numFmtId="0" fontId="15" fillId="2" borderId="0" xfId="0" quotePrefix="1" applyFont="1" applyFill="1" applyAlignment="1">
      <alignment horizontal="center"/>
    </xf>
    <xf numFmtId="3" fontId="15" fillId="2" borderId="0" xfId="0" applyNumberFormat="1" applyFont="1" applyFill="1" applyAlignment="1">
      <alignment horizontal="center"/>
    </xf>
    <xf numFmtId="0" fontId="25" fillId="2" borderId="0" xfId="0" applyFont="1" applyFill="1" applyAlignment="1">
      <alignment horizontal="right"/>
    </xf>
    <xf numFmtId="174" fontId="25" fillId="2" borderId="0" xfId="0" applyNumberFormat="1" applyFont="1" applyFill="1" applyAlignment="1">
      <alignment horizontal="right"/>
    </xf>
    <xf numFmtId="0" fontId="69" fillId="2" borderId="0" xfId="0" applyFont="1" applyFill="1" applyAlignment="1">
      <alignment horizontal="center"/>
    </xf>
    <xf numFmtId="174" fontId="2" fillId="2" borderId="0" xfId="0" applyNumberFormat="1" applyFont="1" applyFill="1" applyAlignment="1">
      <alignment horizontal="right"/>
    </xf>
    <xf numFmtId="0" fontId="70" fillId="2" borderId="0" xfId="0" applyFont="1" applyFill="1" applyAlignment="1">
      <alignment horizontal="centerContinuous"/>
    </xf>
    <xf numFmtId="174" fontId="70" fillId="2" borderId="0" xfId="0" applyNumberFormat="1" applyFont="1" applyFill="1" applyAlignment="1">
      <alignment horizontal="right"/>
    </xf>
    <xf numFmtId="0" fontId="4" fillId="2" borderId="0" xfId="0" applyFont="1" applyFill="1" applyAlignment="1">
      <alignment horizontal="right"/>
    </xf>
    <xf numFmtId="174" fontId="7" fillId="2" borderId="0" xfId="0" applyNumberFormat="1" applyFont="1" applyFill="1" applyAlignment="1">
      <alignment horizontal="right"/>
    </xf>
    <xf numFmtId="4" fontId="7" fillId="2" borderId="0" xfId="0" applyNumberFormat="1" applyFont="1" applyFill="1" applyAlignment="1">
      <alignment horizontal="right"/>
    </xf>
    <xf numFmtId="4" fontId="7" fillId="2" borderId="0" xfId="0" quotePrefix="1" applyNumberFormat="1" applyFont="1" applyFill="1" applyAlignment="1">
      <alignment horizontal="right"/>
    </xf>
    <xf numFmtId="3" fontId="7" fillId="2" borderId="0" xfId="0" applyNumberFormat="1" applyFont="1" applyFill="1"/>
    <xf numFmtId="3" fontId="7" fillId="2" borderId="0" xfId="0" quotePrefix="1" applyNumberFormat="1" applyFont="1" applyFill="1" applyAlignment="1">
      <alignment horizontal="right"/>
    </xf>
    <xf numFmtId="4" fontId="3" fillId="2" borderId="0" xfId="0" applyNumberFormat="1" applyFont="1" applyFill="1" applyAlignment="1">
      <alignment horizontal="right"/>
    </xf>
    <xf numFmtId="4" fontId="3" fillId="2" borderId="0" xfId="0" quotePrefix="1" applyNumberFormat="1" applyFont="1" applyFill="1" applyAlignment="1">
      <alignment horizontal="right"/>
    </xf>
    <xf numFmtId="3" fontId="44" fillId="2" borderId="0" xfId="0" quotePrefix="1" applyNumberFormat="1" applyFont="1" applyFill="1" applyAlignment="1">
      <alignment horizontal="right"/>
    </xf>
    <xf numFmtId="4" fontId="27" fillId="2" borderId="0" xfId="0" applyNumberFormat="1" applyFont="1" applyFill="1" applyAlignment="1">
      <alignment horizontal="center"/>
    </xf>
    <xf numFmtId="4" fontId="3" fillId="2" borderId="0" xfId="0" applyNumberFormat="1" applyFont="1" applyFill="1"/>
    <xf numFmtId="174" fontId="7" fillId="2" borderId="0" xfId="0" quotePrefix="1" applyNumberFormat="1" applyFont="1" applyFill="1" applyAlignment="1">
      <alignment horizontal="right"/>
    </xf>
    <xf numFmtId="3" fontId="8" fillId="2" borderId="0" xfId="0" applyNumberFormat="1" applyFont="1" applyFill="1" applyAlignment="1">
      <alignment horizontal="right"/>
    </xf>
    <xf numFmtId="3" fontId="8" fillId="2" borderId="0" xfId="0" applyNumberFormat="1" applyFont="1" applyFill="1" applyAlignment="1">
      <alignment horizontal="left"/>
    </xf>
    <xf numFmtId="4" fontId="27" fillId="2" borderId="0" xfId="0" quotePrefix="1" applyNumberFormat="1" applyFont="1" applyFill="1" applyAlignment="1">
      <alignment horizontal="center"/>
    </xf>
    <xf numFmtId="0" fontId="27" fillId="2" borderId="0" xfId="0" applyFont="1" applyFill="1" applyAlignment="1">
      <alignment horizontal="left"/>
    </xf>
    <xf numFmtId="4" fontId="25" fillId="2" borderId="0" xfId="0" applyNumberFormat="1" applyFont="1" applyFill="1" applyAlignment="1">
      <alignment horizontal="right"/>
    </xf>
    <xf numFmtId="2" fontId="2" fillId="2" borderId="0" xfId="0" applyNumberFormat="1" applyFont="1" applyFill="1" applyAlignment="1">
      <alignment horizontal="centerContinuous"/>
    </xf>
    <xf numFmtId="170" fontId="70" fillId="2" borderId="0" xfId="0" applyNumberFormat="1" applyFont="1" applyFill="1"/>
    <xf numFmtId="2" fontId="7" fillId="2" borderId="0" xfId="0" applyNumberFormat="1" applyFont="1" applyFill="1"/>
    <xf numFmtId="4" fontId="3" fillId="2" borderId="0" xfId="0" quotePrefix="1" applyNumberFormat="1" applyFont="1" applyFill="1" applyAlignment="1">
      <alignment horizontal="center"/>
    </xf>
    <xf numFmtId="3" fontId="7" fillId="2" borderId="0" xfId="0" applyNumberFormat="1" applyFont="1" applyFill="1" applyAlignment="1">
      <alignment horizontal="right"/>
    </xf>
    <xf numFmtId="3" fontId="7" fillId="2" borderId="0" xfId="0" applyNumberFormat="1" applyFont="1" applyFill="1" applyAlignment="1">
      <alignment horizontal="center"/>
    </xf>
    <xf numFmtId="175" fontId="3" fillId="2" borderId="0" xfId="0" applyNumberFormat="1" applyFont="1" applyFill="1"/>
    <xf numFmtId="3" fontId="6" fillId="2" borderId="0" xfId="0" applyNumberFormat="1" applyFont="1" applyFill="1"/>
    <xf numFmtId="40" fontId="5" fillId="2" borderId="0" xfId="4" applyFont="1" applyFill="1" applyBorder="1" applyAlignment="1">
      <alignment horizontal="right"/>
    </xf>
    <xf numFmtId="4" fontId="5" fillId="2" borderId="0" xfId="0" applyNumberFormat="1" applyFont="1" applyFill="1" applyAlignment="1">
      <alignment horizontal="center"/>
    </xf>
    <xf numFmtId="3" fontId="5" fillId="2" borderId="0" xfId="0" applyNumberFormat="1" applyFont="1" applyFill="1"/>
    <xf numFmtId="174" fontId="5" fillId="2" borderId="5" xfId="0" applyNumberFormat="1" applyFont="1" applyFill="1" applyBorder="1" applyAlignment="1">
      <alignment horizontal="right" vertical="center"/>
    </xf>
    <xf numFmtId="0" fontId="11" fillId="2" borderId="5" xfId="0" applyFont="1" applyFill="1" applyBorder="1" applyAlignment="1">
      <alignment horizontal="center" vertical="center"/>
    </xf>
    <xf numFmtId="0" fontId="11" fillId="2" borderId="5" xfId="0" applyFont="1" applyFill="1" applyBorder="1" applyAlignment="1">
      <alignment horizontal="right" vertical="center"/>
    </xf>
    <xf numFmtId="2" fontId="21" fillId="2" borderId="0" xfId="0" applyNumberFormat="1" applyFont="1" applyFill="1"/>
    <xf numFmtId="4" fontId="5" fillId="2" borderId="0" xfId="0" quotePrefix="1" applyNumberFormat="1" applyFont="1" applyFill="1" applyAlignment="1">
      <alignment horizontal="center"/>
    </xf>
    <xf numFmtId="4" fontId="71" fillId="2" borderId="0" xfId="0" applyNumberFormat="1" applyFont="1" applyFill="1"/>
    <xf numFmtId="3" fontId="5" fillId="2" borderId="0" xfId="0" applyNumberFormat="1" applyFont="1" applyFill="1" applyAlignment="1">
      <alignment horizontal="right"/>
    </xf>
    <xf numFmtId="172" fontId="5" fillId="2" borderId="0" xfId="0" applyNumberFormat="1" applyFont="1" applyFill="1"/>
    <xf numFmtId="172" fontId="5" fillId="2" borderId="0" xfId="0" applyNumberFormat="1" applyFont="1" applyFill="1" applyAlignment="1">
      <alignment horizontal="right"/>
    </xf>
    <xf numFmtId="172" fontId="9" fillId="2" borderId="0" xfId="0" applyNumberFormat="1" applyFont="1" applyFill="1" applyAlignment="1">
      <alignment horizontal="center"/>
    </xf>
    <xf numFmtId="0" fontId="11" fillId="2" borderId="0" xfId="0" applyFont="1" applyFill="1" applyAlignment="1">
      <alignment horizontal="right"/>
    </xf>
    <xf numFmtId="172" fontId="5" fillId="2" borderId="0" xfId="0" applyNumberFormat="1" applyFont="1" applyFill="1" applyAlignment="1">
      <alignment horizontal="center"/>
    </xf>
    <xf numFmtId="0" fontId="21" fillId="2" borderId="0" xfId="0" applyFont="1" applyFill="1"/>
    <xf numFmtId="4" fontId="5" fillId="2" borderId="0" xfId="0" quotePrefix="1" applyNumberFormat="1" applyFont="1" applyFill="1" applyAlignment="1">
      <alignment horizontal="right"/>
    </xf>
    <xf numFmtId="0" fontId="71" fillId="2" borderId="0" xfId="0" applyFont="1" applyFill="1"/>
    <xf numFmtId="4" fontId="2" fillId="2" borderId="0" xfId="0" quotePrefix="1" applyNumberFormat="1" applyFont="1" applyFill="1" applyAlignment="1">
      <alignment horizontal="right"/>
    </xf>
    <xf numFmtId="172" fontId="2" fillId="2" borderId="0" xfId="0" applyNumberFormat="1" applyFont="1" applyFill="1" applyAlignment="1">
      <alignment horizontal="right"/>
    </xf>
    <xf numFmtId="0" fontId="40" fillId="2" borderId="0" xfId="0" applyFont="1" applyFill="1"/>
    <xf numFmtId="172" fontId="2" fillId="2" borderId="0" xfId="0" quotePrefix="1" applyNumberFormat="1" applyFont="1" applyFill="1" applyAlignment="1">
      <alignment horizontal="right"/>
    </xf>
    <xf numFmtId="172" fontId="11" fillId="2" borderId="0" xfId="0" quotePrefix="1" applyNumberFormat="1" applyFont="1" applyFill="1" applyAlignment="1">
      <alignment horizontal="center"/>
    </xf>
    <xf numFmtId="0" fontId="43" fillId="2" borderId="0" xfId="0" applyFont="1" applyFill="1"/>
    <xf numFmtId="4" fontId="9" fillId="2" borderId="0" xfId="0" quotePrefix="1" applyNumberFormat="1" applyFont="1" applyFill="1" applyAlignment="1">
      <alignment horizontal="center"/>
    </xf>
    <xf numFmtId="4" fontId="9" fillId="2" borderId="0" xfId="0" quotePrefix="1" applyNumberFormat="1" applyFont="1" applyFill="1" applyAlignment="1">
      <alignment horizontal="right"/>
    </xf>
    <xf numFmtId="0" fontId="10" fillId="2" borderId="0" xfId="0" applyFont="1" applyFill="1" applyAlignment="1">
      <alignment horizontal="right"/>
    </xf>
    <xf numFmtId="3" fontId="9" fillId="2" borderId="0" xfId="0" quotePrefix="1" applyNumberFormat="1" applyFont="1" applyFill="1" applyAlignment="1">
      <alignment horizontal="center"/>
    </xf>
    <xf numFmtId="4" fontId="9" fillId="2" borderId="0" xfId="0" applyNumberFormat="1" applyFont="1" applyFill="1"/>
    <xf numFmtId="172" fontId="11" fillId="2" borderId="0" xfId="0" quotePrefix="1" applyNumberFormat="1" applyFont="1" applyFill="1" applyAlignment="1">
      <alignment horizontal="right"/>
    </xf>
    <xf numFmtId="172" fontId="9" fillId="2" borderId="0" xfId="0" quotePrefix="1" applyNumberFormat="1" applyFont="1" applyFill="1"/>
    <xf numFmtId="172" fontId="9" fillId="2" borderId="0" xfId="0" quotePrefix="1" applyNumberFormat="1" applyFont="1" applyFill="1" applyAlignment="1">
      <alignment horizontal="center"/>
    </xf>
    <xf numFmtId="172" fontId="2" fillId="2" borderId="0" xfId="0" applyNumberFormat="1" applyFont="1" applyFill="1" applyAlignment="1">
      <alignment horizontal="center"/>
    </xf>
    <xf numFmtId="172" fontId="2" fillId="2" borderId="0" xfId="0" applyNumberFormat="1" applyFont="1" applyFill="1"/>
    <xf numFmtId="172" fontId="11" fillId="2" borderId="0" xfId="0" applyNumberFormat="1" applyFont="1" applyFill="1" applyAlignment="1">
      <alignment horizontal="center"/>
    </xf>
    <xf numFmtId="172" fontId="9" fillId="2" borderId="0" xfId="0" applyNumberFormat="1" applyFont="1" applyFill="1"/>
    <xf numFmtId="174" fontId="2" fillId="2" borderId="1" xfId="0" applyNumberFormat="1" applyFont="1" applyFill="1" applyBorder="1" applyAlignment="1">
      <alignment horizontal="right"/>
    </xf>
    <xf numFmtId="174" fontId="5" fillId="2" borderId="0" xfId="0" applyNumberFormat="1" applyFont="1" applyFill="1" applyAlignment="1">
      <alignment horizontal="center"/>
    </xf>
    <xf numFmtId="0" fontId="68" fillId="2" borderId="0" xfId="0" applyFont="1" applyFill="1" applyAlignment="1">
      <alignment horizontal="centerContinuous"/>
    </xf>
    <xf numFmtId="174" fontId="20" fillId="2" borderId="14" xfId="0" applyNumberFormat="1" applyFont="1" applyFill="1" applyBorder="1" applyAlignment="1">
      <alignment horizontal="right"/>
    </xf>
    <xf numFmtId="0" fontId="0" fillId="0" borderId="0" xfId="0" applyAlignment="1">
      <alignment horizontal="center"/>
    </xf>
    <xf numFmtId="3" fontId="36" fillId="2" borderId="0" xfId="0" quotePrefix="1" applyNumberFormat="1" applyFont="1" applyFill="1" applyAlignment="1">
      <alignment horizontal="center"/>
    </xf>
    <xf numFmtId="3" fontId="36" fillId="2" borderId="0" xfId="0" applyNumberFormat="1" applyFont="1" applyFill="1" applyAlignment="1">
      <alignment horizontal="center"/>
    </xf>
    <xf numFmtId="0" fontId="36" fillId="2" borderId="0" xfId="0" quotePrefix="1" applyFont="1" applyFill="1" applyAlignment="1">
      <alignment horizontal="center"/>
    </xf>
    <xf numFmtId="168" fontId="5" fillId="2" borderId="6" xfId="0" applyNumberFormat="1" applyFont="1" applyFill="1" applyBorder="1" applyAlignment="1">
      <alignment vertical="center"/>
    </xf>
    <xf numFmtId="176" fontId="5" fillId="2" borderId="5" xfId="0" applyNumberFormat="1" applyFont="1" applyFill="1" applyBorder="1" applyAlignment="1">
      <alignment horizontal="center" vertical="center"/>
    </xf>
    <xf numFmtId="176" fontId="5" fillId="2" borderId="14" xfId="0" applyNumberFormat="1" applyFont="1" applyFill="1" applyBorder="1" applyAlignment="1">
      <alignment horizontal="center"/>
    </xf>
    <xf numFmtId="176" fontId="2" fillId="2" borderId="14" xfId="0" applyNumberFormat="1" applyFont="1" applyFill="1" applyBorder="1"/>
    <xf numFmtId="176" fontId="2" fillId="2" borderId="14" xfId="0" applyNumberFormat="1" applyFont="1" applyFill="1" applyBorder="1" applyAlignment="1">
      <alignment horizontal="center"/>
    </xf>
    <xf numFmtId="0" fontId="2" fillId="2" borderId="6" xfId="0" applyFont="1" applyFill="1" applyBorder="1"/>
    <xf numFmtId="0" fontId="5" fillId="2" borderId="5" xfId="0" applyFont="1" applyFill="1" applyBorder="1"/>
    <xf numFmtId="176" fontId="5" fillId="2" borderId="5" xfId="0" applyNumberFormat="1" applyFont="1" applyFill="1" applyBorder="1" applyAlignment="1">
      <alignment horizontal="center"/>
    </xf>
    <xf numFmtId="0" fontId="5" fillId="2" borderId="11" xfId="0" applyFont="1" applyFill="1" applyBorder="1"/>
    <xf numFmtId="168" fontId="2" fillId="2" borderId="3" xfId="0" applyNumberFormat="1" applyFont="1" applyFill="1" applyBorder="1" applyAlignment="1">
      <alignment horizontal="center"/>
    </xf>
    <xf numFmtId="176" fontId="2" fillId="2" borderId="0" xfId="0" applyNumberFormat="1" applyFont="1" applyFill="1" applyAlignment="1">
      <alignment horizontal="center"/>
    </xf>
    <xf numFmtId="176" fontId="2" fillId="2" borderId="1" xfId="0" applyNumberFormat="1" applyFont="1" applyFill="1" applyBorder="1"/>
    <xf numFmtId="176" fontId="2" fillId="2" borderId="1" xfId="0" applyNumberFormat="1" applyFont="1" applyFill="1" applyBorder="1" applyAlignment="1">
      <alignment horizontal="center"/>
    </xf>
    <xf numFmtId="176" fontId="2" fillId="2" borderId="0" xfId="0" applyNumberFormat="1" applyFont="1" applyFill="1"/>
    <xf numFmtId="168" fontId="2" fillId="2" borderId="13" xfId="0" applyNumberFormat="1" applyFont="1" applyFill="1" applyBorder="1" applyAlignment="1">
      <alignment horizontal="center"/>
    </xf>
    <xf numFmtId="0" fontId="2" fillId="2" borderId="6" xfId="0" applyFont="1" applyFill="1" applyBorder="1" applyAlignment="1">
      <alignment horizontal="center"/>
    </xf>
    <xf numFmtId="176" fontId="2" fillId="2" borderId="1" xfId="0" quotePrefix="1" applyNumberFormat="1" applyFont="1" applyFill="1" applyBorder="1"/>
    <xf numFmtId="176" fontId="2" fillId="2" borderId="1" xfId="0" quotePrefix="1" applyNumberFormat="1" applyFont="1" applyFill="1" applyBorder="1" applyAlignment="1">
      <alignment horizontal="center"/>
    </xf>
    <xf numFmtId="176" fontId="2" fillId="2" borderId="0" xfId="0" quotePrefix="1" applyNumberFormat="1" applyFont="1" applyFill="1"/>
    <xf numFmtId="176" fontId="2" fillId="2" borderId="0" xfId="0" quotePrefix="1" applyNumberFormat="1" applyFont="1" applyFill="1" applyAlignment="1">
      <alignment horizontal="center"/>
    </xf>
    <xf numFmtId="4" fontId="2" fillId="2" borderId="3" xfId="0" applyNumberFormat="1" applyFont="1" applyFill="1" applyBorder="1"/>
    <xf numFmtId="176" fontId="5" fillId="2" borderId="1" xfId="0" applyNumberFormat="1" applyFont="1" applyFill="1" applyBorder="1" applyAlignment="1">
      <alignment horizontal="center"/>
    </xf>
    <xf numFmtId="0" fontId="5" fillId="2" borderId="10" xfId="0" applyFont="1" applyFill="1" applyBorder="1"/>
    <xf numFmtId="0" fontId="66" fillId="0" borderId="0" xfId="0" applyFont="1"/>
    <xf numFmtId="0" fontId="5" fillId="2" borderId="14" xfId="0" applyFont="1" applyFill="1" applyBorder="1" applyAlignment="1">
      <alignment horizontal="center"/>
    </xf>
    <xf numFmtId="176" fontId="0" fillId="0" borderId="0" xfId="0" applyNumberFormat="1"/>
    <xf numFmtId="0" fontId="11" fillId="2" borderId="12" xfId="0" applyFont="1" applyFill="1" applyBorder="1"/>
    <xf numFmtId="3" fontId="9" fillId="2" borderId="5" xfId="0" applyNumberFormat="1" applyFont="1" applyFill="1" applyBorder="1" applyAlignment="1">
      <alignment horizontal="center" vertical="center" wrapText="1"/>
    </xf>
    <xf numFmtId="0" fontId="7" fillId="2" borderId="0" xfId="0" applyFont="1" applyFill="1" applyAlignment="1">
      <alignment horizontal="center" vertical="center"/>
    </xf>
    <xf numFmtId="3" fontId="2" fillId="2" borderId="1" xfId="0" applyNumberFormat="1" applyFont="1" applyFill="1" applyBorder="1" applyAlignment="1">
      <alignment horizontal="center"/>
    </xf>
    <xf numFmtId="0" fontId="2" fillId="2" borderId="0" xfId="0" applyFont="1" applyFill="1" applyAlignment="1">
      <alignment horizontal="center" vertical="center" wrapText="1"/>
    </xf>
    <xf numFmtId="3" fontId="2" fillId="2" borderId="0" xfId="0" applyNumberFormat="1" applyFont="1" applyFill="1" applyAlignment="1">
      <alignment horizontal="center"/>
    </xf>
    <xf numFmtId="0" fontId="2" fillId="2" borderId="0" xfId="0" applyFont="1" applyFill="1" applyAlignment="1">
      <alignment horizontal="center" wrapText="1"/>
    </xf>
    <xf numFmtId="3" fontId="2" fillId="2" borderId="0" xfId="0" applyNumberFormat="1" applyFont="1" applyFill="1" applyAlignment="1">
      <alignment horizontal="center" wrapText="1"/>
    </xf>
    <xf numFmtId="0" fontId="5" fillId="2" borderId="0" xfId="0" applyFont="1" applyFill="1" applyAlignment="1">
      <alignment horizontal="center" vertical="center"/>
    </xf>
    <xf numFmtId="0" fontId="8" fillId="2" borderId="0" xfId="0" applyFont="1" applyFill="1" applyAlignment="1">
      <alignment horizontal="center"/>
    </xf>
    <xf numFmtId="170" fontId="3" fillId="2" borderId="0" xfId="0" applyNumberFormat="1" applyFont="1" applyFill="1" applyAlignment="1">
      <alignment horizontal="center"/>
    </xf>
    <xf numFmtId="3" fontId="9" fillId="2" borderId="0" xfId="0" applyNumberFormat="1" applyFont="1" applyFill="1" applyAlignment="1">
      <alignment horizontal="center" vertical="center" wrapText="1"/>
    </xf>
    <xf numFmtId="0" fontId="9" fillId="2" borderId="0" xfId="0" applyFont="1" applyFill="1" applyAlignment="1">
      <alignment horizontal="center" vertical="center"/>
    </xf>
    <xf numFmtId="164" fontId="5" fillId="2" borderId="5" xfId="0" applyNumberFormat="1" applyFont="1" applyFill="1" applyBorder="1" applyAlignment="1">
      <alignment horizontal="center" vertical="center"/>
    </xf>
    <xf numFmtId="164" fontId="2" fillId="2" borderId="0" xfId="0" applyNumberFormat="1" applyFont="1" applyFill="1" applyAlignment="1">
      <alignment horizontal="center"/>
    </xf>
    <xf numFmtId="0" fontId="9" fillId="2" borderId="1" xfId="0" applyFont="1" applyFill="1" applyBorder="1" applyAlignment="1">
      <alignment vertical="center"/>
    </xf>
    <xf numFmtId="0" fontId="9" fillId="2" borderId="0" xfId="0" applyFont="1" applyFill="1" applyAlignment="1">
      <alignment horizontal="center" vertical="center" wrapText="1"/>
    </xf>
    <xf numFmtId="0" fontId="9" fillId="2" borderId="0" xfId="0" applyFont="1" applyFill="1" applyAlignment="1">
      <alignment vertical="center"/>
    </xf>
    <xf numFmtId="3" fontId="5" fillId="2" borderId="0" xfId="0" applyNumberFormat="1" applyFont="1" applyFill="1" applyAlignment="1">
      <alignment horizontal="center" vertical="center"/>
    </xf>
    <xf numFmtId="164" fontId="5" fillId="2" borderId="0" xfId="0" applyNumberFormat="1" applyFont="1" applyFill="1" applyAlignment="1">
      <alignment horizontal="center" vertical="center"/>
    </xf>
    <xf numFmtId="0" fontId="7" fillId="2" borderId="0" xfId="0" applyFont="1" applyFill="1" applyAlignment="1">
      <alignment vertical="center"/>
    </xf>
    <xf numFmtId="3" fontId="9" fillId="2" borderId="0" xfId="0" quotePrefix="1" applyNumberFormat="1" applyFont="1" applyFill="1" applyAlignment="1">
      <alignment horizontal="right"/>
    </xf>
    <xf numFmtId="3" fontId="9" fillId="0" borderId="6" xfId="5" applyNumberFormat="1" applyFont="1" applyBorder="1" applyAlignment="1">
      <alignment horizontal="center" vertical="center"/>
    </xf>
    <xf numFmtId="3" fontId="9" fillId="0" borderId="5" xfId="5" applyNumberFormat="1" applyFont="1" applyBorder="1" applyAlignment="1">
      <alignment horizontal="center" vertical="center"/>
    </xf>
    <xf numFmtId="0" fontId="65" fillId="2" borderId="0" xfId="0" applyFont="1" applyFill="1" applyAlignment="1">
      <alignment horizontal="center" vertical="center" wrapText="1"/>
    </xf>
    <xf numFmtId="0" fontId="9" fillId="3" borderId="3" xfId="0" applyFont="1" applyFill="1" applyBorder="1" applyAlignment="1">
      <alignment horizontal="center"/>
    </xf>
    <xf numFmtId="0" fontId="9" fillId="3" borderId="0" xfId="0" applyFont="1" applyFill="1" applyAlignment="1">
      <alignment horizontal="center"/>
    </xf>
    <xf numFmtId="0" fontId="2" fillId="2" borderId="5" xfId="0" applyFont="1" applyFill="1" applyBorder="1" applyAlignment="1">
      <alignment horizontal="center"/>
    </xf>
    <xf numFmtId="3" fontId="11" fillId="2" borderId="0" xfId="0" quotePrefix="1" applyNumberFormat="1" applyFont="1" applyFill="1" applyAlignment="1">
      <alignment horizontal="right"/>
    </xf>
    <xf numFmtId="3" fontId="9" fillId="2" borderId="3" xfId="0" quotePrefix="1" applyNumberFormat="1" applyFont="1" applyFill="1" applyBorder="1" applyAlignment="1">
      <alignment horizontal="center"/>
    </xf>
    <xf numFmtId="0" fontId="11" fillId="2" borderId="0" xfId="0" quotePrefix="1" applyFont="1" applyFill="1" applyAlignment="1">
      <alignment horizontal="right"/>
    </xf>
    <xf numFmtId="0" fontId="2" fillId="2" borderId="0" xfId="0" quotePrefix="1" applyFont="1" applyFill="1" applyAlignment="1">
      <alignment horizontal="right"/>
    </xf>
    <xf numFmtId="0" fontId="9" fillId="2" borderId="0" xfId="0" quotePrefix="1" applyFont="1" applyFill="1" applyAlignment="1">
      <alignment horizontal="right"/>
    </xf>
    <xf numFmtId="0" fontId="12" fillId="2" borderId="0" xfId="0" applyFont="1" applyFill="1" applyAlignment="1">
      <alignment horizontal="center"/>
    </xf>
    <xf numFmtId="0" fontId="12" fillId="0" borderId="0" xfId="0" applyFont="1" applyAlignment="1">
      <alignment horizontal="center"/>
    </xf>
    <xf numFmtId="0" fontId="12" fillId="2" borderId="14" xfId="0" applyFont="1" applyFill="1" applyBorder="1" applyAlignment="1">
      <alignment horizontal="center"/>
    </xf>
    <xf numFmtId="3" fontId="27" fillId="2" borderId="0" xfId="0" applyNumberFormat="1" applyFont="1" applyFill="1" applyAlignment="1">
      <alignment horizontal="center"/>
    </xf>
    <xf numFmtId="3" fontId="27" fillId="2" borderId="0" xfId="0" quotePrefix="1" applyNumberFormat="1" applyFont="1" applyFill="1" applyAlignment="1">
      <alignment horizontal="center"/>
    </xf>
    <xf numFmtId="3" fontId="9" fillId="2" borderId="14" xfId="0" quotePrefix="1" applyNumberFormat="1" applyFont="1" applyFill="1" applyBorder="1" applyAlignment="1">
      <alignment horizontal="center"/>
    </xf>
    <xf numFmtId="3" fontId="9" fillId="2" borderId="3" xfId="0" applyNumberFormat="1" applyFont="1" applyFill="1" applyBorder="1" applyAlignment="1">
      <alignment horizontal="center" vertical="center"/>
    </xf>
    <xf numFmtId="3" fontId="9" fillId="2" borderId="0" xfId="0" applyNumberFormat="1" applyFont="1" applyFill="1" applyAlignment="1">
      <alignment horizontal="center" vertical="center"/>
    </xf>
    <xf numFmtId="3" fontId="9" fillId="2" borderId="14" xfId="0" applyNumberFormat="1" applyFont="1" applyFill="1" applyBorder="1" applyAlignment="1">
      <alignment horizontal="center"/>
    </xf>
    <xf numFmtId="0" fontId="2" fillId="0" borderId="7" xfId="0" applyFont="1" applyBorder="1"/>
    <xf numFmtId="0" fontId="5" fillId="2" borderId="5" xfId="0" applyFont="1" applyFill="1" applyBorder="1" applyAlignment="1">
      <alignment horizontal="center" wrapText="1"/>
    </xf>
    <xf numFmtId="0" fontId="12" fillId="2" borderId="14" xfId="0" applyFont="1" applyFill="1" applyBorder="1"/>
    <xf numFmtId="0" fontId="3" fillId="0" borderId="0" xfId="0" applyFont="1" applyAlignment="1">
      <alignment horizontal="center" vertical="center"/>
    </xf>
    <xf numFmtId="3" fontId="2" fillId="0" borderId="0" xfId="0" quotePrefix="1" applyNumberFormat="1" applyFont="1" applyAlignment="1">
      <alignment horizontal="center" vertical="center"/>
    </xf>
    <xf numFmtId="0" fontId="3" fillId="3" borderId="0" xfId="0" applyFont="1" applyFill="1" applyAlignment="1">
      <alignment horizontal="center" vertical="center"/>
    </xf>
    <xf numFmtId="1" fontId="2" fillId="2" borderId="0" xfId="0" applyNumberFormat="1" applyFont="1" applyFill="1" applyAlignment="1">
      <alignment horizontal="center"/>
    </xf>
    <xf numFmtId="164" fontId="9" fillId="3" borderId="5" xfId="0" applyNumberFormat="1" applyFont="1" applyFill="1" applyBorder="1" applyAlignment="1">
      <alignment horizontal="right" vertical="center"/>
    </xf>
    <xf numFmtId="164" fontId="2" fillId="3" borderId="1" xfId="0" applyNumberFormat="1" applyFont="1" applyFill="1" applyBorder="1" applyAlignment="1">
      <alignment horizontal="right" vertical="center"/>
    </xf>
    <xf numFmtId="164" fontId="9" fillId="3" borderId="0" xfId="0" applyNumberFormat="1" applyFont="1" applyFill="1" applyAlignment="1">
      <alignment horizontal="right" vertical="center"/>
    </xf>
    <xf numFmtId="164" fontId="2" fillId="3" borderId="0" xfId="0" quotePrefix="1" applyNumberFormat="1" applyFont="1" applyFill="1" applyAlignment="1">
      <alignment horizontal="right" vertical="center"/>
    </xf>
    <xf numFmtId="164" fontId="9" fillId="3" borderId="0" xfId="0" quotePrefix="1" applyNumberFormat="1" applyFont="1" applyFill="1" applyAlignment="1">
      <alignment horizontal="right" vertical="center"/>
    </xf>
    <xf numFmtId="164" fontId="11" fillId="3" borderId="0" xfId="0" applyNumberFormat="1" applyFont="1" applyFill="1" applyAlignment="1">
      <alignment horizontal="right" vertical="center"/>
    </xf>
    <xf numFmtId="164" fontId="11" fillId="3" borderId="0" xfId="0" quotePrefix="1" applyNumberFormat="1" applyFont="1" applyFill="1" applyAlignment="1">
      <alignment horizontal="right" vertical="center"/>
    </xf>
    <xf numFmtId="164" fontId="9" fillId="3" borderId="5" xfId="0" quotePrefix="1" applyNumberFormat="1" applyFont="1" applyFill="1" applyBorder="1" applyAlignment="1">
      <alignment horizontal="right" vertical="center"/>
    </xf>
    <xf numFmtId="164" fontId="2" fillId="2" borderId="6" xfId="0" quotePrefix="1" applyNumberFormat="1" applyFont="1" applyFill="1" applyBorder="1" applyAlignment="1">
      <alignment horizontal="right"/>
    </xf>
    <xf numFmtId="164" fontId="2" fillId="3" borderId="0" xfId="0" applyNumberFormat="1" applyFont="1" applyFill="1" applyAlignment="1">
      <alignment horizontal="right" vertical="center"/>
    </xf>
    <xf numFmtId="164" fontId="9" fillId="2" borderId="13" xfId="0" applyNumberFormat="1" applyFont="1" applyFill="1" applyBorder="1" applyAlignment="1">
      <alignment horizontal="right"/>
    </xf>
    <xf numFmtId="164" fontId="9" fillId="3" borderId="14" xfId="0" applyNumberFormat="1" applyFont="1" applyFill="1" applyBorder="1" applyAlignment="1">
      <alignment horizontal="right" vertical="center"/>
    </xf>
    <xf numFmtId="0" fontId="9" fillId="2" borderId="13" xfId="0" applyFont="1" applyFill="1" applyBorder="1" applyAlignment="1">
      <alignment horizontal="right" wrapText="1"/>
    </xf>
    <xf numFmtId="0" fontId="9" fillId="3" borderId="14" xfId="0" applyFont="1" applyFill="1" applyBorder="1" applyAlignment="1">
      <alignment horizontal="right" vertical="center" wrapText="1"/>
    </xf>
    <xf numFmtId="0" fontId="7" fillId="3" borderId="0" xfId="0" applyFont="1" applyFill="1" applyAlignment="1">
      <alignment horizontal="right" vertical="center"/>
    </xf>
    <xf numFmtId="0" fontId="2" fillId="3" borderId="0" xfId="0" applyFont="1" applyFill="1" applyAlignment="1">
      <alignment horizontal="right" vertical="center"/>
    </xf>
    <xf numFmtId="164" fontId="2" fillId="2" borderId="12" xfId="0" applyNumberFormat="1" applyFont="1" applyFill="1" applyBorder="1" applyAlignment="1">
      <alignment horizontal="right"/>
    </xf>
    <xf numFmtId="164" fontId="11" fillId="3" borderId="1" xfId="0" quotePrefix="1" applyNumberFormat="1" applyFont="1" applyFill="1" applyBorder="1" applyAlignment="1">
      <alignment horizontal="right" vertical="center"/>
    </xf>
    <xf numFmtId="0" fontId="73" fillId="0" borderId="0" xfId="0" applyFont="1"/>
    <xf numFmtId="164" fontId="5" fillId="2" borderId="13" xfId="0" applyNumberFormat="1" applyFont="1" applyFill="1" applyBorder="1" applyAlignment="1">
      <alignment horizontal="right"/>
    </xf>
    <xf numFmtId="164" fontId="5" fillId="3" borderId="14" xfId="0" applyNumberFormat="1" applyFont="1" applyFill="1" applyBorder="1" applyAlignment="1">
      <alignment horizontal="right" vertical="center"/>
    </xf>
    <xf numFmtId="164" fontId="13" fillId="3" borderId="0" xfId="0" applyNumberFormat="1" applyFont="1" applyFill="1" applyAlignment="1">
      <alignment horizontal="right" vertical="center"/>
    </xf>
    <xf numFmtId="49" fontId="2" fillId="2" borderId="0" xfId="0" applyNumberFormat="1" applyFont="1" applyFill="1" applyAlignment="1">
      <alignment horizontal="center"/>
    </xf>
    <xf numFmtId="164" fontId="9" fillId="3" borderId="6" xfId="0" applyNumberFormat="1" applyFont="1" applyFill="1" applyBorder="1" applyAlignment="1">
      <alignment horizontal="right" vertical="center"/>
    </xf>
    <xf numFmtId="0" fontId="9" fillId="2" borderId="13" xfId="0" applyFont="1" applyFill="1" applyBorder="1" applyAlignment="1">
      <alignment wrapText="1"/>
    </xf>
    <xf numFmtId="0" fontId="9" fillId="3" borderId="14" xfId="0" applyFont="1" applyFill="1" applyBorder="1" applyAlignment="1">
      <alignment vertical="center" wrapText="1"/>
    </xf>
    <xf numFmtId="0" fontId="20" fillId="0" borderId="0" xfId="0" applyFont="1" applyAlignment="1">
      <alignment horizontal="center" vertical="center"/>
    </xf>
    <xf numFmtId="0" fontId="2" fillId="0" borderId="0" xfId="0" applyFont="1" applyAlignment="1">
      <alignment horizontal="center" vertical="center"/>
    </xf>
    <xf numFmtId="164" fontId="13" fillId="2" borderId="3" xfId="0" applyNumberFormat="1" applyFont="1" applyFill="1" applyBorder="1" applyAlignment="1">
      <alignment horizontal="right"/>
    </xf>
    <xf numFmtId="164" fontId="13" fillId="3" borderId="5" xfId="0" applyNumberFormat="1" applyFont="1" applyFill="1" applyBorder="1" applyAlignment="1">
      <alignment horizontal="right" vertical="center"/>
    </xf>
    <xf numFmtId="3" fontId="5" fillId="0" borderId="0" xfId="0" applyNumberFormat="1" applyFont="1" applyAlignment="1">
      <alignment horizontal="center"/>
    </xf>
    <xf numFmtId="164" fontId="2" fillId="2" borderId="0" xfId="0" quotePrefix="1" applyNumberFormat="1" applyFont="1" applyFill="1" applyAlignment="1">
      <alignment horizontal="center"/>
    </xf>
    <xf numFmtId="164" fontId="2" fillId="0" borderId="0" xfId="0" quotePrefix="1" applyNumberFormat="1" applyFont="1" applyAlignment="1">
      <alignment horizontal="center"/>
    </xf>
    <xf numFmtId="164" fontId="9" fillId="2" borderId="3" xfId="0" quotePrefix="1" applyNumberFormat="1" applyFont="1" applyFill="1" applyBorder="1" applyAlignment="1">
      <alignment horizontal="center"/>
    </xf>
    <xf numFmtId="164" fontId="5" fillId="2" borderId="0" xfId="0" quotePrefix="1" applyNumberFormat="1" applyFont="1" applyFill="1" applyAlignment="1">
      <alignment horizontal="center"/>
    </xf>
    <xf numFmtId="164" fontId="2" fillId="2" borderId="1" xfId="0" applyNumberFormat="1" applyFont="1" applyFill="1" applyBorder="1" applyAlignment="1">
      <alignment horizontal="center"/>
    </xf>
    <xf numFmtId="164" fontId="5" fillId="2" borderId="3" xfId="0" quotePrefix="1" applyNumberFormat="1" applyFont="1" applyFill="1" applyBorder="1" applyAlignment="1">
      <alignment horizontal="center"/>
    </xf>
    <xf numFmtId="164" fontId="5" fillId="2" borderId="5" xfId="0" quotePrefix="1" applyNumberFormat="1" applyFont="1" applyFill="1" applyBorder="1" applyAlignment="1">
      <alignment horizontal="center"/>
    </xf>
    <xf numFmtId="164" fontId="11" fillId="2" borderId="1" xfId="0" quotePrefix="1" applyNumberFormat="1" applyFont="1" applyFill="1" applyBorder="1" applyAlignment="1">
      <alignment horizontal="center"/>
    </xf>
    <xf numFmtId="164" fontId="11" fillId="0" borderId="1" xfId="0" quotePrefix="1" applyNumberFormat="1" applyFont="1" applyBorder="1" applyAlignment="1">
      <alignment horizontal="center"/>
    </xf>
    <xf numFmtId="164" fontId="5" fillId="2" borderId="14" xfId="0" quotePrefix="1" applyNumberFormat="1" applyFont="1" applyFill="1" applyBorder="1" applyAlignment="1">
      <alignment horizontal="center"/>
    </xf>
    <xf numFmtId="164" fontId="5" fillId="2" borderId="6" xfId="0" applyNumberFormat="1" applyFont="1" applyFill="1" applyBorder="1" applyAlignment="1">
      <alignment horizontal="center"/>
    </xf>
    <xf numFmtId="0" fontId="9" fillId="0" borderId="1" xfId="0" applyFont="1" applyBorder="1" applyAlignment="1">
      <alignment horizontal="center"/>
    </xf>
    <xf numFmtId="0" fontId="9" fillId="2" borderId="1" xfId="0" applyFont="1" applyFill="1" applyBorder="1" applyAlignment="1">
      <alignment horizontal="center" wrapText="1"/>
    </xf>
    <xf numFmtId="0" fontId="9" fillId="2" borderId="0" xfId="0" applyFont="1" applyFill="1" applyAlignment="1">
      <alignment horizontal="center" wrapText="1"/>
    </xf>
    <xf numFmtId="0" fontId="11" fillId="2" borderId="13" xfId="0" applyFont="1" applyFill="1" applyBorder="1" applyAlignment="1">
      <alignment horizontal="center"/>
    </xf>
    <xf numFmtId="0" fontId="9" fillId="2" borderId="14" xfId="0" applyFont="1" applyFill="1" applyBorder="1" applyAlignment="1">
      <alignment wrapText="1"/>
    </xf>
    <xf numFmtId="164" fontId="2" fillId="0" borderId="1" xfId="0" applyNumberFormat="1" applyFont="1" applyBorder="1" applyAlignment="1">
      <alignment horizontal="center"/>
    </xf>
    <xf numFmtId="164" fontId="2" fillId="0" borderId="0" xfId="0" applyNumberFormat="1" applyFont="1" applyAlignment="1">
      <alignment horizontal="center"/>
    </xf>
    <xf numFmtId="164" fontId="9" fillId="2" borderId="3" xfId="0" applyNumberFormat="1" applyFont="1" applyFill="1" applyBorder="1" applyAlignment="1">
      <alignment horizontal="center"/>
    </xf>
    <xf numFmtId="0" fontId="31" fillId="2" borderId="0" xfId="0" applyFont="1" applyFill="1"/>
    <xf numFmtId="164" fontId="5" fillId="2" borderId="13" xfId="0" applyNumberFormat="1" applyFont="1" applyFill="1" applyBorder="1" applyAlignment="1">
      <alignment horizontal="center"/>
    </xf>
    <xf numFmtId="164" fontId="5" fillId="0" borderId="14" xfId="0" applyNumberFormat="1" applyFont="1" applyBorder="1" applyAlignment="1">
      <alignment horizontal="center"/>
    </xf>
    <xf numFmtId="0" fontId="4" fillId="2" borderId="10" xfId="0" applyFont="1" applyFill="1" applyBorder="1" applyAlignment="1">
      <alignment horizontal="center" vertical="center"/>
    </xf>
    <xf numFmtId="0" fontId="4" fillId="2" borderId="9" xfId="2" applyFont="1" applyFill="1" applyBorder="1" applyAlignment="1">
      <alignment horizontal="center" vertical="center"/>
    </xf>
    <xf numFmtId="0" fontId="4" fillId="3" borderId="10" xfId="0" applyFont="1" applyFill="1" applyBorder="1" applyAlignment="1">
      <alignment horizontal="center" vertical="center"/>
    </xf>
    <xf numFmtId="0" fontId="13" fillId="3" borderId="0" xfId="0" applyFont="1" applyFill="1" applyAlignment="1">
      <alignment horizontal="left" vertical="center"/>
    </xf>
    <xf numFmtId="0" fontId="13" fillId="3" borderId="1" xfId="0" applyFont="1" applyFill="1" applyBorder="1" applyAlignment="1">
      <alignment horizontal="left" vertical="center"/>
    </xf>
    <xf numFmtId="0" fontId="4" fillId="0" borderId="9" xfId="0" applyFont="1" applyBorder="1" applyAlignment="1">
      <alignment horizontal="center" vertical="center"/>
    </xf>
    <xf numFmtId="3" fontId="9" fillId="2" borderId="6" xfId="0" applyNumberFormat="1" applyFont="1" applyFill="1" applyBorder="1" applyAlignment="1">
      <alignment vertical="center"/>
    </xf>
    <xf numFmtId="3" fontId="9" fillId="2" borderId="5" xfId="0" applyNumberFormat="1" applyFont="1" applyFill="1" applyBorder="1" applyAlignment="1">
      <alignment vertical="center"/>
    </xf>
    <xf numFmtId="3" fontId="71" fillId="7" borderId="6" xfId="0" applyNumberFormat="1" applyFont="1" applyFill="1" applyBorder="1"/>
    <xf numFmtId="3" fontId="71" fillId="7" borderId="5" xfId="0" applyNumberFormat="1" applyFont="1" applyFill="1" applyBorder="1"/>
    <xf numFmtId="0" fontId="50" fillId="7" borderId="5" xfId="0" applyFont="1" applyFill="1" applyBorder="1"/>
    <xf numFmtId="0" fontId="10" fillId="6" borderId="4" xfId="0" applyFont="1" applyFill="1" applyBorder="1"/>
    <xf numFmtId="3" fontId="71" fillId="8" borderId="6" xfId="0" applyNumberFormat="1" applyFont="1" applyFill="1" applyBorder="1"/>
    <xf numFmtId="3" fontId="71" fillId="8" borderId="5" xfId="0" applyNumberFormat="1" applyFont="1" applyFill="1" applyBorder="1"/>
    <xf numFmtId="3" fontId="9" fillId="2" borderId="3" xfId="0" applyNumberFormat="1" applyFont="1" applyFill="1" applyBorder="1"/>
    <xf numFmtId="0" fontId="50" fillId="3" borderId="7" xfId="0" applyFont="1" applyFill="1" applyBorder="1"/>
    <xf numFmtId="3" fontId="5" fillId="2" borderId="3" xfId="0" applyNumberFormat="1" applyFont="1" applyFill="1" applyBorder="1"/>
    <xf numFmtId="0" fontId="9" fillId="2" borderId="6" xfId="0" applyFont="1" applyFill="1" applyBorder="1"/>
    <xf numFmtId="3" fontId="5" fillId="2" borderId="5" xfId="0" applyNumberFormat="1" applyFont="1" applyFill="1" applyBorder="1"/>
    <xf numFmtId="3" fontId="11" fillId="2" borderId="12" xfId="0" applyNumberFormat="1" applyFont="1" applyFill="1" applyBorder="1"/>
    <xf numFmtId="3" fontId="2" fillId="2" borderId="1" xfId="0" applyNumberFormat="1" applyFont="1" applyFill="1" applyBorder="1"/>
    <xf numFmtId="3" fontId="2" fillId="2" borderId="0" xfId="0" applyNumberFormat="1" applyFont="1" applyFill="1" applyAlignment="1">
      <alignment vertical="top"/>
    </xf>
    <xf numFmtId="3" fontId="9" fillId="2" borderId="13" xfId="0" applyNumberFormat="1" applyFont="1" applyFill="1" applyBorder="1"/>
    <xf numFmtId="3" fontId="9" fillId="2" borderId="14" xfId="0" applyNumberFormat="1" applyFont="1" applyFill="1" applyBorder="1"/>
    <xf numFmtId="0" fontId="9" fillId="2" borderId="12" xfId="0" applyFont="1" applyFill="1" applyBorder="1" applyAlignment="1">
      <alignment horizontal="right"/>
    </xf>
    <xf numFmtId="0" fontId="9" fillId="2" borderId="1" xfId="0" applyFont="1" applyFill="1" applyBorder="1" applyAlignment="1">
      <alignment horizontal="right"/>
    </xf>
    <xf numFmtId="0" fontId="11" fillId="2" borderId="3" xfId="0" applyFont="1" applyFill="1" applyBorder="1" applyAlignment="1">
      <alignment horizontal="right"/>
    </xf>
    <xf numFmtId="0" fontId="9" fillId="2" borderId="0" xfId="0" applyFont="1" applyFill="1" applyAlignment="1">
      <alignment wrapText="1"/>
    </xf>
    <xf numFmtId="0" fontId="74" fillId="2" borderId="13" xfId="0" applyFont="1" applyFill="1" applyBorder="1" applyAlignment="1">
      <alignment horizontal="center"/>
    </xf>
    <xf numFmtId="3" fontId="7" fillId="2" borderId="14" xfId="0" applyNumberFormat="1" applyFont="1" applyFill="1" applyBorder="1"/>
    <xf numFmtId="3" fontId="2" fillId="2" borderId="12" xfId="0" applyNumberFormat="1" applyFont="1" applyFill="1" applyBorder="1"/>
    <xf numFmtId="3" fontId="2" fillId="2" borderId="1" xfId="0" applyNumberFormat="1" applyFont="1" applyFill="1" applyBorder="1" applyAlignment="1">
      <alignment horizontal="right"/>
    </xf>
    <xf numFmtId="3" fontId="2" fillId="2" borderId="3" xfId="0" applyNumberFormat="1" applyFont="1" applyFill="1" applyBorder="1"/>
    <xf numFmtId="0" fontId="10" fillId="3" borderId="4" xfId="0" applyFont="1" applyFill="1" applyBorder="1" applyAlignment="1">
      <alignment horizontal="left" vertical="center"/>
    </xf>
    <xf numFmtId="0" fontId="2" fillId="2" borderId="3" xfId="0" applyFont="1" applyFill="1" applyBorder="1"/>
    <xf numFmtId="0" fontId="9" fillId="2" borderId="2" xfId="0" applyFont="1" applyFill="1" applyBorder="1" applyAlignment="1">
      <alignment horizontal="center" vertical="center" textRotation="90"/>
    </xf>
    <xf numFmtId="0" fontId="9" fillId="2" borderId="3" xfId="0" applyFont="1" applyFill="1" applyBorder="1"/>
    <xf numFmtId="3" fontId="2" fillId="2" borderId="3" xfId="0" applyNumberFormat="1" applyFont="1" applyFill="1" applyBorder="1" applyAlignment="1">
      <alignment horizontal="right"/>
    </xf>
    <xf numFmtId="3" fontId="9" fillId="2" borderId="5" xfId="0" applyNumberFormat="1" applyFont="1" applyFill="1" applyBorder="1" applyAlignment="1">
      <alignment horizontal="right"/>
    </xf>
    <xf numFmtId="3" fontId="5" fillId="2" borderId="12" xfId="0" applyNumberFormat="1" applyFont="1" applyFill="1" applyBorder="1" applyAlignment="1">
      <alignment horizontal="right"/>
    </xf>
    <xf numFmtId="0" fontId="4" fillId="2" borderId="0" xfId="0" applyFont="1" applyFill="1" applyAlignment="1">
      <alignment horizont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4" xfId="0" applyFont="1" applyFill="1" applyBorder="1" applyAlignment="1">
      <alignment horizontal="center" wrapText="1"/>
    </xf>
    <xf numFmtId="0" fontId="9" fillId="2" borderId="0" xfId="0" applyFont="1" applyFill="1" applyAlignment="1">
      <alignment horizontal="center" wrapText="1"/>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0"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 fillId="2" borderId="0" xfId="0" applyFont="1" applyFill="1" applyAlignment="1">
      <alignment horizontal="left" wrapText="1"/>
    </xf>
    <xf numFmtId="0" fontId="4" fillId="2" borderId="9" xfId="0" applyFont="1" applyFill="1" applyBorder="1" applyAlignment="1">
      <alignment horizontal="center" vertical="center" wrapText="1"/>
    </xf>
    <xf numFmtId="0" fontId="9" fillId="2" borderId="1" xfId="0" applyFont="1" applyFill="1" applyBorder="1" applyAlignment="1">
      <alignment horizontal="center"/>
    </xf>
    <xf numFmtId="0" fontId="9" fillId="2" borderId="1" xfId="0" applyFont="1" applyFill="1" applyBorder="1" applyAlignment="1">
      <alignment horizontal="center" wrapText="1"/>
    </xf>
    <xf numFmtId="0" fontId="9" fillId="2" borderId="14" xfId="0" applyFont="1" applyFill="1" applyBorder="1" applyAlignment="1">
      <alignment horizontal="center"/>
    </xf>
    <xf numFmtId="0" fontId="4" fillId="2" borderId="15" xfId="0" applyFont="1" applyFill="1" applyBorder="1" applyAlignment="1">
      <alignment horizontal="center" vertical="center"/>
    </xf>
    <xf numFmtId="0" fontId="4" fillId="2" borderId="7"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wrapText="1"/>
    </xf>
    <xf numFmtId="0" fontId="3" fillId="3" borderId="0" xfId="0" applyFont="1" applyFill="1" applyAlignment="1">
      <alignment horizontal="center"/>
    </xf>
    <xf numFmtId="0" fontId="9" fillId="3" borderId="0" xfId="0" applyFont="1" applyFill="1" applyAlignment="1">
      <alignment horizontal="right" vertical="center"/>
    </xf>
    <xf numFmtId="0" fontId="9" fillId="3" borderId="1" xfId="0" applyFont="1" applyFill="1" applyBorder="1" applyAlignment="1">
      <alignment horizontal="right" vertical="center"/>
    </xf>
    <xf numFmtId="0" fontId="2" fillId="2" borderId="14" xfId="0" applyFont="1" applyFill="1" applyBorder="1" applyAlignment="1">
      <alignment horizontal="left"/>
    </xf>
    <xf numFmtId="0" fontId="9" fillId="2" borderId="3" xfId="0" applyFont="1" applyFill="1" applyBorder="1" applyAlignment="1">
      <alignment horizontal="right" vertical="center"/>
    </xf>
    <xf numFmtId="0" fontId="9" fillId="2" borderId="12" xfId="0" applyFont="1" applyFill="1" applyBorder="1" applyAlignment="1">
      <alignment horizontal="right" vertical="center"/>
    </xf>
    <xf numFmtId="0" fontId="12" fillId="2" borderId="1" xfId="0" applyFont="1" applyFill="1" applyBorder="1" applyAlignment="1">
      <alignment horizontal="center"/>
    </xf>
    <xf numFmtId="0" fontId="12" fillId="2" borderId="14" xfId="0" applyFont="1" applyFill="1" applyBorder="1" applyAlignment="1">
      <alignment horizontal="center"/>
    </xf>
    <xf numFmtId="0" fontId="12" fillId="0" borderId="1" xfId="0" applyFont="1" applyBorder="1" applyAlignment="1">
      <alignment horizontal="center"/>
    </xf>
    <xf numFmtId="0" fontId="12" fillId="2" borderId="15"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2"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0" fillId="2" borderId="0" xfId="0" applyFont="1" applyFill="1" applyAlignment="1">
      <alignment horizontal="center"/>
    </xf>
    <xf numFmtId="3" fontId="9" fillId="0" borderId="4" xfId="5" applyNumberFormat="1" applyFont="1" applyBorder="1" applyAlignment="1">
      <alignment horizontal="center" vertical="center"/>
    </xf>
    <xf numFmtId="3" fontId="9" fillId="0" borderId="5" xfId="5" applyNumberFormat="1" applyFont="1" applyBorder="1" applyAlignment="1">
      <alignment horizontal="center" vertical="center"/>
    </xf>
    <xf numFmtId="0" fontId="65" fillId="2" borderId="8" xfId="0" applyFont="1" applyFill="1" applyBorder="1" applyAlignment="1">
      <alignment horizontal="center" vertical="center" wrapText="1"/>
    </xf>
    <xf numFmtId="0" fontId="65" fillId="2" borderId="9" xfId="0" applyFont="1" applyFill="1" applyBorder="1" applyAlignment="1">
      <alignment horizontal="center" vertical="center" wrapText="1"/>
    </xf>
    <xf numFmtId="0" fontId="65" fillId="2" borderId="10"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xf>
    <xf numFmtId="0" fontId="5" fillId="2" borderId="5"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Alignment="1">
      <alignment horizontal="center" vertical="center" wrapText="1"/>
    </xf>
    <xf numFmtId="0" fontId="5" fillId="2" borderId="14"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xf>
    <xf numFmtId="0" fontId="5" fillId="2" borderId="15" xfId="0" applyFont="1" applyFill="1" applyBorder="1" applyAlignment="1">
      <alignment horizontal="left" vertical="center"/>
    </xf>
    <xf numFmtId="0" fontId="5" fillId="2" borderId="14" xfId="0" applyFont="1" applyFill="1" applyBorder="1" applyAlignment="1">
      <alignment horizontal="left" vertical="center"/>
    </xf>
    <xf numFmtId="0" fontId="5" fillId="2" borderId="2" xfId="0" applyFont="1" applyFill="1" applyBorder="1" applyAlignment="1">
      <alignment horizontal="left" vertical="center"/>
    </xf>
    <xf numFmtId="0" fontId="5" fillId="2" borderId="1" xfId="0" applyFont="1" applyFill="1" applyBorder="1" applyAlignment="1">
      <alignment horizontal="left" vertical="center"/>
    </xf>
    <xf numFmtId="0" fontId="72" fillId="2" borderId="0" xfId="0" applyFont="1" applyFill="1" applyAlignment="1">
      <alignment horizontal="center"/>
    </xf>
    <xf numFmtId="4" fontId="3" fillId="2" borderId="0" xfId="0" quotePrefix="1" applyNumberFormat="1" applyFont="1" applyFill="1" applyAlignment="1">
      <alignment horizontal="right"/>
    </xf>
    <xf numFmtId="172" fontId="2" fillId="2" borderId="0" xfId="0" quotePrefix="1" applyNumberFormat="1" applyFont="1" applyFill="1" applyAlignment="1">
      <alignment horizontal="right"/>
    </xf>
    <xf numFmtId="172" fontId="2" fillId="2" borderId="0" xfId="0" applyNumberFormat="1" applyFont="1" applyFill="1" applyAlignment="1">
      <alignment horizontal="right"/>
    </xf>
    <xf numFmtId="0" fontId="65" fillId="2" borderId="0" xfId="2" applyFont="1" applyFill="1" applyAlignment="1">
      <alignment horizontal="center"/>
    </xf>
    <xf numFmtId="173" fontId="2" fillId="2" borderId="0" xfId="0" quotePrefix="1" applyNumberFormat="1" applyFont="1" applyFill="1"/>
    <xf numFmtId="173" fontId="2" fillId="2" borderId="0" xfId="0" applyNumberFormat="1" applyFont="1" applyFill="1"/>
    <xf numFmtId="0" fontId="5" fillId="2" borderId="0" xfId="0" applyFont="1" applyFill="1" applyAlignment="1">
      <alignment horizontal="right"/>
    </xf>
    <xf numFmtId="168" fontId="2" fillId="2" borderId="0" xfId="0" applyNumberFormat="1" applyFont="1" applyFill="1"/>
    <xf numFmtId="168" fontId="5" fillId="2" borderId="5" xfId="0" applyNumberFormat="1" applyFont="1" applyFill="1" applyBorder="1" applyAlignment="1">
      <alignment vertical="center"/>
    </xf>
    <xf numFmtId="4" fontId="2" fillId="2" borderId="0" xfId="0" applyNumberFormat="1" applyFont="1" applyFill="1"/>
    <xf numFmtId="173" fontId="5" fillId="2" borderId="5" xfId="0" applyNumberFormat="1" applyFont="1" applyFill="1" applyBorder="1" applyAlignment="1">
      <alignment vertical="center"/>
    </xf>
    <xf numFmtId="3" fontId="52" fillId="2" borderId="0" xfId="2" applyNumberFormat="1" applyFont="1" applyFill="1" applyAlignment="1">
      <alignment horizontal="center"/>
    </xf>
    <xf numFmtId="0" fontId="36" fillId="0" borderId="0" xfId="2"/>
    <xf numFmtId="4" fontId="54" fillId="2" borderId="0" xfId="2" applyNumberFormat="1" applyFont="1" applyFill="1" applyAlignment="1">
      <alignment horizontal="center"/>
    </xf>
    <xf numFmtId="0" fontId="36" fillId="0" borderId="0" xfId="2" applyAlignment="1">
      <alignment horizontal="center"/>
    </xf>
    <xf numFmtId="4" fontId="55" fillId="2" borderId="0" xfId="2" applyNumberFormat="1" applyFont="1" applyFill="1" applyAlignment="1">
      <alignment horizontal="center"/>
    </xf>
    <xf numFmtId="4" fontId="60" fillId="2" borderId="0" xfId="2" applyNumberFormat="1" applyFont="1" applyFill="1" applyAlignment="1">
      <alignment horizontal="center"/>
    </xf>
    <xf numFmtId="4" fontId="54" fillId="2" borderId="0" xfId="2" applyNumberFormat="1" applyFont="1" applyFill="1" applyAlignment="1">
      <alignment horizontal="right"/>
    </xf>
    <xf numFmtId="40" fontId="52" fillId="2" borderId="0" xfId="4" applyFont="1" applyFill="1" applyAlignment="1">
      <alignment horizontal="center"/>
    </xf>
    <xf numFmtId="0" fontId="56" fillId="2" borderId="0" xfId="2" applyFont="1" applyFill="1" applyAlignment="1">
      <alignment horizontal="left"/>
    </xf>
    <xf numFmtId="173" fontId="11" fillId="2" borderId="0" xfId="2" applyNumberFormat="1" applyFont="1" applyFill="1"/>
    <xf numFmtId="173" fontId="9" fillId="2" borderId="5" xfId="2" applyNumberFormat="1" applyFont="1" applyFill="1" applyBorder="1" applyAlignment="1">
      <alignment horizontal="right" vertical="center"/>
    </xf>
    <xf numFmtId="0" fontId="9" fillId="2" borderId="0" xfId="2" applyFont="1" applyFill="1" applyAlignment="1">
      <alignment horizontal="right"/>
    </xf>
    <xf numFmtId="0" fontId="2" fillId="2" borderId="0" xfId="0" applyFont="1" applyFill="1" applyAlignment="1">
      <alignment horizontal="left"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5"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2" xfId="0" applyFont="1" applyFill="1" applyBorder="1" applyAlignment="1">
      <alignment horizontal="center" vertical="center"/>
    </xf>
    <xf numFmtId="0" fontId="9" fillId="2" borderId="0" xfId="0" applyFont="1" applyFill="1" applyAlignment="1">
      <alignment horizontal="left" vertical="center"/>
    </xf>
    <xf numFmtId="0" fontId="9" fillId="2" borderId="15" xfId="0" applyFont="1" applyFill="1" applyBorder="1" applyAlignment="1">
      <alignment horizontal="left" vertical="center"/>
    </xf>
    <xf numFmtId="0" fontId="9" fillId="2" borderId="7" xfId="0" applyFont="1" applyFill="1" applyBorder="1" applyAlignment="1">
      <alignment horizontal="left" vertical="center"/>
    </xf>
    <xf numFmtId="0" fontId="9" fillId="2" borderId="2" xfId="0" applyFont="1" applyFill="1" applyBorder="1" applyAlignment="1">
      <alignment horizontal="left" vertical="center"/>
    </xf>
    <xf numFmtId="4" fontId="9" fillId="2" borderId="13" xfId="0" applyNumberFormat="1" applyFont="1" applyFill="1" applyBorder="1" applyAlignment="1">
      <alignment horizontal="right" vertical="center"/>
    </xf>
    <xf numFmtId="4" fontId="9" fillId="2" borderId="3" xfId="0" applyNumberFormat="1" applyFont="1" applyFill="1" applyBorder="1" applyAlignment="1">
      <alignment horizontal="right" vertical="center"/>
    </xf>
    <xf numFmtId="4" fontId="9" fillId="2" borderId="12" xfId="0" applyNumberFormat="1" applyFont="1" applyFill="1" applyBorder="1" applyAlignment="1">
      <alignment horizontal="right" vertical="center"/>
    </xf>
    <xf numFmtId="0" fontId="9" fillId="2" borderId="11" xfId="0" applyFont="1" applyFill="1" applyBorder="1" applyAlignment="1">
      <alignment horizontal="center" vertical="center" wrapText="1"/>
    </xf>
    <xf numFmtId="0" fontId="9" fillId="2" borderId="11" xfId="0" applyFont="1" applyFill="1" applyBorder="1" applyAlignment="1">
      <alignment horizontal="center" vertical="center"/>
    </xf>
    <xf numFmtId="168" fontId="2" fillId="2" borderId="3" xfId="0" applyNumberFormat="1" applyFont="1" applyFill="1" applyBorder="1"/>
    <xf numFmtId="168" fontId="2" fillId="2" borderId="0" xfId="0" applyNumberFormat="1" applyFont="1" applyFill="1" applyAlignment="1">
      <alignment horizontal="right"/>
    </xf>
    <xf numFmtId="0" fontId="5" fillId="2" borderId="7" xfId="0" applyFont="1" applyFill="1" applyBorder="1" applyAlignment="1">
      <alignment horizontal="left" vertical="center"/>
    </xf>
    <xf numFmtId="168" fontId="2" fillId="2" borderId="0" xfId="0" applyNumberFormat="1" applyFont="1" applyFill="1" applyAlignment="1">
      <alignment horizontal="center"/>
    </xf>
    <xf numFmtId="168" fontId="2" fillId="0" borderId="0" xfId="0" applyNumberFormat="1" applyFont="1"/>
    <xf numFmtId="168" fontId="2" fillId="0" borderId="3" xfId="0" applyNumberFormat="1" applyFont="1" applyBorder="1"/>
    <xf numFmtId="168" fontId="2" fillId="2" borderId="1" xfId="0" applyNumberFormat="1" applyFont="1" applyFill="1" applyBorder="1" applyAlignment="1">
      <alignment horizontal="right"/>
    </xf>
    <xf numFmtId="168" fontId="9" fillId="2" borderId="1" xfId="0" applyNumberFormat="1" applyFont="1" applyFill="1" applyBorder="1" applyAlignment="1">
      <alignment horizontal="right" vertical="center"/>
    </xf>
    <xf numFmtId="168" fontId="2" fillId="2" borderId="1" xfId="0" applyNumberFormat="1" applyFont="1" applyFill="1" applyBorder="1"/>
    <xf numFmtId="168" fontId="2" fillId="2" borderId="12" xfId="0" applyNumberFormat="1" applyFont="1" applyFill="1" applyBorder="1"/>
    <xf numFmtId="168" fontId="9" fillId="2" borderId="12" xfId="0" applyNumberFormat="1" applyFont="1" applyFill="1" applyBorder="1" applyAlignment="1">
      <alignment horizontal="right" vertical="center"/>
    </xf>
    <xf numFmtId="165" fontId="5" fillId="2" borderId="14" xfId="0" applyNumberFormat="1" applyFont="1" applyFill="1" applyBorder="1" applyAlignment="1">
      <alignment horizontal="right" vertical="center"/>
    </xf>
    <xf numFmtId="165" fontId="5" fillId="2" borderId="0" xfId="0" applyNumberFormat="1" applyFont="1" applyFill="1" applyAlignment="1">
      <alignment horizontal="right" vertical="center"/>
    </xf>
    <xf numFmtId="165" fontId="5" fillId="2" borderId="1" xfId="0" applyNumberFormat="1" applyFont="1" applyFill="1" applyBorder="1" applyAlignment="1">
      <alignment horizontal="right" vertical="center"/>
    </xf>
    <xf numFmtId="165" fontId="5" fillId="2" borderId="13" xfId="0" applyNumberFormat="1" applyFont="1" applyFill="1" applyBorder="1" applyAlignment="1">
      <alignment horizontal="right" vertical="center"/>
    </xf>
    <xf numFmtId="165" fontId="5" fillId="2" borderId="3" xfId="0" applyNumberFormat="1" applyFont="1" applyFill="1" applyBorder="1" applyAlignment="1">
      <alignment horizontal="right" vertical="center"/>
    </xf>
    <xf numFmtId="165" fontId="5" fillId="2" borderId="12" xfId="0" applyNumberFormat="1" applyFont="1" applyFill="1" applyBorder="1" applyAlignment="1">
      <alignment horizontal="right" vertical="center"/>
    </xf>
    <xf numFmtId="0" fontId="10" fillId="2" borderId="11"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4" xfId="0" applyFont="1" applyFill="1" applyBorder="1" applyAlignment="1">
      <alignment horizontal="center" vertical="center"/>
    </xf>
    <xf numFmtId="0" fontId="7" fillId="2" borderId="0" xfId="0" applyFont="1" applyFill="1" applyAlignment="1">
      <alignment horizontal="left" vertical="center"/>
    </xf>
    <xf numFmtId="0" fontId="51" fillId="2" borderId="0" xfId="0" applyFont="1" applyFill="1" applyAlignment="1">
      <alignment horizontal="left" vertical="center"/>
    </xf>
    <xf numFmtId="0" fontId="13" fillId="2" borderId="14" xfId="0" applyFont="1" applyFill="1" applyBorder="1" applyAlignment="1">
      <alignment vertical="center"/>
    </xf>
    <xf numFmtId="0" fontId="13" fillId="2" borderId="0" xfId="0" applyFont="1" applyFill="1" applyAlignment="1">
      <alignment vertical="center"/>
    </xf>
    <xf numFmtId="0" fontId="13" fillId="2" borderId="1" xfId="0" applyFont="1" applyFill="1" applyBorder="1" applyAlignment="1">
      <alignment vertical="center"/>
    </xf>
    <xf numFmtId="0" fontId="13" fillId="2" borderId="15" xfId="0" applyFont="1" applyFill="1" applyBorder="1" applyAlignment="1">
      <alignment horizontal="left" vertical="center"/>
    </xf>
    <xf numFmtId="0" fontId="13" fillId="2" borderId="7" xfId="0" applyFont="1" applyFill="1" applyBorder="1" applyAlignment="1">
      <alignment horizontal="left" vertical="center"/>
    </xf>
    <xf numFmtId="0" fontId="13" fillId="2" borderId="2" xfId="0" applyFont="1" applyFill="1" applyBorder="1" applyAlignment="1">
      <alignment horizontal="left" vertical="center"/>
    </xf>
    <xf numFmtId="4" fontId="13" fillId="2" borderId="13" xfId="0" applyNumberFormat="1" applyFont="1" applyFill="1" applyBorder="1" applyAlignment="1">
      <alignment vertical="center"/>
    </xf>
    <xf numFmtId="4" fontId="13" fillId="2" borderId="3" xfId="0" applyNumberFormat="1" applyFont="1" applyFill="1" applyBorder="1" applyAlignment="1">
      <alignment vertical="center"/>
    </xf>
    <xf numFmtId="4" fontId="13" fillId="2" borderId="12" xfId="0" applyNumberFormat="1" applyFont="1" applyFill="1" applyBorder="1" applyAlignment="1">
      <alignment vertical="center"/>
    </xf>
    <xf numFmtId="0" fontId="3" fillId="2" borderId="0" xfId="0" applyFont="1" applyFill="1" applyAlignment="1">
      <alignment horizontal="left" wrapText="1"/>
    </xf>
    <xf numFmtId="0" fontId="5" fillId="2" borderId="0" xfId="0" applyFont="1" applyFill="1" applyAlignment="1">
      <alignment horizontal="center"/>
    </xf>
    <xf numFmtId="0" fontId="5" fillId="2" borderId="14" xfId="0" applyFont="1" applyFill="1" applyBorder="1" applyAlignment="1">
      <alignment horizontal="right" vertical="center" wrapText="1"/>
    </xf>
    <xf numFmtId="0" fontId="5" fillId="2" borderId="0" xfId="0" applyFont="1" applyFill="1" applyAlignment="1">
      <alignment horizontal="right" vertical="center" wrapText="1"/>
    </xf>
    <xf numFmtId="0" fontId="5" fillId="2" borderId="1" xfId="0" applyFont="1" applyFill="1" applyBorder="1" applyAlignment="1">
      <alignment horizontal="right" vertical="center" wrapText="1"/>
    </xf>
    <xf numFmtId="0" fontId="2" fillId="2" borderId="0" xfId="0" applyFont="1" applyFill="1" applyAlignment="1">
      <alignment horizontal="left"/>
    </xf>
    <xf numFmtId="0" fontId="5" fillId="2" borderId="0" xfId="0" applyFont="1" applyFill="1" applyAlignment="1">
      <alignment horizontal="left" vertical="center"/>
    </xf>
    <xf numFmtId="0" fontId="4" fillId="2" borderId="0" xfId="0" applyFont="1" applyFill="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5" fillId="2" borderId="14" xfId="0" applyFont="1" applyFill="1" applyBorder="1" applyAlignment="1">
      <alignment horizontal="center" wrapText="1"/>
    </xf>
    <xf numFmtId="0" fontId="5" fillId="2" borderId="0" xfId="0" applyFont="1" applyFill="1" applyAlignment="1">
      <alignment horizontal="center" wrapText="1"/>
    </xf>
    <xf numFmtId="0" fontId="13" fillId="2" borderId="13" xfId="0" applyFont="1" applyFill="1" applyBorder="1" applyAlignment="1">
      <alignment horizontal="center"/>
    </xf>
    <xf numFmtId="0" fontId="13" fillId="2" borderId="3" xfId="0" applyFont="1" applyFill="1" applyBorder="1" applyAlignment="1">
      <alignment horizontal="center"/>
    </xf>
    <xf numFmtId="0" fontId="13" fillId="2" borderId="12" xfId="0" applyFont="1" applyFill="1" applyBorder="1" applyAlignment="1">
      <alignment horizontal="center"/>
    </xf>
    <xf numFmtId="0" fontId="13" fillId="2" borderId="1" xfId="0" applyFont="1" applyFill="1" applyBorder="1" applyAlignment="1">
      <alignment horizontal="center" wrapText="1"/>
    </xf>
    <xf numFmtId="0" fontId="10" fillId="2" borderId="0" xfId="0" applyFont="1" applyFill="1" applyAlignment="1">
      <alignment horizont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7" fillId="2" borderId="0" xfId="0" applyFont="1" applyFill="1" applyAlignment="1">
      <alignment horizontal="left"/>
    </xf>
    <xf numFmtId="0" fontId="7" fillId="2" borderId="14" xfId="0" applyFont="1" applyFill="1" applyBorder="1" applyAlignment="1">
      <alignment horizontal="left"/>
    </xf>
    <xf numFmtId="0" fontId="9" fillId="2" borderId="4" xfId="0" applyFont="1" applyFill="1" applyBorder="1" applyAlignment="1">
      <alignment horizontal="center" vertical="center"/>
    </xf>
    <xf numFmtId="0" fontId="5" fillId="2" borderId="15"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9" fillId="3" borderId="1" xfId="0" applyFont="1" applyFill="1" applyBorder="1" applyAlignment="1">
      <alignment horizontal="center"/>
    </xf>
    <xf numFmtId="0" fontId="10" fillId="2" borderId="7" xfId="0" applyFont="1" applyFill="1" applyBorder="1" applyAlignment="1">
      <alignment horizontal="center" vertical="center" wrapText="1"/>
    </xf>
    <xf numFmtId="0" fontId="46" fillId="2" borderId="15" xfId="0" applyFont="1" applyFill="1" applyBorder="1" applyAlignment="1">
      <alignment horizontal="center" wrapText="1"/>
    </xf>
    <xf numFmtId="0" fontId="46" fillId="2" borderId="14" xfId="0" applyFont="1" applyFill="1" applyBorder="1" applyAlignment="1">
      <alignment horizontal="center" wrapText="1"/>
    </xf>
    <xf numFmtId="0" fontId="46" fillId="2" borderId="13" xfId="0" applyFont="1" applyFill="1" applyBorder="1" applyAlignment="1">
      <alignment horizontal="center" wrapText="1"/>
    </xf>
    <xf numFmtId="0" fontId="46" fillId="2" borderId="2" xfId="0" applyFont="1" applyFill="1" applyBorder="1" applyAlignment="1">
      <alignment horizontal="center" wrapText="1"/>
    </xf>
    <xf numFmtId="0" fontId="46" fillId="2" borderId="1" xfId="0" applyFont="1" applyFill="1" applyBorder="1" applyAlignment="1">
      <alignment horizontal="center" wrapText="1"/>
    </xf>
    <xf numFmtId="0" fontId="46" fillId="2" borderId="12" xfId="0" applyFont="1" applyFill="1" applyBorder="1" applyAlignment="1">
      <alignment horizontal="center" wrapText="1"/>
    </xf>
    <xf numFmtId="0" fontId="15" fillId="3" borderId="8"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43" fillId="2" borderId="9" xfId="0" applyFont="1" applyFill="1" applyBorder="1" applyAlignment="1">
      <alignment horizontal="center" vertical="center"/>
    </xf>
    <xf numFmtId="0" fontId="21" fillId="2" borderId="11" xfId="0" applyFont="1" applyFill="1" applyBorder="1" applyAlignment="1">
      <alignment horizontal="left" vertical="center" wrapText="1"/>
    </xf>
    <xf numFmtId="0" fontId="15" fillId="3" borderId="8" xfId="0" applyFont="1" applyFill="1" applyBorder="1" applyAlignment="1">
      <alignment horizontal="left" vertical="center"/>
    </xf>
    <xf numFmtId="0" fontId="15" fillId="3" borderId="10" xfId="0" applyFont="1" applyFill="1" applyBorder="1" applyAlignment="1">
      <alignment horizontal="left" vertical="center"/>
    </xf>
    <xf numFmtId="0" fontId="21" fillId="3" borderId="11" xfId="0" applyFont="1" applyFill="1" applyBorder="1" applyAlignment="1">
      <alignment horizontal="center" vertical="center"/>
    </xf>
    <xf numFmtId="0" fontId="47" fillId="3" borderId="8" xfId="0" applyFont="1" applyFill="1" applyBorder="1" applyAlignment="1">
      <alignment horizontal="left" vertical="center"/>
    </xf>
    <xf numFmtId="0" fontId="47" fillId="3" borderId="9" xfId="0" applyFont="1" applyFill="1" applyBorder="1" applyAlignment="1">
      <alignment horizontal="left" vertical="center"/>
    </xf>
    <xf numFmtId="0" fontId="47" fillId="3" borderId="10" xfId="0" applyFont="1" applyFill="1" applyBorder="1" applyAlignment="1">
      <alignment horizontal="left" vertical="center"/>
    </xf>
    <xf numFmtId="0" fontId="43" fillId="2" borderId="8" xfId="0" applyFont="1" applyFill="1" applyBorder="1" applyAlignment="1">
      <alignment horizontal="center" vertical="center"/>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3" fontId="15" fillId="2" borderId="8" xfId="0" applyNumberFormat="1" applyFont="1" applyFill="1" applyBorder="1" applyAlignment="1">
      <alignment horizontal="left" vertical="center" wrapText="1"/>
    </xf>
    <xf numFmtId="3" fontId="15" fillId="2" borderId="9" xfId="0" applyNumberFormat="1" applyFont="1" applyFill="1" applyBorder="1" applyAlignment="1">
      <alignment horizontal="left" vertical="center" wrapText="1"/>
    </xf>
    <xf numFmtId="3" fontId="15" fillId="2" borderId="10" xfId="0" applyNumberFormat="1" applyFont="1" applyFill="1" applyBorder="1" applyAlignment="1">
      <alignment horizontal="left" vertical="center" wrapText="1"/>
    </xf>
    <xf numFmtId="0" fontId="43" fillId="2" borderId="10" xfId="0" applyFont="1" applyFill="1" applyBorder="1" applyAlignment="1">
      <alignment horizontal="center" vertical="center"/>
    </xf>
    <xf numFmtId="0" fontId="15" fillId="3" borderId="11" xfId="0" applyFont="1" applyFill="1" applyBorder="1" applyAlignment="1">
      <alignment horizontal="left" vertical="center"/>
    </xf>
    <xf numFmtId="0" fontId="15" fillId="3" borderId="9" xfId="0" applyFont="1" applyFill="1" applyBorder="1" applyAlignment="1">
      <alignment horizontal="left" vertical="center"/>
    </xf>
    <xf numFmtId="0" fontId="21" fillId="2" borderId="8"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43" fillId="2" borderId="15" xfId="0" applyFont="1" applyFill="1" applyBorder="1" applyAlignment="1">
      <alignment horizontal="center"/>
    </xf>
    <xf numFmtId="0" fontId="43" fillId="2" borderId="14" xfId="0" applyFont="1" applyFill="1" applyBorder="1" applyAlignment="1">
      <alignment horizontal="center"/>
    </xf>
    <xf numFmtId="0" fontId="43" fillId="2" borderId="13" xfId="0" applyFont="1" applyFill="1" applyBorder="1" applyAlignment="1">
      <alignment horizontal="center"/>
    </xf>
    <xf numFmtId="0" fontId="43" fillId="2" borderId="2" xfId="0" applyFont="1" applyFill="1" applyBorder="1" applyAlignment="1">
      <alignment horizontal="center"/>
    </xf>
    <xf numFmtId="0" fontId="43" fillId="2" borderId="1" xfId="0" applyFont="1" applyFill="1" applyBorder="1" applyAlignment="1">
      <alignment horizontal="center"/>
    </xf>
    <xf numFmtId="0" fontId="43" fillId="2" borderId="12" xfId="0" applyFont="1" applyFill="1" applyBorder="1" applyAlignment="1">
      <alignment horizontal="center"/>
    </xf>
    <xf numFmtId="0" fontId="47" fillId="3" borderId="11" xfId="0" applyFont="1" applyFill="1" applyBorder="1" applyAlignment="1">
      <alignment horizontal="left" vertical="center"/>
    </xf>
    <xf numFmtId="0" fontId="21" fillId="2" borderId="0" xfId="0" applyFont="1" applyFill="1" applyAlignment="1">
      <alignment horizontal="center"/>
    </xf>
    <xf numFmtId="0" fontId="21" fillId="2" borderId="1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3" fillId="2" borderId="11" xfId="0" applyFont="1" applyFill="1" applyBorder="1" applyAlignment="1">
      <alignment horizontal="center" vertical="center"/>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2" borderId="11" xfId="0" applyFont="1" applyFill="1" applyBorder="1" applyAlignment="1">
      <alignment horizontal="center" vertical="center" wrapText="1"/>
    </xf>
    <xf numFmtId="0" fontId="21" fillId="2" borderId="11" xfId="0" applyFont="1" applyFill="1" applyBorder="1" applyAlignment="1">
      <alignment horizontal="center" vertical="center"/>
    </xf>
    <xf numFmtId="0" fontId="21" fillId="2" borderId="4"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1" xfId="1" applyFont="1" applyFill="1" applyBorder="1" applyAlignment="1">
      <alignment horizontal="center" vertical="center" wrapText="1"/>
    </xf>
    <xf numFmtId="0" fontId="17" fillId="0" borderId="11" xfId="1" applyFont="1" applyBorder="1" applyAlignment="1">
      <alignment horizontal="center" vertical="center"/>
    </xf>
    <xf numFmtId="0" fontId="10" fillId="2" borderId="0" xfId="1" applyFont="1" applyFill="1" applyAlignment="1">
      <alignment horizontal="center"/>
    </xf>
    <xf numFmtId="0" fontId="17" fillId="0" borderId="0" xfId="1" applyFont="1" applyAlignment="1">
      <alignment horizontal="center"/>
    </xf>
    <xf numFmtId="0" fontId="4" fillId="2" borderId="0" xfId="1" applyFont="1" applyFill="1" applyAlignment="1">
      <alignment horizontal="center"/>
    </xf>
    <xf numFmtId="0" fontId="13" fillId="2" borderId="0" xfId="0" applyFont="1" applyFill="1" applyAlignment="1">
      <alignment horizontal="center"/>
    </xf>
    <xf numFmtId="0" fontId="12" fillId="2" borderId="15" xfId="0" applyFont="1" applyFill="1" applyBorder="1" applyAlignment="1">
      <alignment horizontal="center" vertical="center"/>
    </xf>
    <xf numFmtId="0" fontId="13" fillId="2" borderId="5" xfId="0" applyFont="1" applyFill="1" applyBorder="1" applyAlignment="1">
      <alignment horizontal="center" vertical="center" wrapText="1"/>
    </xf>
    <xf numFmtId="0" fontId="13" fillId="2" borderId="14" xfId="0" applyFont="1" applyFill="1" applyBorder="1" applyAlignment="1">
      <alignment horizontal="center" wrapText="1"/>
    </xf>
    <xf numFmtId="0" fontId="13" fillId="2" borderId="0" xfId="0" applyFont="1" applyFill="1" applyAlignment="1">
      <alignment horizontal="center" wrapText="1"/>
    </xf>
    <xf numFmtId="0" fontId="38" fillId="2" borderId="8" xfId="0" applyFont="1" applyFill="1" applyBorder="1" applyAlignment="1">
      <alignment horizontal="center" vertical="center" wrapText="1"/>
    </xf>
    <xf numFmtId="0" fontId="38" fillId="2" borderId="10" xfId="0" applyFont="1" applyFill="1" applyBorder="1" applyAlignment="1">
      <alignment horizontal="center" vertical="center" wrapText="1"/>
    </xf>
    <xf numFmtId="0" fontId="37" fillId="2" borderId="0" xfId="0" applyFont="1" applyFill="1" applyAlignment="1">
      <alignment horizontal="center"/>
    </xf>
    <xf numFmtId="0" fontId="10" fillId="2" borderId="2" xfId="0" applyFont="1" applyFill="1" applyBorder="1" applyAlignment="1">
      <alignment horizontal="center" vertical="center" wrapText="1"/>
    </xf>
    <xf numFmtId="0" fontId="4" fillId="2" borderId="0" xfId="2" applyFont="1" applyFill="1" applyAlignment="1">
      <alignment horizontal="center"/>
    </xf>
    <xf numFmtId="0" fontId="4" fillId="2" borderId="0" xfId="2" applyFont="1" applyFill="1" applyAlignment="1">
      <alignment horizontal="center" vertical="center" wrapText="1"/>
    </xf>
    <xf numFmtId="0" fontId="12" fillId="2" borderId="15" xfId="2" applyFont="1" applyFill="1" applyBorder="1" applyAlignment="1">
      <alignment horizontal="center" vertical="center" wrapText="1"/>
    </xf>
    <xf numFmtId="0" fontId="12" fillId="2" borderId="7" xfId="2" applyFont="1" applyFill="1" applyBorder="1" applyAlignment="1">
      <alignment horizontal="center" vertical="center"/>
    </xf>
    <xf numFmtId="0" fontId="12" fillId="2" borderId="2" xfId="2" applyFont="1" applyFill="1" applyBorder="1" applyAlignment="1">
      <alignment horizontal="center" vertical="center"/>
    </xf>
    <xf numFmtId="0" fontId="13" fillId="3" borderId="1" xfId="2" applyFont="1" applyFill="1" applyBorder="1" applyAlignment="1">
      <alignment horizontal="center" wrapText="1"/>
    </xf>
    <xf numFmtId="0" fontId="13" fillId="3" borderId="12" xfId="2" applyFont="1" applyFill="1" applyBorder="1" applyAlignment="1">
      <alignment horizontal="center" wrapText="1"/>
    </xf>
    <xf numFmtId="0" fontId="4" fillId="2" borderId="8" xfId="2" applyFont="1" applyFill="1" applyBorder="1" applyAlignment="1">
      <alignment horizontal="center" vertical="center"/>
    </xf>
    <xf numFmtId="0" fontId="4" fillId="2" borderId="9" xfId="2" applyFont="1" applyFill="1" applyBorder="1" applyAlignment="1">
      <alignment horizontal="center" vertical="center"/>
    </xf>
    <xf numFmtId="0" fontId="4" fillId="2" borderId="7" xfId="2" applyFont="1" applyFill="1" applyBorder="1" applyAlignment="1">
      <alignment horizontal="center" vertical="center"/>
    </xf>
    <xf numFmtId="0" fontId="4" fillId="2" borderId="2" xfId="2" applyFont="1" applyFill="1" applyBorder="1" applyAlignment="1">
      <alignment horizontal="center" vertical="center"/>
    </xf>
    <xf numFmtId="0" fontId="10" fillId="2" borderId="4" xfId="2" applyFont="1" applyFill="1" applyBorder="1" applyAlignment="1">
      <alignment horizontal="center" vertical="center"/>
    </xf>
    <xf numFmtId="0" fontId="10" fillId="2" borderId="5" xfId="2" applyFont="1" applyFill="1" applyBorder="1" applyAlignment="1">
      <alignment horizontal="center" vertical="center"/>
    </xf>
    <xf numFmtId="0" fontId="4" fillId="2" borderId="8"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0" xfId="2" applyFont="1" applyFill="1" applyBorder="1" applyAlignment="1">
      <alignment horizontal="center" vertical="center"/>
    </xf>
    <xf numFmtId="0" fontId="4" fillId="2" borderId="0" xfId="2" applyFont="1" applyFill="1" applyAlignment="1">
      <alignment horizontal="center" vertical="center"/>
    </xf>
    <xf numFmtId="166" fontId="18" fillId="0" borderId="14" xfId="1" applyNumberFormat="1" applyFont="1" applyBorder="1" applyAlignment="1">
      <alignment horizontal="center" vertical="center" wrapText="1"/>
    </xf>
    <xf numFmtId="166" fontId="18" fillId="0" borderId="1" xfId="1" applyNumberFormat="1" applyFont="1" applyBorder="1" applyAlignment="1">
      <alignment horizontal="center" vertical="center" wrapText="1"/>
    </xf>
    <xf numFmtId="0" fontId="16" fillId="0" borderId="14" xfId="1" applyFont="1" applyBorder="1" applyAlignment="1">
      <alignment horizontal="center" vertical="center"/>
    </xf>
    <xf numFmtId="0" fontId="16" fillId="0" borderId="1" xfId="1" applyFont="1" applyBorder="1" applyAlignment="1">
      <alignment horizontal="center" vertical="center"/>
    </xf>
    <xf numFmtId="0" fontId="18" fillId="0" borderId="14" xfId="1" applyFont="1" applyBorder="1" applyAlignment="1">
      <alignment horizontal="center" vertical="center" wrapText="1"/>
    </xf>
    <xf numFmtId="0" fontId="18" fillId="0" borderId="1" xfId="1" applyFont="1" applyBorder="1" applyAlignment="1">
      <alignment horizontal="center" vertical="center" wrapText="1"/>
    </xf>
    <xf numFmtId="0" fontId="35" fillId="0" borderId="0" xfId="1" applyFont="1" applyAlignment="1">
      <alignment horizontal="center" wrapText="1"/>
    </xf>
    <xf numFmtId="166" fontId="16" fillId="0" borderId="0" xfId="1" applyNumberFormat="1" applyFont="1" applyAlignment="1">
      <alignment horizontal="center" vertical="center" wrapText="1"/>
    </xf>
    <xf numFmtId="0" fontId="16" fillId="0" borderId="0" xfId="1" applyFont="1" applyAlignment="1">
      <alignment horizontal="center" vertical="center"/>
    </xf>
    <xf numFmtId="0" fontId="16" fillId="0" borderId="0" xfId="1" applyFont="1" applyAlignment="1">
      <alignment horizontal="justify" vertical="center" wrapText="1"/>
    </xf>
    <xf numFmtId="0" fontId="18" fillId="0" borderId="0" xfId="1" applyFont="1" applyAlignment="1">
      <alignment horizontal="justify" vertical="center" wrapText="1"/>
    </xf>
    <xf numFmtId="0" fontId="5" fillId="2" borderId="1" xfId="0" applyFont="1" applyFill="1" applyBorder="1" applyAlignment="1">
      <alignment horizontal="center"/>
    </xf>
    <xf numFmtId="0" fontId="4" fillId="3" borderId="7"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0" xfId="0" applyFont="1" applyFill="1" applyBorder="1" applyAlignment="1">
      <alignment horizontal="center" vertical="center"/>
    </xf>
    <xf numFmtId="0" fontId="10" fillId="3" borderId="4" xfId="0" applyFont="1" applyFill="1" applyBorder="1" applyAlignment="1">
      <alignment horizontal="center" wrapText="1"/>
    </xf>
    <xf numFmtId="0" fontId="10" fillId="3" borderId="5" xfId="0" applyFont="1" applyFill="1" applyBorder="1" applyAlignment="1">
      <alignment horizontal="center" wrapText="1"/>
    </xf>
    <xf numFmtId="0" fontId="9" fillId="3" borderId="15" xfId="0" applyFont="1" applyFill="1" applyBorder="1" applyAlignment="1">
      <alignment horizontal="center" vertical="center" wrapText="1"/>
    </xf>
    <xf numFmtId="0" fontId="9" fillId="3" borderId="7" xfId="0" applyFont="1" applyFill="1" applyBorder="1" applyAlignment="1">
      <alignment horizontal="center" vertical="center"/>
    </xf>
    <xf numFmtId="0" fontId="9" fillId="3" borderId="2" xfId="0" applyFont="1" applyFill="1" applyBorder="1" applyAlignment="1">
      <alignment horizontal="center" vertical="center"/>
    </xf>
    <xf numFmtId="0" fontId="13" fillId="2" borderId="0" xfId="0" applyFont="1" applyFill="1" applyAlignment="1">
      <alignment horizontal="center" vertical="center"/>
    </xf>
    <xf numFmtId="0" fontId="13" fillId="2" borderId="1" xfId="0" applyFont="1" applyFill="1" applyBorder="1" applyAlignment="1">
      <alignment horizontal="center" vertical="center"/>
    </xf>
    <xf numFmtId="0" fontId="4" fillId="3" borderId="0" xfId="0" applyFont="1" applyFill="1" applyAlignment="1">
      <alignment horizontal="center"/>
    </xf>
    <xf numFmtId="0" fontId="12" fillId="3" borderId="15" xfId="0" applyFont="1" applyFill="1" applyBorder="1" applyAlignment="1">
      <alignment horizontal="center" vertical="center" wrapText="1"/>
    </xf>
    <xf numFmtId="0" fontId="12" fillId="3" borderId="7" xfId="0" applyFont="1" applyFill="1" applyBorder="1" applyAlignment="1">
      <alignment horizontal="center" vertical="center"/>
    </xf>
    <xf numFmtId="0" fontId="12" fillId="3" borderId="2" xfId="0" applyFont="1" applyFill="1" applyBorder="1" applyAlignment="1">
      <alignment horizontal="center" vertical="center"/>
    </xf>
    <xf numFmtId="0" fontId="13" fillId="3" borderId="12" xfId="0" applyFont="1" applyFill="1" applyBorder="1" applyAlignment="1">
      <alignment horizontal="center" vertical="center" wrapText="1"/>
    </xf>
    <xf numFmtId="0" fontId="13" fillId="3" borderId="0" xfId="0" applyFont="1" applyFill="1" applyAlignment="1">
      <alignment horizontal="left" vertical="center"/>
    </xf>
    <xf numFmtId="0" fontId="13" fillId="3" borderId="1" xfId="0" applyFont="1" applyFill="1" applyBorder="1" applyAlignment="1">
      <alignment horizontal="left" vertical="center"/>
    </xf>
    <xf numFmtId="0" fontId="4" fillId="3" borderId="7" xfId="0" applyFont="1" applyFill="1" applyBorder="1" applyAlignment="1">
      <alignment horizontal="center" vertical="center" wrapText="1"/>
    </xf>
    <xf numFmtId="0" fontId="2" fillId="3" borderId="0" xfId="0" applyFont="1" applyFill="1" applyAlignment="1">
      <alignment horizontal="left"/>
    </xf>
    <xf numFmtId="0" fontId="2" fillId="3" borderId="14" xfId="0" applyFont="1" applyFill="1" applyBorder="1" applyAlignment="1">
      <alignment horizontal="left"/>
    </xf>
    <xf numFmtId="0" fontId="5" fillId="2" borderId="12" xfId="0" applyFont="1" applyFill="1" applyBorder="1" applyAlignment="1">
      <alignment horizontal="center" vertical="center" wrapText="1"/>
    </xf>
    <xf numFmtId="0" fontId="10" fillId="2" borderId="0" xfId="0" applyFont="1" applyFill="1" applyAlignment="1">
      <alignment horizontal="center" vertical="center"/>
    </xf>
    <xf numFmtId="164" fontId="26" fillId="3" borderId="1" xfId="0" applyNumberFormat="1" applyFont="1" applyFill="1" applyBorder="1" applyAlignment="1">
      <alignment horizontal="center"/>
    </xf>
    <xf numFmtId="164" fontId="26" fillId="2" borderId="12" xfId="0" applyNumberFormat="1" applyFont="1" applyFill="1" applyBorder="1" applyAlignment="1">
      <alignment horizontal="center"/>
    </xf>
    <xf numFmtId="164" fontId="5" fillId="2" borderId="1" xfId="0" applyNumberFormat="1" applyFont="1" applyFill="1" applyBorder="1" applyAlignment="1">
      <alignment horizontal="center"/>
    </xf>
    <xf numFmtId="164" fontId="26" fillId="2" borderId="5" xfId="0" applyNumberFormat="1" applyFont="1" applyFill="1" applyBorder="1" applyAlignment="1">
      <alignment horizontal="center"/>
    </xf>
    <xf numFmtId="164" fontId="5" fillId="2" borderId="12" xfId="0" applyNumberFormat="1" applyFont="1" applyFill="1" applyBorder="1" applyAlignment="1">
      <alignment horizontal="center"/>
    </xf>
    <xf numFmtId="0" fontId="12" fillId="2" borderId="7" xfId="0" applyFont="1" applyFill="1" applyBorder="1" applyAlignment="1">
      <alignment horizontal="center" vertical="center" wrapText="1"/>
    </xf>
    <xf numFmtId="0" fontId="13" fillId="2" borderId="0" xfId="0" applyFont="1" applyFill="1" applyAlignment="1">
      <alignment horizontal="left" vertical="center"/>
    </xf>
    <xf numFmtId="0" fontId="10" fillId="3" borderId="0" xfId="0" applyFont="1" applyFill="1" applyAlignment="1">
      <alignment horizontal="center" vertical="center"/>
    </xf>
    <xf numFmtId="164" fontId="5" fillId="3" borderId="1" xfId="0" applyNumberFormat="1" applyFont="1" applyFill="1" applyBorder="1" applyAlignment="1">
      <alignment horizontal="center"/>
    </xf>
    <xf numFmtId="0" fontId="12" fillId="3" borderId="7" xfId="0" applyFont="1" applyFill="1" applyBorder="1" applyAlignment="1">
      <alignment horizontal="center" vertical="center" wrapText="1"/>
    </xf>
    <xf numFmtId="0" fontId="12" fillId="3" borderId="2" xfId="0" applyFont="1" applyFill="1" applyBorder="1" applyAlignment="1">
      <alignment horizontal="center" vertical="center" wrapText="1"/>
    </xf>
    <xf numFmtId="164" fontId="5" fillId="3" borderId="5" xfId="0" applyNumberFormat="1" applyFont="1" applyFill="1" applyBorder="1" applyAlignment="1">
      <alignment horizontal="center"/>
    </xf>
    <xf numFmtId="0" fontId="4" fillId="3" borderId="11" xfId="0" applyFont="1" applyFill="1" applyBorder="1" applyAlignment="1">
      <alignment horizontal="center" vertical="center" wrapText="1"/>
    </xf>
    <xf numFmtId="0" fontId="9" fillId="3" borderId="3" xfId="0" applyFont="1" applyFill="1" applyBorder="1" applyAlignment="1">
      <alignment horizontal="center" vertical="center"/>
    </xf>
    <xf numFmtId="0" fontId="9" fillId="3" borderId="12"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5" xfId="0" applyFont="1" applyFill="1" applyBorder="1" applyAlignment="1">
      <alignment horizontal="center" vertical="center" wrapText="1"/>
    </xf>
    <xf numFmtId="0" fontId="10" fillId="2" borderId="4" xfId="0" applyFont="1" applyFill="1" applyBorder="1" applyAlignment="1">
      <alignment horizontal="center"/>
    </xf>
    <xf numFmtId="0" fontId="10" fillId="2" borderId="5" xfId="0" applyFont="1" applyFill="1" applyBorder="1" applyAlignment="1">
      <alignment horizontal="center"/>
    </xf>
    <xf numFmtId="0" fontId="9" fillId="2" borderId="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3" fillId="2" borderId="5" xfId="0" applyFont="1" applyFill="1" applyBorder="1" applyAlignment="1">
      <alignment horizontal="center"/>
    </xf>
    <xf numFmtId="0" fontId="11" fillId="3" borderId="7" xfId="0" applyFont="1" applyFill="1" applyBorder="1" applyAlignment="1">
      <alignment horizontal="left"/>
    </xf>
    <xf numFmtId="0" fontId="11" fillId="3" borderId="0" xfId="0" applyFont="1" applyFill="1" applyAlignment="1">
      <alignment horizontal="left"/>
    </xf>
    <xf numFmtId="0" fontId="13" fillId="2" borderId="3" xfId="0" applyFont="1" applyFill="1" applyBorder="1" applyAlignment="1">
      <alignment horizontal="center" vertical="center"/>
    </xf>
    <xf numFmtId="0" fontId="13" fillId="2" borderId="12" xfId="0" applyFont="1" applyFill="1" applyBorder="1" applyAlignment="1">
      <alignment horizontal="center" vertical="center"/>
    </xf>
    <xf numFmtId="0" fontId="12" fillId="2" borderId="2" xfId="0" applyFont="1" applyFill="1" applyBorder="1" applyAlignment="1">
      <alignment horizontal="center" vertical="center" wrapText="1"/>
    </xf>
    <xf numFmtId="0" fontId="13" fillId="2" borderId="14" xfId="0" applyFont="1" applyFill="1" applyBorder="1" applyAlignment="1">
      <alignment horizontal="left" vertical="center"/>
    </xf>
    <xf numFmtId="0" fontId="13" fillId="2" borderId="1" xfId="0" applyFont="1" applyFill="1" applyBorder="1" applyAlignment="1">
      <alignment horizontal="left" vertical="center"/>
    </xf>
    <xf numFmtId="0" fontId="13" fillId="0" borderId="1" xfId="0" applyFont="1" applyBorder="1" applyAlignment="1">
      <alignment horizont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xf numFmtId="0" fontId="4" fillId="0" borderId="0" xfId="0" applyFont="1" applyAlignment="1">
      <alignment horizont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0" xfId="0" applyFont="1" applyAlignment="1">
      <alignment horizontal="center"/>
    </xf>
    <xf numFmtId="0" fontId="13" fillId="0" borderId="15" xfId="0" applyFont="1" applyBorder="1" applyAlignment="1">
      <alignment horizontal="center" vertical="center" wrapText="1"/>
    </xf>
    <xf numFmtId="0" fontId="13" fillId="0" borderId="7" xfId="0" applyFont="1" applyBorder="1" applyAlignment="1">
      <alignment horizontal="center" vertical="center"/>
    </xf>
    <xf numFmtId="0" fontId="5" fillId="2" borderId="0" xfId="0" applyFont="1" applyFill="1"/>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4" fillId="0" borderId="0" xfId="0" applyFont="1" applyAlignment="1">
      <alignment horizontal="center"/>
    </xf>
    <xf numFmtId="0" fontId="13" fillId="0" borderId="5" xfId="0" applyFont="1" applyBorder="1" applyAlignment="1">
      <alignment horizont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3" xfId="0" applyFont="1" applyBorder="1" applyAlignment="1">
      <alignment horizontal="center" vertical="center"/>
    </xf>
    <xf numFmtId="0" fontId="13" fillId="0" borderId="12" xfId="0" applyFont="1" applyBorder="1" applyAlignment="1">
      <alignment horizontal="center" vertical="center"/>
    </xf>
    <xf numFmtId="3" fontId="4" fillId="2" borderId="0" xfId="0" applyNumberFormat="1" applyFont="1" applyFill="1" applyAlignment="1">
      <alignment horizontal="center" vertical="center"/>
    </xf>
    <xf numFmtId="3" fontId="4" fillId="2" borderId="0" xfId="0" applyNumberFormat="1" applyFont="1" applyFill="1" applyAlignment="1">
      <alignment horizontal="center" vertical="top"/>
    </xf>
    <xf numFmtId="3" fontId="4" fillId="2" borderId="1" xfId="0" applyNumberFormat="1" applyFont="1" applyFill="1" applyBorder="1" applyAlignment="1">
      <alignment horizontal="center" vertical="top"/>
    </xf>
    <xf numFmtId="49" fontId="6" fillId="3" borderId="5" xfId="0" applyNumberFormat="1" applyFont="1" applyFill="1" applyBorder="1" applyAlignment="1">
      <alignment horizontal="center"/>
    </xf>
    <xf numFmtId="49" fontId="6" fillId="2" borderId="0" xfId="0" applyNumberFormat="1" applyFont="1" applyFill="1" applyAlignment="1">
      <alignment horizontal="center"/>
    </xf>
    <xf numFmtId="3" fontId="4" fillId="0" borderId="0" xfId="0" applyNumberFormat="1" applyFont="1" applyAlignment="1">
      <alignment horizontal="center" vertical="center"/>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3" fontId="6" fillId="0" borderId="1" xfId="0" applyNumberFormat="1" applyFont="1" applyBorder="1" applyAlignment="1">
      <alignment horizontal="center"/>
    </xf>
    <xf numFmtId="0" fontId="13" fillId="0" borderId="0" xfId="0" applyFont="1" applyAlignment="1">
      <alignment horizontal="center" vertical="center"/>
    </xf>
    <xf numFmtId="0" fontId="13" fillId="0" borderId="1" xfId="0" applyFont="1" applyBorder="1" applyAlignment="1">
      <alignment horizontal="center" vertical="center"/>
    </xf>
    <xf numFmtId="3" fontId="4" fillId="0" borderId="0" xfId="0" applyNumberFormat="1" applyFont="1" applyAlignment="1">
      <alignment horizontal="center" vertical="top"/>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2" fillId="0" borderId="15" xfId="0" applyFont="1" applyBorder="1" applyAlignment="1">
      <alignment horizontal="center" vertical="center" wrapText="1"/>
    </xf>
    <xf numFmtId="3" fontId="6" fillId="0" borderId="5" xfId="0" applyNumberFormat="1" applyFont="1" applyBorder="1" applyAlignment="1">
      <alignment horizontal="center"/>
    </xf>
    <xf numFmtId="0" fontId="13" fillId="0" borderId="14" xfId="0" applyFont="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13" fillId="3" borderId="1" xfId="0" applyFont="1" applyFill="1" applyBorder="1" applyAlignment="1">
      <alignment horizontal="center" wrapText="1"/>
    </xf>
    <xf numFmtId="0" fontId="13" fillId="3" borderId="14" xfId="0" applyFont="1" applyFill="1" applyBorder="1" applyAlignment="1">
      <alignment horizontal="center" wrapText="1"/>
    </xf>
    <xf numFmtId="0" fontId="13" fillId="3" borderId="1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12" xfId="0" applyFont="1" applyFill="1" applyBorder="1" applyAlignment="1">
      <alignment horizontal="center" vertical="center"/>
    </xf>
    <xf numFmtId="0" fontId="10" fillId="0" borderId="4" xfId="0" applyFont="1" applyBorder="1" applyAlignment="1">
      <alignment horizontal="center"/>
    </xf>
    <xf numFmtId="0" fontId="10" fillId="0" borderId="5" xfId="0" applyFont="1" applyBorder="1" applyAlignment="1">
      <alignment horizontal="center"/>
    </xf>
    <xf numFmtId="3" fontId="4" fillId="0" borderId="1" xfId="0" applyNumberFormat="1" applyFont="1" applyBorder="1" applyAlignment="1">
      <alignment horizontal="center" vertical="top"/>
    </xf>
    <xf numFmtId="3" fontId="6" fillId="0" borderId="0" xfId="0" applyNumberFormat="1" applyFont="1" applyAlignment="1">
      <alignment horizontal="center"/>
    </xf>
    <xf numFmtId="0" fontId="9" fillId="6" borderId="3" xfId="0" applyFont="1" applyFill="1" applyBorder="1"/>
    <xf numFmtId="0" fontId="9" fillId="6" borderId="0" xfId="0" applyFont="1" applyFill="1"/>
    <xf numFmtId="0" fontId="11" fillId="6" borderId="0" xfId="0" applyFont="1" applyFill="1"/>
    <xf numFmtId="0" fontId="9" fillId="6" borderId="7" xfId="0" applyFont="1" applyFill="1" applyBorder="1"/>
    <xf numFmtId="0" fontId="27" fillId="3" borderId="0" xfId="0" applyFont="1" applyFill="1" applyAlignment="1">
      <alignment horizontal="right"/>
    </xf>
    <xf numFmtId="0" fontId="11" fillId="3" borderId="0" xfId="0" applyFont="1" applyFill="1" applyAlignment="1">
      <alignment horizontal="right"/>
    </xf>
    <xf numFmtId="3" fontId="9" fillId="3" borderId="6" xfId="0" applyNumberFormat="1" applyFont="1" applyFill="1" applyBorder="1" applyAlignment="1">
      <alignment horizontal="right" vertical="center"/>
    </xf>
    <xf numFmtId="3" fontId="9" fillId="3" borderId="5" xfId="0" applyNumberFormat="1" applyFont="1" applyFill="1" applyBorder="1" applyAlignment="1">
      <alignment horizontal="right" vertical="center"/>
    </xf>
    <xf numFmtId="3" fontId="11" fillId="3" borderId="12" xfId="0" applyNumberFormat="1" applyFont="1" applyFill="1" applyBorder="1" applyAlignment="1">
      <alignment horizontal="right"/>
    </xf>
    <xf numFmtId="0" fontId="40" fillId="3" borderId="1" xfId="0" applyFont="1" applyFill="1" applyBorder="1" applyAlignment="1">
      <alignment horizontal="right"/>
    </xf>
    <xf numFmtId="0" fontId="40" fillId="3" borderId="1" xfId="0" applyFont="1" applyFill="1" applyBorder="1"/>
    <xf numFmtId="0" fontId="9" fillId="3" borderId="2" xfId="0" applyFont="1" applyFill="1" applyBorder="1"/>
    <xf numFmtId="0" fontId="2" fillId="3" borderId="0" xfId="0" applyFont="1" applyFill="1" applyAlignment="1">
      <alignment horizontal="right"/>
    </xf>
    <xf numFmtId="3" fontId="71" fillId="3" borderId="6" xfId="0" applyNumberFormat="1" applyFont="1" applyFill="1" applyBorder="1" applyAlignment="1">
      <alignment horizontal="right"/>
    </xf>
    <xf numFmtId="3" fontId="71" fillId="3" borderId="5" xfId="0" applyNumberFormat="1" applyFont="1" applyFill="1" applyBorder="1" applyAlignment="1">
      <alignment horizontal="right"/>
    </xf>
    <xf numFmtId="0" fontId="50" fillId="3" borderId="5" xfId="0" applyFont="1" applyFill="1" applyBorder="1"/>
    <xf numFmtId="3" fontId="9" fillId="3" borderId="3" xfId="0" applyNumberFormat="1" applyFont="1" applyFill="1" applyBorder="1" applyAlignment="1">
      <alignment horizontal="right"/>
    </xf>
    <xf numFmtId="0" fontId="2" fillId="3" borderId="0" xfId="0" applyFont="1" applyFill="1" applyAlignment="1">
      <alignment wrapText="1"/>
    </xf>
    <xf numFmtId="3" fontId="5" fillId="3" borderId="3" xfId="0" applyNumberFormat="1" applyFont="1" applyFill="1" applyBorder="1" applyAlignment="1">
      <alignment horizontal="right"/>
    </xf>
    <xf numFmtId="3" fontId="5" fillId="3" borderId="0" xfId="0" applyNumberFormat="1" applyFont="1" applyFill="1" applyAlignment="1">
      <alignment horizontal="right"/>
    </xf>
    <xf numFmtId="0" fontId="4" fillId="3" borderId="15" xfId="0" applyFont="1" applyFill="1" applyBorder="1" applyAlignment="1">
      <alignment horizontal="center" vertical="center"/>
    </xf>
    <xf numFmtId="3" fontId="5" fillId="3" borderId="6" xfId="0" applyNumberFormat="1" applyFont="1" applyFill="1" applyBorder="1" applyAlignment="1">
      <alignment horizontal="right"/>
    </xf>
    <xf numFmtId="3" fontId="5" fillId="3" borderId="5" xfId="0" applyNumberFormat="1" applyFont="1" applyFill="1" applyBorder="1" applyAlignment="1">
      <alignment horizontal="right"/>
    </xf>
    <xf numFmtId="0" fontId="14" fillId="3" borderId="5" xfId="0" applyFont="1" applyFill="1" applyBorder="1"/>
    <xf numFmtId="0" fontId="9" fillId="3" borderId="12" xfId="0" applyFont="1" applyFill="1" applyBorder="1" applyAlignment="1">
      <alignment horizontal="right" vertical="center"/>
    </xf>
    <xf numFmtId="0" fontId="9" fillId="3" borderId="3" xfId="0" applyFont="1" applyFill="1" applyBorder="1" applyAlignment="1">
      <alignment horizontal="right" vertical="center"/>
    </xf>
    <xf numFmtId="0" fontId="11" fillId="3" borderId="0" xfId="0" applyFont="1" applyFill="1" applyAlignment="1">
      <alignment vertical="center"/>
    </xf>
    <xf numFmtId="0" fontId="9" fillId="3" borderId="0" xfId="0" applyFont="1" applyFill="1" applyAlignment="1">
      <alignment vertical="center"/>
    </xf>
    <xf numFmtId="0" fontId="74" fillId="3" borderId="13" xfId="0" applyFont="1" applyFill="1" applyBorder="1" applyAlignment="1">
      <alignment horizontal="right"/>
    </xf>
    <xf numFmtId="0" fontId="9" fillId="3" borderId="14" xfId="0" applyFont="1" applyFill="1" applyBorder="1" applyAlignment="1">
      <alignment horizontal="right" wrapText="1"/>
    </xf>
    <xf numFmtId="0" fontId="2" fillId="3" borderId="14" xfId="0" applyFont="1" applyFill="1" applyBorder="1" applyAlignment="1">
      <alignment horizontal="right"/>
    </xf>
    <xf numFmtId="3" fontId="2" fillId="3" borderId="12" xfId="0" applyNumberFormat="1" applyFont="1" applyFill="1" applyBorder="1" applyAlignment="1">
      <alignment horizontal="right"/>
    </xf>
    <xf numFmtId="3" fontId="2" fillId="3" borderId="1" xfId="0" applyNumberFormat="1" applyFont="1" applyFill="1" applyBorder="1" applyAlignment="1">
      <alignment horizontal="right"/>
    </xf>
    <xf numFmtId="0" fontId="10" fillId="3" borderId="10" xfId="0" applyFont="1" applyFill="1" applyBorder="1" applyAlignment="1">
      <alignment horizontal="center" vertical="center" wrapText="1"/>
    </xf>
    <xf numFmtId="3" fontId="2" fillId="3" borderId="3" xfId="0" applyNumberFormat="1" applyFont="1" applyFill="1" applyBorder="1" applyAlignment="1">
      <alignment horizontal="right"/>
    </xf>
    <xf numFmtId="0" fontId="10" fillId="3" borderId="9" xfId="0" applyFont="1" applyFill="1" applyBorder="1" applyAlignment="1">
      <alignment horizontal="center" vertical="center" wrapText="1"/>
    </xf>
    <xf numFmtId="0" fontId="9" fillId="3" borderId="5" xfId="0" applyFont="1" applyFill="1" applyBorder="1" applyAlignment="1">
      <alignment horizontal="right"/>
    </xf>
    <xf numFmtId="0" fontId="10" fillId="3" borderId="8" xfId="0" applyFont="1" applyFill="1" applyBorder="1" applyAlignment="1">
      <alignment horizontal="center" vertical="center" wrapText="1"/>
    </xf>
    <xf numFmtId="0" fontId="2" fillId="3" borderId="12" xfId="0" applyFont="1" applyFill="1" applyBorder="1" applyAlignment="1">
      <alignment horizontal="right"/>
    </xf>
    <xf numFmtId="0" fontId="9" fillId="3" borderId="2" xfId="0" applyFont="1" applyFill="1" applyBorder="1" applyAlignment="1">
      <alignment horizontal="center" vertical="center" textRotation="90"/>
    </xf>
    <xf numFmtId="0" fontId="2" fillId="3" borderId="3" xfId="0" applyFont="1" applyFill="1" applyBorder="1" applyAlignment="1">
      <alignment horizontal="right"/>
    </xf>
    <xf numFmtId="0" fontId="9" fillId="3" borderId="3" xfId="0" applyFont="1" applyFill="1" applyBorder="1" applyAlignment="1">
      <alignment horizontal="right"/>
    </xf>
    <xf numFmtId="0" fontId="10" fillId="3" borderId="9" xfId="0" applyFont="1" applyFill="1" applyBorder="1" applyAlignment="1">
      <alignment horizontal="center" vertical="center"/>
    </xf>
    <xf numFmtId="0" fontId="10" fillId="3" borderId="9" xfId="0" applyFont="1" applyFill="1" applyBorder="1" applyAlignment="1">
      <alignment vertical="center"/>
    </xf>
    <xf numFmtId="0" fontId="10" fillId="3" borderId="8" xfId="0" applyFont="1" applyFill="1" applyBorder="1" applyAlignment="1">
      <alignment vertical="center"/>
    </xf>
    <xf numFmtId="0" fontId="10" fillId="3" borderId="10" xfId="0" applyFont="1" applyFill="1" applyBorder="1" applyAlignment="1">
      <alignment horizontal="center" vertical="center"/>
    </xf>
    <xf numFmtId="0" fontId="10" fillId="3" borderId="9" xfId="0" applyFont="1" applyFill="1" applyBorder="1" applyAlignment="1">
      <alignment horizontal="center" vertical="center"/>
    </xf>
    <xf numFmtId="3" fontId="9" fillId="3" borderId="14" xfId="0" applyNumberFormat="1" applyFont="1" applyFill="1" applyBorder="1" applyAlignment="1">
      <alignment horizontal="right"/>
    </xf>
    <xf numFmtId="0" fontId="10" fillId="3" borderId="8" xfId="0" applyFont="1" applyFill="1" applyBorder="1" applyAlignment="1">
      <alignment horizontal="center" vertical="center"/>
    </xf>
    <xf numFmtId="0" fontId="20" fillId="3" borderId="0" xfId="0" applyFont="1" applyFill="1" applyAlignment="1">
      <alignment horizontal="right"/>
    </xf>
    <xf numFmtId="0" fontId="75" fillId="2" borderId="0" xfId="0" applyFont="1" applyFill="1"/>
    <xf numFmtId="0" fontId="75" fillId="2" borderId="0" xfId="0" applyFont="1" applyFill="1" applyAlignment="1">
      <alignment horizontal="right"/>
    </xf>
    <xf numFmtId="0" fontId="76" fillId="2" borderId="0" xfId="0" applyFont="1" applyFill="1" applyAlignment="1">
      <alignment horizontal="centerContinuous"/>
    </xf>
    <xf numFmtId="0" fontId="76" fillId="3" borderId="0" xfId="0" applyFont="1" applyFill="1" applyAlignment="1">
      <alignment horizontal="center"/>
    </xf>
    <xf numFmtId="0" fontId="76" fillId="2" borderId="0" xfId="0" applyFont="1" applyFill="1" applyAlignment="1">
      <alignment horizontal="center"/>
    </xf>
    <xf numFmtId="0" fontId="19" fillId="3" borderId="0" xfId="0" applyFont="1" applyFill="1" applyAlignment="1">
      <alignment horizontal="right"/>
    </xf>
    <xf numFmtId="3" fontId="9" fillId="2" borderId="5" xfId="0" applyNumberFormat="1" applyFont="1" applyFill="1" applyBorder="1" applyAlignment="1">
      <alignment horizontal="center" vertical="center"/>
    </xf>
    <xf numFmtId="0" fontId="10" fillId="2" borderId="1" xfId="0" applyFont="1" applyFill="1" applyBorder="1" applyAlignment="1">
      <alignment horizontal="left"/>
    </xf>
    <xf numFmtId="0" fontId="50" fillId="3" borderId="2" xfId="0" applyFont="1" applyFill="1" applyBorder="1"/>
    <xf numFmtId="0" fontId="9" fillId="2" borderId="13" xfId="0" applyFont="1" applyFill="1" applyBorder="1" applyAlignment="1">
      <alignment horizontal="center"/>
    </xf>
    <xf numFmtId="0" fontId="5" fillId="2" borderId="3" xfId="0" applyFont="1" applyFill="1" applyBorder="1" applyAlignment="1">
      <alignment horizontal="center" vertical="center"/>
    </xf>
    <xf numFmtId="0" fontId="5" fillId="2" borderId="1" xfId="0" applyFont="1" applyFill="1" applyBorder="1" applyAlignment="1">
      <alignment horizontal="center" wrapText="1"/>
    </xf>
    <xf numFmtId="3" fontId="19" fillId="2" borderId="1" xfId="0" applyNumberFormat="1" applyFont="1" applyFill="1" applyBorder="1" applyAlignment="1">
      <alignment horizontal="center"/>
    </xf>
    <xf numFmtId="0" fontId="10" fillId="2" borderId="2" xfId="0" applyFont="1" applyFill="1" applyBorder="1" applyAlignment="1">
      <alignment horizontal="center" vertical="center" textRotation="90"/>
    </xf>
    <xf numFmtId="0" fontId="77" fillId="2" borderId="0" xfId="0" applyFont="1" applyFill="1" applyAlignment="1">
      <alignment horizontal="center"/>
    </xf>
    <xf numFmtId="0" fontId="10" fillId="2" borderId="5" xfId="0" applyFont="1" applyFill="1" applyBorder="1" applyAlignment="1">
      <alignment horizontal="left"/>
    </xf>
    <xf numFmtId="0" fontId="3" fillId="10" borderId="0" xfId="2" applyFont="1" applyFill="1"/>
    <xf numFmtId="0" fontId="3" fillId="10" borderId="0" xfId="2" applyFont="1" applyFill="1" applyAlignment="1">
      <alignment horizontal="right"/>
    </xf>
    <xf numFmtId="0" fontId="78" fillId="10" borderId="0" xfId="2" applyFont="1" applyFill="1" applyAlignment="1">
      <alignment horizontal="right"/>
    </xf>
    <xf numFmtId="0" fontId="3" fillId="10" borderId="0" xfId="2" applyFont="1" applyFill="1" applyAlignment="1">
      <alignment horizontal="left"/>
    </xf>
    <xf numFmtId="0" fontId="3" fillId="10" borderId="0" xfId="2" applyFont="1" applyFill="1" applyAlignment="1">
      <alignment horizontal="center"/>
    </xf>
    <xf numFmtId="0" fontId="2" fillId="10" borderId="0" xfId="2" applyFont="1" applyFill="1"/>
    <xf numFmtId="0" fontId="2" fillId="10" borderId="0" xfId="2" applyFont="1" applyFill="1" applyAlignment="1">
      <alignment horizontal="right"/>
    </xf>
    <xf numFmtId="0" fontId="2" fillId="10" borderId="0" xfId="2" applyFont="1" applyFill="1" applyAlignment="1">
      <alignment horizontal="left"/>
    </xf>
    <xf numFmtId="0" fontId="2" fillId="10" borderId="0" xfId="2" applyFont="1" applyFill="1" applyAlignment="1">
      <alignment horizontal="center"/>
    </xf>
    <xf numFmtId="164" fontId="79" fillId="10" borderId="19" xfId="2" applyNumberFormat="1" applyFont="1" applyFill="1" applyBorder="1" applyAlignment="1">
      <alignment horizontal="right" vertical="center"/>
    </xf>
    <xf numFmtId="164" fontId="79" fillId="10" borderId="20" xfId="2" applyNumberFormat="1" applyFont="1" applyFill="1" applyBorder="1" applyAlignment="1">
      <alignment horizontal="right" vertical="center"/>
    </xf>
    <xf numFmtId="0" fontId="80" fillId="10" borderId="21" xfId="2" applyFont="1" applyFill="1" applyBorder="1" applyAlignment="1">
      <alignment horizontal="center" vertical="center"/>
    </xf>
    <xf numFmtId="164" fontId="81" fillId="10" borderId="22" xfId="2" applyNumberFormat="1" applyFont="1" applyFill="1" applyBorder="1" applyAlignment="1">
      <alignment horizontal="right"/>
    </xf>
    <xf numFmtId="164" fontId="81" fillId="10" borderId="0" xfId="2" applyNumberFormat="1" applyFont="1" applyFill="1" applyAlignment="1">
      <alignment horizontal="right"/>
    </xf>
    <xf numFmtId="164" fontId="81" fillId="10" borderId="23" xfId="2" applyNumberFormat="1" applyFont="1" applyFill="1" applyBorder="1" applyAlignment="1">
      <alignment horizontal="right"/>
    </xf>
    <xf numFmtId="0" fontId="81" fillId="10" borderId="23" xfId="2" applyFont="1" applyFill="1" applyBorder="1"/>
    <xf numFmtId="0" fontId="4" fillId="3" borderId="10" xfId="2" applyFont="1" applyFill="1" applyBorder="1" applyAlignment="1">
      <alignment horizontal="center" vertical="center" wrapText="1"/>
    </xf>
    <xf numFmtId="164" fontId="81" fillId="10" borderId="24" xfId="2" applyNumberFormat="1" applyFont="1" applyFill="1" applyBorder="1" applyAlignment="1">
      <alignment horizontal="right"/>
    </xf>
    <xf numFmtId="164" fontId="78" fillId="0" borderId="25" xfId="2" applyNumberFormat="1" applyFont="1" applyBorder="1" applyAlignment="1">
      <alignment horizontal="right"/>
    </xf>
    <xf numFmtId="164" fontId="81" fillId="10" borderId="25" xfId="2" applyNumberFormat="1" applyFont="1" applyFill="1" applyBorder="1" applyAlignment="1">
      <alignment horizontal="right"/>
    </xf>
    <xf numFmtId="164" fontId="81" fillId="0" borderId="25" xfId="2" applyNumberFormat="1" applyFont="1" applyBorder="1" applyAlignment="1">
      <alignment horizontal="right"/>
    </xf>
    <xf numFmtId="0" fontId="78" fillId="0" borderId="25" xfId="2" applyFont="1" applyBorder="1"/>
    <xf numFmtId="0" fontId="4" fillId="3" borderId="9" xfId="2" applyFont="1" applyFill="1" applyBorder="1" applyAlignment="1">
      <alignment horizontal="center" vertical="center" wrapText="1"/>
    </xf>
    <xf numFmtId="164" fontId="79" fillId="10" borderId="26" xfId="2" applyNumberFormat="1" applyFont="1" applyFill="1" applyBorder="1" applyAlignment="1">
      <alignment horizontal="right"/>
    </xf>
    <xf numFmtId="164" fontId="79" fillId="10" borderId="20" xfId="2" applyNumberFormat="1" applyFont="1" applyFill="1" applyBorder="1" applyAlignment="1">
      <alignment horizontal="right"/>
    </xf>
    <xf numFmtId="164" fontId="79" fillId="10" borderId="25" xfId="2" applyNumberFormat="1" applyFont="1" applyFill="1" applyBorder="1" applyAlignment="1">
      <alignment horizontal="right"/>
    </xf>
    <xf numFmtId="0" fontId="2" fillId="10" borderId="20" xfId="2" applyFont="1" applyFill="1" applyBorder="1"/>
    <xf numFmtId="0" fontId="4" fillId="3" borderId="5" xfId="2" applyFont="1" applyFill="1" applyBorder="1"/>
    <xf numFmtId="0" fontId="4" fillId="3" borderId="8" xfId="2" applyFont="1" applyFill="1" applyBorder="1" applyAlignment="1">
      <alignment horizontal="center" vertical="center" wrapText="1"/>
    </xf>
    <xf numFmtId="0" fontId="81" fillId="10" borderId="0" xfId="2" applyFont="1" applyFill="1"/>
    <xf numFmtId="164" fontId="79" fillId="10" borderId="22" xfId="2" applyNumberFormat="1" applyFont="1" applyFill="1" applyBorder="1" applyAlignment="1">
      <alignment horizontal="right"/>
    </xf>
    <xf numFmtId="164" fontId="80" fillId="10" borderId="20" xfId="2" applyNumberFormat="1" applyFont="1" applyFill="1" applyBorder="1" applyAlignment="1">
      <alignment horizontal="right"/>
    </xf>
    <xf numFmtId="164" fontId="79" fillId="10" borderId="0" xfId="2" applyNumberFormat="1" applyFont="1" applyFill="1" applyAlignment="1">
      <alignment horizontal="right"/>
    </xf>
    <xf numFmtId="0" fontId="80" fillId="10" borderId="20" xfId="2" applyFont="1" applyFill="1" applyBorder="1"/>
    <xf numFmtId="0" fontId="4" fillId="3" borderId="4" xfId="2" applyFont="1" applyFill="1" applyBorder="1"/>
    <xf numFmtId="0" fontId="2" fillId="3" borderId="7" xfId="2" applyFont="1" applyFill="1" applyBorder="1"/>
    <xf numFmtId="0" fontId="4" fillId="3" borderId="9" xfId="2" applyFont="1" applyFill="1" applyBorder="1" applyAlignment="1">
      <alignment horizontal="center" vertical="center"/>
    </xf>
    <xf numFmtId="0" fontId="4" fillId="3" borderId="8" xfId="2" applyFont="1" applyFill="1" applyBorder="1" applyAlignment="1">
      <alignment horizontal="center" vertical="center"/>
    </xf>
    <xf numFmtId="164" fontId="81" fillId="0" borderId="0" xfId="2" applyNumberFormat="1" applyFont="1" applyAlignment="1">
      <alignment horizontal="right"/>
    </xf>
    <xf numFmtId="164" fontId="81" fillId="10" borderId="14" xfId="2" applyNumberFormat="1" applyFont="1" applyFill="1" applyBorder="1" applyAlignment="1">
      <alignment horizontal="right"/>
    </xf>
    <xf numFmtId="0" fontId="81" fillId="0" borderId="0" xfId="2" applyFont="1"/>
    <xf numFmtId="164" fontId="82" fillId="10" borderId="20" xfId="2" applyNumberFormat="1" applyFont="1" applyFill="1" applyBorder="1" applyAlignment="1">
      <alignment horizontal="right"/>
    </xf>
    <xf numFmtId="0" fontId="13" fillId="10" borderId="20" xfId="2" applyFont="1" applyFill="1" applyBorder="1"/>
    <xf numFmtId="164" fontId="11" fillId="10" borderId="22" xfId="2" applyNumberFormat="1" applyFont="1" applyFill="1" applyBorder="1" applyAlignment="1">
      <alignment horizontal="right"/>
    </xf>
    <xf numFmtId="164" fontId="11" fillId="10" borderId="0" xfId="2" applyNumberFormat="1" applyFont="1" applyFill="1" applyAlignment="1">
      <alignment horizontal="right"/>
    </xf>
    <xf numFmtId="164" fontId="11" fillId="10" borderId="24" xfId="2" applyNumberFormat="1" applyFont="1" applyFill="1" applyBorder="1" applyAlignment="1">
      <alignment horizontal="right"/>
    </xf>
    <xf numFmtId="0" fontId="19" fillId="10" borderId="0" xfId="2" applyFont="1" applyFill="1"/>
    <xf numFmtId="0" fontId="4" fillId="3" borderId="9" xfId="2" applyFont="1" applyFill="1" applyBorder="1" applyAlignment="1">
      <alignment horizontal="center" vertical="center"/>
    </xf>
    <xf numFmtId="164" fontId="81" fillId="10" borderId="27" xfId="2" applyNumberFormat="1" applyFont="1" applyFill="1" applyBorder="1" applyAlignment="1">
      <alignment horizontal="right"/>
    </xf>
    <xf numFmtId="0" fontId="81" fillId="10" borderId="25" xfId="2" applyFont="1" applyFill="1" applyBorder="1"/>
    <xf numFmtId="0" fontId="2" fillId="3" borderId="15" xfId="2" applyFont="1" applyFill="1" applyBorder="1"/>
    <xf numFmtId="164" fontId="79" fillId="10" borderId="23" xfId="2" applyNumberFormat="1" applyFont="1" applyFill="1" applyBorder="1" applyAlignment="1">
      <alignment horizontal="right"/>
    </xf>
    <xf numFmtId="164" fontId="83" fillId="10" borderId="23" xfId="2" applyNumberFormat="1" applyFont="1" applyFill="1" applyBorder="1" applyAlignment="1">
      <alignment horizontal="right"/>
    </xf>
    <xf numFmtId="164" fontId="5" fillId="10" borderId="23" xfId="2" applyNumberFormat="1" applyFont="1" applyFill="1" applyBorder="1" applyAlignment="1">
      <alignment horizontal="right"/>
    </xf>
    <xf numFmtId="0" fontId="13" fillId="10" borderId="23" xfId="2" applyFont="1" applyFill="1" applyBorder="1"/>
    <xf numFmtId="0" fontId="4" fillId="3" borderId="15" xfId="2" applyFont="1" applyFill="1" applyBorder="1"/>
    <xf numFmtId="0" fontId="13" fillId="10" borderId="12" xfId="2" applyFont="1" applyFill="1" applyBorder="1" applyAlignment="1">
      <alignment horizontal="right" vertical="center"/>
    </xf>
    <xf numFmtId="0" fontId="13" fillId="10" borderId="1" xfId="2" applyFont="1" applyFill="1" applyBorder="1" applyAlignment="1">
      <alignment horizontal="right" vertical="center"/>
    </xf>
    <xf numFmtId="0" fontId="83" fillId="10" borderId="1" xfId="2" applyFont="1" applyFill="1" applyBorder="1" applyAlignment="1">
      <alignment horizontal="right"/>
    </xf>
    <xf numFmtId="0" fontId="13" fillId="10" borderId="1" xfId="2" applyFont="1" applyFill="1" applyBorder="1"/>
    <xf numFmtId="0" fontId="2" fillId="10" borderId="1" xfId="2" applyFont="1" applyFill="1" applyBorder="1"/>
    <xf numFmtId="0" fontId="82" fillId="10" borderId="2" xfId="2" applyFont="1" applyFill="1" applyBorder="1" applyAlignment="1">
      <alignment horizontal="center" vertical="center" wrapText="1"/>
    </xf>
    <xf numFmtId="0" fontId="79" fillId="10" borderId="0" xfId="2" applyFont="1" applyFill="1"/>
    <xf numFmtId="0" fontId="79" fillId="10" borderId="19" xfId="2" applyFont="1" applyFill="1" applyBorder="1" applyAlignment="1">
      <alignment horizontal="center"/>
    </xf>
    <xf numFmtId="0" fontId="79" fillId="10" borderId="26" xfId="2" applyFont="1" applyFill="1" applyBorder="1" applyAlignment="1">
      <alignment horizontal="center"/>
    </xf>
    <xf numFmtId="0" fontId="79" fillId="10" borderId="25" xfId="2" applyFont="1" applyFill="1" applyBorder="1"/>
    <xf numFmtId="0" fontId="79" fillId="10" borderId="20" xfId="2" applyFont="1" applyFill="1" applyBorder="1" applyAlignment="1">
      <alignment horizontal="center"/>
    </xf>
    <xf numFmtId="0" fontId="14" fillId="10" borderId="0" xfId="2" applyFont="1" applyFill="1"/>
    <xf numFmtId="0" fontId="13" fillId="10" borderId="0" xfId="2" applyFont="1" applyFill="1"/>
    <xf numFmtId="0" fontId="82" fillId="10" borderId="7" xfId="2" applyFont="1" applyFill="1" applyBorder="1" applyAlignment="1">
      <alignment horizontal="center" vertical="center" wrapText="1"/>
    </xf>
    <xf numFmtId="0" fontId="79" fillId="10" borderId="28" xfId="2" applyFont="1" applyFill="1" applyBorder="1" applyAlignment="1">
      <alignment horizontal="center"/>
    </xf>
    <xf numFmtId="0" fontId="79" fillId="10" borderId="29" xfId="2" applyFont="1" applyFill="1" applyBorder="1" applyAlignment="1">
      <alignment horizontal="center"/>
    </xf>
    <xf numFmtId="0" fontId="14" fillId="10" borderId="14" xfId="2" applyFont="1" applyFill="1" applyBorder="1"/>
    <xf numFmtId="0" fontId="13" fillId="10" borderId="14" xfId="2" applyFont="1" applyFill="1" applyBorder="1"/>
    <xf numFmtId="0" fontId="82" fillId="10" borderId="15" xfId="2" applyFont="1" applyFill="1" applyBorder="1" applyAlignment="1">
      <alignment horizontal="center" vertical="center" wrapText="1"/>
    </xf>
    <xf numFmtId="0" fontId="13" fillId="10" borderId="0" xfId="2" applyFont="1" applyFill="1" applyAlignment="1">
      <alignment horizontal="right" vertical="center"/>
    </xf>
    <xf numFmtId="0" fontId="83" fillId="10" borderId="0" xfId="2" applyFont="1" applyFill="1" applyAlignment="1">
      <alignment horizontal="right"/>
    </xf>
    <xf numFmtId="0" fontId="14" fillId="10" borderId="0" xfId="2" applyFont="1" applyFill="1" applyAlignment="1">
      <alignment horizontal="right"/>
    </xf>
    <xf numFmtId="0" fontId="82" fillId="10" borderId="0" xfId="2" applyFont="1" applyFill="1" applyAlignment="1">
      <alignment vertical="center" wrapText="1"/>
    </xf>
    <xf numFmtId="0" fontId="20" fillId="10" borderId="0" xfId="2" applyFont="1" applyFill="1" applyAlignment="1">
      <alignment horizontal="right"/>
    </xf>
    <xf numFmtId="0" fontId="81" fillId="10" borderId="0" xfId="2" applyFont="1" applyFill="1" applyAlignment="1">
      <alignment horizontal="right"/>
    </xf>
    <xf numFmtId="0" fontId="7" fillId="10" borderId="0" xfId="2" applyFont="1" applyFill="1" applyAlignment="1">
      <alignment horizontal="right"/>
    </xf>
    <xf numFmtId="0" fontId="4" fillId="10" borderId="0" xfId="2" applyFont="1" applyFill="1" applyAlignment="1">
      <alignment horizontal="center"/>
    </xf>
    <xf numFmtId="0" fontId="21" fillId="10" borderId="0" xfId="2" applyFont="1" applyFill="1" applyAlignment="1">
      <alignment horizontal="center"/>
    </xf>
    <xf numFmtId="0" fontId="4" fillId="10" borderId="0" xfId="2" applyFont="1" applyFill="1" applyAlignment="1">
      <alignment horizontal="center"/>
    </xf>
    <xf numFmtId="0" fontId="21" fillId="10" borderId="0" xfId="2" applyFont="1" applyFill="1" applyAlignment="1">
      <alignment horizontal="left"/>
    </xf>
    <xf numFmtId="3" fontId="79" fillId="10" borderId="22" xfId="2" applyNumberFormat="1" applyFont="1" applyFill="1" applyBorder="1" applyAlignment="1">
      <alignment horizontal="center" vertical="center"/>
    </xf>
    <xf numFmtId="3" fontId="79" fillId="10" borderId="23" xfId="2" applyNumberFormat="1" applyFont="1" applyFill="1" applyBorder="1" applyAlignment="1">
      <alignment horizontal="center" vertical="center"/>
    </xf>
    <xf numFmtId="0" fontId="80" fillId="10" borderId="30" xfId="2" applyFont="1" applyFill="1" applyBorder="1" applyAlignment="1">
      <alignment horizontal="center" vertical="center"/>
    </xf>
    <xf numFmtId="0" fontId="80" fillId="10" borderId="31" xfId="2" applyFont="1" applyFill="1" applyBorder="1" applyAlignment="1">
      <alignment horizontal="center" vertical="center"/>
    </xf>
    <xf numFmtId="3" fontId="81" fillId="10" borderId="12" xfId="2" applyNumberFormat="1" applyFont="1" applyFill="1" applyBorder="1" applyAlignment="1">
      <alignment horizontal="center"/>
    </xf>
    <xf numFmtId="3" fontId="2" fillId="10" borderId="1" xfId="2" applyNumberFormat="1" applyFont="1" applyFill="1" applyBorder="1" applyAlignment="1">
      <alignment horizontal="center"/>
    </xf>
    <xf numFmtId="3" fontId="81" fillId="10" borderId="1" xfId="2" applyNumberFormat="1" applyFont="1" applyFill="1" applyBorder="1" applyAlignment="1">
      <alignment horizontal="center"/>
    </xf>
    <xf numFmtId="3" fontId="79" fillId="10" borderId="3" xfId="2" applyNumberFormat="1" applyFont="1" applyFill="1" applyBorder="1" applyAlignment="1">
      <alignment horizontal="center"/>
    </xf>
    <xf numFmtId="3" fontId="79" fillId="10" borderId="0" xfId="2" applyNumberFormat="1" applyFont="1" applyFill="1" applyAlignment="1">
      <alignment horizontal="center"/>
    </xf>
    <xf numFmtId="3" fontId="81" fillId="10" borderId="3" xfId="2" applyNumberFormat="1" applyFont="1" applyFill="1" applyBorder="1" applyAlignment="1">
      <alignment horizontal="center"/>
    </xf>
    <xf numFmtId="3" fontId="2" fillId="10" borderId="0" xfId="2" applyNumberFormat="1" applyFont="1" applyFill="1" applyAlignment="1">
      <alignment horizontal="center"/>
    </xf>
    <xf numFmtId="3" fontId="81" fillId="10" borderId="0" xfId="2" applyNumberFormat="1" applyFont="1" applyFill="1" applyAlignment="1">
      <alignment horizontal="center"/>
    </xf>
    <xf numFmtId="3" fontId="79" fillId="10" borderId="13" xfId="2" applyNumberFormat="1" applyFont="1" applyFill="1" applyBorder="1" applyAlignment="1">
      <alignment horizontal="center"/>
    </xf>
    <xf numFmtId="3" fontId="79" fillId="10" borderId="14" xfId="2" applyNumberFormat="1" applyFont="1" applyFill="1" applyBorder="1" applyAlignment="1">
      <alignment horizontal="center"/>
    </xf>
    <xf numFmtId="3" fontId="2" fillId="10" borderId="14" xfId="2" applyNumberFormat="1" applyFont="1" applyFill="1" applyBorder="1" applyAlignment="1">
      <alignment horizontal="center"/>
    </xf>
    <xf numFmtId="3" fontId="5" fillId="10" borderId="14" xfId="2" applyNumberFormat="1" applyFont="1" applyFill="1" applyBorder="1" applyAlignment="1">
      <alignment horizontal="center"/>
    </xf>
    <xf numFmtId="0" fontId="79" fillId="10" borderId="14" xfId="2" applyFont="1" applyFill="1" applyBorder="1" applyAlignment="1">
      <alignment horizontal="center"/>
    </xf>
    <xf numFmtId="0" fontId="2" fillId="0" borderId="0" xfId="2" applyFont="1"/>
    <xf numFmtId="0" fontId="9" fillId="0" borderId="7" xfId="2" applyFont="1" applyBorder="1"/>
    <xf numFmtId="3" fontId="79" fillId="10" borderId="27" xfId="2" applyNumberFormat="1" applyFont="1" applyFill="1" applyBorder="1" applyAlignment="1">
      <alignment horizontal="center"/>
    </xf>
    <xf numFmtId="3" fontId="79" fillId="10" borderId="25" xfId="2" applyNumberFormat="1" applyFont="1" applyFill="1" applyBorder="1" applyAlignment="1">
      <alignment horizontal="center"/>
    </xf>
    <xf numFmtId="3" fontId="5" fillId="10" borderId="25" xfId="2" applyNumberFormat="1" applyFont="1" applyFill="1" applyBorder="1" applyAlignment="1">
      <alignment horizontal="center"/>
    </xf>
    <xf numFmtId="3" fontId="81" fillId="10" borderId="24" xfId="2" applyNumberFormat="1" applyFont="1" applyFill="1" applyBorder="1" applyAlignment="1">
      <alignment horizontal="center"/>
    </xf>
    <xf numFmtId="3" fontId="79" fillId="10" borderId="24" xfId="2" applyNumberFormat="1" applyFont="1" applyFill="1" applyBorder="1" applyAlignment="1">
      <alignment horizontal="center"/>
    </xf>
    <xf numFmtId="0" fontId="79" fillId="10" borderId="0" xfId="2" applyFont="1" applyFill="1" applyAlignment="1">
      <alignment horizontal="center"/>
    </xf>
    <xf numFmtId="0" fontId="81" fillId="10" borderId="0" xfId="2" applyFont="1" applyFill="1" applyAlignment="1">
      <alignment horizontal="center"/>
    </xf>
    <xf numFmtId="3" fontId="11" fillId="10" borderId="24" xfId="2" applyNumberFormat="1" applyFont="1" applyFill="1" applyBorder="1" applyAlignment="1">
      <alignment horizontal="center"/>
    </xf>
    <xf numFmtId="3" fontId="11" fillId="10" borderId="0" xfId="2" applyNumberFormat="1" applyFont="1" applyFill="1" applyAlignment="1">
      <alignment horizontal="center"/>
    </xf>
    <xf numFmtId="0" fontId="11" fillId="10" borderId="0" xfId="2" applyFont="1" applyFill="1" applyAlignment="1">
      <alignment horizontal="center"/>
    </xf>
    <xf numFmtId="3" fontId="9" fillId="10" borderId="24" xfId="2" applyNumberFormat="1" applyFont="1" applyFill="1" applyBorder="1" applyAlignment="1">
      <alignment horizontal="center"/>
    </xf>
    <xf numFmtId="3" fontId="9" fillId="10" borderId="0" xfId="2" applyNumberFormat="1" applyFont="1" applyFill="1" applyAlignment="1">
      <alignment horizontal="center"/>
    </xf>
    <xf numFmtId="0" fontId="9" fillId="10" borderId="0" xfId="2" applyFont="1" applyFill="1" applyAlignment="1">
      <alignment horizontal="center"/>
    </xf>
    <xf numFmtId="0" fontId="4" fillId="2" borderId="7" xfId="2" applyFont="1" applyFill="1" applyBorder="1" applyAlignment="1">
      <alignment horizontal="center" vertical="center" wrapText="1"/>
    </xf>
    <xf numFmtId="3" fontId="79" fillId="10" borderId="26" xfId="2" applyNumberFormat="1" applyFont="1" applyFill="1" applyBorder="1" applyAlignment="1">
      <alignment horizontal="center"/>
    </xf>
    <xf numFmtId="3" fontId="79" fillId="10" borderId="20" xfId="2" applyNumberFormat="1" applyFont="1" applyFill="1" applyBorder="1" applyAlignment="1">
      <alignment horizontal="center"/>
    </xf>
    <xf numFmtId="3" fontId="2" fillId="10" borderId="20" xfId="2" applyNumberFormat="1" applyFont="1" applyFill="1" applyBorder="1" applyAlignment="1">
      <alignment horizontal="center"/>
    </xf>
    <xf numFmtId="3" fontId="5" fillId="10" borderId="20" xfId="2" applyNumberFormat="1" applyFont="1" applyFill="1" applyBorder="1" applyAlignment="1">
      <alignment horizontal="center"/>
    </xf>
    <xf numFmtId="0" fontId="10" fillId="2" borderId="5" xfId="2" applyFont="1" applyFill="1" applyBorder="1"/>
    <xf numFmtId="3" fontId="5" fillId="10" borderId="0" xfId="2" applyNumberFormat="1" applyFont="1" applyFill="1" applyAlignment="1">
      <alignment horizontal="center"/>
    </xf>
    <xf numFmtId="0" fontId="79" fillId="10" borderId="20" xfId="2" applyFont="1" applyFill="1" applyBorder="1" applyAlignment="1">
      <alignment horizontal="center"/>
    </xf>
    <xf numFmtId="0" fontId="3" fillId="0" borderId="0" xfId="2" applyFont="1"/>
    <xf numFmtId="3" fontId="5" fillId="10" borderId="24" xfId="2" applyNumberFormat="1" applyFont="1" applyFill="1" applyBorder="1" applyAlignment="1">
      <alignment horizontal="center"/>
    </xf>
    <xf numFmtId="3" fontId="5" fillId="10" borderId="26" xfId="2" applyNumberFormat="1" applyFont="1" applyFill="1" applyBorder="1" applyAlignment="1">
      <alignment horizontal="center"/>
    </xf>
    <xf numFmtId="0" fontId="13" fillId="10" borderId="22" xfId="2" applyFont="1" applyFill="1" applyBorder="1" applyAlignment="1">
      <alignment horizontal="center"/>
    </xf>
    <xf numFmtId="0" fontId="13" fillId="10" borderId="23" xfId="2" applyFont="1" applyFill="1" applyBorder="1" applyAlignment="1">
      <alignment horizontal="center"/>
    </xf>
    <xf numFmtId="0" fontId="79" fillId="10" borderId="25" xfId="2" applyFont="1" applyFill="1" applyBorder="1" applyAlignment="1">
      <alignment horizontal="center"/>
    </xf>
    <xf numFmtId="0" fontId="79" fillId="10" borderId="27" xfId="2" applyFont="1" applyFill="1" applyBorder="1" applyAlignment="1">
      <alignment horizontal="center"/>
    </xf>
    <xf numFmtId="0" fontId="14" fillId="10" borderId="25" xfId="2" applyFont="1" applyFill="1" applyBorder="1"/>
    <xf numFmtId="0" fontId="7" fillId="10" borderId="0" xfId="2" applyFont="1" applyFill="1" applyAlignment="1">
      <alignment horizontal="center"/>
    </xf>
    <xf numFmtId="0" fontId="20" fillId="10" borderId="0" xfId="2" applyFont="1" applyFill="1" applyAlignment="1">
      <alignment horizontal="center"/>
    </xf>
    <xf numFmtId="0" fontId="4" fillId="10" borderId="0" xfId="2" applyFont="1" applyFill="1" applyAlignment="1">
      <alignment horizontal="center" vertical="center"/>
    </xf>
    <xf numFmtId="3" fontId="81" fillId="10" borderId="22" xfId="2" applyNumberFormat="1" applyFont="1" applyFill="1" applyBorder="1" applyAlignment="1">
      <alignment horizontal="center"/>
    </xf>
    <xf numFmtId="3" fontId="2" fillId="10" borderId="23" xfId="2" applyNumberFormat="1" applyFont="1" applyFill="1" applyBorder="1" applyAlignment="1">
      <alignment horizontal="center"/>
    </xf>
    <xf numFmtId="3" fontId="81" fillId="10" borderId="23" xfId="2" applyNumberFormat="1" applyFont="1" applyFill="1" applyBorder="1" applyAlignment="1">
      <alignment horizontal="center"/>
    </xf>
    <xf numFmtId="0" fontId="2" fillId="10" borderId="23" xfId="2" applyFont="1" applyFill="1" applyBorder="1" applyAlignment="1">
      <alignment horizontal="center"/>
    </xf>
    <xf numFmtId="0" fontId="3" fillId="2" borderId="7" xfId="2" applyFont="1" applyFill="1" applyBorder="1"/>
    <xf numFmtId="0" fontId="5" fillId="2" borderId="7" xfId="2" applyFont="1" applyFill="1" applyBorder="1"/>
    <xf numFmtId="0" fontId="5" fillId="2" borderId="0" xfId="2" applyFont="1" applyFill="1"/>
    <xf numFmtId="3" fontId="5" fillId="10" borderId="27" xfId="2" applyNumberFormat="1" applyFont="1" applyFill="1" applyBorder="1" applyAlignment="1">
      <alignment horizontal="center"/>
    </xf>
    <xf numFmtId="3" fontId="9" fillId="0" borderId="0" xfId="2" applyNumberFormat="1" applyFont="1" applyAlignment="1">
      <alignment horizontal="center"/>
    </xf>
    <xf numFmtId="3" fontId="5" fillId="10" borderId="1" xfId="2" applyNumberFormat="1" applyFont="1" applyFill="1" applyBorder="1" applyAlignment="1">
      <alignment horizontal="center"/>
    </xf>
    <xf numFmtId="0" fontId="13" fillId="10" borderId="12" xfId="2" applyFont="1" applyFill="1" applyBorder="1" applyAlignment="1">
      <alignment horizontal="center"/>
    </xf>
    <xf numFmtId="0" fontId="13" fillId="10" borderId="1" xfId="2" applyFont="1" applyFill="1" applyBorder="1" applyAlignment="1">
      <alignment horizontal="center"/>
    </xf>
    <xf numFmtId="0" fontId="79" fillId="10" borderId="13" xfId="2" applyFont="1" applyFill="1" applyBorder="1" applyAlignment="1">
      <alignment horizontal="center"/>
    </xf>
    <xf numFmtId="0" fontId="79" fillId="10" borderId="32" xfId="2" applyFont="1" applyFill="1" applyBorder="1" applyAlignment="1">
      <alignment horizontal="center"/>
    </xf>
    <xf numFmtId="0" fontId="4" fillId="10" borderId="0" xfId="2" applyFont="1" applyFill="1" applyAlignment="1">
      <alignment horizontal="center" wrapText="1"/>
    </xf>
    <xf numFmtId="0" fontId="5" fillId="10" borderId="0" xfId="2" applyFont="1" applyFill="1" applyAlignment="1">
      <alignment horizontal="left"/>
    </xf>
    <xf numFmtId="0" fontId="5" fillId="10" borderId="0" xfId="2" applyFont="1" applyFill="1" applyAlignment="1">
      <alignment horizontal="center"/>
    </xf>
    <xf numFmtId="0" fontId="4" fillId="10" borderId="0" xfId="2" applyFont="1" applyFill="1" applyAlignment="1">
      <alignment horizontal="center" wrapText="1"/>
    </xf>
    <xf numFmtId="0" fontId="4" fillId="10" borderId="0" xfId="2" applyFont="1" applyFill="1"/>
    <xf numFmtId="3" fontId="79" fillId="10" borderId="6" xfId="2" applyNumberFormat="1" applyFont="1" applyFill="1" applyBorder="1" applyAlignment="1">
      <alignment horizontal="center" vertical="center"/>
    </xf>
    <xf numFmtId="3" fontId="79" fillId="10" borderId="5" xfId="2" applyNumberFormat="1" applyFont="1" applyFill="1" applyBorder="1" applyAlignment="1">
      <alignment horizontal="center" vertical="center"/>
    </xf>
    <xf numFmtId="0" fontId="80" fillId="10" borderId="5" xfId="2" applyFont="1" applyFill="1" applyBorder="1" applyAlignment="1">
      <alignment horizontal="center" vertical="center"/>
    </xf>
    <xf numFmtId="0" fontId="80" fillId="10" borderId="33" xfId="2" applyFont="1" applyFill="1" applyBorder="1" applyAlignment="1">
      <alignment horizontal="center" vertical="center"/>
    </xf>
    <xf numFmtId="0" fontId="69" fillId="2" borderId="0" xfId="0" applyFont="1" applyFill="1"/>
    <xf numFmtId="0" fontId="84" fillId="2" borderId="0" xfId="0" applyFont="1" applyFill="1"/>
    <xf numFmtId="3" fontId="11" fillId="2" borderId="3" xfId="0" quotePrefix="1" applyNumberFormat="1" applyFont="1" applyFill="1" applyBorder="1" applyAlignment="1">
      <alignment horizontal="right"/>
    </xf>
    <xf numFmtId="3" fontId="11" fillId="2" borderId="3" xfId="0" quotePrefix="1" applyNumberFormat="1" applyFont="1" applyFill="1" applyBorder="1" applyAlignment="1">
      <alignment horizontal="left"/>
    </xf>
    <xf numFmtId="3" fontId="11" fillId="2" borderId="13" xfId="0" quotePrefix="1" applyNumberFormat="1" applyFont="1" applyFill="1" applyBorder="1" applyAlignment="1">
      <alignment horizontal="right"/>
    </xf>
    <xf numFmtId="3" fontId="11" fillId="2" borderId="6" xfId="0" quotePrefix="1" applyNumberFormat="1" applyFont="1" applyFill="1" applyBorder="1" applyAlignment="1">
      <alignment horizontal="right"/>
    </xf>
    <xf numFmtId="0" fontId="10" fillId="8" borderId="4" xfId="0" applyFont="1" applyFill="1" applyBorder="1"/>
    <xf numFmtId="3" fontId="11" fillId="2" borderId="6" xfId="0" applyNumberFormat="1" applyFont="1" applyFill="1" applyBorder="1"/>
    <xf numFmtId="0" fontId="13" fillId="2" borderId="6" xfId="0" applyFont="1" applyFill="1" applyBorder="1" applyAlignment="1">
      <alignment horizontal="right" vertical="center" wrapText="1"/>
    </xf>
    <xf numFmtId="0" fontId="4" fillId="2" borderId="5" xfId="0" applyFont="1" applyFill="1" applyBorder="1"/>
    <xf numFmtId="0" fontId="13" fillId="2" borderId="3" xfId="0" applyFont="1" applyFill="1" applyBorder="1" applyAlignment="1">
      <alignment horizontal="center" vertical="center" wrapText="1"/>
    </xf>
    <xf numFmtId="3" fontId="11" fillId="3" borderId="6" xfId="0" applyNumberFormat="1" applyFont="1" applyFill="1" applyBorder="1"/>
    <xf numFmtId="3" fontId="11" fillId="2" borderId="13" xfId="0" applyNumberFormat="1" applyFont="1" applyFill="1" applyBorder="1"/>
    <xf numFmtId="0" fontId="50" fillId="3" borderId="1" xfId="0" applyFont="1" applyFill="1" applyBorder="1"/>
    <xf numFmtId="0" fontId="10" fillId="2" borderId="9" xfId="0" applyFont="1" applyFill="1" applyBorder="1" applyAlignment="1">
      <alignment vertical="center"/>
    </xf>
    <xf numFmtId="0" fontId="10" fillId="2" borderId="8" xfId="0" applyFont="1" applyFill="1" applyBorder="1" applyAlignment="1">
      <alignment vertical="center"/>
    </xf>
    <xf numFmtId="0" fontId="10" fillId="2" borderId="6" xfId="0" applyFont="1" applyFill="1" applyBorder="1" applyAlignment="1">
      <alignment horizontal="left"/>
    </xf>
    <xf numFmtId="0" fontId="10" fillId="2" borderId="4" xfId="0" applyFont="1" applyFill="1" applyBorder="1" applyAlignment="1">
      <alignment horizontal="left"/>
    </xf>
    <xf numFmtId="3" fontId="10" fillId="2" borderId="6" xfId="0" applyNumberFormat="1" applyFont="1" applyFill="1" applyBorder="1"/>
    <xf numFmtId="0" fontId="85" fillId="11" borderId="0" xfId="0" applyFont="1" applyFill="1" applyAlignment="1">
      <alignment horizontal="left"/>
    </xf>
    <xf numFmtId="3" fontId="5" fillId="2" borderId="13" xfId="0" applyNumberFormat="1" applyFont="1" applyFill="1" applyBorder="1"/>
    <xf numFmtId="0" fontId="13" fillId="2" borderId="3" xfId="0" applyFont="1" applyFill="1" applyBorder="1" applyAlignment="1">
      <alignment horizontal="right" vertical="center" wrapText="1"/>
    </xf>
    <xf numFmtId="3" fontId="84" fillId="0" borderId="0" xfId="0" applyNumberFormat="1" applyFont="1"/>
    <xf numFmtId="0" fontId="86" fillId="2" borderId="0" xfId="0" applyFont="1" applyFill="1"/>
    <xf numFmtId="0" fontId="27" fillId="0" borderId="0" xfId="0" applyFont="1"/>
    <xf numFmtId="0" fontId="27" fillId="3" borderId="0" xfId="0" applyFont="1" applyFill="1" applyAlignment="1">
      <alignment horizontal="center"/>
    </xf>
    <xf numFmtId="0" fontId="10" fillId="3" borderId="5" xfId="0" applyFont="1" applyFill="1" applyBorder="1" applyAlignment="1">
      <alignment horizontal="center"/>
    </xf>
    <xf numFmtId="0" fontId="10" fillId="3" borderId="4" xfId="0" applyFont="1" applyFill="1" applyBorder="1" applyAlignment="1">
      <alignment horizontal="center"/>
    </xf>
    <xf numFmtId="0" fontId="7" fillId="4" borderId="0" xfId="0" applyFont="1" applyFill="1"/>
    <xf numFmtId="0" fontId="9" fillId="3" borderId="12" xfId="0" applyFont="1" applyFill="1" applyBorder="1" applyAlignment="1">
      <alignment horizontal="right"/>
    </xf>
    <xf numFmtId="0" fontId="11" fillId="3" borderId="1" xfId="0" applyFont="1" applyFill="1" applyBorder="1" applyAlignment="1">
      <alignment horizontal="right"/>
    </xf>
    <xf numFmtId="0" fontId="10" fillId="3" borderId="2" xfId="0" applyFont="1" applyFill="1" applyBorder="1"/>
    <xf numFmtId="0" fontId="11" fillId="3" borderId="3" xfId="0" applyFont="1" applyFill="1" applyBorder="1" applyAlignment="1">
      <alignment horizontal="right"/>
    </xf>
    <xf numFmtId="0" fontId="9" fillId="3" borderId="13" xfId="0" applyFont="1" applyFill="1" applyBorder="1" applyAlignment="1">
      <alignment horizontal="right"/>
    </xf>
    <xf numFmtId="0" fontId="9" fillId="3" borderId="14" xfId="0" applyFont="1" applyFill="1" applyBorder="1" applyAlignment="1">
      <alignment horizontal="right"/>
    </xf>
    <xf numFmtId="0" fontId="9" fillId="3" borderId="6" xfId="0" applyFont="1" applyFill="1" applyBorder="1" applyAlignment="1">
      <alignment horizontal="right"/>
    </xf>
    <xf numFmtId="1" fontId="11" fillId="3" borderId="0" xfId="0" applyNumberFormat="1" applyFont="1" applyFill="1" applyAlignment="1">
      <alignment horizontal="right"/>
    </xf>
    <xf numFmtId="3" fontId="11" fillId="3" borderId="3" xfId="0" quotePrefix="1" applyNumberFormat="1" applyFont="1" applyFill="1" applyBorder="1" applyAlignment="1">
      <alignment horizontal="right"/>
    </xf>
    <xf numFmtId="3" fontId="9" fillId="3" borderId="3" xfId="0" quotePrefix="1" applyNumberFormat="1" applyFont="1" applyFill="1" applyBorder="1" applyAlignment="1">
      <alignment horizontal="right"/>
    </xf>
    <xf numFmtId="0" fontId="2" fillId="4" borderId="0" xfId="0" applyFont="1" applyFill="1"/>
    <xf numFmtId="1" fontId="11" fillId="3" borderId="0" xfId="0" quotePrefix="1" applyNumberFormat="1" applyFont="1" applyFill="1" applyAlignment="1">
      <alignment horizontal="right"/>
    </xf>
    <xf numFmtId="3" fontId="9" fillId="3" borderId="6" xfId="0" quotePrefix="1" applyNumberFormat="1" applyFont="1" applyFill="1" applyBorder="1" applyAlignment="1">
      <alignment horizontal="right"/>
    </xf>
    <xf numFmtId="1" fontId="9" fillId="3" borderId="0" xfId="0" quotePrefix="1" applyNumberFormat="1" applyFont="1" applyFill="1" applyAlignment="1">
      <alignment horizontal="right"/>
    </xf>
    <xf numFmtId="0" fontId="9" fillId="4" borderId="0" xfId="0" applyFont="1" applyFill="1"/>
    <xf numFmtId="0" fontId="84" fillId="4" borderId="0" xfId="0" applyFont="1" applyFill="1"/>
    <xf numFmtId="0" fontId="13" fillId="3" borderId="6" xfId="0" applyFont="1" applyFill="1" applyBorder="1" applyAlignment="1">
      <alignment horizontal="right" vertical="center" wrapText="1"/>
    </xf>
    <xf numFmtId="0" fontId="13" fillId="3" borderId="5" xfId="0" applyFont="1" applyFill="1" applyBorder="1" applyAlignment="1">
      <alignment horizontal="right" vertical="center" wrapText="1"/>
    </xf>
    <xf numFmtId="0" fontId="13" fillId="3" borderId="1" xfId="0" applyFont="1" applyFill="1" applyBorder="1" applyAlignment="1">
      <alignment horizontal="right" vertical="center" wrapText="1"/>
    </xf>
    <xf numFmtId="0" fontId="13" fillId="3" borderId="16" xfId="0" applyFont="1" applyFill="1" applyBorder="1" applyAlignment="1">
      <alignment horizontal="center"/>
    </xf>
    <xf numFmtId="0" fontId="13" fillId="3" borderId="17" xfId="0" applyFont="1" applyFill="1" applyBorder="1" applyAlignment="1">
      <alignment horizontal="center"/>
    </xf>
    <xf numFmtId="0" fontId="13" fillId="3" borderId="1" xfId="0" applyFont="1" applyFill="1" applyBorder="1" applyAlignment="1">
      <alignment horizontal="center"/>
    </xf>
    <xf numFmtId="0" fontId="2" fillId="3" borderId="17" xfId="0" applyFont="1" applyFill="1" applyBorder="1"/>
    <xf numFmtId="0" fontId="7" fillId="3" borderId="18" xfId="0" applyFont="1" applyFill="1" applyBorder="1" applyAlignment="1">
      <alignment horizontal="right"/>
    </xf>
    <xf numFmtId="0" fontId="7" fillId="3" borderId="18" xfId="0" applyFont="1" applyFill="1" applyBorder="1" applyAlignment="1">
      <alignment horizontal="centerContinuous"/>
    </xf>
    <xf numFmtId="0" fontId="7" fillId="2" borderId="18" xfId="0" applyFont="1" applyFill="1" applyBorder="1" applyAlignment="1">
      <alignment horizontal="centerContinuous"/>
    </xf>
    <xf numFmtId="0" fontId="7" fillId="3" borderId="18" xfId="0" applyFont="1" applyFill="1" applyBorder="1"/>
    <xf numFmtId="0" fontId="7" fillId="3" borderId="0" xfId="0" applyFont="1" applyFill="1" applyAlignment="1">
      <alignment horizontal="centerContinuous"/>
    </xf>
    <xf numFmtId="1" fontId="11" fillId="3" borderId="1" xfId="0" applyNumberFormat="1" applyFont="1" applyFill="1" applyBorder="1" applyAlignment="1">
      <alignment horizontal="right"/>
    </xf>
    <xf numFmtId="3" fontId="9" fillId="3" borderId="13" xfId="0" applyNumberFormat="1" applyFont="1" applyFill="1" applyBorder="1" applyAlignment="1">
      <alignment horizontal="right"/>
    </xf>
    <xf numFmtId="3" fontId="9" fillId="2" borderId="3" xfId="0" applyNumberFormat="1" applyFont="1" applyFill="1" applyBorder="1" applyAlignment="1">
      <alignment horizontal="right"/>
    </xf>
    <xf numFmtId="3" fontId="9" fillId="2" borderId="14" xfId="0" applyNumberFormat="1" applyFont="1" applyFill="1" applyBorder="1" applyAlignment="1">
      <alignment horizontal="right"/>
    </xf>
    <xf numFmtId="3" fontId="9" fillId="2" borderId="6" xfId="0" applyNumberFormat="1" applyFont="1" applyFill="1" applyBorder="1" applyAlignment="1">
      <alignment horizontal="right"/>
    </xf>
    <xf numFmtId="0" fontId="13" fillId="2" borderId="1" xfId="0" applyFont="1" applyFill="1" applyBorder="1" applyAlignment="1">
      <alignment horizontal="right" vertical="center" wrapText="1"/>
    </xf>
    <xf numFmtId="0" fontId="13" fillId="0" borderId="1" xfId="0" applyFont="1" applyBorder="1" applyAlignment="1">
      <alignment horizontal="right" vertical="center" wrapText="1"/>
    </xf>
    <xf numFmtId="0" fontId="13" fillId="2" borderId="16" xfId="0" applyFont="1" applyFill="1" applyBorder="1" applyAlignment="1">
      <alignment horizontal="centerContinuous"/>
    </xf>
    <xf numFmtId="0" fontId="13" fillId="2" borderId="1" xfId="0" applyFont="1" applyFill="1" applyBorder="1" applyAlignment="1">
      <alignment horizontal="centerContinuous"/>
    </xf>
    <xf numFmtId="0" fontId="13" fillId="0" borderId="1" xfId="0" applyFont="1" applyBorder="1" applyAlignment="1">
      <alignment horizontal="centerContinuous"/>
    </xf>
    <xf numFmtId="0" fontId="13" fillId="3" borderId="17" xfId="0" applyFont="1" applyFill="1" applyBorder="1" applyAlignment="1">
      <alignment horizontal="center"/>
    </xf>
    <xf numFmtId="0" fontId="3" fillId="2" borderId="18" xfId="0" applyFont="1" applyFill="1" applyBorder="1" applyAlignment="1">
      <alignment horizontal="centerContinuous"/>
    </xf>
    <xf numFmtId="0" fontId="3" fillId="0" borderId="18" xfId="0" applyFont="1" applyBorder="1" applyAlignment="1">
      <alignment horizontal="centerContinuous"/>
    </xf>
    <xf numFmtId="0" fontId="40" fillId="3" borderId="0" xfId="0" applyFont="1" applyFill="1"/>
    <xf numFmtId="3" fontId="71" fillId="3" borderId="0" xfId="0" applyNumberFormat="1" applyFont="1" applyFill="1"/>
    <xf numFmtId="0" fontId="71" fillId="3" borderId="5" xfId="0" applyFont="1" applyFill="1" applyBorder="1" applyAlignment="1">
      <alignment horizontal="right"/>
    </xf>
    <xf numFmtId="0" fontId="40" fillId="3" borderId="3" xfId="0" applyFont="1" applyFill="1" applyBorder="1" applyAlignment="1">
      <alignment horizontal="right"/>
    </xf>
    <xf numFmtId="1" fontId="40" fillId="3" borderId="0" xfId="0" applyNumberFormat="1" applyFont="1" applyFill="1"/>
    <xf numFmtId="0" fontId="40" fillId="3" borderId="0" xfId="0" applyFont="1" applyFill="1" applyAlignment="1">
      <alignment horizontal="right"/>
    </xf>
    <xf numFmtId="0" fontId="71" fillId="3" borderId="3" xfId="0" applyFont="1" applyFill="1" applyBorder="1" applyAlignment="1">
      <alignment horizontal="right"/>
    </xf>
    <xf numFmtId="0" fontId="71" fillId="3" borderId="0" xfId="0" applyFont="1" applyFill="1" applyAlignment="1">
      <alignment horizontal="right"/>
    </xf>
    <xf numFmtId="0" fontId="71" fillId="3" borderId="13" xfId="0" applyFont="1" applyFill="1" applyBorder="1" applyAlignment="1">
      <alignment horizontal="right"/>
    </xf>
    <xf numFmtId="0" fontId="71" fillId="3" borderId="14" xfId="0" applyFont="1" applyFill="1" applyBorder="1" applyAlignment="1">
      <alignment horizontal="right"/>
    </xf>
    <xf numFmtId="0" fontId="71" fillId="3" borderId="14" xfId="0" applyFont="1" applyFill="1" applyBorder="1"/>
    <xf numFmtId="0" fontId="71" fillId="3" borderId="6" xfId="0" applyFont="1" applyFill="1" applyBorder="1" applyAlignment="1">
      <alignment horizontal="right"/>
    </xf>
    <xf numFmtId="0" fontId="71" fillId="3" borderId="7" xfId="0" applyFont="1" applyFill="1" applyBorder="1"/>
    <xf numFmtId="3" fontId="40" fillId="3" borderId="3" xfId="0" quotePrefix="1" applyNumberFormat="1" applyFont="1" applyFill="1" applyBorder="1" applyAlignment="1">
      <alignment horizontal="right"/>
    </xf>
    <xf numFmtId="3" fontId="40" fillId="3" borderId="0" xfId="0" quotePrefix="1" applyNumberFormat="1" applyFont="1" applyFill="1" applyAlignment="1">
      <alignment horizontal="right"/>
    </xf>
    <xf numFmtId="3" fontId="71" fillId="3" borderId="3" xfId="0" quotePrefix="1" applyNumberFormat="1" applyFont="1" applyFill="1" applyBorder="1" applyAlignment="1">
      <alignment horizontal="right"/>
    </xf>
    <xf numFmtId="3" fontId="71" fillId="3" borderId="0" xfId="0" quotePrefix="1" applyNumberFormat="1" applyFont="1" applyFill="1" applyAlignment="1">
      <alignment horizontal="right"/>
    </xf>
    <xf numFmtId="3" fontId="71" fillId="3" borderId="6" xfId="0" quotePrefix="1" applyNumberFormat="1" applyFont="1" applyFill="1" applyBorder="1" applyAlignment="1">
      <alignment horizontal="right"/>
    </xf>
    <xf numFmtId="3" fontId="71" fillId="3" borderId="5" xfId="0" quotePrefix="1" applyNumberFormat="1" applyFont="1" applyFill="1" applyBorder="1" applyAlignment="1">
      <alignment horizontal="right"/>
    </xf>
    <xf numFmtId="0" fontId="84" fillId="3" borderId="0" xfId="0" applyFont="1" applyFill="1"/>
    <xf numFmtId="3" fontId="40" fillId="3" borderId="3" xfId="0" applyNumberFormat="1" applyFont="1" applyFill="1" applyBorder="1" applyAlignment="1">
      <alignment horizontal="right"/>
    </xf>
    <xf numFmtId="3" fontId="40" fillId="3" borderId="0" xfId="0" applyNumberFormat="1" applyFont="1" applyFill="1" applyAlignment="1">
      <alignment horizontal="right"/>
    </xf>
    <xf numFmtId="3" fontId="71" fillId="3" borderId="3" xfId="0" applyNumberFormat="1" applyFont="1" applyFill="1" applyBorder="1" applyAlignment="1">
      <alignment horizontal="right"/>
    </xf>
    <xf numFmtId="3" fontId="71" fillId="3" borderId="0" xfId="0" applyNumberFormat="1" applyFont="1" applyFill="1" applyAlignment="1">
      <alignment horizontal="right"/>
    </xf>
    <xf numFmtId="0" fontId="71" fillId="3" borderId="12" xfId="0" applyFont="1" applyFill="1" applyBorder="1" applyAlignment="1">
      <alignment horizontal="right" vertical="center" wrapText="1"/>
    </xf>
    <xf numFmtId="0" fontId="71" fillId="3" borderId="1" xfId="0" applyFont="1" applyFill="1" applyBorder="1" applyAlignment="1">
      <alignment horizontal="right" vertical="center" wrapText="1"/>
    </xf>
    <xf numFmtId="0" fontId="71" fillId="3" borderId="1" xfId="0" applyFont="1" applyFill="1" applyBorder="1" applyAlignment="1">
      <alignment horizontal="right"/>
    </xf>
    <xf numFmtId="0" fontId="71" fillId="3" borderId="16" xfId="0" applyFont="1" applyFill="1" applyBorder="1" applyAlignment="1">
      <alignment horizontal="center"/>
    </xf>
    <xf numFmtId="0" fontId="71" fillId="3" borderId="17" xfId="0" applyFont="1" applyFill="1" applyBorder="1" applyAlignment="1">
      <alignment horizontal="center"/>
    </xf>
    <xf numFmtId="0" fontId="71" fillId="3" borderId="1" xfId="0" applyFont="1" applyFill="1" applyBorder="1" applyAlignment="1">
      <alignment horizontal="center"/>
    </xf>
    <xf numFmtId="0" fontId="40" fillId="3" borderId="17" xfId="0" applyFont="1" applyFill="1" applyBorder="1"/>
    <xf numFmtId="0" fontId="71" fillId="3" borderId="17" xfId="0" applyFont="1" applyFill="1" applyBorder="1"/>
    <xf numFmtId="0" fontId="40" fillId="3" borderId="18" xfId="0" applyFont="1" applyFill="1" applyBorder="1" applyAlignment="1">
      <alignment horizontal="right"/>
    </xf>
    <xf numFmtId="0" fontId="40" fillId="3" borderId="18" xfId="0" applyFont="1" applyFill="1" applyBorder="1" applyAlignment="1">
      <alignment horizontal="centerContinuous"/>
    </xf>
    <xf numFmtId="3" fontId="40" fillId="3" borderId="14" xfId="0" quotePrefix="1" applyNumberFormat="1" applyFont="1" applyFill="1" applyBorder="1" applyAlignment="1">
      <alignment horizontal="right"/>
    </xf>
    <xf numFmtId="3" fontId="40" fillId="3" borderId="0" xfId="0" quotePrefix="1" applyNumberFormat="1" applyFont="1" applyFill="1" applyAlignment="1">
      <alignment horizontal="right"/>
    </xf>
    <xf numFmtId="0" fontId="40" fillId="3" borderId="0" xfId="0" applyFont="1" applyFill="1" applyAlignment="1">
      <alignment horizontal="centerContinuous"/>
    </xf>
    <xf numFmtId="3" fontId="40" fillId="3" borderId="12" xfId="0" applyNumberFormat="1" applyFont="1" applyFill="1" applyBorder="1" applyAlignment="1">
      <alignment horizontal="right"/>
    </xf>
    <xf numFmtId="1" fontId="40" fillId="3" borderId="1" xfId="0" applyNumberFormat="1" applyFont="1" applyFill="1" applyBorder="1"/>
    <xf numFmtId="3" fontId="40" fillId="3" borderId="1" xfId="0" applyNumberFormat="1" applyFont="1" applyFill="1" applyBorder="1" applyAlignment="1">
      <alignment horizontal="right"/>
    </xf>
    <xf numFmtId="3" fontId="71" fillId="3" borderId="13" xfId="0" applyNumberFormat="1" applyFont="1" applyFill="1" applyBorder="1" applyAlignment="1">
      <alignment horizontal="right"/>
    </xf>
    <xf numFmtId="3" fontId="6" fillId="3" borderId="0" xfId="0" applyNumberFormat="1" applyFont="1" applyFill="1"/>
    <xf numFmtId="3" fontId="7" fillId="3" borderId="0" xfId="0" quotePrefix="1" applyNumberFormat="1" applyFont="1" applyFill="1" applyAlignment="1">
      <alignment horizontal="right"/>
    </xf>
    <xf numFmtId="0" fontId="7" fillId="3" borderId="0" xfId="0" quotePrefix="1" applyFont="1" applyFill="1" applyAlignment="1">
      <alignment horizontal="right"/>
    </xf>
    <xf numFmtId="3" fontId="71" fillId="3" borderId="14" xfId="0" applyNumberFormat="1" applyFont="1" applyFill="1" applyBorder="1" applyAlignment="1">
      <alignment horizontal="right"/>
    </xf>
    <xf numFmtId="0" fontId="71" fillId="3" borderId="6" xfId="0" applyFont="1" applyFill="1" applyBorder="1" applyAlignment="1">
      <alignment horizontal="right" vertical="center" wrapText="1"/>
    </xf>
    <xf numFmtId="0" fontId="71" fillId="3" borderId="16" xfId="0" applyFont="1" applyFill="1" applyBorder="1" applyAlignment="1">
      <alignment horizontal="centerContinuous"/>
    </xf>
    <xf numFmtId="0" fontId="71" fillId="3" borderId="1" xfId="0" applyFont="1" applyFill="1" applyBorder="1" applyAlignment="1">
      <alignment horizontal="centerContinuous"/>
    </xf>
    <xf numFmtId="0" fontId="71" fillId="3" borderId="0" xfId="0" applyFont="1" applyFill="1"/>
    <xf numFmtId="0" fontId="71" fillId="3" borderId="17" xfId="0" applyFont="1" applyFill="1" applyBorder="1" applyAlignment="1">
      <alignment horizontal="center"/>
    </xf>
    <xf numFmtId="0" fontId="3" fillId="3" borderId="18" xfId="0" applyFont="1" applyFill="1" applyBorder="1" applyAlignment="1">
      <alignment horizontal="centerContinuous"/>
    </xf>
    <xf numFmtId="0" fontId="3" fillId="3" borderId="0" xfId="0" applyFont="1" applyFill="1" applyAlignment="1">
      <alignment horizontal="centerContinuous"/>
    </xf>
    <xf numFmtId="3" fontId="5" fillId="3" borderId="0" xfId="0" quotePrefix="1" applyNumberFormat="1" applyFont="1" applyFill="1" applyAlignment="1">
      <alignment horizontal="center"/>
    </xf>
    <xf numFmtId="3" fontId="2" fillId="3" borderId="0" xfId="0" quotePrefix="1" applyNumberFormat="1" applyFont="1" applyFill="1" applyAlignment="1">
      <alignment horizontal="center"/>
    </xf>
    <xf numFmtId="0" fontId="9" fillId="3" borderId="14" xfId="0" applyFont="1" applyFill="1" applyBorder="1"/>
    <xf numFmtId="0" fontId="71" fillId="2" borderId="14" xfId="0" applyFont="1" applyFill="1" applyBorder="1"/>
    <xf numFmtId="0" fontId="2" fillId="3" borderId="1" xfId="0" applyFont="1" applyFill="1" applyBorder="1" applyAlignment="1">
      <alignment horizontal="right"/>
    </xf>
    <xf numFmtId="0" fontId="71" fillId="2" borderId="7" xfId="0" applyFont="1" applyFill="1" applyBorder="1"/>
    <xf numFmtId="3" fontId="5" fillId="3" borderId="13" xfId="0" applyNumberFormat="1" applyFont="1" applyFill="1" applyBorder="1" applyAlignment="1">
      <alignment horizontal="right"/>
    </xf>
    <xf numFmtId="3" fontId="2" fillId="3" borderId="5" xfId="0" applyNumberFormat="1" applyFont="1" applyFill="1" applyBorder="1" applyAlignment="1">
      <alignment horizontal="right"/>
    </xf>
    <xf numFmtId="0" fontId="71" fillId="0" borderId="7" xfId="0" applyFont="1" applyBorder="1"/>
    <xf numFmtId="0" fontId="11" fillId="3" borderId="0" xfId="0" quotePrefix="1" applyFont="1" applyFill="1" applyAlignment="1">
      <alignment horizontal="right"/>
    </xf>
    <xf numFmtId="0" fontId="5" fillId="3" borderId="5" xfId="0" applyFont="1" applyFill="1" applyBorder="1" applyAlignment="1">
      <alignment horizontal="right"/>
    </xf>
    <xf numFmtId="0" fontId="5" fillId="3" borderId="5" xfId="0" applyFont="1" applyFill="1" applyBorder="1"/>
    <xf numFmtId="0" fontId="9" fillId="3" borderId="0" xfId="0" quotePrefix="1" applyFont="1" applyFill="1" applyAlignment="1">
      <alignment horizontal="right"/>
    </xf>
    <xf numFmtId="3" fontId="5" fillId="3" borderId="14" xfId="0" applyNumberFormat="1" applyFont="1" applyFill="1" applyBorder="1" applyAlignment="1">
      <alignment horizontal="right"/>
    </xf>
    <xf numFmtId="0" fontId="13" fillId="3" borderId="12" xfId="0" applyFont="1" applyFill="1" applyBorder="1" applyAlignment="1">
      <alignment horizontal="right"/>
    </xf>
    <xf numFmtId="0" fontId="13" fillId="2" borderId="1" xfId="0" applyFont="1" applyFill="1" applyBorder="1" applyAlignment="1">
      <alignment horizontal="right" wrapText="1"/>
    </xf>
    <xf numFmtId="0" fontId="13" fillId="3" borderId="12" xfId="0" applyFont="1" applyFill="1" applyBorder="1" applyAlignment="1">
      <alignment horizontal="center"/>
    </xf>
    <xf numFmtId="0" fontId="13" fillId="3" borderId="1" xfId="0" applyFont="1" applyFill="1" applyBorder="1" applyAlignment="1">
      <alignment horizontal="center"/>
    </xf>
    <xf numFmtId="0" fontId="13" fillId="3" borderId="0" xfId="0" applyFont="1" applyFill="1" applyAlignment="1">
      <alignment horizontal="center"/>
    </xf>
    <xf numFmtId="0" fontId="13" fillId="2" borderId="0" xfId="0" applyFont="1" applyFill="1" applyAlignment="1">
      <alignment wrapText="1"/>
    </xf>
    <xf numFmtId="0" fontId="14" fillId="3" borderId="3" xfId="0" applyFont="1" applyFill="1" applyBorder="1" applyAlignment="1">
      <alignment horizontal="center"/>
    </xf>
    <xf numFmtId="0" fontId="14" fillId="3" borderId="0" xfId="0" applyFont="1" applyFill="1" applyAlignment="1">
      <alignment horizontal="center"/>
    </xf>
    <xf numFmtId="0" fontId="14" fillId="3" borderId="14" xfId="0" applyFont="1" applyFill="1" applyBorder="1" applyAlignment="1">
      <alignment horizontal="center"/>
    </xf>
    <xf numFmtId="0" fontId="22" fillId="3" borderId="14" xfId="0" applyFont="1" applyFill="1" applyBorder="1" applyAlignment="1">
      <alignment horizontal="center"/>
    </xf>
    <xf numFmtId="0" fontId="7" fillId="3" borderId="1" xfId="0" applyFont="1" applyFill="1" applyBorder="1" applyAlignment="1">
      <alignment horizontal="right"/>
    </xf>
    <xf numFmtId="0" fontId="7" fillId="3" borderId="1" xfId="0" applyFont="1" applyFill="1" applyBorder="1" applyAlignment="1">
      <alignment horizontal="center"/>
    </xf>
    <xf numFmtId="0" fontId="2" fillId="3" borderId="1" xfId="0" applyFont="1" applyFill="1" applyBorder="1" applyAlignment="1">
      <alignment horizontal="center"/>
    </xf>
    <xf numFmtId="0" fontId="20" fillId="3" borderId="0" xfId="0" applyFont="1" applyFill="1" applyAlignment="1">
      <alignment horizontal="center"/>
    </xf>
    <xf numFmtId="0" fontId="7" fillId="3" borderId="14" xfId="0" applyFont="1" applyFill="1" applyBorder="1" applyAlignment="1">
      <alignment horizontal="right"/>
    </xf>
    <xf numFmtId="0" fontId="7" fillId="3" borderId="14" xfId="0" applyFont="1" applyFill="1" applyBorder="1"/>
    <xf numFmtId="3" fontId="2" fillId="3" borderId="0" xfId="0" applyNumberFormat="1" applyFont="1" applyFill="1" applyAlignment="1">
      <alignment horizontal="center"/>
    </xf>
    <xf numFmtId="0" fontId="2" fillId="3" borderId="12" xfId="0" applyFont="1" applyFill="1" applyBorder="1"/>
    <xf numFmtId="0" fontId="9" fillId="3" borderId="3" xfId="0" applyFont="1" applyFill="1" applyBorder="1"/>
    <xf numFmtId="0" fontId="9" fillId="3" borderId="6" xfId="0" applyFont="1" applyFill="1" applyBorder="1"/>
    <xf numFmtId="0" fontId="9" fillId="2" borderId="14" xfId="0" applyFont="1" applyFill="1" applyBorder="1" applyAlignment="1">
      <alignment horizontal="right"/>
    </xf>
    <xf numFmtId="3" fontId="5" fillId="2" borderId="14" xfId="0" applyNumberFormat="1" applyFont="1" applyFill="1" applyBorder="1" applyAlignment="1">
      <alignment horizontal="right"/>
    </xf>
    <xf numFmtId="0" fontId="14" fillId="3" borderId="13" xfId="0" applyFont="1" applyFill="1" applyBorder="1" applyAlignment="1">
      <alignment horizontal="center"/>
    </xf>
    <xf numFmtId="0" fontId="20" fillId="3" borderId="1" xfId="0" applyFont="1" applyFill="1" applyBorder="1" applyAlignment="1">
      <alignment horizontal="center"/>
    </xf>
    <xf numFmtId="1" fontId="3" fillId="3" borderId="0" xfId="0" applyNumberFormat="1" applyFont="1" applyFill="1"/>
    <xf numFmtId="1" fontId="7" fillId="3" borderId="0" xfId="0" applyNumberFormat="1" applyFont="1" applyFill="1"/>
    <xf numFmtId="1" fontId="27" fillId="3" borderId="0" xfId="0" applyNumberFormat="1" applyFont="1" applyFill="1"/>
    <xf numFmtId="0" fontId="86" fillId="3" borderId="0" xfId="0" applyFont="1" applyFill="1"/>
    <xf numFmtId="164" fontId="9" fillId="3" borderId="5" xfId="0" applyNumberFormat="1" applyFont="1" applyFill="1" applyBorder="1" applyAlignment="1">
      <alignment horizontal="right"/>
    </xf>
    <xf numFmtId="0" fontId="10" fillId="3" borderId="5" xfId="0" applyFont="1" applyFill="1" applyBorder="1" applyAlignment="1">
      <alignment horizontal="center"/>
    </xf>
    <xf numFmtId="164" fontId="11" fillId="3" borderId="0" xfId="0" applyNumberFormat="1" applyFont="1" applyFill="1" applyAlignment="1">
      <alignment horizontal="right"/>
    </xf>
    <xf numFmtId="164" fontId="9" fillId="3" borderId="14" xfId="0" applyNumberFormat="1" applyFont="1" applyFill="1" applyBorder="1"/>
    <xf numFmtId="164" fontId="9" fillId="3" borderId="14" xfId="0" applyNumberFormat="1" applyFont="1" applyFill="1" applyBorder="1" applyAlignment="1">
      <alignment horizontal="right"/>
    </xf>
    <xf numFmtId="164" fontId="2" fillId="3" borderId="1" xfId="0" applyNumberFormat="1" applyFont="1" applyFill="1" applyBorder="1"/>
    <xf numFmtId="164" fontId="11" fillId="12" borderId="0" xfId="0" applyNumberFormat="1" applyFont="1" applyFill="1"/>
    <xf numFmtId="0" fontId="2" fillId="3" borderId="7" xfId="0" applyFont="1" applyFill="1" applyBorder="1" applyAlignment="1">
      <alignment horizontal="center"/>
    </xf>
    <xf numFmtId="164" fontId="11" fillId="12" borderId="0" xfId="0" applyNumberFormat="1" applyFont="1" applyFill="1" applyAlignment="1">
      <alignment horizontal="right"/>
    </xf>
    <xf numFmtId="164" fontId="9" fillId="3" borderId="5" xfId="0" quotePrefix="1" applyNumberFormat="1" applyFont="1" applyFill="1" applyBorder="1" applyAlignment="1">
      <alignment horizontal="right"/>
    </xf>
    <xf numFmtId="164" fontId="5" fillId="3" borderId="1" xfId="0" applyNumberFormat="1" applyFont="1" applyFill="1" applyBorder="1"/>
    <xf numFmtId="1" fontId="0" fillId="3" borderId="0" xfId="0" applyNumberFormat="1" applyFill="1"/>
    <xf numFmtId="0" fontId="13" fillId="3" borderId="0" xfId="0" applyFont="1" applyFill="1" applyAlignment="1">
      <alignment horizontal="right"/>
    </xf>
    <xf numFmtId="164" fontId="13" fillId="3" borderId="1" xfId="0" applyNumberFormat="1" applyFont="1" applyFill="1" applyBorder="1" applyAlignment="1">
      <alignment horizontal="right"/>
    </xf>
    <xf numFmtId="164" fontId="13" fillId="3" borderId="1" xfId="0" applyNumberFormat="1" applyFont="1" applyFill="1" applyBorder="1" applyAlignment="1">
      <alignment horizontal="right" vertical="center" wrapText="1"/>
    </xf>
    <xf numFmtId="164" fontId="13" fillId="3" borderId="0" xfId="0" applyNumberFormat="1" applyFont="1" applyFill="1" applyAlignment="1">
      <alignment horizontal="right"/>
    </xf>
    <xf numFmtId="0" fontId="13" fillId="3" borderId="0" xfId="0" applyFont="1" applyFill="1" applyAlignment="1">
      <alignment horizontal="center" wrapText="1"/>
    </xf>
    <xf numFmtId="164" fontId="13" fillId="3" borderId="1" xfId="0" applyNumberFormat="1" applyFont="1" applyFill="1" applyBorder="1" applyAlignment="1">
      <alignment horizontal="center" wrapText="1"/>
    </xf>
    <xf numFmtId="164" fontId="13" fillId="3" borderId="34" xfId="0" applyNumberFormat="1" applyFont="1" applyFill="1" applyBorder="1" applyAlignment="1">
      <alignment horizontal="center"/>
    </xf>
    <xf numFmtId="164" fontId="13" fillId="3" borderId="0" xfId="0" applyNumberFormat="1" applyFont="1" applyFill="1" applyAlignment="1">
      <alignment horizontal="center" wrapText="1"/>
    </xf>
    <xf numFmtId="0" fontId="13" fillId="3" borderId="34" xfId="0" applyFont="1" applyFill="1" applyBorder="1" applyAlignment="1">
      <alignment horizontal="left" vertical="center"/>
    </xf>
    <xf numFmtId="0" fontId="12" fillId="3" borderId="35" xfId="0" applyFont="1" applyFill="1" applyBorder="1" applyAlignment="1">
      <alignment horizontal="center" vertical="center" wrapText="1"/>
    </xf>
    <xf numFmtId="164" fontId="7" fillId="3" borderId="18" xfId="0" applyNumberFormat="1" applyFont="1" applyFill="1" applyBorder="1" applyAlignment="1">
      <alignment horizontal="center"/>
    </xf>
    <xf numFmtId="0" fontId="7" fillId="3" borderId="18" xfId="0" applyFont="1" applyFill="1" applyBorder="1" applyAlignment="1">
      <alignment horizontal="center"/>
    </xf>
    <xf numFmtId="164" fontId="7" fillId="3" borderId="0" xfId="0" applyNumberFormat="1" applyFont="1" applyFill="1" applyAlignment="1">
      <alignment horizontal="center"/>
    </xf>
    <xf numFmtId="3" fontId="7" fillId="3" borderId="7" xfId="0" applyNumberFormat="1" applyFont="1" applyFill="1" applyBorder="1"/>
    <xf numFmtId="3" fontId="6" fillId="3" borderId="7" xfId="0" applyNumberFormat="1" applyFont="1" applyFill="1" applyBorder="1"/>
    <xf numFmtId="3" fontId="7" fillId="3" borderId="7" xfId="0" quotePrefix="1" applyNumberFormat="1" applyFont="1" applyFill="1" applyBorder="1" applyAlignment="1">
      <alignment horizontal="right"/>
    </xf>
    <xf numFmtId="0" fontId="7" fillId="3" borderId="7" xfId="0" quotePrefix="1" applyFont="1" applyFill="1" applyBorder="1" applyAlignment="1">
      <alignment horizontal="right"/>
    </xf>
    <xf numFmtId="1" fontId="2" fillId="3" borderId="0" xfId="0" applyNumberFormat="1" applyFont="1" applyFill="1"/>
    <xf numFmtId="3" fontId="7" fillId="3" borderId="7" xfId="0" applyNumberFormat="1" applyFont="1" applyFill="1" applyBorder="1" applyAlignment="1">
      <alignment horizontal="right"/>
    </xf>
    <xf numFmtId="0" fontId="7" fillId="3" borderId="7" xfId="0" applyFont="1" applyFill="1" applyBorder="1" applyAlignment="1">
      <alignment horizontal="right"/>
    </xf>
    <xf numFmtId="1" fontId="13" fillId="3" borderId="1" xfId="0" applyNumberFormat="1" applyFont="1" applyFill="1" applyBorder="1" applyAlignment="1">
      <alignment horizontal="right"/>
    </xf>
    <xf numFmtId="0" fontId="13" fillId="3" borderId="34" xfId="0" applyFont="1" applyFill="1" applyBorder="1" applyAlignment="1">
      <alignment horizontal="center"/>
    </xf>
    <xf numFmtId="0" fontId="13" fillId="3" borderId="17" xfId="0" applyFont="1" applyFill="1" applyBorder="1" applyAlignment="1">
      <alignment horizontal="center" wrapText="1"/>
    </xf>
    <xf numFmtId="0" fontId="3" fillId="3" borderId="18" xfId="0" applyFont="1" applyFill="1" applyBorder="1" applyAlignment="1">
      <alignment horizontal="center"/>
    </xf>
    <xf numFmtId="1" fontId="3" fillId="3" borderId="18" xfId="0" applyNumberFormat="1" applyFont="1" applyFill="1" applyBorder="1" applyAlignment="1">
      <alignment horizontal="center"/>
    </xf>
  </cellXfs>
  <cellStyles count="6">
    <cellStyle name="Millares 2" xfId="4" xr:uid="{26B80620-AEDF-4547-B55A-45ABE386C7DF}"/>
    <cellStyle name="Moneda 2" xfId="3" xr:uid="{DA1ADE64-49BE-43D4-8B25-CBEE5D9C7118}"/>
    <cellStyle name="Normal" xfId="0" builtinId="0"/>
    <cellStyle name="Normal 2" xfId="1" xr:uid="{6DDB0F9F-861C-4BC4-A6A2-CCECA56CB8BF}"/>
    <cellStyle name="Normal 2 2" xfId="2" xr:uid="{62875583-B1F9-4353-81E9-C081CA37607A}"/>
    <cellStyle name="Normal 2 2 2" xfId="5" xr:uid="{2A7A7858-4EB0-43B6-A129-5770A9C68D8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16764974270696E-2"/>
          <c:y val="0.22321541665698863"/>
          <c:w val="0.88159888616073523"/>
          <c:h val="0.65443739886496488"/>
        </c:manualLayout>
      </c:layout>
      <c:barChart>
        <c:barDir val="col"/>
        <c:grouping val="clustered"/>
        <c:varyColors val="0"/>
        <c:ser>
          <c:idx val="0"/>
          <c:order val="0"/>
          <c:tx>
            <c:strRef>
              <c:f>'Matrícula depto. lenguas SC ENE'!$B$2:$R$2</c:f>
              <c:strCache>
                <c:ptCount val="1"/>
                <c:pt idx="0">
                  <c:v>Población escolar por departamento e idioma </c:v>
                </c:pt>
              </c:strCache>
            </c:strRef>
          </c:tx>
          <c:spPr>
            <a:solidFill>
              <a:srgbClr val="7A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SC ENE'!$B$11:$B$17</c:f>
              <c:strCache>
                <c:ptCount val="7"/>
                <c:pt idx="0">
                  <c:v>Alemán</c:v>
                </c:pt>
                <c:pt idx="1">
                  <c:v>Francés</c:v>
                </c:pt>
                <c:pt idx="2">
                  <c:v>Inglés</c:v>
                </c:pt>
                <c:pt idx="3">
                  <c:v>Italiano</c:v>
                </c:pt>
                <c:pt idx="4">
                  <c:v>Tzotzil</c:v>
                </c:pt>
                <c:pt idx="5">
                  <c:v>Tzeltal</c:v>
                </c:pt>
                <c:pt idx="6">
                  <c:v>Chino Mandarin</c:v>
                </c:pt>
              </c:strCache>
            </c:strRef>
          </c:cat>
          <c:val>
            <c:numRef>
              <c:f>'Matrícula depto. lenguas SC ENE'!$R$11:$R$17</c:f>
              <c:numCache>
                <c:formatCode>#,##0;[Red]#,##0</c:formatCode>
                <c:ptCount val="7"/>
                <c:pt idx="0">
                  <c:v>14</c:v>
                </c:pt>
                <c:pt idx="1">
                  <c:v>32</c:v>
                </c:pt>
                <c:pt idx="2">
                  <c:v>945</c:v>
                </c:pt>
                <c:pt idx="3">
                  <c:v>20</c:v>
                </c:pt>
                <c:pt idx="4">
                  <c:v>25</c:v>
                </c:pt>
                <c:pt idx="5">
                  <c:v>18</c:v>
                </c:pt>
                <c:pt idx="6">
                  <c:v>0</c:v>
                </c:pt>
              </c:numCache>
            </c:numRef>
          </c:val>
          <c:extLst>
            <c:ext xmlns:c16="http://schemas.microsoft.com/office/drawing/2014/chart" uri="{C3380CC4-5D6E-409C-BE32-E72D297353CC}">
              <c16:uniqueId val="{00000000-4F86-4EFD-8366-7B7771A63624}"/>
            </c:ext>
          </c:extLst>
        </c:ser>
        <c:dLbls>
          <c:showLegendKey val="0"/>
          <c:showVal val="0"/>
          <c:showCatName val="0"/>
          <c:showSerName val="0"/>
          <c:showPercent val="0"/>
          <c:showBubbleSize val="0"/>
        </c:dLbls>
        <c:gapWidth val="150"/>
        <c:axId val="1910685679"/>
        <c:axId val="1"/>
      </c:barChart>
      <c:catAx>
        <c:axId val="191068567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Red]#,##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MX"/>
          </a:p>
        </c:txPr>
        <c:crossAx val="1910685679"/>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01269371312379"/>
          <c:y val="3.864734299516908E-2"/>
          <c:w val="0.85937850151227047"/>
          <c:h val="0.76178995016927231"/>
        </c:manualLayout>
      </c:layout>
      <c:barChart>
        <c:barDir val="col"/>
        <c:grouping val="clustered"/>
        <c:varyColors val="0"/>
        <c:ser>
          <c:idx val="0"/>
          <c:order val="0"/>
          <c:spPr>
            <a:solidFill>
              <a:srgbClr val="7A0000"/>
            </a:solidFill>
            <a:ln>
              <a:solidFill>
                <a:schemeClr val="tx1"/>
              </a:solidFill>
            </a:ln>
          </c:spPr>
          <c:invertIfNegative val="0"/>
          <c:dLbls>
            <c:dLbl>
              <c:idx val="0"/>
              <c:layout>
                <c:manualLayout>
                  <c:x val="6.5040661509619558E-3"/>
                  <c:y val="0"/>
                </c:manualLayout>
              </c:layout>
              <c:spPr>
                <a:noFill/>
                <a:ln w="25400">
                  <a:noFill/>
                </a:ln>
              </c:spPr>
              <c:txPr>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FE-4A95-8FA1-0EC8A7F5A043}"/>
                </c:ext>
              </c:extLst>
            </c:dLbl>
            <c:dLbl>
              <c:idx val="1"/>
              <c:layout>
                <c:manualLayout>
                  <c:x val="-1.5005359056806002E-2"/>
                  <c:y val="9.2592592592592587E-3"/>
                </c:manualLayout>
              </c:layout>
              <c:spPr>
                <a:noFill/>
                <a:ln w="25400">
                  <a:noFill/>
                </a:ln>
              </c:spPr>
              <c:txPr>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FE-4A95-8FA1-0EC8A7F5A043}"/>
                </c:ext>
              </c:extLst>
            </c:dLbl>
            <c:dLbl>
              <c:idx val="4"/>
              <c:layout>
                <c:manualLayout>
                  <c:x val="-4.2872454448017938E-3"/>
                  <c:y val="0"/>
                </c:manualLayout>
              </c:layout>
              <c:spPr>
                <a:noFill/>
                <a:ln w="25400">
                  <a:noFill/>
                </a:ln>
              </c:spPr>
              <c:txPr>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FE-4A95-8FA1-0EC8A7F5A043}"/>
                </c:ext>
              </c:extLst>
            </c:dLbl>
            <c:dLbl>
              <c:idx val="5"/>
              <c:layout>
                <c:manualLayout>
                  <c:x val="6.4308681672024933E-3"/>
                  <c:y val="-4.6296296296296294E-3"/>
                </c:manualLayout>
              </c:layout>
              <c:spPr>
                <a:noFill/>
                <a:ln w="25400">
                  <a:noFill/>
                </a:ln>
              </c:spPr>
              <c:txPr>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FE-4A95-8FA1-0EC8A7F5A043}"/>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'Ingresos fuente_financiamiento'!$G$9:$G$16</c:f>
              <c:strCache>
                <c:ptCount val="8"/>
                <c:pt idx="0">
                  <c:v>Subsidio Federal Ordinario</c:v>
                </c:pt>
                <c:pt idx="1">
                  <c:v>Subsidio Extraordinario Federal</c:v>
                </c:pt>
                <c:pt idx="2">
                  <c:v>Subsidio Estatal Ordinario</c:v>
                </c:pt>
                <c:pt idx="3">
                  <c:v>Subsidio  Extraordinario Estatal</c:v>
                </c:pt>
                <c:pt idx="4">
                  <c:v>Ingresos Propios</c:v>
                </c:pt>
                <c:pt idx="5">
                  <c:v>Otras aportaciones (Convenios Concertados)</c:v>
                </c:pt>
                <c:pt idx="6">
                  <c:v>Donativos</c:v>
                </c:pt>
                <c:pt idx="7">
                  <c:v>Otros ingresos y beneficios</c:v>
                </c:pt>
              </c:strCache>
            </c:strRef>
          </c:cat>
          <c:val>
            <c:numRef>
              <c:f>'Ingresos fuente_financiamiento'!$F$9:$F$16</c:f>
              <c:numCache>
                <c:formatCode>#,##0.00;[Red]#,##0.00</c:formatCode>
                <c:ptCount val="8"/>
                <c:pt idx="0">
                  <c:v>946560776.11000001</c:v>
                </c:pt>
                <c:pt idx="1">
                  <c:v>253466381.34</c:v>
                </c:pt>
                <c:pt idx="2">
                  <c:v>309389324</c:v>
                </c:pt>
                <c:pt idx="3">
                  <c:v>0</c:v>
                </c:pt>
                <c:pt idx="4">
                  <c:v>140912825.81</c:v>
                </c:pt>
                <c:pt idx="5">
                  <c:v>22079231.66</c:v>
                </c:pt>
                <c:pt idx="6">
                  <c:v>2697791.42</c:v>
                </c:pt>
                <c:pt idx="7">
                  <c:v>0</c:v>
                </c:pt>
              </c:numCache>
            </c:numRef>
          </c:val>
          <c:extLst>
            <c:ext xmlns:c16="http://schemas.microsoft.com/office/drawing/2014/chart" uri="{C3380CC4-5D6E-409C-BE32-E72D297353CC}">
              <c16:uniqueId val="{00000004-41FE-4A95-8FA1-0EC8A7F5A043}"/>
            </c:ext>
          </c:extLst>
        </c:ser>
        <c:dLbls>
          <c:showLegendKey val="0"/>
          <c:showVal val="0"/>
          <c:showCatName val="0"/>
          <c:showSerName val="0"/>
          <c:showPercent val="0"/>
          <c:showBubbleSize val="0"/>
        </c:dLbls>
        <c:gapWidth val="150"/>
        <c:axId val="1911262255"/>
        <c:axId val="1"/>
      </c:barChart>
      <c:catAx>
        <c:axId val="191126225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00;[Red]#,##0.00" sourceLinked="1"/>
        <c:majorTickMark val="out"/>
        <c:minorTickMark val="none"/>
        <c:tickLblPos val="nextTo"/>
        <c:txPr>
          <a:bodyPr rot="0" vert="horz"/>
          <a:lstStyle/>
          <a:p>
            <a:pPr>
              <a:defRPr sz="700" b="0" i="0" u="none" strike="noStrike" baseline="0">
                <a:solidFill>
                  <a:srgbClr val="000000"/>
                </a:solidFill>
                <a:latin typeface="Calibri"/>
                <a:ea typeface="Calibri"/>
                <a:cs typeface="Calibri"/>
              </a:defRPr>
            </a:pPr>
            <a:endParaRPr lang="es-MX"/>
          </a:p>
        </c:txPr>
        <c:crossAx val="1911262255"/>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0.16250000000000001"/>
          <c:y val="0.33181393992417613"/>
          <c:w val="0.67777777777777781"/>
          <c:h val="0.56160360163312917"/>
        </c:manualLayout>
      </c:layout>
      <c:pie3DChart>
        <c:varyColors val="1"/>
        <c:ser>
          <c:idx val="0"/>
          <c:order val="0"/>
          <c:tx>
            <c:strRef>
              <c:f>'Subsidio federal_estatal'!$A$3</c:f>
              <c:strCache>
                <c:ptCount val="1"/>
                <c:pt idx="0">
                  <c:v>Integración del subsidio federal y estatal</c:v>
                </c:pt>
              </c:strCache>
            </c:strRef>
          </c:tx>
          <c:spPr>
            <a:ln>
              <a:solidFill>
                <a:schemeClr val="tx1"/>
              </a:solidFill>
            </a:ln>
          </c:spPr>
          <c:explosion val="7"/>
          <c:dPt>
            <c:idx val="0"/>
            <c:bubble3D val="0"/>
            <c:spPr>
              <a:solidFill>
                <a:srgbClr val="7A0000"/>
              </a:solidFill>
              <a:ln>
                <a:solidFill>
                  <a:schemeClr val="tx1"/>
                </a:solidFill>
              </a:ln>
            </c:spPr>
            <c:extLst>
              <c:ext xmlns:c16="http://schemas.microsoft.com/office/drawing/2014/chart" uri="{C3380CC4-5D6E-409C-BE32-E72D297353CC}">
                <c16:uniqueId val="{00000001-25CF-4376-B537-23F40D05E169}"/>
              </c:ext>
            </c:extLst>
          </c:dPt>
          <c:dPt>
            <c:idx val="1"/>
            <c:bubble3D val="0"/>
            <c:spPr>
              <a:solidFill>
                <a:srgbClr val="EAB200"/>
              </a:solidFill>
              <a:ln>
                <a:solidFill>
                  <a:schemeClr val="tx1"/>
                </a:solidFill>
              </a:ln>
            </c:spPr>
            <c:extLst>
              <c:ext xmlns:c16="http://schemas.microsoft.com/office/drawing/2014/chart" uri="{C3380CC4-5D6E-409C-BE32-E72D297353CC}">
                <c16:uniqueId val="{00000003-25CF-4376-B537-23F40D05E169}"/>
              </c:ext>
            </c:extLst>
          </c:dPt>
          <c:dLbls>
            <c:dLbl>
              <c:idx val="0"/>
              <c:layout>
                <c:manualLayout>
                  <c:x val="-5.0121631562157175E-2"/>
                  <c:y val="6.397268963422948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5CF-4376-B537-23F40D05E169}"/>
                </c:ext>
              </c:extLst>
            </c:dLbl>
            <c:dLbl>
              <c:idx val="1"/>
              <c:layout>
                <c:manualLayout>
                  <c:x val="3.8983491215011053E-2"/>
                  <c:y val="-3.198670461851876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5CF-4376-B537-23F40D05E169}"/>
                </c:ext>
              </c:extLst>
            </c:dLbl>
            <c:spPr>
              <a:noFill/>
              <a:ln>
                <a:noFill/>
              </a:ln>
              <a:effectLst/>
            </c:spPr>
            <c:txPr>
              <a:bodyPr/>
              <a:lstStyle/>
              <a:p>
                <a:pPr>
                  <a:defRPr sz="800"/>
                </a:pPr>
                <a:endParaRPr lang="es-MX"/>
              </a:p>
            </c:tx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'Subsidio federal_estatal'!$O$10:$P$10</c:f>
              <c:strCache>
                <c:ptCount val="2"/>
                <c:pt idx="0">
                  <c:v>Federal</c:v>
                </c:pt>
                <c:pt idx="1">
                  <c:v>Estatal</c:v>
                </c:pt>
              </c:strCache>
            </c:strRef>
          </c:cat>
          <c:val>
            <c:numRef>
              <c:f>'Subsidio federal_estatal'!$O$11:$P$11</c:f>
              <c:numCache>
                <c:formatCode>[$$-80A]#,##0.00</c:formatCode>
                <c:ptCount val="2"/>
                <c:pt idx="0">
                  <c:v>1200027157.45</c:v>
                </c:pt>
                <c:pt idx="1">
                  <c:v>309389324</c:v>
                </c:pt>
              </c:numCache>
            </c:numRef>
          </c:val>
          <c:extLst>
            <c:ext xmlns:c16="http://schemas.microsoft.com/office/drawing/2014/chart" uri="{C3380CC4-5D6E-409C-BE32-E72D297353CC}">
              <c16:uniqueId val="{00000004-25CF-4376-B537-23F40D05E169}"/>
            </c:ext>
          </c:extLst>
        </c:ser>
        <c:dLbls>
          <c:dLblPos val="outEnd"/>
          <c:showLegendKey val="0"/>
          <c:showVal val="1"/>
          <c:showCatName val="0"/>
          <c:showSerName val="0"/>
          <c:showPercent val="0"/>
          <c:showBubbleSize val="0"/>
          <c:showLeaderLines val="1"/>
        </c:dLbls>
      </c:pie3DChart>
    </c:plotArea>
    <c:plotVisOnly val="1"/>
    <c:dispBlanksAs val="gap"/>
    <c:showDLblsOverMax val="0"/>
  </c:chart>
  <c:spPr>
    <a:ln>
      <a:noFill/>
    </a:ln>
  </c:sp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83565354330709"/>
          <c:y val="0.19256239499625533"/>
          <c:w val="0.7947541837270341"/>
          <c:h val="0.66154441221163141"/>
        </c:manualLayout>
      </c:layout>
      <c:barChart>
        <c:barDir val="col"/>
        <c:grouping val="clustered"/>
        <c:varyColors val="0"/>
        <c:ser>
          <c:idx val="0"/>
          <c:order val="0"/>
          <c:tx>
            <c:strRef>
              <c:f>'Presupuesto autorizado_devengad'!$G$6</c:f>
              <c:strCache>
                <c:ptCount val="1"/>
                <c:pt idx="0">
                  <c:v>Autorizado</c:v>
                </c:pt>
              </c:strCache>
            </c:strRef>
          </c:tx>
          <c:spPr>
            <a:solidFill>
              <a:srgbClr val="7A0000"/>
            </a:solidFill>
            <a:ln>
              <a:solidFill>
                <a:schemeClr val="tx1"/>
              </a:solidFill>
            </a:ln>
          </c:spPr>
          <c:invertIfNegative val="0"/>
          <c:cat>
            <c:strRef>
              <c:f>'Presupuesto autorizado_devengad'!$C$9:$C$14</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'Presupuesto autorizado_devengad'!$N$9:$N$14</c:f>
              <c:numCache>
                <c:formatCode>"$"#,##0.00</c:formatCode>
                <c:ptCount val="6"/>
                <c:pt idx="0">
                  <c:v>669810045</c:v>
                </c:pt>
                <c:pt idx="1">
                  <c:v>25299624.739999998</c:v>
                </c:pt>
                <c:pt idx="2">
                  <c:v>47769720.909999996</c:v>
                </c:pt>
                <c:pt idx="3">
                  <c:v>230908395.41999999</c:v>
                </c:pt>
                <c:pt idx="4">
                  <c:v>168161421.53</c:v>
                </c:pt>
                <c:pt idx="5">
                  <c:v>533157122.74000001</c:v>
                </c:pt>
              </c:numCache>
            </c:numRef>
          </c:val>
          <c:extLst>
            <c:ext xmlns:c16="http://schemas.microsoft.com/office/drawing/2014/chart" uri="{C3380CC4-5D6E-409C-BE32-E72D297353CC}">
              <c16:uniqueId val="{00000000-FD2A-4512-99B0-5582DA38E0E1}"/>
            </c:ext>
          </c:extLst>
        </c:ser>
        <c:ser>
          <c:idx val="1"/>
          <c:order val="1"/>
          <c:tx>
            <c:strRef>
              <c:f>'Presupuesto autorizado_devengad'!$H$6</c:f>
              <c:strCache>
                <c:ptCount val="1"/>
                <c:pt idx="0">
                  <c:v>Devengado</c:v>
                </c:pt>
              </c:strCache>
            </c:strRef>
          </c:tx>
          <c:spPr>
            <a:solidFill>
              <a:srgbClr val="EAB200"/>
            </a:solidFill>
            <a:ln>
              <a:solidFill>
                <a:schemeClr val="tx1"/>
              </a:solidFill>
            </a:ln>
          </c:spPr>
          <c:invertIfNegative val="0"/>
          <c:cat>
            <c:strRef>
              <c:f>'Presupuesto autorizado_devengad'!$C$9:$C$14</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'Presupuesto autorizado_devengad'!$O$9:$O$14</c:f>
              <c:numCache>
                <c:formatCode>[$$-80A]#,##0.00</c:formatCode>
                <c:ptCount val="6"/>
                <c:pt idx="0">
                  <c:v>767776562.73000002</c:v>
                </c:pt>
                <c:pt idx="1">
                  <c:v>19431817.960000001</c:v>
                </c:pt>
                <c:pt idx="2">
                  <c:v>53742366.109999999</c:v>
                </c:pt>
                <c:pt idx="3">
                  <c:v>216372180.08000001</c:v>
                </c:pt>
                <c:pt idx="4">
                  <c:v>237867817.37</c:v>
                </c:pt>
                <c:pt idx="5">
                  <c:v>442028240.37</c:v>
                </c:pt>
              </c:numCache>
            </c:numRef>
          </c:val>
          <c:extLst>
            <c:ext xmlns:c16="http://schemas.microsoft.com/office/drawing/2014/chart" uri="{C3380CC4-5D6E-409C-BE32-E72D297353CC}">
              <c16:uniqueId val="{00000001-FD2A-4512-99B0-5582DA38E0E1}"/>
            </c:ext>
          </c:extLst>
        </c:ser>
        <c:dLbls>
          <c:showLegendKey val="0"/>
          <c:showVal val="0"/>
          <c:showCatName val="0"/>
          <c:showSerName val="0"/>
          <c:showPercent val="0"/>
          <c:showBubbleSize val="0"/>
        </c:dLbls>
        <c:gapWidth val="150"/>
        <c:axId val="47331328"/>
        <c:axId val="47139648"/>
      </c:barChart>
      <c:catAx>
        <c:axId val="47331328"/>
        <c:scaling>
          <c:orientation val="minMax"/>
        </c:scaling>
        <c:delete val="0"/>
        <c:axPos val="b"/>
        <c:numFmt formatCode="General" sourceLinked="0"/>
        <c:majorTickMark val="out"/>
        <c:minorTickMark val="none"/>
        <c:tickLblPos val="nextTo"/>
        <c:txPr>
          <a:bodyPr/>
          <a:lstStyle/>
          <a:p>
            <a:pPr>
              <a:defRPr sz="800"/>
            </a:pPr>
            <a:endParaRPr lang="es-MX"/>
          </a:p>
        </c:txPr>
        <c:crossAx val="47139648"/>
        <c:crosses val="autoZero"/>
        <c:auto val="1"/>
        <c:lblAlgn val="ctr"/>
        <c:lblOffset val="100"/>
        <c:noMultiLvlLbl val="0"/>
      </c:catAx>
      <c:valAx>
        <c:axId val="47139648"/>
        <c:scaling>
          <c:orientation val="minMax"/>
        </c:scaling>
        <c:delete val="0"/>
        <c:axPos val="l"/>
        <c:numFmt formatCode="&quot;$&quot;#,##0.00" sourceLinked="1"/>
        <c:majorTickMark val="out"/>
        <c:minorTickMark val="none"/>
        <c:tickLblPos val="nextTo"/>
        <c:txPr>
          <a:bodyPr/>
          <a:lstStyle/>
          <a:p>
            <a:pPr>
              <a:defRPr sz="900"/>
            </a:pPr>
            <a:endParaRPr lang="es-MX"/>
          </a:p>
        </c:txPr>
        <c:crossAx val="47331328"/>
        <c:crosses val="autoZero"/>
        <c:crossBetween val="between"/>
      </c:valAx>
    </c:plotArea>
    <c:legend>
      <c:legendPos val="r"/>
      <c:layout>
        <c:manualLayout>
          <c:xMode val="edge"/>
          <c:yMode val="edge"/>
          <c:x val="0.39438983727034121"/>
          <c:y val="8.9721319461106147E-2"/>
          <c:w val="0.26001016272965877"/>
          <c:h val="7.0787910513955832E-2"/>
        </c:manualLayout>
      </c:layout>
      <c:overlay val="0"/>
      <c:txPr>
        <a:bodyPr/>
        <a:lstStyle/>
        <a:p>
          <a:pPr>
            <a:defRPr sz="800"/>
          </a:pPr>
          <a:endParaRPr lang="es-MX"/>
        </a:p>
      </c:txPr>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451764426350778E-2"/>
          <c:y val="6.1336529551142258E-2"/>
          <c:w val="0.94554538353685458"/>
          <c:h val="0.87605156543531382"/>
        </c:manualLayout>
      </c:layout>
      <c:barChart>
        <c:barDir val="bar"/>
        <c:grouping val="clustered"/>
        <c:varyColors val="0"/>
        <c:ser>
          <c:idx val="0"/>
          <c:order val="0"/>
          <c:spPr>
            <a:solidFill>
              <a:srgbClr val="990000"/>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424242"/>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'Proyectos de investigación'!$K$35:$K$43</c:f>
              <c:strCache>
                <c:ptCount val="9"/>
                <c:pt idx="1">
                  <c:v>Ciencias Administrativas</c:v>
                </c:pt>
                <c:pt idx="2">
                  <c:v>Humanidades, Educación y Ciencias de la Conducta</c:v>
                </c:pt>
                <c:pt idx="3">
                  <c:v>Ingeniería y Arquitectura</c:v>
                </c:pt>
                <c:pt idx="4">
                  <c:v>Biotecnología y Ciencias Agropecuarias</c:v>
                </c:pt>
                <c:pt idx="5">
                  <c:v>Ciencias Sociales</c:v>
                </c:pt>
                <c:pt idx="6">
                  <c:v>Medicina y Ciencias de la Salud</c:v>
                </c:pt>
                <c:pt idx="7">
                  <c:v>Físico-Matemáticas y Ciencias de la Tierra</c:v>
                </c:pt>
                <c:pt idx="8">
                  <c:v>Biología y Química</c:v>
                </c:pt>
              </c:strCache>
            </c:strRef>
          </c:cat>
          <c:val>
            <c:numRef>
              <c:f>'Proyectos de investigación'!$L$35:$L$43</c:f>
              <c:numCache>
                <c:formatCode>General</c:formatCode>
                <c:ptCount val="9"/>
                <c:pt idx="1">
                  <c:v>89</c:v>
                </c:pt>
                <c:pt idx="2">
                  <c:v>87</c:v>
                </c:pt>
                <c:pt idx="3">
                  <c:v>56</c:v>
                </c:pt>
                <c:pt idx="4">
                  <c:v>53</c:v>
                </c:pt>
                <c:pt idx="5">
                  <c:v>43</c:v>
                </c:pt>
                <c:pt idx="6">
                  <c:v>37</c:v>
                </c:pt>
                <c:pt idx="7">
                  <c:v>9</c:v>
                </c:pt>
                <c:pt idx="8">
                  <c:v>4</c:v>
                </c:pt>
              </c:numCache>
            </c:numRef>
          </c:val>
          <c:extLst>
            <c:ext xmlns:c16="http://schemas.microsoft.com/office/drawing/2014/chart" uri="{C3380CC4-5D6E-409C-BE32-E72D297353CC}">
              <c16:uniqueId val="{00000000-B580-4AB2-888A-FB5C1B53214B}"/>
            </c:ext>
          </c:extLst>
        </c:ser>
        <c:dLbls>
          <c:showLegendKey val="0"/>
          <c:showVal val="0"/>
          <c:showCatName val="0"/>
          <c:showSerName val="0"/>
          <c:showPercent val="0"/>
          <c:showBubbleSize val="0"/>
        </c:dLbls>
        <c:gapWidth val="219"/>
        <c:axId val="1255759167"/>
        <c:axId val="1"/>
      </c:barChart>
      <c:catAx>
        <c:axId val="1255759167"/>
        <c:scaling>
          <c:orientation val="minMax"/>
        </c:scaling>
        <c:delete val="0"/>
        <c:axPos val="l"/>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0" vert="horz"/>
          <a:lstStyle/>
          <a:p>
            <a:pPr>
              <a:defRPr sz="700" b="0" i="0" u="none" strike="noStrike" baseline="0">
                <a:solidFill>
                  <a:srgbClr val="424242"/>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b"/>
        <c:numFmt formatCode="General" sourceLinked="1"/>
        <c:majorTickMark val="none"/>
        <c:minorTickMark val="none"/>
        <c:tickLblPos val="nextTo"/>
        <c:spPr>
          <a:noFill/>
          <a:ln>
            <a:solidFill>
              <a:schemeClr val="tx1">
                <a:lumMod val="50000"/>
                <a:lumOff val="50000"/>
              </a:schemeClr>
            </a:solidFill>
          </a:ln>
          <a:effectLst/>
        </c:spPr>
        <c:txPr>
          <a:bodyPr rot="0" vert="horz"/>
          <a:lstStyle/>
          <a:p>
            <a:pPr>
              <a:defRPr sz="800" b="0" i="0" u="none" strike="noStrike" baseline="0">
                <a:solidFill>
                  <a:srgbClr val="424242"/>
                </a:solidFill>
                <a:latin typeface="Calibri"/>
                <a:ea typeface="Calibri"/>
                <a:cs typeface="Calibri"/>
              </a:defRPr>
            </a:pPr>
            <a:endParaRPr lang="es-MX"/>
          </a:p>
        </c:txPr>
        <c:crossAx val="1255759167"/>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'Matrícula depto. lenguas SC JUL'!$B$2:$R$2</c:f>
              <c:strCache>
                <c:ptCount val="1"/>
                <c:pt idx="0">
                  <c:v>Población escolar por departamento e idioma </c:v>
                </c:pt>
              </c:strCache>
            </c:strRef>
          </c:tx>
          <c:spPr>
            <a:solidFill>
              <a:srgbClr val="7A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SC JUL'!$B$11:$B$17</c:f>
              <c:strCache>
                <c:ptCount val="7"/>
                <c:pt idx="0">
                  <c:v>Alemán</c:v>
                </c:pt>
                <c:pt idx="1">
                  <c:v>Francés</c:v>
                </c:pt>
                <c:pt idx="2">
                  <c:v>Inglés</c:v>
                </c:pt>
                <c:pt idx="3">
                  <c:v>Italiano</c:v>
                </c:pt>
                <c:pt idx="4">
                  <c:v>Tzotzil</c:v>
                </c:pt>
                <c:pt idx="5">
                  <c:v>Tzeltal</c:v>
                </c:pt>
                <c:pt idx="6">
                  <c:v>Chino Mandarin</c:v>
                </c:pt>
              </c:strCache>
            </c:strRef>
          </c:cat>
          <c:val>
            <c:numRef>
              <c:f>'Matrícula depto. lenguas SC JUL'!$R$11:$R$17</c:f>
              <c:numCache>
                <c:formatCode>#,##0</c:formatCode>
                <c:ptCount val="7"/>
                <c:pt idx="0">
                  <c:v>9</c:v>
                </c:pt>
                <c:pt idx="1">
                  <c:v>28</c:v>
                </c:pt>
                <c:pt idx="2">
                  <c:v>910</c:v>
                </c:pt>
                <c:pt idx="3">
                  <c:v>9</c:v>
                </c:pt>
                <c:pt idx="4">
                  <c:v>26</c:v>
                </c:pt>
                <c:pt idx="5">
                  <c:v>16</c:v>
                </c:pt>
                <c:pt idx="6">
                  <c:v>0</c:v>
                </c:pt>
              </c:numCache>
            </c:numRef>
          </c:val>
          <c:extLst>
            <c:ext xmlns:c16="http://schemas.microsoft.com/office/drawing/2014/chart" uri="{C3380CC4-5D6E-409C-BE32-E72D297353CC}">
              <c16:uniqueId val="{00000000-C25B-4A83-A4F2-338DB00395F4}"/>
            </c:ext>
          </c:extLst>
        </c:ser>
        <c:dLbls>
          <c:showLegendKey val="0"/>
          <c:showVal val="0"/>
          <c:showCatName val="0"/>
          <c:showSerName val="0"/>
          <c:showPercent val="0"/>
          <c:showBubbleSize val="0"/>
        </c:dLbls>
        <c:gapWidth val="150"/>
        <c:axId val="1911257679"/>
        <c:axId val="1"/>
      </c:barChart>
      <c:catAx>
        <c:axId val="191125767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MX"/>
          </a:p>
        </c:txPr>
        <c:crossAx val="1911257679"/>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'Matrícula depto. lenguas TP ENE'!$B$2:$K$2</c:f>
              <c:strCache>
                <c:ptCount val="1"/>
                <c:pt idx="0">
                  <c:v>Población escolar por departamento e idioma </c:v>
                </c:pt>
              </c:strCache>
            </c:strRef>
          </c:tx>
          <c:spPr>
            <a:solidFill>
              <a:srgbClr val="7A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TP ENE'!$B$10:$B$16</c:f>
              <c:strCache>
                <c:ptCount val="7"/>
                <c:pt idx="0">
                  <c:v>Alemán</c:v>
                </c:pt>
                <c:pt idx="1">
                  <c:v>Francés</c:v>
                </c:pt>
                <c:pt idx="2">
                  <c:v>Inglés</c:v>
                </c:pt>
                <c:pt idx="3">
                  <c:v>Italiano</c:v>
                </c:pt>
                <c:pt idx="4">
                  <c:v>Tzotzil</c:v>
                </c:pt>
                <c:pt idx="5">
                  <c:v>Tzeltal</c:v>
                </c:pt>
                <c:pt idx="6">
                  <c:v>Chino Mandarin</c:v>
                </c:pt>
              </c:strCache>
            </c:strRef>
          </c:cat>
          <c:val>
            <c:numRef>
              <c:f>'Matrícula depto. lenguas TP ENE'!$R$10:$R$16</c:f>
              <c:numCache>
                <c:formatCode>#,##0</c:formatCode>
                <c:ptCount val="7"/>
                <c:pt idx="0">
                  <c:v>0</c:v>
                </c:pt>
                <c:pt idx="1">
                  <c:v>125</c:v>
                </c:pt>
                <c:pt idx="2">
                  <c:v>3550</c:v>
                </c:pt>
                <c:pt idx="3">
                  <c:v>0</c:v>
                </c:pt>
                <c:pt idx="4">
                  <c:v>0</c:v>
                </c:pt>
                <c:pt idx="5">
                  <c:v>0</c:v>
                </c:pt>
                <c:pt idx="6">
                  <c:v>0</c:v>
                </c:pt>
              </c:numCache>
            </c:numRef>
          </c:val>
          <c:extLst>
            <c:ext xmlns:c16="http://schemas.microsoft.com/office/drawing/2014/chart" uri="{C3380CC4-5D6E-409C-BE32-E72D297353CC}">
              <c16:uniqueId val="{00000000-8A7D-44D4-A588-7A0957F391A3}"/>
            </c:ext>
          </c:extLst>
        </c:ser>
        <c:dLbls>
          <c:showLegendKey val="0"/>
          <c:showVal val="0"/>
          <c:showCatName val="0"/>
          <c:showSerName val="0"/>
          <c:showPercent val="0"/>
          <c:showBubbleSize val="0"/>
        </c:dLbls>
        <c:gapWidth val="150"/>
        <c:axId val="1921463695"/>
        <c:axId val="1"/>
      </c:barChart>
      <c:catAx>
        <c:axId val="192146369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MX"/>
          </a:p>
        </c:txPr>
        <c:crossAx val="1921463695"/>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55730278613132"/>
          <c:y val="4.1935862833009895E-2"/>
          <c:w val="0.88363077064346551"/>
          <c:h val="0.74862364584030394"/>
        </c:manualLayout>
      </c:layout>
      <c:barChart>
        <c:barDir val="col"/>
        <c:grouping val="clustered"/>
        <c:varyColors val="0"/>
        <c:ser>
          <c:idx val="0"/>
          <c:order val="0"/>
          <c:tx>
            <c:strRef>
              <c:f>'Matrícula depto. lenguas TP JUL'!$B$2:$L$2</c:f>
              <c:strCache>
                <c:ptCount val="1"/>
                <c:pt idx="0">
                  <c:v>Población escolar por departamento e idioma </c:v>
                </c:pt>
              </c:strCache>
            </c:strRef>
          </c:tx>
          <c:spPr>
            <a:solidFill>
              <a:srgbClr val="7A00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TP JUL'!$B$11:$B$17</c:f>
              <c:strCache>
                <c:ptCount val="7"/>
                <c:pt idx="0">
                  <c:v>Alemán</c:v>
                </c:pt>
                <c:pt idx="1">
                  <c:v>Francés</c:v>
                </c:pt>
                <c:pt idx="2">
                  <c:v>Inglés</c:v>
                </c:pt>
                <c:pt idx="3">
                  <c:v>Italiano</c:v>
                </c:pt>
                <c:pt idx="4">
                  <c:v>Tzotzil</c:v>
                </c:pt>
                <c:pt idx="5">
                  <c:v>Tzeltal</c:v>
                </c:pt>
                <c:pt idx="6">
                  <c:v>Chino Mandarin</c:v>
                </c:pt>
              </c:strCache>
            </c:strRef>
          </c:cat>
          <c:val>
            <c:numRef>
              <c:f>'Matrícula depto. lenguas TP JUL'!$R$11:$R$17</c:f>
              <c:numCache>
                <c:formatCode>#,##0;[Red]#,##0</c:formatCode>
                <c:ptCount val="7"/>
                <c:pt idx="0">
                  <c:v>0</c:v>
                </c:pt>
                <c:pt idx="1">
                  <c:v>122</c:v>
                </c:pt>
                <c:pt idx="2">
                  <c:v>3749</c:v>
                </c:pt>
                <c:pt idx="3">
                  <c:v>0</c:v>
                </c:pt>
                <c:pt idx="4">
                  <c:v>0</c:v>
                </c:pt>
                <c:pt idx="5">
                  <c:v>0</c:v>
                </c:pt>
                <c:pt idx="6">
                  <c:v>0</c:v>
                </c:pt>
              </c:numCache>
            </c:numRef>
          </c:val>
          <c:extLst>
            <c:ext xmlns:c16="http://schemas.microsoft.com/office/drawing/2014/chart" uri="{C3380CC4-5D6E-409C-BE32-E72D297353CC}">
              <c16:uniqueId val="{00000000-AA78-49F7-8362-22AA4B9CC5C5}"/>
            </c:ext>
          </c:extLst>
        </c:ser>
        <c:dLbls>
          <c:showLegendKey val="0"/>
          <c:showVal val="0"/>
          <c:showCatName val="0"/>
          <c:showSerName val="0"/>
          <c:showPercent val="0"/>
          <c:showBubbleSize val="0"/>
        </c:dLbls>
        <c:gapWidth val="150"/>
        <c:axId val="1910679023"/>
        <c:axId val="1"/>
      </c:barChart>
      <c:catAx>
        <c:axId val="1910679023"/>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Red]#,##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MX"/>
          </a:p>
        </c:txPr>
        <c:crossAx val="1910679023"/>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929333660282078E-2"/>
          <c:y val="0.23959499854184893"/>
          <c:w val="0.8856958105150351"/>
          <c:h val="0.61639216972878397"/>
        </c:manualLayout>
      </c:layout>
      <c:barChart>
        <c:barDir val="col"/>
        <c:grouping val="clustered"/>
        <c:varyColors val="0"/>
        <c:ser>
          <c:idx val="0"/>
          <c:order val="0"/>
          <c:tx>
            <c:strRef>
              <c:f>'Matrícula depto. lenguas TX ENE'!$B$2:$K$2</c:f>
              <c:strCache>
                <c:ptCount val="1"/>
                <c:pt idx="0">
                  <c:v>Población escolar por departamento e idioma </c:v>
                </c:pt>
              </c:strCache>
            </c:strRef>
          </c:tx>
          <c:spPr>
            <a:solidFill>
              <a:srgbClr val="7A00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TX ENE'!$B$11:$B$17</c:f>
              <c:strCache>
                <c:ptCount val="7"/>
                <c:pt idx="0">
                  <c:v>Alemán</c:v>
                </c:pt>
                <c:pt idx="1">
                  <c:v>Francés</c:v>
                </c:pt>
                <c:pt idx="2">
                  <c:v>Inglés</c:v>
                </c:pt>
                <c:pt idx="3">
                  <c:v>Italiano</c:v>
                </c:pt>
                <c:pt idx="4">
                  <c:v>Tzotzil</c:v>
                </c:pt>
                <c:pt idx="5">
                  <c:v>Tzeltal</c:v>
                </c:pt>
                <c:pt idx="6">
                  <c:v>Chino Mandarin</c:v>
                </c:pt>
              </c:strCache>
            </c:strRef>
          </c:cat>
          <c:val>
            <c:numRef>
              <c:f>'Matrícula depto. lenguas TX ENE'!$R$11:$R$17</c:f>
              <c:numCache>
                <c:formatCode>#,##0;[Red]#,##0</c:formatCode>
                <c:ptCount val="7"/>
                <c:pt idx="0">
                  <c:v>235</c:v>
                </c:pt>
                <c:pt idx="1">
                  <c:v>423</c:v>
                </c:pt>
                <c:pt idx="2">
                  <c:v>2912</c:v>
                </c:pt>
                <c:pt idx="3">
                  <c:v>52</c:v>
                </c:pt>
                <c:pt idx="4">
                  <c:v>0</c:v>
                </c:pt>
                <c:pt idx="5">
                  <c:v>0</c:v>
                </c:pt>
                <c:pt idx="6">
                  <c:v>52</c:v>
                </c:pt>
              </c:numCache>
            </c:numRef>
          </c:val>
          <c:extLst>
            <c:ext xmlns:c16="http://schemas.microsoft.com/office/drawing/2014/chart" uri="{C3380CC4-5D6E-409C-BE32-E72D297353CC}">
              <c16:uniqueId val="{00000000-0B71-4180-9507-BF66DF73745D}"/>
            </c:ext>
          </c:extLst>
        </c:ser>
        <c:dLbls>
          <c:showLegendKey val="0"/>
          <c:showVal val="0"/>
          <c:showCatName val="0"/>
          <c:showSerName val="0"/>
          <c:showPercent val="0"/>
          <c:showBubbleSize val="0"/>
        </c:dLbls>
        <c:gapWidth val="150"/>
        <c:axId val="1921457039"/>
        <c:axId val="1"/>
      </c:barChart>
      <c:catAx>
        <c:axId val="192145703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Red]#,##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MX"/>
          </a:p>
        </c:txPr>
        <c:crossAx val="1921457039"/>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'Matrícula depto. lenguas TX JUL'!$B$2:$K$2</c:f>
              <c:strCache>
                <c:ptCount val="1"/>
                <c:pt idx="0">
                  <c:v>Población escolar por departamento e idioma </c:v>
                </c:pt>
              </c:strCache>
            </c:strRef>
          </c:tx>
          <c:spPr>
            <a:solidFill>
              <a:srgbClr val="7A00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TX JUL'!$B$11:$B$17</c:f>
              <c:strCache>
                <c:ptCount val="7"/>
                <c:pt idx="0">
                  <c:v>Alemán</c:v>
                </c:pt>
                <c:pt idx="1">
                  <c:v>Francés</c:v>
                </c:pt>
                <c:pt idx="2">
                  <c:v>Inglés</c:v>
                </c:pt>
                <c:pt idx="3">
                  <c:v>Italiano</c:v>
                </c:pt>
                <c:pt idx="4">
                  <c:v>Tzotzil</c:v>
                </c:pt>
                <c:pt idx="5">
                  <c:v>Tzeltal</c:v>
                </c:pt>
                <c:pt idx="6">
                  <c:v>Chino Mandarin</c:v>
                </c:pt>
              </c:strCache>
            </c:strRef>
          </c:cat>
          <c:val>
            <c:numRef>
              <c:f>'Matrícula depto. lenguas TX JUL'!$R$11:$R$17</c:f>
              <c:numCache>
                <c:formatCode>#,##0;[Red]#,##0</c:formatCode>
                <c:ptCount val="7"/>
                <c:pt idx="0">
                  <c:v>258</c:v>
                </c:pt>
                <c:pt idx="1">
                  <c:v>465</c:v>
                </c:pt>
                <c:pt idx="2">
                  <c:v>3227</c:v>
                </c:pt>
                <c:pt idx="3">
                  <c:v>91</c:v>
                </c:pt>
                <c:pt idx="4">
                  <c:v>0</c:v>
                </c:pt>
                <c:pt idx="5">
                  <c:v>0</c:v>
                </c:pt>
                <c:pt idx="6">
                  <c:v>42</c:v>
                </c:pt>
              </c:numCache>
            </c:numRef>
          </c:val>
          <c:extLst>
            <c:ext xmlns:c16="http://schemas.microsoft.com/office/drawing/2014/chart" uri="{C3380CC4-5D6E-409C-BE32-E72D297353CC}">
              <c16:uniqueId val="{00000000-F23E-4651-9693-AB019E6DDBAF}"/>
            </c:ext>
          </c:extLst>
        </c:ser>
        <c:dLbls>
          <c:showLegendKey val="0"/>
          <c:showVal val="0"/>
          <c:showCatName val="0"/>
          <c:showSerName val="0"/>
          <c:showPercent val="0"/>
          <c:showBubbleSize val="0"/>
        </c:dLbls>
        <c:gapWidth val="150"/>
        <c:axId val="1921427087"/>
        <c:axId val="1"/>
      </c:barChart>
      <c:catAx>
        <c:axId val="192142708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Red]#,##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MX"/>
          </a:p>
        </c:txPr>
        <c:crossAx val="192142708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08573928258967"/>
          <c:y val="0.14399314668999708"/>
          <c:w val="0.88377624671916022"/>
          <c:h val="0.74002697579469234"/>
        </c:manualLayout>
      </c:layout>
      <c:barChart>
        <c:barDir val="col"/>
        <c:grouping val="clustered"/>
        <c:varyColors val="0"/>
        <c:ser>
          <c:idx val="0"/>
          <c:order val="0"/>
          <c:tx>
            <c:strRef>
              <c:f>'Matrícula depto. lenguas ENE'!$E$8</c:f>
              <c:strCache>
                <c:ptCount val="1"/>
                <c:pt idx="0">
                  <c:v>Tuxtla</c:v>
                </c:pt>
              </c:strCache>
            </c:strRef>
          </c:tx>
          <c:spPr>
            <a:solidFill>
              <a:srgbClr val="7A0000"/>
            </a:solidFill>
            <a:ln>
              <a:solidFill>
                <a:sysClr val="windowText" lastClr="000000"/>
              </a:solidFill>
            </a:ln>
          </c:spPr>
          <c:invertIfNegative val="0"/>
          <c:dLbls>
            <c:dLbl>
              <c:idx val="0"/>
              <c:layout>
                <c:manualLayout>
                  <c:x val="-1.1514106866142976E-2"/>
                  <c:y val="3.8424591738712775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1B-481A-AEE0-849DCE28B2DD}"/>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1B-481A-AEE0-849DCE28B2D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ENE'!$B$11:$B$13</c:f>
              <c:strCache>
                <c:ptCount val="3"/>
                <c:pt idx="0">
                  <c:v>Alumnos UNACH</c:v>
                </c:pt>
                <c:pt idx="1">
                  <c:v>Personal UNACH</c:v>
                </c:pt>
                <c:pt idx="2">
                  <c:v>Particulares</c:v>
                </c:pt>
              </c:strCache>
            </c:strRef>
          </c:cat>
          <c:val>
            <c:numRef>
              <c:f>'Matrícula depto. lenguas ENE'!$R$11:$R$13</c:f>
              <c:numCache>
                <c:formatCode>#,##0</c:formatCode>
                <c:ptCount val="3"/>
                <c:pt idx="0">
                  <c:v>1821</c:v>
                </c:pt>
                <c:pt idx="1">
                  <c:v>207</c:v>
                </c:pt>
                <c:pt idx="2">
                  <c:v>1646</c:v>
                </c:pt>
              </c:numCache>
            </c:numRef>
          </c:val>
          <c:extLst>
            <c:ext xmlns:c16="http://schemas.microsoft.com/office/drawing/2014/chart" uri="{C3380CC4-5D6E-409C-BE32-E72D297353CC}">
              <c16:uniqueId val="{00000002-461B-481A-AEE0-849DCE28B2DD}"/>
            </c:ext>
          </c:extLst>
        </c:ser>
        <c:ser>
          <c:idx val="1"/>
          <c:order val="1"/>
          <c:tx>
            <c:strRef>
              <c:f>'Matrícula depto. lenguas ENE'!$H$8</c:f>
              <c:strCache>
                <c:ptCount val="1"/>
                <c:pt idx="0">
                  <c:v>Tapachula</c:v>
                </c:pt>
              </c:strCache>
            </c:strRef>
          </c:tx>
          <c:spPr>
            <a:solidFill>
              <a:srgbClr val="EAB2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ENE'!$B$11:$B$13</c:f>
              <c:strCache>
                <c:ptCount val="3"/>
                <c:pt idx="0">
                  <c:v>Alumnos UNACH</c:v>
                </c:pt>
                <c:pt idx="1">
                  <c:v>Personal UNACH</c:v>
                </c:pt>
                <c:pt idx="2">
                  <c:v>Particulares</c:v>
                </c:pt>
              </c:strCache>
            </c:strRef>
          </c:cat>
          <c:val>
            <c:numRef>
              <c:f>'Matrícula depto. lenguas ENE'!$S$11:$S$13</c:f>
              <c:numCache>
                <c:formatCode>#,##0</c:formatCode>
                <c:ptCount val="3"/>
                <c:pt idx="0">
                  <c:v>1713</c:v>
                </c:pt>
                <c:pt idx="1">
                  <c:v>1</c:v>
                </c:pt>
                <c:pt idx="2">
                  <c:v>1961</c:v>
                </c:pt>
              </c:numCache>
            </c:numRef>
          </c:val>
          <c:extLst>
            <c:ext xmlns:c16="http://schemas.microsoft.com/office/drawing/2014/chart" uri="{C3380CC4-5D6E-409C-BE32-E72D297353CC}">
              <c16:uniqueId val="{00000003-461B-481A-AEE0-849DCE28B2DD}"/>
            </c:ext>
          </c:extLst>
        </c:ser>
        <c:ser>
          <c:idx val="2"/>
          <c:order val="2"/>
          <c:tx>
            <c:strRef>
              <c:f>'Matrícula depto. lenguas ENE'!$K$8</c:f>
              <c:strCache>
                <c:ptCount val="1"/>
                <c:pt idx="0">
                  <c:v>San Cristóbal de Las Casas</c:v>
                </c:pt>
              </c:strCache>
            </c:strRef>
          </c:tx>
          <c:spPr>
            <a:solidFill>
              <a:schemeClr val="accent3">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1B-481A-AEE0-849DCE28B2D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ENE'!$B$11:$B$13</c:f>
              <c:strCache>
                <c:ptCount val="3"/>
                <c:pt idx="0">
                  <c:v>Alumnos UNACH</c:v>
                </c:pt>
                <c:pt idx="1">
                  <c:v>Personal UNACH</c:v>
                </c:pt>
                <c:pt idx="2">
                  <c:v>Particulares</c:v>
                </c:pt>
              </c:strCache>
            </c:strRef>
          </c:cat>
          <c:val>
            <c:numRef>
              <c:f>'Matrícula depto. lenguas ENE'!$T$11:$T$13</c:f>
              <c:numCache>
                <c:formatCode>#,##0</c:formatCode>
                <c:ptCount val="3"/>
                <c:pt idx="0">
                  <c:v>633</c:v>
                </c:pt>
                <c:pt idx="1">
                  <c:v>12</c:v>
                </c:pt>
                <c:pt idx="2">
                  <c:v>409</c:v>
                </c:pt>
              </c:numCache>
            </c:numRef>
          </c:val>
          <c:extLst>
            <c:ext xmlns:c16="http://schemas.microsoft.com/office/drawing/2014/chart" uri="{C3380CC4-5D6E-409C-BE32-E72D297353CC}">
              <c16:uniqueId val="{00000005-461B-481A-AEE0-849DCE28B2DD}"/>
            </c:ext>
          </c:extLst>
        </c:ser>
        <c:dLbls>
          <c:showLegendKey val="0"/>
          <c:showVal val="0"/>
          <c:showCatName val="0"/>
          <c:showSerName val="0"/>
          <c:showPercent val="0"/>
          <c:showBubbleSize val="0"/>
        </c:dLbls>
        <c:gapWidth val="150"/>
        <c:axId val="1255764991"/>
        <c:axId val="1"/>
      </c:barChart>
      <c:catAx>
        <c:axId val="1255764991"/>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MX"/>
          </a:p>
        </c:txPr>
        <c:crossAx val="1255764991"/>
        <c:crosses val="autoZero"/>
        <c:crossBetween val="between"/>
      </c:valAx>
    </c:plotArea>
    <c:legend>
      <c:legendPos val="r"/>
      <c:layout>
        <c:manualLayout>
          <c:xMode val="edge"/>
          <c:yMode val="edge"/>
          <c:x val="0.26289705643472089"/>
          <c:y val="9.8226153607405761E-2"/>
          <c:w val="0.48458402797370198"/>
          <c:h val="0.12225168512033681"/>
        </c:manualLayout>
      </c:layout>
      <c:overlay val="0"/>
      <c:txPr>
        <a:bodyPr/>
        <a:lstStyle/>
        <a:p>
          <a:pPr>
            <a:defRPr sz="73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834249492398357E-2"/>
          <c:y val="0.12343630123157681"/>
          <c:w val="0.88377624671916022"/>
          <c:h val="0.74002697579469234"/>
        </c:manualLayout>
      </c:layout>
      <c:barChart>
        <c:barDir val="col"/>
        <c:grouping val="clustered"/>
        <c:varyColors val="0"/>
        <c:ser>
          <c:idx val="0"/>
          <c:order val="0"/>
          <c:tx>
            <c:strRef>
              <c:f>'Matrícula depto. lenguas JUL'!$E$8</c:f>
              <c:strCache>
                <c:ptCount val="1"/>
                <c:pt idx="0">
                  <c:v>Tuxtla</c:v>
                </c:pt>
              </c:strCache>
            </c:strRef>
          </c:tx>
          <c:spPr>
            <a:solidFill>
              <a:srgbClr val="C0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JUL'!$B$11:$B$13</c:f>
              <c:strCache>
                <c:ptCount val="3"/>
                <c:pt idx="0">
                  <c:v>Alumnos UNACH</c:v>
                </c:pt>
                <c:pt idx="1">
                  <c:v>Personal UNACH</c:v>
                </c:pt>
                <c:pt idx="2">
                  <c:v>Particulares</c:v>
                </c:pt>
              </c:strCache>
            </c:strRef>
          </c:cat>
          <c:val>
            <c:numRef>
              <c:f>'Matrícula depto. lenguas JUL'!$R$11:$R$13</c:f>
              <c:numCache>
                <c:formatCode>#,##0</c:formatCode>
                <c:ptCount val="3"/>
                <c:pt idx="0">
                  <c:v>2142</c:v>
                </c:pt>
                <c:pt idx="1">
                  <c:v>236</c:v>
                </c:pt>
                <c:pt idx="2">
                  <c:v>1705</c:v>
                </c:pt>
              </c:numCache>
            </c:numRef>
          </c:val>
          <c:extLst>
            <c:ext xmlns:c16="http://schemas.microsoft.com/office/drawing/2014/chart" uri="{C3380CC4-5D6E-409C-BE32-E72D297353CC}">
              <c16:uniqueId val="{00000000-E94C-4AF2-892E-25E38D7DE198}"/>
            </c:ext>
          </c:extLst>
        </c:ser>
        <c:ser>
          <c:idx val="1"/>
          <c:order val="1"/>
          <c:tx>
            <c:strRef>
              <c:f>'Matrícula depto. lenguas JUL'!$H$8</c:f>
              <c:strCache>
                <c:ptCount val="1"/>
                <c:pt idx="0">
                  <c:v>Tapachula</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JUL'!$B$11:$B$13</c:f>
              <c:strCache>
                <c:ptCount val="3"/>
                <c:pt idx="0">
                  <c:v>Alumnos UNACH</c:v>
                </c:pt>
                <c:pt idx="1">
                  <c:v>Personal UNACH</c:v>
                </c:pt>
                <c:pt idx="2">
                  <c:v>Particulares</c:v>
                </c:pt>
              </c:strCache>
            </c:strRef>
          </c:cat>
          <c:val>
            <c:numRef>
              <c:f>'Matrícula depto. lenguas JUL'!$S$11:$S$13</c:f>
              <c:numCache>
                <c:formatCode>General</c:formatCode>
                <c:ptCount val="3"/>
                <c:pt idx="0" formatCode="#,##0">
                  <c:v>1754</c:v>
                </c:pt>
                <c:pt idx="1">
                  <c:v>8</c:v>
                </c:pt>
                <c:pt idx="2" formatCode="#,##0">
                  <c:v>2109</c:v>
                </c:pt>
              </c:numCache>
            </c:numRef>
          </c:val>
          <c:extLst>
            <c:ext xmlns:c16="http://schemas.microsoft.com/office/drawing/2014/chart" uri="{C3380CC4-5D6E-409C-BE32-E72D297353CC}">
              <c16:uniqueId val="{00000001-E94C-4AF2-892E-25E38D7DE198}"/>
            </c:ext>
          </c:extLst>
        </c:ser>
        <c:ser>
          <c:idx val="2"/>
          <c:order val="2"/>
          <c:tx>
            <c:strRef>
              <c:f>'Matrícula depto. lenguas JUL'!$K$8</c:f>
              <c:strCache>
                <c:ptCount val="1"/>
                <c:pt idx="0">
                  <c:v>San Cristóbal de Las Casas</c:v>
                </c:pt>
              </c:strCache>
            </c:strRef>
          </c:tx>
          <c:spPr>
            <a:solidFill>
              <a:srgbClr val="9BBB59">
                <a:lumMod val="75000"/>
              </a:srgb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'Matrícula depto. lenguas JUL'!$B$11:$B$13</c:f>
              <c:strCache>
                <c:ptCount val="3"/>
                <c:pt idx="0">
                  <c:v>Alumnos UNACH</c:v>
                </c:pt>
                <c:pt idx="1">
                  <c:v>Personal UNACH</c:v>
                </c:pt>
                <c:pt idx="2">
                  <c:v>Particulares</c:v>
                </c:pt>
              </c:strCache>
            </c:strRef>
          </c:cat>
          <c:val>
            <c:numRef>
              <c:f>'Matrícula depto. lenguas JUL'!$T$11:$T$13</c:f>
              <c:numCache>
                <c:formatCode>General</c:formatCode>
                <c:ptCount val="3"/>
                <c:pt idx="0">
                  <c:v>539</c:v>
                </c:pt>
                <c:pt idx="1">
                  <c:v>11</c:v>
                </c:pt>
                <c:pt idx="2">
                  <c:v>448</c:v>
                </c:pt>
              </c:numCache>
            </c:numRef>
          </c:val>
          <c:extLst>
            <c:ext xmlns:c16="http://schemas.microsoft.com/office/drawing/2014/chart" uri="{C3380CC4-5D6E-409C-BE32-E72D297353CC}">
              <c16:uniqueId val="{00000002-E94C-4AF2-892E-25E38D7DE198}"/>
            </c:ext>
          </c:extLst>
        </c:ser>
        <c:dLbls>
          <c:showLegendKey val="0"/>
          <c:showVal val="0"/>
          <c:showCatName val="0"/>
          <c:showSerName val="0"/>
          <c:showPercent val="0"/>
          <c:showBubbleSize val="0"/>
        </c:dLbls>
        <c:gapWidth val="150"/>
        <c:axId val="1972225855"/>
        <c:axId val="1"/>
      </c:barChart>
      <c:catAx>
        <c:axId val="197222585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0"/>
        <c:axPos val="l"/>
        <c:numFmt formatCode="#,##0"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972225855"/>
        <c:crosses val="autoZero"/>
        <c:crossBetween val="between"/>
      </c:valAx>
    </c:plotArea>
    <c:legend>
      <c:legendPos val="r"/>
      <c:layout>
        <c:manualLayout>
          <c:xMode val="edge"/>
          <c:yMode val="edge"/>
          <c:x val="0.21697299350739052"/>
          <c:y val="1.596392758597483E-2"/>
          <c:w val="0.64109407376709493"/>
          <c:h val="0.11654485497005183"/>
        </c:manualLayout>
      </c:layout>
      <c:overlay val="0"/>
      <c:txPr>
        <a:bodyPr/>
        <a:lstStyle/>
        <a:p>
          <a:pPr>
            <a:defRPr sz="73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es-MX"/>
              <a:t>Fuente de financiamiento</a:t>
            </a:r>
          </a:p>
        </c:rich>
      </c:tx>
      <c:layout>
        <c:manualLayout>
          <c:xMode val="edge"/>
          <c:yMode val="edge"/>
          <c:x val="0.31352459016393441"/>
          <c:y val="3.7313271063789094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6885245901639346"/>
          <c:y val="0.47368514692945618"/>
          <c:w val="0.26229508196721318"/>
          <c:h val="0.20647814096925013"/>
        </c:manualLayout>
      </c:layout>
      <c:pie3DChart>
        <c:varyColors val="1"/>
        <c:ser>
          <c:idx val="0"/>
          <c:order val="0"/>
          <c:spPr>
            <a:ln w="12700">
              <a:solidFill>
                <a:srgbClr val="000000"/>
              </a:solidFill>
              <a:prstDash val="solid"/>
            </a:ln>
          </c:spPr>
          <c:dPt>
            <c:idx val="0"/>
            <c:bubble3D val="0"/>
            <c:spPr>
              <a:solidFill>
                <a:srgbClr val="8080FF"/>
              </a:solidFill>
              <a:ln w="12700">
                <a:solidFill>
                  <a:srgbClr val="000000"/>
                </a:solidFill>
                <a:prstDash val="solid"/>
              </a:ln>
            </c:spPr>
            <c:extLst>
              <c:ext xmlns:c16="http://schemas.microsoft.com/office/drawing/2014/chart" uri="{C3380CC4-5D6E-409C-BE32-E72D297353CC}">
                <c16:uniqueId val="{00000001-0A97-4D5B-B014-C08339740A0E}"/>
              </c:ext>
            </c:extLst>
          </c:dPt>
          <c:dPt>
            <c:idx val="1"/>
            <c:bubble3D val="0"/>
            <c:spPr>
              <a:solidFill>
                <a:srgbClr val="802060"/>
              </a:solidFill>
              <a:ln w="12700">
                <a:solidFill>
                  <a:srgbClr val="000000"/>
                </a:solidFill>
                <a:prstDash val="solid"/>
              </a:ln>
            </c:spPr>
            <c:extLst>
              <c:ext xmlns:c16="http://schemas.microsoft.com/office/drawing/2014/chart" uri="{C3380CC4-5D6E-409C-BE32-E72D297353CC}">
                <c16:uniqueId val="{00000003-0A97-4D5B-B014-C08339740A0E}"/>
              </c:ext>
            </c:extLst>
          </c:dPt>
          <c:dPt>
            <c:idx val="2"/>
            <c:bubble3D val="0"/>
            <c:spPr>
              <a:solidFill>
                <a:srgbClr val="FFFFC0"/>
              </a:solidFill>
              <a:ln w="12700">
                <a:solidFill>
                  <a:srgbClr val="000000"/>
                </a:solidFill>
                <a:prstDash val="solid"/>
              </a:ln>
            </c:spPr>
            <c:extLst>
              <c:ext xmlns:c16="http://schemas.microsoft.com/office/drawing/2014/chart" uri="{C3380CC4-5D6E-409C-BE32-E72D297353CC}">
                <c16:uniqueId val="{00000005-0A97-4D5B-B014-C08339740A0E}"/>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7-0A97-4D5B-B014-C08339740A0E}"/>
              </c:ext>
            </c:extLst>
          </c:dPt>
          <c:dPt>
            <c:idx val="4"/>
            <c:bubble3D val="0"/>
            <c:extLst>
              <c:ext xmlns:c16="http://schemas.microsoft.com/office/drawing/2014/chart" uri="{C3380CC4-5D6E-409C-BE32-E72D297353CC}">
                <c16:uniqueId val="{00000008-0A97-4D5B-B014-C08339740A0E}"/>
              </c:ext>
            </c:extLst>
          </c:dPt>
          <c:dPt>
            <c:idx val="5"/>
            <c:bubble3D val="0"/>
            <c:extLst>
              <c:ext xmlns:c16="http://schemas.microsoft.com/office/drawing/2014/chart" uri="{C3380CC4-5D6E-409C-BE32-E72D297353CC}">
                <c16:uniqueId val="{00000009-0A97-4D5B-B014-C08339740A0E}"/>
              </c:ext>
            </c:extLst>
          </c:dPt>
          <c:dPt>
            <c:idx val="6"/>
            <c:bubble3D val="0"/>
            <c:extLst>
              <c:ext xmlns:c16="http://schemas.microsoft.com/office/drawing/2014/chart" uri="{C3380CC4-5D6E-409C-BE32-E72D297353CC}">
                <c16:uniqueId val="{0000000A-0A97-4D5B-B014-C08339740A0E}"/>
              </c:ext>
            </c:extLst>
          </c:dPt>
          <c:dLbls>
            <c:dLbl>
              <c:idx val="0"/>
              <c:layout>
                <c:manualLayout>
                  <c:x val="5.664536809947926E-2"/>
                  <c:y val="-7.086138132051711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A97-4D5B-B014-C08339740A0E}"/>
                </c:ext>
              </c:extLst>
            </c:dLbl>
            <c:dLbl>
              <c:idx val="1"/>
              <c:layout>
                <c:manualLayout>
                  <c:x val="8.8794156877931227E-2"/>
                  <c:y val="0.12696649980067809"/>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A97-4D5B-B014-C08339740A0E}"/>
                </c:ext>
              </c:extLst>
            </c:dLbl>
            <c:dLbl>
              <c:idx val="2"/>
              <c:layout>
                <c:manualLayout>
                  <c:x val="-8.9277139537885644E-2"/>
                  <c:y val="-3.226709465745647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A97-4D5B-B014-C08339740A0E}"/>
                </c:ext>
              </c:extLst>
            </c:dLbl>
            <c:dLbl>
              <c:idx val="3"/>
              <c:layout>
                <c:manualLayout>
                  <c:x val="-5.9965147799147904E-3"/>
                  <c:y val="-0.19066448038054518"/>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A97-4D5B-B014-C08339740A0E}"/>
                </c:ext>
              </c:extLst>
            </c:dLbl>
            <c:dLbl>
              <c:idx val="4"/>
              <c:layout>
                <c:manualLayout>
                  <c:x val="0.16612667269050382"/>
                  <c:y val="-4.515557894916122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0A97-4D5B-B014-C08339740A0E}"/>
                </c:ext>
              </c:extLst>
            </c:dLbl>
            <c:dLbl>
              <c:idx val="5"/>
              <c:layout>
                <c:manualLayout>
                  <c:x val="0.24100404457639529"/>
                  <c:y val="-0.11085433923406116"/>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A97-4D5B-B014-C08339740A0E}"/>
                </c:ext>
              </c:extLst>
            </c:dLbl>
            <c:numFmt formatCode="0%" sourceLinked="0"/>
            <c:spPr>
              <a:noFill/>
              <a:ln w="25400">
                <a:noFill/>
              </a:ln>
            </c:spPr>
            <c:txPr>
              <a:bodyPr wrap="square" lIns="38100" tIns="19050" rIns="38100" bIns="19050" anchor="ctr">
                <a:spAutoFit/>
              </a:bodyPr>
              <a:lstStyle/>
              <a:p>
                <a:pPr>
                  <a:defRPr sz="950" b="0" i="0" u="none" strike="noStrike" baseline="0">
                    <a:solidFill>
                      <a:srgbClr val="000000"/>
                    </a:solidFill>
                    <a:latin typeface="Arial"/>
                    <a:ea typeface="Arial"/>
                    <a:cs typeface="Arial"/>
                  </a:defRPr>
                </a:pPr>
                <a:endParaRPr lang="es-MX"/>
              </a:p>
            </c:txPr>
            <c:showLegendKey val="0"/>
            <c:showVal val="0"/>
            <c:showCatName val="1"/>
            <c:showSerName val="0"/>
            <c:showPercent val="1"/>
            <c:showBubbleSize val="0"/>
            <c:showLeaderLines val="1"/>
            <c:extLst>
              <c:ext xmlns:c15="http://schemas.microsoft.com/office/drawing/2012/chart" uri="{CE6537A1-D6FC-4f65-9D91-7224C49458BB}"/>
            </c:extLst>
          </c:dLbls>
          <c:cat>
            <c:strLit>
              <c:ptCount val="7"/>
              <c:pt idx="0">
                <c:v>Subsidio Federal Ordinario</c:v>
              </c:pt>
              <c:pt idx="1">
                <c:v>Subsidio Federal Extraordinario</c:v>
              </c:pt>
              <c:pt idx="2">
                <c:v>Subsidio Estatal Ordinario</c:v>
              </c:pt>
              <c:pt idx="3">
                <c:v>Subsidio Estatal Extraordinario</c:v>
              </c:pt>
              <c:pt idx="4">
                <c:v>Ingresos Propios</c:v>
              </c:pt>
              <c:pt idx="5">
                <c:v>Donativos</c:v>
              </c:pt>
              <c:pt idx="6">
                <c:v>Otras Aportaciones </c:v>
              </c:pt>
            </c:strLit>
          </c:cat>
          <c:val>
            <c:numLit>
              <c:formatCode>General</c:formatCode>
              <c:ptCount val="7"/>
              <c:pt idx="0">
                <c:v>700907064.07000005</c:v>
              </c:pt>
              <c:pt idx="1">
                <c:v>247185639.40000001</c:v>
              </c:pt>
              <c:pt idx="2">
                <c:v>223534366.80000001</c:v>
              </c:pt>
              <c:pt idx="3">
                <c:v>16644184.210000001</c:v>
              </c:pt>
              <c:pt idx="4">
                <c:v>135190162.14000002</c:v>
              </c:pt>
              <c:pt idx="5">
                <c:v>4807000</c:v>
              </c:pt>
              <c:pt idx="6">
                <c:v>177288879.28</c:v>
              </c:pt>
            </c:numLit>
          </c:val>
          <c:extLst>
            <c:ext xmlns:c16="http://schemas.microsoft.com/office/drawing/2014/chart" uri="{C3380CC4-5D6E-409C-BE32-E72D297353CC}">
              <c16:uniqueId val="{0000000B-0A97-4D5B-B014-C08339740A0E}"/>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142875</xdr:colOff>
      <xdr:row>20</xdr:row>
      <xdr:rowOff>28575</xdr:rowOff>
    </xdr:from>
    <xdr:to>
      <xdr:col>17</xdr:col>
      <xdr:colOff>304800</xdr:colOff>
      <xdr:row>39</xdr:row>
      <xdr:rowOff>152400</xdr:rowOff>
    </xdr:to>
    <xdr:graphicFrame macro="">
      <xdr:nvGraphicFramePr>
        <xdr:cNvPr id="2" name="1 Gráfico">
          <a:extLst>
            <a:ext uri="{FF2B5EF4-FFF2-40B4-BE49-F238E27FC236}">
              <a16:creationId xmlns:a16="http://schemas.microsoft.com/office/drawing/2014/main" id="{0F690361-3EAC-4C1F-9D5C-60274D403A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27213</xdr:colOff>
      <xdr:row>15</xdr:row>
      <xdr:rowOff>146119</xdr:rowOff>
    </xdr:from>
    <xdr:to>
      <xdr:col>12</xdr:col>
      <xdr:colOff>454268</xdr:colOff>
      <xdr:row>30</xdr:row>
      <xdr:rowOff>115555</xdr:rowOff>
    </xdr:to>
    <xdr:graphicFrame macro="">
      <xdr:nvGraphicFramePr>
        <xdr:cNvPr id="2" name="2 Gráfico">
          <a:extLst>
            <a:ext uri="{FF2B5EF4-FFF2-40B4-BE49-F238E27FC236}">
              <a16:creationId xmlns:a16="http://schemas.microsoft.com/office/drawing/2014/main" id="{679E4D4C-9E41-44F9-A82E-2B920ADB9B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18</xdr:row>
      <xdr:rowOff>19050</xdr:rowOff>
    </xdr:from>
    <xdr:to>
      <xdr:col>12</xdr:col>
      <xdr:colOff>695325</xdr:colOff>
      <xdr:row>42</xdr:row>
      <xdr:rowOff>123825</xdr:rowOff>
    </xdr:to>
    <xdr:graphicFrame macro="">
      <xdr:nvGraphicFramePr>
        <xdr:cNvPr id="2" name="1 Gráfico">
          <a:extLst>
            <a:ext uri="{FF2B5EF4-FFF2-40B4-BE49-F238E27FC236}">
              <a16:creationId xmlns:a16="http://schemas.microsoft.com/office/drawing/2014/main" id="{884A1E34-D4F3-4E53-BE61-48C413BE9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29</xdr:row>
      <xdr:rowOff>66675</xdr:rowOff>
    </xdr:from>
    <xdr:to>
      <xdr:col>4</xdr:col>
      <xdr:colOff>219075</xdr:colOff>
      <xdr:row>50</xdr:row>
      <xdr:rowOff>47625</xdr:rowOff>
    </xdr:to>
    <xdr:graphicFrame macro="">
      <xdr:nvGraphicFramePr>
        <xdr:cNvPr id="2" name="Gráfico 3">
          <a:extLst>
            <a:ext uri="{FF2B5EF4-FFF2-40B4-BE49-F238E27FC236}">
              <a16:creationId xmlns:a16="http://schemas.microsoft.com/office/drawing/2014/main" id="{906802F5-54DF-45A7-AE76-45028F780D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25</xdr:row>
      <xdr:rowOff>152400</xdr:rowOff>
    </xdr:from>
    <xdr:to>
      <xdr:col>17</xdr:col>
      <xdr:colOff>295275</xdr:colOff>
      <xdr:row>45</xdr:row>
      <xdr:rowOff>152400</xdr:rowOff>
    </xdr:to>
    <xdr:graphicFrame macro="">
      <xdr:nvGraphicFramePr>
        <xdr:cNvPr id="2" name="1 Gráfico">
          <a:extLst>
            <a:ext uri="{FF2B5EF4-FFF2-40B4-BE49-F238E27FC236}">
              <a16:creationId xmlns:a16="http://schemas.microsoft.com/office/drawing/2014/main" id="{4093E6D8-2ED7-4FA5-B35D-84D00B33AC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21</xdr:row>
      <xdr:rowOff>0</xdr:rowOff>
    </xdr:from>
    <xdr:to>
      <xdr:col>17</xdr:col>
      <xdr:colOff>400050</xdr:colOff>
      <xdr:row>42</xdr:row>
      <xdr:rowOff>152400</xdr:rowOff>
    </xdr:to>
    <xdr:graphicFrame macro="">
      <xdr:nvGraphicFramePr>
        <xdr:cNvPr id="2" name="2 Gráfico">
          <a:extLst>
            <a:ext uri="{FF2B5EF4-FFF2-40B4-BE49-F238E27FC236}">
              <a16:creationId xmlns:a16="http://schemas.microsoft.com/office/drawing/2014/main" id="{EAF1C757-98E5-46A5-B789-F511C1038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21</xdr:row>
      <xdr:rowOff>9525</xdr:rowOff>
    </xdr:from>
    <xdr:to>
      <xdr:col>17</xdr:col>
      <xdr:colOff>428625</xdr:colOff>
      <xdr:row>42</xdr:row>
      <xdr:rowOff>95250</xdr:rowOff>
    </xdr:to>
    <xdr:graphicFrame macro="">
      <xdr:nvGraphicFramePr>
        <xdr:cNvPr id="2" name="2 Gráfico">
          <a:extLst>
            <a:ext uri="{FF2B5EF4-FFF2-40B4-BE49-F238E27FC236}">
              <a16:creationId xmlns:a16="http://schemas.microsoft.com/office/drawing/2014/main" id="{CFB22A9D-F770-4D07-BF4F-B4FE568477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20</xdr:row>
      <xdr:rowOff>28575</xdr:rowOff>
    </xdr:from>
    <xdr:to>
      <xdr:col>17</xdr:col>
      <xdr:colOff>409575</xdr:colOff>
      <xdr:row>41</xdr:row>
      <xdr:rowOff>19050</xdr:rowOff>
    </xdr:to>
    <xdr:graphicFrame macro="">
      <xdr:nvGraphicFramePr>
        <xdr:cNvPr id="2" name="5 Gráfico">
          <a:extLst>
            <a:ext uri="{FF2B5EF4-FFF2-40B4-BE49-F238E27FC236}">
              <a16:creationId xmlns:a16="http://schemas.microsoft.com/office/drawing/2014/main" id="{73C4708B-7123-4806-AA6F-B4BD0BFCE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21</xdr:row>
      <xdr:rowOff>152400</xdr:rowOff>
    </xdr:from>
    <xdr:to>
      <xdr:col>17</xdr:col>
      <xdr:colOff>419100</xdr:colOff>
      <xdr:row>42</xdr:row>
      <xdr:rowOff>95250</xdr:rowOff>
    </xdr:to>
    <xdr:graphicFrame macro="">
      <xdr:nvGraphicFramePr>
        <xdr:cNvPr id="2" name="1 Gráfico">
          <a:extLst>
            <a:ext uri="{FF2B5EF4-FFF2-40B4-BE49-F238E27FC236}">
              <a16:creationId xmlns:a16="http://schemas.microsoft.com/office/drawing/2014/main" id="{5D94FD38-270A-4F36-A98D-CDD8C6A36C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19</xdr:row>
      <xdr:rowOff>28575</xdr:rowOff>
    </xdr:from>
    <xdr:to>
      <xdr:col>17</xdr:col>
      <xdr:colOff>0</xdr:colOff>
      <xdr:row>42</xdr:row>
      <xdr:rowOff>28575</xdr:rowOff>
    </xdr:to>
    <xdr:graphicFrame macro="">
      <xdr:nvGraphicFramePr>
        <xdr:cNvPr id="2" name="2 Gráfico">
          <a:extLst>
            <a:ext uri="{FF2B5EF4-FFF2-40B4-BE49-F238E27FC236}">
              <a16:creationId xmlns:a16="http://schemas.microsoft.com/office/drawing/2014/main" id="{8A1CF84D-CA63-459D-89EC-DC4303DBB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xdr:colOff>
      <xdr:row>18</xdr:row>
      <xdr:rowOff>28575</xdr:rowOff>
    </xdr:from>
    <xdr:to>
      <xdr:col>16</xdr:col>
      <xdr:colOff>428625</xdr:colOff>
      <xdr:row>40</xdr:row>
      <xdr:rowOff>114300</xdr:rowOff>
    </xdr:to>
    <xdr:graphicFrame macro="">
      <xdr:nvGraphicFramePr>
        <xdr:cNvPr id="2" name="2 Gráfico">
          <a:extLst>
            <a:ext uri="{FF2B5EF4-FFF2-40B4-BE49-F238E27FC236}">
              <a16:creationId xmlns:a16="http://schemas.microsoft.com/office/drawing/2014/main" id="{E77227B4-4FC3-456E-8C33-E230F85251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46</xdr:col>
      <xdr:colOff>428625</xdr:colOff>
      <xdr:row>29</xdr:row>
      <xdr:rowOff>85725</xdr:rowOff>
    </xdr:from>
    <xdr:to>
      <xdr:col>52</xdr:col>
      <xdr:colOff>504825</xdr:colOff>
      <xdr:row>44</xdr:row>
      <xdr:rowOff>38100</xdr:rowOff>
    </xdr:to>
    <xdr:graphicFrame macro="">
      <xdr:nvGraphicFramePr>
        <xdr:cNvPr id="2" name="Chart 32">
          <a:extLst>
            <a:ext uri="{FF2B5EF4-FFF2-40B4-BE49-F238E27FC236}">
              <a16:creationId xmlns:a16="http://schemas.microsoft.com/office/drawing/2014/main" id="{9D41F149-5180-4948-B48A-6C5DC52BA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36</xdr:row>
      <xdr:rowOff>152400</xdr:rowOff>
    </xdr:from>
    <xdr:to>
      <xdr:col>4</xdr:col>
      <xdr:colOff>1076325</xdr:colOff>
      <xdr:row>59</xdr:row>
      <xdr:rowOff>0</xdr:rowOff>
    </xdr:to>
    <xdr:graphicFrame macro="">
      <xdr:nvGraphicFramePr>
        <xdr:cNvPr id="3" name="2 Gráfico">
          <a:extLst>
            <a:ext uri="{FF2B5EF4-FFF2-40B4-BE49-F238E27FC236}">
              <a16:creationId xmlns:a16="http://schemas.microsoft.com/office/drawing/2014/main" id="{3C1C9B67-4011-4E98-B1A5-B4E3188F48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25016-3C45-429F-A86B-378F82DA1572}">
  <dimension ref="A1:AC501"/>
  <sheetViews>
    <sheetView view="pageBreakPreview" topLeftCell="D1" zoomScaleNormal="115" zoomScaleSheetLayoutView="100" workbookViewId="0">
      <selection sqref="A1:C65536"/>
    </sheetView>
  </sheetViews>
  <sheetFormatPr baseColWidth="10" defaultRowHeight="12.75"/>
  <cols>
    <col min="1" max="1" width="2.5703125" style="365" hidden="1" customWidth="1"/>
    <col min="2" max="2" width="2.42578125" style="365" hidden="1" customWidth="1"/>
    <col min="3" max="3" width="3.85546875" style="365" hidden="1" customWidth="1"/>
    <col min="4" max="4" width="3.28515625" style="362" customWidth="1"/>
    <col min="5" max="5" width="13.7109375" style="62" customWidth="1"/>
    <col min="6" max="6" width="1.5703125" style="62" customWidth="1"/>
    <col min="7" max="7" width="67.7109375" style="62" customWidth="1"/>
    <col min="8" max="8" width="15.140625" style="62" customWidth="1"/>
    <col min="9" max="10" width="11.42578125" style="62"/>
    <col min="11" max="11" width="4.7109375" style="62" customWidth="1"/>
    <col min="12" max="12" width="5" style="62" customWidth="1"/>
    <col min="13" max="13" width="2.28515625"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82"/>
      <c r="I1" s="82"/>
      <c r="J1" s="82"/>
    </row>
    <row r="2" spans="1:29" ht="12.75" customHeight="1">
      <c r="E2" s="1552" t="s">
        <v>1203</v>
      </c>
      <c r="F2" s="1552"/>
      <c r="G2" s="1552"/>
      <c r="H2" s="1552"/>
      <c r="I2" s="82"/>
      <c r="L2" s="1552"/>
      <c r="M2" s="1552"/>
      <c r="N2" s="1552"/>
      <c r="O2" s="1552"/>
      <c r="P2" s="1552"/>
      <c r="Q2" s="1552"/>
      <c r="R2" s="1552"/>
      <c r="S2" s="1552"/>
      <c r="T2" s="1552"/>
      <c r="U2" s="1552"/>
      <c r="V2" s="1552"/>
      <c r="W2" s="1552"/>
      <c r="X2" s="1552"/>
      <c r="Y2" s="1552"/>
      <c r="Z2" s="1552"/>
    </row>
    <row r="3" spans="1:29" ht="12.75" customHeight="1">
      <c r="B3" s="532"/>
      <c r="C3" s="532"/>
      <c r="D3" s="400"/>
      <c r="E3" s="1552">
        <v>2016</v>
      </c>
      <c r="F3" s="1552"/>
      <c r="G3" s="1552"/>
      <c r="H3" s="1552"/>
      <c r="I3" s="82"/>
      <c r="J3" s="107"/>
      <c r="K3" s="107"/>
      <c r="L3" s="106"/>
      <c r="AB3" s="105"/>
      <c r="AC3" s="105"/>
    </row>
    <row r="4" spans="1:29" ht="3" customHeight="1">
      <c r="A4" s="98"/>
      <c r="F4" s="163"/>
      <c r="G4" s="163"/>
      <c r="H4" s="82"/>
      <c r="I4" s="82"/>
      <c r="L4" s="98"/>
    </row>
    <row r="5" spans="1:29" ht="12" customHeight="1">
      <c r="E5" s="1597" t="s">
        <v>32</v>
      </c>
      <c r="F5" s="310"/>
      <c r="G5" s="580"/>
      <c r="H5" s="1783" t="s">
        <v>1175</v>
      </c>
      <c r="I5" s="82"/>
      <c r="L5" s="98"/>
    </row>
    <row r="6" spans="1:29" ht="12" customHeight="1">
      <c r="A6" s="365" t="s">
        <v>33</v>
      </c>
      <c r="B6" s="365" t="s">
        <v>1</v>
      </c>
      <c r="C6" s="365" t="s">
        <v>34</v>
      </c>
      <c r="D6" s="365"/>
      <c r="E6" s="1598"/>
      <c r="F6" s="171" t="s">
        <v>230</v>
      </c>
      <c r="G6" s="170"/>
      <c r="H6" s="2171"/>
      <c r="I6" s="82"/>
      <c r="J6" s="91"/>
    </row>
    <row r="7" spans="1:29" ht="8.25" customHeight="1">
      <c r="E7" s="1599"/>
      <c r="F7" s="163"/>
      <c r="G7" s="162"/>
      <c r="H7" s="1601"/>
      <c r="I7" s="82"/>
    </row>
    <row r="8" spans="1:29">
      <c r="E8" s="1581">
        <v>1401</v>
      </c>
      <c r="F8" s="391" t="s">
        <v>12</v>
      </c>
      <c r="G8" s="171"/>
      <c r="H8" s="2182"/>
      <c r="I8" s="82"/>
    </row>
    <row r="9" spans="1:29" ht="12.95" customHeight="1">
      <c r="E9" s="1582"/>
      <c r="F9" s="513" t="s">
        <v>13</v>
      </c>
      <c r="G9" s="310"/>
      <c r="H9" s="2181"/>
      <c r="I9" s="82"/>
      <c r="J9" s="82"/>
    </row>
    <row r="10" spans="1:29" ht="12" customHeight="1">
      <c r="A10" s="365">
        <v>1</v>
      </c>
      <c r="B10" s="365">
        <v>1</v>
      </c>
      <c r="C10" s="365">
        <v>11</v>
      </c>
      <c r="E10" s="1582"/>
      <c r="F10" s="479"/>
      <c r="G10" s="13" t="s">
        <v>249</v>
      </c>
      <c r="H10" s="155" t="s">
        <v>1189</v>
      </c>
      <c r="I10" s="82"/>
      <c r="J10" s="82"/>
    </row>
    <row r="11" spans="1:29" ht="12" customHeight="1">
      <c r="A11" s="365">
        <v>1</v>
      </c>
      <c r="B11" s="365">
        <v>1</v>
      </c>
      <c r="C11" s="365">
        <v>7</v>
      </c>
      <c r="E11" s="1582"/>
      <c r="F11" s="479"/>
      <c r="G11" s="13" t="s">
        <v>600</v>
      </c>
      <c r="H11" s="155" t="s">
        <v>1189</v>
      </c>
      <c r="I11" s="82"/>
      <c r="J11" s="82"/>
    </row>
    <row r="12" spans="1:29" ht="12.75" customHeight="1">
      <c r="E12" s="1582"/>
      <c r="F12" s="484" t="s">
        <v>14</v>
      </c>
      <c r="G12" s="98"/>
      <c r="H12" s="155"/>
      <c r="I12" s="82"/>
      <c r="J12" s="82"/>
    </row>
    <row r="13" spans="1:29" ht="12" customHeight="1">
      <c r="A13" s="365">
        <v>1</v>
      </c>
      <c r="B13" s="365">
        <v>1</v>
      </c>
      <c r="C13" s="365">
        <v>5</v>
      </c>
      <c r="E13" s="1582"/>
      <c r="F13" s="479"/>
      <c r="G13" s="98" t="s">
        <v>259</v>
      </c>
      <c r="H13" s="155" t="s">
        <v>1189</v>
      </c>
      <c r="I13" s="82"/>
      <c r="J13" s="82"/>
    </row>
    <row r="14" spans="1:29" ht="12" customHeight="1">
      <c r="A14" s="365">
        <v>1</v>
      </c>
      <c r="B14" s="365">
        <v>1</v>
      </c>
      <c r="C14" s="365">
        <v>5</v>
      </c>
      <c r="E14" s="1582"/>
      <c r="F14" s="479"/>
      <c r="G14" s="98" t="s">
        <v>258</v>
      </c>
      <c r="H14" s="155" t="s">
        <v>1189</v>
      </c>
      <c r="I14" s="82"/>
      <c r="J14" s="82"/>
    </row>
    <row r="15" spans="1:29" ht="12.75" customHeight="1">
      <c r="E15" s="1582"/>
      <c r="F15" s="484" t="s">
        <v>15</v>
      </c>
      <c r="G15" s="98"/>
      <c r="H15" s="155"/>
      <c r="I15" s="82"/>
      <c r="J15" s="82"/>
    </row>
    <row r="16" spans="1:29" ht="12" customHeight="1">
      <c r="A16" s="365">
        <v>1</v>
      </c>
      <c r="B16" s="365">
        <v>1</v>
      </c>
      <c r="C16" s="365">
        <v>12</v>
      </c>
      <c r="E16" s="1582"/>
      <c r="F16" s="479"/>
      <c r="G16" s="98" t="s">
        <v>256</v>
      </c>
      <c r="H16" s="155" t="s">
        <v>1184</v>
      </c>
      <c r="I16" s="82"/>
      <c r="J16" s="82"/>
    </row>
    <row r="17" spans="1:10" ht="12" customHeight="1">
      <c r="A17" s="365">
        <v>1</v>
      </c>
      <c r="B17" s="365">
        <v>1</v>
      </c>
      <c r="C17" s="365">
        <v>12</v>
      </c>
      <c r="E17" s="1582"/>
      <c r="F17" s="479"/>
      <c r="G17" s="98" t="s">
        <v>1202</v>
      </c>
      <c r="H17" s="155" t="s">
        <v>1184</v>
      </c>
      <c r="I17" s="82"/>
      <c r="J17" s="82"/>
    </row>
    <row r="18" spans="1:10" ht="12" customHeight="1">
      <c r="A18" s="365">
        <v>1</v>
      </c>
      <c r="B18" s="365">
        <v>1</v>
      </c>
      <c r="C18" s="365">
        <v>12</v>
      </c>
      <c r="E18" s="1582"/>
      <c r="F18" s="479"/>
      <c r="G18" s="98" t="s">
        <v>1201</v>
      </c>
      <c r="H18" s="155" t="s">
        <v>1184</v>
      </c>
      <c r="I18" s="82"/>
      <c r="J18" s="82"/>
    </row>
    <row r="19" spans="1:10" ht="12.75" customHeight="1">
      <c r="E19" s="1582"/>
      <c r="F19" s="512" t="s">
        <v>36</v>
      </c>
      <c r="G19" s="156"/>
      <c r="H19" s="155"/>
      <c r="I19" s="82"/>
      <c r="J19" s="82"/>
    </row>
    <row r="20" spans="1:10" ht="12" customHeight="1">
      <c r="A20" s="365">
        <v>1</v>
      </c>
      <c r="B20" s="365">
        <v>1</v>
      </c>
      <c r="C20" s="365">
        <v>2</v>
      </c>
      <c r="E20" s="1582"/>
      <c r="F20" s="479"/>
      <c r="G20" s="98" t="s">
        <v>250</v>
      </c>
      <c r="H20" s="155" t="s">
        <v>1191</v>
      </c>
      <c r="I20" s="82"/>
      <c r="J20" s="82"/>
    </row>
    <row r="21" spans="1:10" ht="12" customHeight="1">
      <c r="A21" s="365">
        <v>1</v>
      </c>
      <c r="B21" s="365">
        <v>1</v>
      </c>
      <c r="C21" s="365">
        <v>2</v>
      </c>
      <c r="E21" s="1582"/>
      <c r="F21" s="479"/>
      <c r="G21" s="98" t="s">
        <v>255</v>
      </c>
      <c r="H21" s="155" t="s">
        <v>1191</v>
      </c>
      <c r="I21" s="82"/>
      <c r="J21" s="82"/>
    </row>
    <row r="22" spans="1:10" ht="12" customHeight="1">
      <c r="A22" s="365">
        <v>1</v>
      </c>
      <c r="B22" s="365">
        <v>1</v>
      </c>
      <c r="C22" s="365">
        <v>2</v>
      </c>
      <c r="E22" s="1582"/>
      <c r="F22" s="479"/>
      <c r="G22" s="98" t="s">
        <v>265</v>
      </c>
      <c r="H22" s="155" t="s">
        <v>1191</v>
      </c>
      <c r="I22" s="82"/>
      <c r="J22" s="82"/>
    </row>
    <row r="23" spans="1:10" ht="12" customHeight="1">
      <c r="A23" s="365">
        <v>1</v>
      </c>
      <c r="B23" s="365">
        <v>1</v>
      </c>
      <c r="C23" s="365">
        <v>2</v>
      </c>
      <c r="E23" s="1582"/>
      <c r="F23" s="479"/>
      <c r="G23" s="98" t="s">
        <v>253</v>
      </c>
      <c r="H23" s="155" t="s">
        <v>1191</v>
      </c>
      <c r="I23" s="82"/>
      <c r="J23" s="82"/>
    </row>
    <row r="24" spans="1:10" ht="12" customHeight="1">
      <c r="A24" s="365">
        <v>1</v>
      </c>
      <c r="B24" s="365">
        <v>1</v>
      </c>
      <c r="C24" s="365">
        <v>2</v>
      </c>
      <c r="E24" s="1582"/>
      <c r="F24" s="479"/>
      <c r="G24" s="98" t="s">
        <v>252</v>
      </c>
      <c r="H24" s="155" t="s">
        <v>1183</v>
      </c>
      <c r="I24" s="82"/>
      <c r="J24" s="82"/>
    </row>
    <row r="25" spans="1:10" ht="12" customHeight="1">
      <c r="A25" s="365">
        <v>1</v>
      </c>
      <c r="B25" s="365">
        <v>1</v>
      </c>
      <c r="C25" s="365">
        <v>2</v>
      </c>
      <c r="E25" s="1582"/>
      <c r="F25" s="479"/>
      <c r="G25" s="13" t="s">
        <v>598</v>
      </c>
      <c r="H25" s="155" t="s">
        <v>1180</v>
      </c>
      <c r="I25" s="82"/>
      <c r="J25" s="82"/>
    </row>
    <row r="26" spans="1:10" ht="12.75" customHeight="1">
      <c r="E26" s="1582"/>
      <c r="F26" s="512" t="s">
        <v>37</v>
      </c>
      <c r="G26" s="98"/>
      <c r="H26" s="155"/>
      <c r="I26" s="82"/>
      <c r="J26" s="82"/>
    </row>
    <row r="27" spans="1:10" ht="12" customHeight="1">
      <c r="A27" s="365">
        <v>1</v>
      </c>
      <c r="B27" s="365">
        <v>1</v>
      </c>
      <c r="C27" s="365">
        <v>4</v>
      </c>
      <c r="E27" s="1582"/>
      <c r="F27" s="479"/>
      <c r="G27" s="98" t="s">
        <v>250</v>
      </c>
      <c r="H27" s="155" t="s">
        <v>1191</v>
      </c>
      <c r="I27" s="82"/>
      <c r="J27" s="82"/>
    </row>
    <row r="28" spans="1:10" ht="12" customHeight="1">
      <c r="A28" s="365">
        <v>1</v>
      </c>
      <c r="B28" s="365">
        <v>1</v>
      </c>
      <c r="C28" s="365">
        <v>4</v>
      </c>
      <c r="E28" s="1582"/>
      <c r="F28" s="479"/>
      <c r="G28" s="13" t="s">
        <v>249</v>
      </c>
      <c r="H28" s="155" t="s">
        <v>1183</v>
      </c>
      <c r="I28" s="82"/>
      <c r="J28" s="82"/>
    </row>
    <row r="29" spans="1:10" ht="12.75" customHeight="1">
      <c r="E29" s="1582"/>
      <c r="F29" s="484" t="s">
        <v>72</v>
      </c>
      <c r="G29" s="98"/>
      <c r="H29" s="155"/>
      <c r="I29" s="82"/>
      <c r="J29" s="82"/>
    </row>
    <row r="30" spans="1:10" ht="12" customHeight="1">
      <c r="A30" s="365">
        <v>1</v>
      </c>
      <c r="B30" s="365">
        <v>1</v>
      </c>
      <c r="C30" s="365">
        <v>1</v>
      </c>
      <c r="E30" s="1582"/>
      <c r="F30" s="479"/>
      <c r="G30" s="98" t="s">
        <v>248</v>
      </c>
      <c r="H30" s="155" t="s">
        <v>1189</v>
      </c>
      <c r="I30" s="82"/>
      <c r="J30" s="82"/>
    </row>
    <row r="31" spans="1:10" ht="12" customHeight="1">
      <c r="E31" s="1582"/>
      <c r="F31" s="484" t="s">
        <v>1200</v>
      </c>
      <c r="G31" s="98"/>
      <c r="H31" s="155"/>
      <c r="I31" s="82"/>
      <c r="J31" s="82"/>
    </row>
    <row r="32" spans="1:10" ht="12" customHeight="1">
      <c r="A32" s="2180"/>
      <c r="B32" s="2180"/>
      <c r="C32" s="2180"/>
      <c r="E32" s="1583"/>
      <c r="F32" s="479"/>
      <c r="G32" s="98" t="s">
        <v>1199</v>
      </c>
      <c r="H32" s="155" t="s">
        <v>1191</v>
      </c>
      <c r="I32" s="82"/>
      <c r="J32" s="82"/>
    </row>
    <row r="33" spans="1:10" ht="12.75" customHeight="1">
      <c r="E33" s="1581">
        <v>1402</v>
      </c>
      <c r="F33" s="139" t="s">
        <v>16</v>
      </c>
      <c r="G33" s="145"/>
      <c r="H33" s="135"/>
      <c r="I33" s="82"/>
      <c r="J33" s="82"/>
    </row>
    <row r="34" spans="1:10" ht="12.75" customHeight="1">
      <c r="E34" s="1582"/>
      <c r="F34" s="484" t="s">
        <v>96</v>
      </c>
      <c r="G34" s="98"/>
      <c r="H34" s="155"/>
      <c r="I34" s="82"/>
      <c r="J34" s="82"/>
    </row>
    <row r="35" spans="1:10" ht="12" customHeight="1">
      <c r="A35" s="365">
        <v>2</v>
      </c>
      <c r="B35" s="365">
        <v>4</v>
      </c>
      <c r="C35" s="365">
        <v>11</v>
      </c>
      <c r="E35" s="1582"/>
      <c r="F35" s="479"/>
      <c r="G35" s="98" t="s">
        <v>240</v>
      </c>
      <c r="H35" s="155" t="s">
        <v>1184</v>
      </c>
      <c r="I35" s="82"/>
      <c r="J35" s="82"/>
    </row>
    <row r="36" spans="1:10" ht="12" customHeight="1">
      <c r="A36" s="365">
        <v>2</v>
      </c>
      <c r="B36" s="365">
        <v>4</v>
      </c>
      <c r="C36" s="365">
        <v>11</v>
      </c>
      <c r="E36" s="1582"/>
      <c r="F36" s="479"/>
      <c r="G36" s="98" t="s">
        <v>239</v>
      </c>
      <c r="H36" s="155" t="s">
        <v>1184</v>
      </c>
      <c r="I36" s="82"/>
      <c r="J36" s="82"/>
    </row>
    <row r="37" spans="1:10" ht="12" customHeight="1">
      <c r="A37" s="365">
        <v>2</v>
      </c>
      <c r="B37" s="365">
        <v>4</v>
      </c>
      <c r="C37" s="365">
        <v>11</v>
      </c>
      <c r="E37" s="1582"/>
      <c r="F37" s="479"/>
      <c r="G37" s="98" t="s">
        <v>247</v>
      </c>
      <c r="H37" s="155" t="s">
        <v>1184</v>
      </c>
      <c r="I37" s="82"/>
      <c r="J37" s="82"/>
    </row>
    <row r="38" spans="1:10" ht="12" customHeight="1">
      <c r="A38" s="365">
        <v>2</v>
      </c>
      <c r="B38" s="365">
        <v>6</v>
      </c>
      <c r="C38" s="365">
        <v>11</v>
      </c>
      <c r="E38" s="1582"/>
      <c r="F38" s="479"/>
      <c r="G38" s="98" t="s">
        <v>1198</v>
      </c>
      <c r="H38" s="155" t="s">
        <v>1184</v>
      </c>
      <c r="I38" s="82"/>
      <c r="J38" s="82"/>
    </row>
    <row r="39" spans="1:10" ht="12" customHeight="1">
      <c r="A39" s="365">
        <v>2</v>
      </c>
      <c r="B39" s="365">
        <v>6</v>
      </c>
      <c r="C39" s="365">
        <v>11</v>
      </c>
      <c r="E39" s="1582"/>
      <c r="F39" s="479"/>
      <c r="G39" s="98" t="s">
        <v>245</v>
      </c>
      <c r="H39" s="155" t="s">
        <v>1184</v>
      </c>
      <c r="I39" s="82"/>
      <c r="J39" s="82"/>
    </row>
    <row r="40" spans="1:10" ht="12.75" customHeight="1">
      <c r="E40" s="1582"/>
      <c r="F40" s="484" t="s">
        <v>116</v>
      </c>
      <c r="G40" s="98"/>
      <c r="H40" s="155"/>
      <c r="I40" s="82"/>
      <c r="J40" s="82"/>
    </row>
    <row r="41" spans="1:10" ht="12" customHeight="1">
      <c r="A41" s="365">
        <v>2</v>
      </c>
      <c r="B41" s="365">
        <v>4</v>
      </c>
      <c r="C41" s="365">
        <v>10</v>
      </c>
      <c r="E41" s="1582"/>
      <c r="F41" s="479"/>
      <c r="G41" s="98" t="s">
        <v>239</v>
      </c>
      <c r="H41" s="155" t="s">
        <v>1189</v>
      </c>
      <c r="I41" s="82"/>
      <c r="J41" s="82"/>
    </row>
    <row r="42" spans="1:10" ht="12" customHeight="1">
      <c r="A42" s="365">
        <v>2</v>
      </c>
      <c r="B42" s="365">
        <v>6</v>
      </c>
      <c r="C42" s="365">
        <v>10</v>
      </c>
      <c r="E42" s="1582"/>
      <c r="F42" s="479"/>
      <c r="G42" s="98" t="s">
        <v>245</v>
      </c>
      <c r="H42" s="155" t="s">
        <v>1184</v>
      </c>
      <c r="I42" s="82"/>
      <c r="J42" s="82"/>
    </row>
    <row r="43" spans="1:10" ht="12.75" customHeight="1">
      <c r="E43" s="1582"/>
      <c r="F43" s="484" t="s">
        <v>70</v>
      </c>
      <c r="G43" s="98"/>
      <c r="H43" s="155"/>
      <c r="I43" s="82"/>
      <c r="J43" s="82"/>
    </row>
    <row r="44" spans="1:10" ht="12" customHeight="1">
      <c r="A44" s="365">
        <v>2</v>
      </c>
      <c r="B44" s="365">
        <v>4</v>
      </c>
      <c r="C44" s="365">
        <v>10</v>
      </c>
      <c r="E44" s="1582"/>
      <c r="F44" s="479"/>
      <c r="G44" s="98" t="s">
        <v>240</v>
      </c>
      <c r="H44" s="155" t="s">
        <v>1189</v>
      </c>
      <c r="I44" s="82"/>
      <c r="J44" s="82"/>
    </row>
    <row r="45" spans="1:10" ht="12" customHeight="1">
      <c r="A45" s="365">
        <v>2</v>
      </c>
      <c r="B45" s="365">
        <v>4</v>
      </c>
      <c r="C45" s="365">
        <v>10</v>
      </c>
      <c r="E45" s="1582"/>
      <c r="F45" s="479"/>
      <c r="G45" s="98" t="s">
        <v>244</v>
      </c>
      <c r="H45" s="155" t="s">
        <v>1184</v>
      </c>
      <c r="I45" s="82"/>
      <c r="J45" s="82"/>
    </row>
    <row r="46" spans="1:10" ht="12" customHeight="1">
      <c r="A46" s="365">
        <v>2</v>
      </c>
      <c r="B46" s="365">
        <v>4</v>
      </c>
      <c r="C46" s="365">
        <v>10</v>
      </c>
      <c r="E46" s="1582"/>
      <c r="F46" s="479"/>
      <c r="G46" s="98" t="s">
        <v>243</v>
      </c>
      <c r="H46" s="155" t="s">
        <v>1184</v>
      </c>
      <c r="I46" s="82"/>
      <c r="J46" s="82"/>
    </row>
    <row r="47" spans="1:10" ht="12" customHeight="1">
      <c r="A47" s="365">
        <v>2</v>
      </c>
      <c r="B47" s="365">
        <v>4</v>
      </c>
      <c r="C47" s="365">
        <v>10</v>
      </c>
      <c r="E47" s="1582"/>
      <c r="F47" s="479"/>
      <c r="G47" s="98" t="s">
        <v>238</v>
      </c>
      <c r="H47" s="155" t="s">
        <v>1189</v>
      </c>
      <c r="I47" s="82"/>
      <c r="J47" s="82"/>
    </row>
    <row r="48" spans="1:10" ht="12.75" customHeight="1">
      <c r="E48" s="1582"/>
      <c r="F48" s="484" t="s">
        <v>129</v>
      </c>
      <c r="G48" s="98"/>
      <c r="H48" s="155"/>
      <c r="I48" s="82"/>
      <c r="J48" s="82"/>
    </row>
    <row r="49" spans="1:10" ht="12" customHeight="1">
      <c r="A49" s="365">
        <v>2</v>
      </c>
      <c r="B49" s="365">
        <v>4</v>
      </c>
      <c r="C49" s="365">
        <v>3</v>
      </c>
      <c r="E49" s="1582"/>
      <c r="F49" s="479"/>
      <c r="G49" s="98" t="s">
        <v>240</v>
      </c>
      <c r="H49" s="155" t="s">
        <v>1189</v>
      </c>
      <c r="I49" s="82"/>
      <c r="J49" s="82"/>
    </row>
    <row r="50" spans="1:10" ht="12" customHeight="1">
      <c r="A50" s="365">
        <v>2</v>
      </c>
      <c r="B50" s="365">
        <v>4</v>
      </c>
      <c r="C50" s="365">
        <v>3</v>
      </c>
      <c r="E50" s="1582"/>
      <c r="F50" s="479"/>
      <c r="G50" s="98" t="s">
        <v>239</v>
      </c>
      <c r="H50" s="155" t="s">
        <v>1189</v>
      </c>
      <c r="I50" s="82"/>
      <c r="J50" s="82"/>
    </row>
    <row r="51" spans="1:10" ht="12.75" customHeight="1">
      <c r="E51" s="1582"/>
      <c r="F51" s="484" t="s">
        <v>128</v>
      </c>
      <c r="G51" s="98"/>
      <c r="H51" s="155"/>
      <c r="I51" s="82"/>
      <c r="J51" s="82"/>
    </row>
    <row r="52" spans="1:10" ht="12" customHeight="1">
      <c r="A52" s="365">
        <v>2</v>
      </c>
      <c r="B52" s="365">
        <v>4</v>
      </c>
      <c r="C52" s="365">
        <v>7</v>
      </c>
      <c r="E52" s="1582"/>
      <c r="F52" s="479"/>
      <c r="G52" s="98" t="s">
        <v>240</v>
      </c>
      <c r="H52" s="155" t="s">
        <v>1189</v>
      </c>
      <c r="I52" s="82"/>
      <c r="J52" s="82"/>
    </row>
    <row r="53" spans="1:10" ht="12" customHeight="1">
      <c r="A53" s="365">
        <v>2</v>
      </c>
      <c r="B53" s="365">
        <v>4</v>
      </c>
      <c r="C53" s="365">
        <v>7</v>
      </c>
      <c r="E53" s="1582"/>
      <c r="F53" s="479"/>
      <c r="G53" s="98" t="s">
        <v>241</v>
      </c>
      <c r="H53" s="155" t="s">
        <v>1191</v>
      </c>
      <c r="I53" s="82"/>
      <c r="J53" s="82"/>
    </row>
    <row r="54" spans="1:10" ht="12" customHeight="1">
      <c r="A54" s="365">
        <v>2</v>
      </c>
      <c r="B54" s="365">
        <v>4</v>
      </c>
      <c r="C54" s="365">
        <v>7</v>
      </c>
      <c r="E54" s="1582"/>
      <c r="F54" s="479"/>
      <c r="G54" s="98" t="s">
        <v>239</v>
      </c>
      <c r="H54" s="155" t="s">
        <v>1189</v>
      </c>
      <c r="I54" s="82"/>
      <c r="J54" s="82"/>
    </row>
    <row r="55" spans="1:10" ht="12.75" customHeight="1">
      <c r="E55" s="1582"/>
      <c r="F55" s="484" t="s">
        <v>65</v>
      </c>
      <c r="G55" s="98"/>
      <c r="H55" s="155"/>
      <c r="I55" s="82"/>
      <c r="J55" s="82"/>
    </row>
    <row r="56" spans="1:10" ht="12" customHeight="1">
      <c r="A56" s="365">
        <v>2</v>
      </c>
      <c r="B56" s="365">
        <v>4</v>
      </c>
      <c r="C56" s="365">
        <v>1</v>
      </c>
      <c r="E56" s="1582"/>
      <c r="F56" s="479"/>
      <c r="G56" s="98" t="s">
        <v>240</v>
      </c>
      <c r="H56" s="155" t="s">
        <v>1189</v>
      </c>
      <c r="I56" s="82"/>
      <c r="J56" s="82"/>
    </row>
    <row r="57" spans="1:10" ht="12" customHeight="1">
      <c r="A57" s="365">
        <v>2</v>
      </c>
      <c r="B57" s="365">
        <v>4</v>
      </c>
      <c r="C57" s="365">
        <v>1</v>
      </c>
      <c r="E57" s="1582"/>
      <c r="F57" s="479"/>
      <c r="G57" s="98" t="s">
        <v>239</v>
      </c>
      <c r="H57" s="155" t="s">
        <v>1189</v>
      </c>
      <c r="I57" s="82"/>
      <c r="J57" s="82"/>
    </row>
    <row r="58" spans="1:10" ht="12.75" customHeight="1">
      <c r="E58" s="1582"/>
      <c r="F58" s="484" t="s">
        <v>1197</v>
      </c>
      <c r="G58" s="98"/>
      <c r="H58" s="155"/>
      <c r="I58" s="82"/>
      <c r="J58" s="82"/>
    </row>
    <row r="59" spans="1:10" ht="12" customHeight="1">
      <c r="A59" s="365">
        <v>2</v>
      </c>
      <c r="B59" s="365">
        <v>4</v>
      </c>
      <c r="C59" s="365">
        <v>9</v>
      </c>
      <c r="E59" s="1582"/>
      <c r="F59" s="366"/>
      <c r="G59" s="98" t="s">
        <v>240</v>
      </c>
      <c r="H59" s="155" t="s">
        <v>1184</v>
      </c>
      <c r="I59" s="82"/>
      <c r="J59" s="82"/>
    </row>
    <row r="60" spans="1:10" ht="12" customHeight="1">
      <c r="A60" s="365">
        <v>2</v>
      </c>
      <c r="B60" s="365">
        <v>4</v>
      </c>
      <c r="C60" s="365">
        <v>9</v>
      </c>
      <c r="E60" s="1582"/>
      <c r="F60" s="366"/>
      <c r="G60" s="98" t="s">
        <v>239</v>
      </c>
      <c r="H60" s="155" t="s">
        <v>1189</v>
      </c>
      <c r="I60" s="82"/>
      <c r="J60" s="82"/>
    </row>
    <row r="61" spans="1:10" ht="12" customHeight="1">
      <c r="A61" s="365">
        <v>2</v>
      </c>
      <c r="B61" s="365">
        <v>4</v>
      </c>
      <c r="C61" s="365">
        <v>9</v>
      </c>
      <c r="E61" s="1582"/>
      <c r="F61" s="366"/>
      <c r="G61" s="98" t="s">
        <v>238</v>
      </c>
      <c r="H61" s="155" t="s">
        <v>1184</v>
      </c>
      <c r="I61" s="82"/>
      <c r="J61" s="82"/>
    </row>
    <row r="62" spans="1:10" ht="12.75" customHeight="1">
      <c r="E62" s="1582"/>
      <c r="F62" s="484" t="s">
        <v>38</v>
      </c>
      <c r="G62" s="144"/>
      <c r="H62" s="155"/>
      <c r="I62" s="82"/>
      <c r="J62" s="82"/>
    </row>
    <row r="63" spans="1:10" ht="12" customHeight="1">
      <c r="A63" s="365">
        <v>2</v>
      </c>
      <c r="B63" s="365">
        <v>4</v>
      </c>
      <c r="C63" s="365">
        <v>11</v>
      </c>
      <c r="E63" s="1583"/>
      <c r="F63" s="479"/>
      <c r="G63" s="98" t="s">
        <v>237</v>
      </c>
      <c r="H63" s="155" t="s">
        <v>1185</v>
      </c>
      <c r="I63" s="82"/>
      <c r="J63" s="82"/>
    </row>
    <row r="64" spans="1:10" ht="12.75" customHeight="1">
      <c r="E64" s="1581">
        <v>1403</v>
      </c>
      <c r="F64" s="139" t="s">
        <v>17</v>
      </c>
      <c r="G64" s="145"/>
      <c r="H64" s="135"/>
      <c r="I64" s="82"/>
      <c r="J64" s="82"/>
    </row>
    <row r="65" spans="1:10" ht="12.75" customHeight="1">
      <c r="E65" s="1582"/>
      <c r="F65" s="484" t="s">
        <v>39</v>
      </c>
      <c r="G65" s="98"/>
      <c r="H65" s="2173"/>
      <c r="I65" s="82"/>
      <c r="J65" s="82"/>
    </row>
    <row r="66" spans="1:10" ht="12" customHeight="1">
      <c r="A66" s="365">
        <v>3</v>
      </c>
      <c r="B66" s="365">
        <v>5</v>
      </c>
      <c r="C66" s="365">
        <v>11</v>
      </c>
      <c r="E66" s="1582"/>
      <c r="F66" s="479"/>
      <c r="G66" s="98" t="s">
        <v>234</v>
      </c>
      <c r="H66" s="155" t="s">
        <v>1184</v>
      </c>
      <c r="I66" s="82"/>
      <c r="J66" s="82"/>
    </row>
    <row r="67" spans="1:10" ht="12.75" customHeight="1">
      <c r="E67" s="1582"/>
      <c r="F67" s="484" t="s">
        <v>18</v>
      </c>
      <c r="G67" s="98"/>
      <c r="H67" s="155"/>
      <c r="I67" s="82"/>
      <c r="J67" s="82"/>
    </row>
    <row r="68" spans="1:10" ht="12" customHeight="1">
      <c r="A68" s="365">
        <v>3</v>
      </c>
      <c r="B68" s="365">
        <v>5</v>
      </c>
      <c r="C68" s="365">
        <v>8</v>
      </c>
      <c r="E68" s="1582"/>
      <c r="F68" s="479"/>
      <c r="G68" s="98" t="s">
        <v>234</v>
      </c>
      <c r="H68" s="155" t="s">
        <v>1184</v>
      </c>
      <c r="I68" s="82"/>
      <c r="J68" s="82"/>
    </row>
    <row r="69" spans="1:10" ht="12.75" customHeight="1">
      <c r="E69" s="1582"/>
      <c r="F69" s="484" t="s">
        <v>19</v>
      </c>
      <c r="G69" s="98"/>
      <c r="H69" s="155"/>
      <c r="I69" s="82"/>
      <c r="J69" s="82"/>
    </row>
    <row r="70" spans="1:10" ht="12" customHeight="1">
      <c r="A70" s="365">
        <v>3</v>
      </c>
      <c r="B70" s="365">
        <v>5</v>
      </c>
      <c r="C70" s="365">
        <v>10</v>
      </c>
      <c r="E70" s="1578"/>
      <c r="F70" s="479"/>
      <c r="G70" s="98" t="s">
        <v>234</v>
      </c>
      <c r="H70" s="155" t="s">
        <v>1184</v>
      </c>
      <c r="I70" s="82"/>
      <c r="J70" s="82"/>
    </row>
    <row r="71" spans="1:10" ht="12" customHeight="1">
      <c r="A71" s="365">
        <v>3</v>
      </c>
      <c r="B71" s="365">
        <v>5</v>
      </c>
      <c r="C71" s="365">
        <v>10</v>
      </c>
      <c r="E71" s="1586"/>
      <c r="F71" s="495"/>
      <c r="G71" s="163" t="s">
        <v>233</v>
      </c>
      <c r="H71" s="1531" t="s">
        <v>1185</v>
      </c>
      <c r="I71" s="82"/>
      <c r="J71" s="82"/>
    </row>
    <row r="72" spans="1:10" ht="12" customHeight="1">
      <c r="E72" s="507"/>
      <c r="F72" s="98"/>
      <c r="G72" s="98"/>
      <c r="H72" s="105" t="s">
        <v>232</v>
      </c>
      <c r="I72" s="82"/>
      <c r="J72" s="82"/>
    </row>
    <row r="73" spans="1:10" ht="12" customHeight="1">
      <c r="E73" s="507"/>
      <c r="F73" s="98"/>
      <c r="G73" s="98"/>
      <c r="H73" s="105" t="s">
        <v>231</v>
      </c>
    </row>
    <row r="74" spans="1:10" ht="12.75" customHeight="1">
      <c r="E74" s="1597" t="s">
        <v>32</v>
      </c>
      <c r="F74" s="310"/>
      <c r="G74" s="310"/>
      <c r="H74" s="1783" t="s">
        <v>1175</v>
      </c>
    </row>
    <row r="75" spans="1:10" ht="9" customHeight="1">
      <c r="E75" s="1598"/>
      <c r="F75" s="171" t="s">
        <v>230</v>
      </c>
      <c r="G75" s="569"/>
      <c r="H75" s="2171"/>
    </row>
    <row r="76" spans="1:10">
      <c r="E76" s="1599"/>
      <c r="F76" s="567"/>
      <c r="G76" s="162"/>
      <c r="H76" s="1601"/>
    </row>
    <row r="77" spans="1:10" ht="12.75" customHeight="1">
      <c r="E77" s="1570">
        <v>1404</v>
      </c>
      <c r="F77" s="139" t="s">
        <v>40</v>
      </c>
      <c r="G77" s="145"/>
      <c r="H77" s="135"/>
      <c r="I77" s="82"/>
      <c r="J77" s="82"/>
    </row>
    <row r="78" spans="1:10" ht="12.75" customHeight="1">
      <c r="E78" s="1573"/>
      <c r="F78" s="484" t="s">
        <v>115</v>
      </c>
      <c r="G78" s="98"/>
      <c r="H78" s="2173"/>
      <c r="I78" s="82"/>
      <c r="J78" s="82"/>
    </row>
    <row r="79" spans="1:10" ht="12" customHeight="1">
      <c r="A79" s="365">
        <v>4</v>
      </c>
      <c r="B79" s="365">
        <v>6</v>
      </c>
      <c r="C79" s="365">
        <v>11</v>
      </c>
      <c r="E79" s="1566"/>
      <c r="F79" s="479"/>
      <c r="G79" s="98" t="s">
        <v>226</v>
      </c>
      <c r="H79" s="155" t="s">
        <v>1189</v>
      </c>
      <c r="I79" s="82"/>
      <c r="J79" s="82"/>
    </row>
    <row r="80" spans="1:10" ht="12" customHeight="1">
      <c r="A80" s="365">
        <v>4</v>
      </c>
      <c r="B80" s="365">
        <v>6</v>
      </c>
      <c r="C80" s="365">
        <v>11</v>
      </c>
      <c r="E80" s="1566"/>
      <c r="F80" s="479"/>
      <c r="G80" s="98" t="s">
        <v>1196</v>
      </c>
      <c r="H80" s="155" t="s">
        <v>1184</v>
      </c>
      <c r="I80" s="82"/>
      <c r="J80" s="82"/>
    </row>
    <row r="81" spans="1:10" ht="12" customHeight="1">
      <c r="A81" s="365">
        <v>4</v>
      </c>
      <c r="B81" s="365">
        <v>6</v>
      </c>
      <c r="C81" s="365">
        <v>11</v>
      </c>
      <c r="E81" s="1566"/>
      <c r="F81" s="479"/>
      <c r="G81" s="98" t="s">
        <v>1195</v>
      </c>
      <c r="H81" s="155" t="s">
        <v>1184</v>
      </c>
      <c r="I81" s="82"/>
      <c r="J81" s="82"/>
    </row>
    <row r="82" spans="1:10">
      <c r="E82" s="1573"/>
      <c r="F82" s="484" t="s">
        <v>20</v>
      </c>
      <c r="G82" s="98"/>
      <c r="H82" s="155"/>
      <c r="I82" s="144"/>
      <c r="J82" s="98"/>
    </row>
    <row r="83" spans="1:10" ht="12" customHeight="1">
      <c r="A83" s="365">
        <v>4</v>
      </c>
      <c r="B83" s="365">
        <v>6</v>
      </c>
      <c r="C83" s="365">
        <v>11</v>
      </c>
      <c r="E83" s="1566"/>
      <c r="F83" s="479"/>
      <c r="G83" s="98" t="s">
        <v>293</v>
      </c>
      <c r="H83" s="1531" t="s">
        <v>1189</v>
      </c>
      <c r="I83" s="98"/>
      <c r="J83" s="98"/>
    </row>
    <row r="84" spans="1:10">
      <c r="E84" s="1570">
        <v>1405</v>
      </c>
      <c r="F84" s="139" t="s">
        <v>21</v>
      </c>
      <c r="G84" s="151"/>
      <c r="H84" s="849"/>
    </row>
    <row r="85" spans="1:10" ht="12.75" customHeight="1">
      <c r="E85" s="1573"/>
      <c r="F85" s="484" t="s">
        <v>24</v>
      </c>
      <c r="G85" s="98"/>
      <c r="H85" s="155"/>
    </row>
    <row r="86" spans="1:10" ht="12" customHeight="1">
      <c r="A86" s="365">
        <v>5</v>
      </c>
      <c r="B86" s="365">
        <v>4</v>
      </c>
      <c r="C86" s="365">
        <v>8</v>
      </c>
      <c r="E86" s="1573"/>
      <c r="F86" s="479"/>
      <c r="G86" s="98" t="s">
        <v>222</v>
      </c>
      <c r="H86" s="155" t="s">
        <v>1191</v>
      </c>
    </row>
    <row r="87" spans="1:10" ht="12" customHeight="1">
      <c r="A87" s="365">
        <v>5</v>
      </c>
      <c r="B87" s="365">
        <v>4</v>
      </c>
      <c r="C87" s="365">
        <v>8</v>
      </c>
      <c r="E87" s="1573"/>
      <c r="F87" s="479"/>
      <c r="G87" s="98" t="s">
        <v>220</v>
      </c>
      <c r="H87" s="155" t="s">
        <v>1191</v>
      </c>
    </row>
    <row r="88" spans="1:10" ht="12" customHeight="1">
      <c r="A88" s="365">
        <v>5</v>
      </c>
      <c r="B88" s="365">
        <v>4</v>
      </c>
      <c r="C88" s="365">
        <v>8</v>
      </c>
      <c r="E88" s="1573"/>
      <c r="F88" s="479"/>
      <c r="G88" s="98" t="s">
        <v>219</v>
      </c>
      <c r="H88" s="155" t="s">
        <v>1191</v>
      </c>
    </row>
    <row r="89" spans="1:10" ht="12" customHeight="1">
      <c r="A89" s="365">
        <v>5</v>
      </c>
      <c r="B89" s="365">
        <v>4</v>
      </c>
      <c r="C89" s="365">
        <v>8</v>
      </c>
      <c r="E89" s="1573"/>
      <c r="F89" s="479"/>
      <c r="G89" s="98" t="s">
        <v>217</v>
      </c>
      <c r="H89" s="155" t="s">
        <v>1191</v>
      </c>
    </row>
    <row r="90" spans="1:10" ht="12.75" customHeight="1">
      <c r="E90" s="1573"/>
      <c r="F90" s="484" t="s">
        <v>22</v>
      </c>
      <c r="G90" s="98"/>
      <c r="H90" s="1528"/>
    </row>
    <row r="91" spans="1:10" ht="12" customHeight="1">
      <c r="A91" s="365">
        <v>5</v>
      </c>
      <c r="B91" s="365">
        <v>5</v>
      </c>
      <c r="C91" s="365">
        <v>11</v>
      </c>
      <c r="E91" s="1573"/>
      <c r="F91" s="479"/>
      <c r="G91" s="98" t="s">
        <v>215</v>
      </c>
      <c r="H91" s="155" t="s">
        <v>1184</v>
      </c>
    </row>
    <row r="92" spans="1:10" ht="12" customHeight="1">
      <c r="A92" s="365">
        <v>5</v>
      </c>
      <c r="B92" s="365">
        <v>5</v>
      </c>
      <c r="C92" s="365">
        <v>11</v>
      </c>
      <c r="E92" s="1573"/>
      <c r="F92" s="479"/>
      <c r="G92" s="98" t="s">
        <v>213</v>
      </c>
      <c r="H92" s="155" t="s">
        <v>1184</v>
      </c>
    </row>
    <row r="93" spans="1:10" ht="12" customHeight="1">
      <c r="A93" s="365">
        <v>5</v>
      </c>
      <c r="B93" s="365">
        <v>5</v>
      </c>
      <c r="C93" s="365">
        <v>11</v>
      </c>
      <c r="E93" s="1573"/>
      <c r="F93" s="479"/>
      <c r="G93" s="98" t="s">
        <v>211</v>
      </c>
      <c r="H93" s="155" t="s">
        <v>1191</v>
      </c>
    </row>
    <row r="94" spans="1:10" ht="12" customHeight="1">
      <c r="A94" s="365">
        <v>5</v>
      </c>
      <c r="B94" s="365">
        <v>5</v>
      </c>
      <c r="C94" s="365">
        <v>11</v>
      </c>
      <c r="E94" s="1573"/>
      <c r="F94" s="479"/>
      <c r="G94" s="98" t="s">
        <v>286</v>
      </c>
      <c r="H94" s="155" t="s">
        <v>1184</v>
      </c>
    </row>
    <row r="95" spans="1:10" ht="12" customHeight="1">
      <c r="A95" s="365">
        <v>5</v>
      </c>
      <c r="B95" s="365">
        <v>5</v>
      </c>
      <c r="C95" s="365">
        <v>11</v>
      </c>
      <c r="E95" s="1573"/>
      <c r="F95" s="479"/>
      <c r="G95" s="98" t="s">
        <v>205</v>
      </c>
      <c r="H95" s="155" t="s">
        <v>1191</v>
      </c>
    </row>
    <row r="96" spans="1:10" ht="12" customHeight="1">
      <c r="A96" s="365">
        <v>5</v>
      </c>
      <c r="B96" s="365">
        <v>5</v>
      </c>
      <c r="C96" s="365">
        <v>11</v>
      </c>
      <c r="E96" s="1573"/>
      <c r="F96" s="479"/>
      <c r="G96" s="13" t="s">
        <v>208</v>
      </c>
      <c r="H96" s="155" t="s">
        <v>1185</v>
      </c>
    </row>
    <row r="97" spans="1:8" ht="12.75" customHeight="1">
      <c r="E97" s="1573"/>
      <c r="F97" s="487" t="s">
        <v>114</v>
      </c>
      <c r="G97" s="12"/>
      <c r="H97" s="155"/>
    </row>
    <row r="98" spans="1:8" ht="12" customHeight="1">
      <c r="A98" s="365">
        <v>5</v>
      </c>
      <c r="B98" s="365">
        <v>5</v>
      </c>
      <c r="C98" s="365">
        <v>10</v>
      </c>
      <c r="E98" s="1573"/>
      <c r="F98" s="4"/>
      <c r="G98" s="13" t="s">
        <v>205</v>
      </c>
      <c r="H98" s="155" t="s">
        <v>1184</v>
      </c>
    </row>
    <row r="99" spans="1:8" ht="12.75" customHeight="1">
      <c r="E99" s="1573"/>
      <c r="F99" s="4" t="s">
        <v>58</v>
      </c>
      <c r="G99" s="12"/>
      <c r="H99" s="155"/>
    </row>
    <row r="100" spans="1:8" ht="12" customHeight="1">
      <c r="A100" s="365">
        <v>5</v>
      </c>
      <c r="B100" s="365">
        <v>5</v>
      </c>
      <c r="C100" s="365">
        <v>13</v>
      </c>
      <c r="E100" s="1573"/>
      <c r="F100" s="4"/>
      <c r="G100" s="13" t="s">
        <v>205</v>
      </c>
      <c r="H100" s="155" t="s">
        <v>1184</v>
      </c>
    </row>
    <row r="101" spans="1:8" ht="12" customHeight="1">
      <c r="A101" s="365">
        <v>5</v>
      </c>
      <c r="B101" s="365">
        <v>5</v>
      </c>
      <c r="C101" s="365">
        <v>13</v>
      </c>
      <c r="E101" s="1571"/>
      <c r="F101" s="4"/>
      <c r="G101" s="13" t="s">
        <v>204</v>
      </c>
      <c r="H101" s="155" t="s">
        <v>1191</v>
      </c>
    </row>
    <row r="102" spans="1:8" ht="12.75" customHeight="1">
      <c r="E102" s="1581">
        <v>1406</v>
      </c>
      <c r="F102" s="139" t="s">
        <v>25</v>
      </c>
      <c r="G102" s="145"/>
      <c r="H102" s="2168"/>
    </row>
    <row r="103" spans="1:8" ht="12.75" customHeight="1">
      <c r="E103" s="1582"/>
      <c r="F103" s="484" t="s">
        <v>135</v>
      </c>
      <c r="G103" s="98"/>
      <c r="H103" s="155"/>
    </row>
    <row r="104" spans="1:8" ht="12" customHeight="1">
      <c r="A104" s="365">
        <v>6</v>
      </c>
      <c r="B104" s="365">
        <v>2</v>
      </c>
      <c r="C104" s="365">
        <v>6</v>
      </c>
      <c r="E104" s="1582"/>
      <c r="F104" s="492"/>
      <c r="G104" s="98" t="s">
        <v>1194</v>
      </c>
      <c r="H104" s="155" t="s">
        <v>1183</v>
      </c>
    </row>
    <row r="105" spans="1:8" ht="12" customHeight="1">
      <c r="A105" s="365">
        <v>6</v>
      </c>
      <c r="B105" s="365">
        <v>2</v>
      </c>
      <c r="C105" s="365">
        <v>11</v>
      </c>
      <c r="E105" s="1582"/>
      <c r="F105" s="492"/>
      <c r="G105" s="98" t="s">
        <v>201</v>
      </c>
      <c r="H105" s="155" t="s">
        <v>1193</v>
      </c>
    </row>
    <row r="106" spans="1:8" ht="12.75" customHeight="1">
      <c r="E106" s="1582"/>
      <c r="F106" s="484" t="s">
        <v>26</v>
      </c>
      <c r="G106" s="98"/>
      <c r="H106" s="155"/>
    </row>
    <row r="107" spans="1:8" ht="12" customHeight="1">
      <c r="A107" s="365">
        <v>6</v>
      </c>
      <c r="B107" s="365">
        <v>2</v>
      </c>
      <c r="C107" s="365">
        <v>10</v>
      </c>
      <c r="E107" s="1582"/>
      <c r="F107" s="479"/>
      <c r="G107" s="98" t="s">
        <v>200</v>
      </c>
      <c r="H107" s="155" t="s">
        <v>1184</v>
      </c>
    </row>
    <row r="108" spans="1:8" ht="12" customHeight="1">
      <c r="A108" s="365">
        <v>6</v>
      </c>
      <c r="B108" s="365">
        <v>2</v>
      </c>
      <c r="C108" s="365">
        <v>6</v>
      </c>
      <c r="E108" s="1582"/>
      <c r="F108" s="479"/>
      <c r="G108" s="98" t="s">
        <v>264</v>
      </c>
      <c r="H108" s="155" t="s">
        <v>1184</v>
      </c>
    </row>
    <row r="109" spans="1:8" ht="12.75" customHeight="1">
      <c r="E109" s="1582"/>
      <c r="F109" s="484" t="s">
        <v>42</v>
      </c>
      <c r="G109" s="98"/>
      <c r="H109" s="155"/>
    </row>
    <row r="110" spans="1:8" ht="12" customHeight="1">
      <c r="A110" s="365">
        <v>6</v>
      </c>
      <c r="B110" s="365">
        <v>2</v>
      </c>
      <c r="C110" s="365">
        <v>10</v>
      </c>
      <c r="E110" s="1582"/>
      <c r="F110" s="492"/>
      <c r="G110" s="98" t="s">
        <v>198</v>
      </c>
      <c r="H110" s="155" t="s">
        <v>1193</v>
      </c>
    </row>
    <row r="111" spans="1:8" ht="12.75" customHeight="1">
      <c r="E111" s="1582"/>
      <c r="F111" s="484" t="s">
        <v>43</v>
      </c>
      <c r="G111" s="98"/>
      <c r="H111" s="155"/>
    </row>
    <row r="112" spans="1:8" ht="12" customHeight="1">
      <c r="A112" s="365">
        <v>6</v>
      </c>
      <c r="B112" s="365">
        <v>4</v>
      </c>
      <c r="C112" s="365">
        <v>11</v>
      </c>
      <c r="E112" s="1582"/>
      <c r="F112" s="479"/>
      <c r="G112" s="98" t="s">
        <v>197</v>
      </c>
      <c r="H112" s="155" t="s">
        <v>1185</v>
      </c>
    </row>
    <row r="113" spans="1:8" ht="12.75" customHeight="1">
      <c r="E113" s="1570">
        <v>1407</v>
      </c>
      <c r="F113" s="138" t="s">
        <v>27</v>
      </c>
      <c r="G113" s="145"/>
      <c r="H113" s="2168"/>
    </row>
    <row r="114" spans="1:8" ht="12.75" customHeight="1">
      <c r="E114" s="1573"/>
      <c r="F114" s="144" t="s">
        <v>44</v>
      </c>
      <c r="G114" s="98"/>
      <c r="H114" s="155"/>
    </row>
    <row r="115" spans="1:8" ht="12" customHeight="1">
      <c r="A115" s="365">
        <v>7</v>
      </c>
      <c r="B115" s="365">
        <v>3</v>
      </c>
      <c r="C115" s="365">
        <v>11</v>
      </c>
      <c r="E115" s="1573"/>
      <c r="F115" s="144"/>
      <c r="G115" s="98" t="s">
        <v>195</v>
      </c>
      <c r="H115" s="155" t="s">
        <v>1191</v>
      </c>
    </row>
    <row r="116" spans="1:8" ht="12" customHeight="1">
      <c r="A116" s="365">
        <v>7</v>
      </c>
      <c r="B116" s="365">
        <v>3</v>
      </c>
      <c r="C116" s="365">
        <v>11</v>
      </c>
      <c r="E116" s="1573"/>
      <c r="F116" s="98"/>
      <c r="G116" s="98" t="s">
        <v>1192</v>
      </c>
      <c r="H116" s="155" t="s">
        <v>1191</v>
      </c>
    </row>
    <row r="117" spans="1:8" ht="12" customHeight="1">
      <c r="A117" s="365">
        <v>7</v>
      </c>
      <c r="B117" s="365">
        <v>3</v>
      </c>
      <c r="C117" s="365">
        <v>11</v>
      </c>
      <c r="E117" s="1573"/>
      <c r="F117" s="98"/>
      <c r="G117" s="98" t="s">
        <v>193</v>
      </c>
      <c r="H117" s="155" t="s">
        <v>1191</v>
      </c>
    </row>
    <row r="118" spans="1:8" ht="12" customHeight="1">
      <c r="A118" s="365">
        <v>7</v>
      </c>
      <c r="B118" s="365">
        <v>3</v>
      </c>
      <c r="C118" s="365">
        <v>11</v>
      </c>
      <c r="E118" s="1573"/>
      <c r="F118" s="98"/>
      <c r="G118" s="98" t="s">
        <v>1190</v>
      </c>
      <c r="H118" s="155" t="s">
        <v>1184</v>
      </c>
    </row>
    <row r="119" spans="1:8" ht="12.75" customHeight="1">
      <c r="E119" s="1573"/>
      <c r="F119" s="144" t="s">
        <v>61</v>
      </c>
      <c r="G119" s="144"/>
      <c r="H119" s="155"/>
    </row>
    <row r="120" spans="1:8" ht="12" customHeight="1">
      <c r="A120" s="365">
        <v>7</v>
      </c>
      <c r="B120" s="365">
        <v>6</v>
      </c>
      <c r="C120" s="365">
        <v>10</v>
      </c>
      <c r="E120" s="1573"/>
      <c r="F120" s="98"/>
      <c r="G120" s="98" t="s">
        <v>192</v>
      </c>
      <c r="H120" s="155" t="s">
        <v>1184</v>
      </c>
    </row>
    <row r="121" spans="1:8" ht="12" customHeight="1">
      <c r="A121" s="365">
        <v>7</v>
      </c>
      <c r="B121" s="365">
        <v>6</v>
      </c>
      <c r="C121" s="365">
        <v>10</v>
      </c>
      <c r="E121" s="1573"/>
      <c r="F121" s="98"/>
      <c r="G121" s="98" t="s">
        <v>191</v>
      </c>
      <c r="H121" s="155" t="s">
        <v>1184</v>
      </c>
    </row>
    <row r="122" spans="1:8">
      <c r="E122" s="1570">
        <v>1408</v>
      </c>
      <c r="F122" s="139" t="s">
        <v>28</v>
      </c>
      <c r="G122" s="138"/>
      <c r="H122" s="2179"/>
    </row>
    <row r="123" spans="1:8" ht="12.75" customHeight="1">
      <c r="E123" s="1573"/>
      <c r="F123" s="513" t="s">
        <v>23</v>
      </c>
      <c r="G123" s="310"/>
      <c r="H123" s="2173"/>
    </row>
    <row r="124" spans="1:8" ht="12" customHeight="1">
      <c r="A124" s="365">
        <v>8</v>
      </c>
      <c r="B124" s="365">
        <v>4</v>
      </c>
      <c r="C124" s="365">
        <v>8</v>
      </c>
      <c r="E124" s="1573"/>
      <c r="F124" s="479"/>
      <c r="G124" s="98" t="s">
        <v>190</v>
      </c>
      <c r="H124" s="155" t="s">
        <v>1189</v>
      </c>
    </row>
    <row r="125" spans="1:8" ht="12.75" customHeight="1">
      <c r="E125" s="1573"/>
      <c r="F125" s="487" t="s">
        <v>157</v>
      </c>
      <c r="G125" s="12"/>
      <c r="H125" s="155"/>
    </row>
    <row r="126" spans="1:8" ht="12" customHeight="1">
      <c r="A126" s="365">
        <v>8</v>
      </c>
      <c r="B126" s="365">
        <v>4</v>
      </c>
      <c r="C126" s="365">
        <v>6</v>
      </c>
      <c r="E126" s="1573"/>
      <c r="F126" s="479"/>
      <c r="G126" s="98" t="s">
        <v>1188</v>
      </c>
      <c r="H126" s="155" t="s">
        <v>1187</v>
      </c>
    </row>
    <row r="127" spans="1:8" ht="12.75" customHeight="1">
      <c r="E127" s="1573"/>
      <c r="F127" s="484" t="s">
        <v>45</v>
      </c>
      <c r="G127" s="98"/>
      <c r="H127" s="155"/>
    </row>
    <row r="128" spans="1:8" ht="12" customHeight="1">
      <c r="A128" s="365">
        <v>8</v>
      </c>
      <c r="B128" s="365">
        <v>4</v>
      </c>
      <c r="C128" s="365">
        <v>11</v>
      </c>
      <c r="E128" s="1573"/>
      <c r="F128" s="484"/>
      <c r="G128" s="98" t="s">
        <v>188</v>
      </c>
      <c r="H128" s="155" t="s">
        <v>1185</v>
      </c>
    </row>
    <row r="129" spans="1:8" ht="12" customHeight="1">
      <c r="A129" s="365">
        <v>8</v>
      </c>
      <c r="B129" s="365">
        <v>3</v>
      </c>
      <c r="C129" s="365">
        <v>11</v>
      </c>
      <c r="E129" s="1573"/>
      <c r="F129" s="484"/>
      <c r="G129" s="98" t="s">
        <v>273</v>
      </c>
      <c r="H129" s="155" t="s">
        <v>1186</v>
      </c>
    </row>
    <row r="130" spans="1:8" ht="12" customHeight="1">
      <c r="A130" s="365">
        <v>8</v>
      </c>
      <c r="B130" s="365">
        <v>4</v>
      </c>
      <c r="C130" s="365">
        <v>11</v>
      </c>
      <c r="E130" s="1573"/>
      <c r="F130" s="484"/>
      <c r="G130" s="98" t="s">
        <v>271</v>
      </c>
      <c r="H130" s="155" t="s">
        <v>1183</v>
      </c>
    </row>
    <row r="131" spans="1:8" ht="12.75" customHeight="1">
      <c r="E131" s="1573"/>
      <c r="F131" s="484" t="s">
        <v>46</v>
      </c>
      <c r="G131" s="144"/>
      <c r="H131" s="155"/>
    </row>
    <row r="132" spans="1:8" ht="12" customHeight="1">
      <c r="A132" s="365">
        <v>8</v>
      </c>
      <c r="B132" s="365">
        <v>4</v>
      </c>
      <c r="C132" s="365">
        <v>11</v>
      </c>
      <c r="E132" s="1571"/>
      <c r="F132" s="479"/>
      <c r="G132" s="98" t="s">
        <v>185</v>
      </c>
      <c r="H132" s="155" t="s">
        <v>1185</v>
      </c>
    </row>
    <row r="133" spans="1:8" ht="12.75" customHeight="1">
      <c r="E133" s="1570">
        <v>1624</v>
      </c>
      <c r="F133" s="2178" t="s">
        <v>56</v>
      </c>
      <c r="G133" s="2000"/>
      <c r="H133" s="2177"/>
    </row>
    <row r="134" spans="1:8" ht="12.75" customHeight="1">
      <c r="E134" s="1573"/>
      <c r="F134" s="487" t="s">
        <v>41</v>
      </c>
      <c r="G134" s="13"/>
      <c r="H134" s="155"/>
    </row>
    <row r="135" spans="1:8" ht="12" customHeight="1">
      <c r="A135" s="365">
        <v>9</v>
      </c>
      <c r="B135" s="365">
        <v>4</v>
      </c>
      <c r="C135" s="365">
        <v>8</v>
      </c>
      <c r="E135" s="1573"/>
      <c r="F135" s="479"/>
      <c r="G135" s="98" t="s">
        <v>184</v>
      </c>
      <c r="H135" s="155" t="s">
        <v>1184</v>
      </c>
    </row>
    <row r="136" spans="1:8" ht="12.75" customHeight="1">
      <c r="E136" s="1573"/>
      <c r="F136" s="484" t="s">
        <v>62</v>
      </c>
      <c r="G136" s="98"/>
      <c r="H136" s="155"/>
    </row>
    <row r="137" spans="1:8" ht="12" customHeight="1">
      <c r="A137" s="365">
        <v>9</v>
      </c>
      <c r="B137" s="365">
        <v>5</v>
      </c>
      <c r="C137" s="365">
        <v>11</v>
      </c>
      <c r="E137" s="1571"/>
      <c r="F137" s="495"/>
      <c r="G137" s="163" t="s">
        <v>183</v>
      </c>
      <c r="H137" s="1531" t="s">
        <v>1183</v>
      </c>
    </row>
    <row r="138" spans="1:8" ht="11.25" customHeight="1">
      <c r="E138" s="564" t="s">
        <v>1165</v>
      </c>
    </row>
    <row r="139" spans="1:8" ht="11.25" customHeight="1">
      <c r="E139" s="564" t="s">
        <v>1182</v>
      </c>
    </row>
    <row r="141" spans="1:8" ht="10.5" customHeight="1">
      <c r="G141" s="315"/>
      <c r="H141" s="1342"/>
    </row>
    <row r="142" spans="1:8" ht="10.5" customHeight="1">
      <c r="E142" s="564"/>
      <c r="G142" s="315"/>
      <c r="H142" s="1342"/>
    </row>
    <row r="143" spans="1:8" ht="4.5" customHeight="1">
      <c r="E143" s="507"/>
      <c r="F143" s="98"/>
    </row>
    <row r="144" spans="1:8" ht="12" customHeight="1">
      <c r="A144" s="98"/>
      <c r="B144" s="98"/>
      <c r="C144" s="98"/>
      <c r="D144" s="62"/>
      <c r="E144" s="507"/>
    </row>
    <row r="145" spans="1:7" ht="10.5" customHeight="1">
      <c r="A145" s="98"/>
      <c r="B145" s="98"/>
      <c r="C145" s="98"/>
      <c r="D145" s="62"/>
      <c r="E145" s="507"/>
      <c r="G145" s="2162"/>
    </row>
    <row r="146" spans="1:7" ht="9" customHeight="1">
      <c r="A146" s="98"/>
      <c r="B146" s="98"/>
      <c r="C146" s="98"/>
      <c r="D146" s="62"/>
    </row>
    <row r="147" spans="1:7" ht="15.75" customHeight="1">
      <c r="A147" s="98"/>
      <c r="B147" s="98"/>
      <c r="C147" s="98"/>
      <c r="D147" s="62"/>
      <c r="E147" s="507"/>
      <c r="G147" s="98"/>
    </row>
    <row r="148" spans="1:7" ht="9" customHeight="1">
      <c r="A148" s="98"/>
      <c r="B148" s="98"/>
      <c r="C148" s="98"/>
      <c r="D148" s="62"/>
      <c r="E148" s="507"/>
    </row>
    <row r="149" spans="1:7" ht="9" customHeight="1">
      <c r="A149" s="98"/>
      <c r="B149" s="98"/>
      <c r="C149" s="98"/>
      <c r="D149" s="62"/>
    </row>
    <row r="150" spans="1:7" ht="9" customHeight="1">
      <c r="A150" s="98"/>
      <c r="B150" s="98"/>
      <c r="C150" s="98"/>
      <c r="D150" s="62"/>
      <c r="E150" s="507"/>
    </row>
    <row r="151" spans="1:7" ht="9" customHeight="1">
      <c r="A151" s="98"/>
      <c r="B151" s="98"/>
      <c r="C151" s="98"/>
      <c r="D151" s="62"/>
      <c r="E151" s="507"/>
    </row>
    <row r="152" spans="1:7" ht="9" customHeight="1">
      <c r="A152" s="98"/>
      <c r="B152" s="98"/>
      <c r="C152" s="98"/>
      <c r="D152" s="62"/>
    </row>
    <row r="153" spans="1:7" ht="9" customHeight="1">
      <c r="A153" s="98"/>
      <c r="B153" s="98"/>
      <c r="C153" s="98"/>
      <c r="D153" s="62"/>
    </row>
    <row r="154" spans="1:7" ht="9" customHeight="1">
      <c r="A154" s="98"/>
      <c r="B154" s="98"/>
      <c r="C154" s="98"/>
      <c r="D154" s="62"/>
    </row>
    <row r="155" spans="1:7" ht="9" customHeight="1">
      <c r="A155" s="98"/>
      <c r="B155" s="98"/>
      <c r="C155" s="98"/>
      <c r="D155" s="62"/>
    </row>
    <row r="156" spans="1:7" ht="9" customHeight="1">
      <c r="A156" s="98"/>
      <c r="B156" s="98"/>
      <c r="C156" s="98"/>
      <c r="D156" s="62"/>
    </row>
    <row r="157" spans="1:7" ht="9" customHeight="1">
      <c r="A157" s="98"/>
      <c r="B157" s="98"/>
      <c r="C157" s="98"/>
      <c r="D157" s="62"/>
    </row>
    <row r="158" spans="1:7" ht="9" customHeight="1">
      <c r="A158" s="98"/>
      <c r="B158" s="98"/>
      <c r="C158" s="98"/>
      <c r="D158" s="62"/>
    </row>
    <row r="159" spans="1:7" ht="9" customHeight="1">
      <c r="A159" s="98"/>
      <c r="B159" s="98"/>
      <c r="C159" s="98"/>
      <c r="D159" s="62"/>
    </row>
    <row r="160" spans="1:7" ht="9" customHeight="1">
      <c r="A160" s="98"/>
      <c r="B160" s="98"/>
      <c r="C160" s="98"/>
      <c r="D160" s="62"/>
    </row>
    <row r="161" spans="1:4" ht="9" customHeight="1">
      <c r="A161" s="98"/>
      <c r="B161" s="98"/>
      <c r="C161" s="98"/>
      <c r="D161" s="62"/>
    </row>
    <row r="162" spans="1:4" ht="9" customHeight="1">
      <c r="A162" s="98"/>
      <c r="B162" s="98"/>
      <c r="C162" s="98"/>
      <c r="D162" s="62"/>
    </row>
    <row r="163" spans="1:4" ht="9" customHeight="1">
      <c r="A163" s="98"/>
      <c r="B163" s="98"/>
      <c r="C163" s="98"/>
      <c r="D163" s="62"/>
    </row>
    <row r="164" spans="1:4" ht="9" customHeight="1">
      <c r="A164" s="98"/>
      <c r="B164" s="98"/>
      <c r="C164" s="98"/>
      <c r="D164" s="62"/>
    </row>
    <row r="165" spans="1:4" ht="9" customHeight="1">
      <c r="A165" s="98"/>
      <c r="B165" s="98"/>
      <c r="C165" s="98"/>
      <c r="D165" s="62"/>
    </row>
    <row r="166" spans="1:4" ht="9" customHeight="1">
      <c r="A166" s="98"/>
      <c r="B166" s="98"/>
      <c r="C166" s="98"/>
      <c r="D166" s="62"/>
    </row>
    <row r="167" spans="1:4" ht="9" customHeight="1">
      <c r="A167" s="98"/>
      <c r="B167" s="98"/>
      <c r="C167" s="98"/>
      <c r="D167" s="62"/>
    </row>
    <row r="168" spans="1:4" ht="9" customHeight="1">
      <c r="A168" s="98"/>
      <c r="B168" s="98"/>
      <c r="C168" s="98"/>
      <c r="D168" s="62"/>
    </row>
    <row r="169" spans="1:4" ht="9" customHeight="1">
      <c r="A169" s="98"/>
      <c r="B169" s="98"/>
      <c r="C169" s="98"/>
      <c r="D169" s="62"/>
    </row>
    <row r="170" spans="1:4" ht="9" customHeight="1">
      <c r="A170" s="98"/>
      <c r="B170" s="98"/>
      <c r="C170" s="98"/>
      <c r="D170" s="62"/>
    </row>
    <row r="171" spans="1:4" ht="9" customHeight="1">
      <c r="A171" s="98"/>
      <c r="B171" s="98"/>
      <c r="C171" s="98"/>
      <c r="D171" s="62"/>
    </row>
    <row r="172" spans="1:4" ht="9" customHeight="1">
      <c r="A172" s="98"/>
      <c r="B172" s="98"/>
      <c r="C172" s="98"/>
      <c r="D172" s="62"/>
    </row>
    <row r="173" spans="1:4" ht="9" customHeight="1">
      <c r="A173" s="98"/>
      <c r="B173" s="98"/>
      <c r="C173" s="98"/>
      <c r="D173" s="62"/>
    </row>
    <row r="174" spans="1:4" ht="9" customHeight="1">
      <c r="A174" s="98"/>
      <c r="B174" s="98"/>
      <c r="C174" s="98"/>
      <c r="D174" s="62"/>
    </row>
    <row r="175" spans="1:4" ht="9" customHeight="1">
      <c r="A175" s="98"/>
      <c r="B175" s="98"/>
      <c r="C175" s="98"/>
      <c r="D175" s="62"/>
    </row>
    <row r="176" spans="1:4" ht="9" customHeight="1">
      <c r="A176" s="98"/>
      <c r="B176" s="98"/>
      <c r="C176" s="98"/>
      <c r="D176" s="62"/>
    </row>
    <row r="177" spans="1:4" ht="9" customHeight="1">
      <c r="A177" s="98"/>
      <c r="B177" s="98"/>
      <c r="C177" s="98"/>
      <c r="D177" s="62"/>
    </row>
    <row r="178" spans="1:4" ht="9" customHeight="1">
      <c r="A178" s="98"/>
      <c r="B178" s="98"/>
      <c r="C178" s="98"/>
      <c r="D178" s="62"/>
    </row>
    <row r="179" spans="1:4" ht="9" customHeight="1">
      <c r="A179" s="98"/>
      <c r="B179" s="98"/>
      <c r="C179" s="98"/>
      <c r="D179" s="62"/>
    </row>
    <row r="180" spans="1:4" ht="9" customHeight="1">
      <c r="A180" s="98"/>
      <c r="B180" s="98"/>
      <c r="C180" s="98"/>
      <c r="D180" s="62"/>
    </row>
    <row r="181" spans="1:4" ht="9" customHeight="1">
      <c r="A181" s="98"/>
      <c r="B181" s="98"/>
      <c r="C181" s="98"/>
      <c r="D181" s="62"/>
    </row>
    <row r="182" spans="1:4" ht="9" customHeight="1">
      <c r="A182" s="98"/>
      <c r="B182" s="98"/>
      <c r="C182" s="98"/>
      <c r="D182" s="62"/>
    </row>
    <row r="183" spans="1:4" ht="9" customHeight="1">
      <c r="A183" s="98"/>
      <c r="B183" s="98"/>
      <c r="C183" s="98"/>
      <c r="D183" s="62"/>
    </row>
    <row r="184" spans="1:4" ht="9" customHeight="1">
      <c r="A184" s="98"/>
      <c r="B184" s="98"/>
      <c r="C184" s="98"/>
      <c r="D184" s="62"/>
    </row>
    <row r="185" spans="1:4" ht="9" customHeight="1">
      <c r="A185" s="98"/>
      <c r="B185" s="98"/>
      <c r="C185" s="98"/>
      <c r="D185" s="62"/>
    </row>
    <row r="186" spans="1:4" ht="9" customHeight="1">
      <c r="A186" s="98"/>
      <c r="B186" s="98"/>
      <c r="C186" s="98"/>
      <c r="D186" s="62"/>
    </row>
    <row r="187" spans="1:4" ht="9" customHeight="1">
      <c r="A187" s="98"/>
      <c r="B187" s="98"/>
      <c r="C187" s="98"/>
      <c r="D187" s="62"/>
    </row>
    <row r="188" spans="1:4" ht="9" customHeight="1">
      <c r="A188" s="98"/>
      <c r="B188" s="98"/>
      <c r="C188" s="98"/>
      <c r="D188" s="62"/>
    </row>
    <row r="189" spans="1:4" ht="9" customHeight="1">
      <c r="A189" s="98"/>
      <c r="B189" s="98"/>
      <c r="C189" s="98"/>
      <c r="D189" s="62"/>
    </row>
    <row r="190" spans="1:4" ht="9" customHeight="1">
      <c r="A190" s="98"/>
      <c r="B190" s="98"/>
      <c r="C190" s="98"/>
      <c r="D190" s="62"/>
    </row>
    <row r="191" spans="1:4" ht="9" customHeight="1">
      <c r="A191" s="98"/>
      <c r="B191" s="98"/>
      <c r="C191" s="98"/>
      <c r="D191" s="62"/>
    </row>
    <row r="192" spans="1:4" ht="9" customHeight="1">
      <c r="A192" s="98"/>
      <c r="B192" s="98"/>
      <c r="C192" s="98"/>
      <c r="D192" s="62"/>
    </row>
    <row r="193" spans="1:4" ht="9" customHeight="1">
      <c r="A193" s="98"/>
      <c r="B193" s="98"/>
      <c r="C193" s="98"/>
      <c r="D193" s="62"/>
    </row>
    <row r="194" spans="1:4" ht="9" customHeight="1">
      <c r="A194" s="98"/>
      <c r="B194" s="98"/>
      <c r="C194" s="98"/>
      <c r="D194" s="62"/>
    </row>
    <row r="195" spans="1:4" ht="9" customHeight="1">
      <c r="A195" s="98"/>
      <c r="B195" s="98"/>
      <c r="C195" s="98"/>
      <c r="D195" s="62"/>
    </row>
    <row r="196" spans="1:4" ht="9" customHeight="1">
      <c r="A196" s="98"/>
      <c r="B196" s="98"/>
      <c r="C196" s="98"/>
      <c r="D196" s="62"/>
    </row>
    <row r="197" spans="1:4" ht="9" customHeight="1">
      <c r="A197" s="98"/>
      <c r="B197" s="98"/>
      <c r="C197" s="98"/>
      <c r="D197" s="62"/>
    </row>
    <row r="198" spans="1:4" ht="9" customHeight="1">
      <c r="A198" s="98"/>
      <c r="B198" s="98"/>
      <c r="C198" s="98"/>
      <c r="D198" s="62"/>
    </row>
    <row r="199" spans="1:4" ht="9" customHeight="1">
      <c r="A199" s="98"/>
      <c r="B199" s="98"/>
      <c r="C199" s="98"/>
      <c r="D199" s="62"/>
    </row>
    <row r="200" spans="1:4" ht="9" customHeight="1">
      <c r="A200" s="98"/>
      <c r="B200" s="98"/>
      <c r="C200" s="98"/>
      <c r="D200" s="62"/>
    </row>
    <row r="201" spans="1:4" ht="9" customHeight="1">
      <c r="A201" s="98"/>
      <c r="B201" s="98"/>
      <c r="C201" s="98"/>
      <c r="D201" s="62"/>
    </row>
    <row r="202" spans="1:4" ht="9" customHeight="1">
      <c r="A202" s="98"/>
      <c r="B202" s="98"/>
      <c r="C202" s="98"/>
      <c r="D202" s="62"/>
    </row>
    <row r="203" spans="1:4" ht="9" customHeight="1">
      <c r="A203" s="98"/>
      <c r="B203" s="98"/>
      <c r="C203" s="98"/>
      <c r="D203" s="62"/>
    </row>
    <row r="204" spans="1:4" ht="9" customHeight="1">
      <c r="A204" s="98"/>
      <c r="B204" s="98"/>
      <c r="C204" s="98"/>
      <c r="D204" s="62"/>
    </row>
    <row r="205" spans="1:4" ht="9" customHeight="1">
      <c r="A205" s="98"/>
      <c r="B205" s="98"/>
      <c r="C205" s="98"/>
      <c r="D205" s="62"/>
    </row>
    <row r="206" spans="1:4" ht="9" customHeight="1">
      <c r="A206" s="98"/>
      <c r="B206" s="98"/>
      <c r="C206" s="98"/>
      <c r="D206" s="62"/>
    </row>
    <row r="207" spans="1:4" ht="9" customHeight="1">
      <c r="A207" s="98"/>
      <c r="B207" s="98"/>
      <c r="C207" s="98"/>
      <c r="D207" s="62"/>
    </row>
    <row r="208" spans="1:4" ht="9" customHeight="1">
      <c r="A208" s="98"/>
      <c r="B208" s="98"/>
      <c r="C208" s="98"/>
      <c r="D208" s="62"/>
    </row>
    <row r="209" spans="1:4" ht="9" customHeight="1">
      <c r="A209" s="98"/>
      <c r="B209" s="98"/>
      <c r="C209" s="98"/>
      <c r="D209" s="62"/>
    </row>
    <row r="210" spans="1:4" ht="9" customHeight="1">
      <c r="A210" s="98"/>
      <c r="B210" s="98"/>
      <c r="C210" s="98"/>
      <c r="D210" s="62"/>
    </row>
    <row r="211" spans="1:4" ht="9" customHeight="1">
      <c r="A211" s="98"/>
      <c r="B211" s="98"/>
      <c r="C211" s="98"/>
      <c r="D211" s="62"/>
    </row>
    <row r="212" spans="1:4" ht="9" customHeight="1">
      <c r="A212" s="98"/>
      <c r="B212" s="98"/>
      <c r="C212" s="98"/>
      <c r="D212" s="62"/>
    </row>
    <row r="213" spans="1:4" ht="9" customHeight="1">
      <c r="A213" s="98"/>
      <c r="B213" s="98"/>
      <c r="C213" s="98"/>
      <c r="D213" s="62"/>
    </row>
    <row r="214" spans="1:4" ht="9" customHeight="1">
      <c r="A214" s="98"/>
      <c r="B214" s="98"/>
      <c r="C214" s="98"/>
      <c r="D214" s="62"/>
    </row>
    <row r="215" spans="1:4" ht="9" customHeight="1">
      <c r="A215" s="98"/>
      <c r="B215" s="98"/>
      <c r="C215" s="98"/>
      <c r="D215" s="62"/>
    </row>
    <row r="216" spans="1:4" ht="9" customHeight="1">
      <c r="A216" s="98"/>
      <c r="B216" s="98"/>
      <c r="C216" s="98"/>
      <c r="D216" s="62"/>
    </row>
    <row r="217" spans="1:4" ht="9" customHeight="1">
      <c r="A217" s="98"/>
      <c r="B217" s="98"/>
      <c r="C217" s="98"/>
      <c r="D217" s="62"/>
    </row>
    <row r="218" spans="1:4" ht="9" customHeight="1">
      <c r="A218" s="98"/>
      <c r="B218" s="98"/>
      <c r="C218" s="98"/>
      <c r="D218" s="62"/>
    </row>
    <row r="219" spans="1:4" ht="9" customHeight="1">
      <c r="A219" s="98"/>
      <c r="B219" s="98"/>
      <c r="C219" s="98"/>
      <c r="D219" s="62"/>
    </row>
    <row r="220" spans="1:4" ht="9" customHeight="1">
      <c r="A220" s="98"/>
      <c r="B220" s="98"/>
      <c r="C220" s="98"/>
      <c r="D220" s="62"/>
    </row>
    <row r="221" spans="1:4" ht="9" customHeight="1">
      <c r="A221" s="98"/>
      <c r="B221" s="98"/>
      <c r="C221" s="98"/>
      <c r="D221" s="62"/>
    </row>
    <row r="222" spans="1:4" ht="9" customHeight="1">
      <c r="A222" s="98"/>
      <c r="B222" s="98"/>
      <c r="C222" s="98"/>
      <c r="D222" s="62"/>
    </row>
    <row r="223" spans="1:4" ht="9" customHeight="1">
      <c r="A223" s="98"/>
      <c r="B223" s="98"/>
      <c r="C223" s="98"/>
      <c r="D223" s="62"/>
    </row>
    <row r="224" spans="1:4" ht="9" customHeight="1">
      <c r="A224" s="98"/>
      <c r="B224" s="98"/>
      <c r="C224" s="98"/>
      <c r="D224" s="62"/>
    </row>
    <row r="225" spans="1:7" ht="9" customHeight="1">
      <c r="A225" s="98"/>
      <c r="B225" s="98"/>
      <c r="C225" s="98"/>
      <c r="D225" s="62"/>
    </row>
    <row r="226" spans="1:7" ht="9" customHeight="1">
      <c r="A226" s="98"/>
      <c r="B226" s="98"/>
      <c r="C226" s="98"/>
      <c r="D226" s="62"/>
    </row>
    <row r="227" spans="1:7" ht="9" customHeight="1">
      <c r="A227" s="98"/>
      <c r="B227" s="98"/>
      <c r="C227" s="98"/>
      <c r="D227" s="62"/>
    </row>
    <row r="228" spans="1:7" ht="9" customHeight="1">
      <c r="A228" s="98"/>
      <c r="B228" s="98"/>
      <c r="C228" s="98"/>
      <c r="D228" s="62"/>
    </row>
    <row r="229" spans="1:7" ht="9" customHeight="1">
      <c r="A229" s="98"/>
      <c r="B229" s="98"/>
      <c r="C229" s="98"/>
      <c r="D229" s="62"/>
    </row>
    <row r="230" spans="1:7" ht="9" customHeight="1">
      <c r="A230" s="98"/>
      <c r="B230" s="98"/>
      <c r="C230" s="98"/>
      <c r="D230" s="62"/>
    </row>
    <row r="231" spans="1:7" ht="9" customHeight="1">
      <c r="A231" s="98"/>
      <c r="B231" s="98"/>
      <c r="C231" s="98"/>
      <c r="D231" s="62"/>
    </row>
    <row r="232" spans="1:7" ht="9" customHeight="1">
      <c r="A232" s="98"/>
      <c r="B232" s="98"/>
      <c r="C232" s="98"/>
      <c r="D232" s="62"/>
    </row>
    <row r="233" spans="1:7" ht="9" customHeight="1">
      <c r="A233" s="98"/>
      <c r="B233" s="98"/>
      <c r="C233" s="98"/>
      <c r="D233" s="62"/>
    </row>
    <row r="234" spans="1:7" ht="9" customHeight="1">
      <c r="A234" s="98"/>
      <c r="B234" s="98"/>
      <c r="C234" s="98"/>
      <c r="D234" s="62"/>
    </row>
    <row r="235" spans="1:7" ht="9" customHeight="1">
      <c r="A235" s="98"/>
      <c r="B235" s="98"/>
      <c r="C235" s="98"/>
      <c r="D235" s="62"/>
    </row>
    <row r="236" spans="1:7" ht="9" customHeight="1">
      <c r="A236" s="98"/>
      <c r="B236" s="98"/>
      <c r="C236" s="98"/>
      <c r="D236" s="62"/>
      <c r="F236" s="98"/>
      <c r="G236" s="98"/>
    </row>
    <row r="237" spans="1:7" ht="9" customHeight="1">
      <c r="A237" s="98"/>
      <c r="B237" s="98"/>
      <c r="C237" s="98"/>
      <c r="D237" s="62"/>
    </row>
    <row r="238" spans="1:7" ht="9" customHeight="1">
      <c r="A238" s="98"/>
      <c r="B238" s="98"/>
      <c r="C238" s="98"/>
      <c r="D238" s="62"/>
    </row>
    <row r="239" spans="1:7" ht="9" customHeight="1">
      <c r="A239" s="98"/>
      <c r="B239" s="98"/>
      <c r="C239" s="98"/>
      <c r="D239" s="62"/>
    </row>
    <row r="240" spans="1:7" ht="9" customHeight="1">
      <c r="A240" s="98"/>
      <c r="B240" s="98"/>
      <c r="C240" s="98"/>
      <c r="D240" s="62"/>
    </row>
    <row r="241" spans="1:4" ht="9" customHeight="1">
      <c r="A241" s="98"/>
      <c r="B241" s="98"/>
      <c r="C241" s="98"/>
      <c r="D241" s="62"/>
    </row>
    <row r="242" spans="1:4" ht="9" customHeight="1">
      <c r="A242" s="98"/>
      <c r="B242" s="98"/>
      <c r="C242" s="98"/>
      <c r="D242" s="62"/>
    </row>
    <row r="243" spans="1:4" ht="9" customHeight="1">
      <c r="A243" s="98"/>
      <c r="B243" s="98"/>
      <c r="C243" s="98"/>
      <c r="D243" s="62"/>
    </row>
    <row r="244" spans="1:4" ht="9" customHeight="1">
      <c r="A244" s="98"/>
      <c r="B244" s="98"/>
      <c r="C244" s="98"/>
      <c r="D244" s="62"/>
    </row>
    <row r="245" spans="1:4" ht="9" customHeight="1">
      <c r="A245" s="98"/>
      <c r="B245" s="98"/>
      <c r="C245" s="98"/>
      <c r="D245" s="62"/>
    </row>
    <row r="246" spans="1:4" ht="9" customHeight="1">
      <c r="A246" s="98"/>
      <c r="B246" s="98"/>
      <c r="C246" s="98"/>
      <c r="D246" s="62"/>
    </row>
    <row r="247" spans="1:4" ht="9" customHeight="1">
      <c r="A247" s="98"/>
      <c r="B247" s="98"/>
      <c r="C247" s="98"/>
      <c r="D247" s="62"/>
    </row>
    <row r="248" spans="1:4" ht="9" customHeight="1">
      <c r="A248" s="98"/>
      <c r="B248" s="98"/>
      <c r="C248" s="98"/>
      <c r="D248" s="62"/>
    </row>
    <row r="249" spans="1:4" ht="9" customHeight="1">
      <c r="A249" s="98"/>
      <c r="B249" s="98"/>
      <c r="C249" s="98"/>
      <c r="D249" s="62"/>
    </row>
    <row r="250" spans="1:4" ht="9" customHeight="1">
      <c r="A250" s="98"/>
      <c r="B250" s="98"/>
      <c r="C250" s="98"/>
      <c r="D250" s="62"/>
    </row>
    <row r="251" spans="1:4" ht="9" customHeight="1">
      <c r="A251" s="98"/>
      <c r="B251" s="98"/>
      <c r="C251" s="98"/>
      <c r="D251" s="62"/>
    </row>
    <row r="252" spans="1:4" ht="9" customHeight="1">
      <c r="A252" s="98"/>
      <c r="B252" s="98"/>
      <c r="C252" s="98"/>
      <c r="D252" s="62"/>
    </row>
    <row r="253" spans="1:4" ht="9" customHeight="1">
      <c r="A253" s="98"/>
      <c r="B253" s="98"/>
      <c r="C253" s="98"/>
      <c r="D253" s="62"/>
    </row>
    <row r="254" spans="1:4" ht="9" customHeight="1">
      <c r="A254" s="98"/>
      <c r="B254" s="98"/>
      <c r="C254" s="98"/>
      <c r="D254" s="62"/>
    </row>
    <row r="255" spans="1:4" ht="9" customHeight="1">
      <c r="A255" s="98"/>
      <c r="B255" s="98"/>
      <c r="C255" s="98"/>
      <c r="D255" s="62"/>
    </row>
    <row r="256" spans="1:4" ht="9" customHeight="1">
      <c r="A256" s="98"/>
      <c r="B256" s="98"/>
      <c r="C256" s="98"/>
      <c r="D256" s="62"/>
    </row>
    <row r="257" spans="1:4" ht="9" customHeight="1">
      <c r="A257" s="98"/>
      <c r="B257" s="98"/>
      <c r="C257" s="98"/>
      <c r="D257" s="62"/>
    </row>
    <row r="258" spans="1:4" ht="9" customHeight="1">
      <c r="A258" s="98"/>
      <c r="B258" s="98"/>
      <c r="C258" s="98"/>
      <c r="D258" s="62"/>
    </row>
    <row r="259" spans="1:4" ht="9" customHeight="1">
      <c r="A259" s="98"/>
      <c r="B259" s="98"/>
      <c r="C259" s="98"/>
      <c r="D259" s="62"/>
    </row>
    <row r="260" spans="1:4" ht="9" customHeight="1">
      <c r="A260" s="98"/>
      <c r="B260" s="98"/>
      <c r="C260" s="98"/>
      <c r="D260" s="62"/>
    </row>
    <row r="261" spans="1:4" ht="9" customHeight="1">
      <c r="A261" s="98"/>
      <c r="B261" s="98"/>
      <c r="C261" s="98"/>
      <c r="D261" s="62"/>
    </row>
    <row r="262" spans="1:4" ht="9" customHeight="1">
      <c r="A262" s="98"/>
      <c r="B262" s="98"/>
      <c r="C262" s="98"/>
      <c r="D262" s="62"/>
    </row>
    <row r="263" spans="1:4" ht="9" customHeight="1">
      <c r="A263" s="98"/>
      <c r="B263" s="98"/>
      <c r="C263" s="98"/>
      <c r="D263" s="62"/>
    </row>
    <row r="264" spans="1:4" ht="9" customHeight="1">
      <c r="A264" s="98"/>
      <c r="B264" s="98"/>
      <c r="C264" s="98"/>
      <c r="D264" s="62"/>
    </row>
    <row r="265" spans="1:4" ht="9" customHeight="1">
      <c r="A265" s="98"/>
      <c r="B265" s="98"/>
      <c r="C265" s="98"/>
      <c r="D265" s="62"/>
    </row>
    <row r="266" spans="1:4" ht="9" customHeight="1">
      <c r="A266" s="98"/>
      <c r="B266" s="98"/>
      <c r="C266" s="98"/>
      <c r="D266" s="62"/>
    </row>
    <row r="267" spans="1:4" ht="9" customHeight="1">
      <c r="A267" s="98"/>
      <c r="B267" s="98"/>
      <c r="C267" s="98"/>
      <c r="D267" s="62"/>
    </row>
    <row r="268" spans="1:4" ht="9" customHeight="1">
      <c r="A268" s="98"/>
      <c r="B268" s="98"/>
      <c r="C268" s="98"/>
      <c r="D268" s="62"/>
    </row>
    <row r="269" spans="1:4" ht="9" customHeight="1">
      <c r="A269" s="98"/>
      <c r="B269" s="98"/>
      <c r="C269" s="98"/>
      <c r="D269" s="62"/>
    </row>
    <row r="270" spans="1:4" ht="9" customHeight="1">
      <c r="A270" s="98"/>
      <c r="B270" s="98"/>
      <c r="C270" s="98"/>
      <c r="D270" s="62"/>
    </row>
    <row r="271" spans="1:4" ht="9" customHeight="1">
      <c r="A271" s="98"/>
      <c r="B271" s="98"/>
      <c r="C271" s="98"/>
      <c r="D271" s="62"/>
    </row>
    <row r="272" spans="1:4" ht="9" customHeight="1">
      <c r="A272" s="98"/>
      <c r="B272" s="98"/>
      <c r="C272" s="98"/>
      <c r="D272" s="62"/>
    </row>
    <row r="273" spans="1:4" ht="9" customHeight="1">
      <c r="A273" s="98"/>
      <c r="B273" s="98"/>
      <c r="C273" s="98"/>
      <c r="D273" s="62"/>
    </row>
    <row r="274" spans="1:4" ht="9" customHeight="1">
      <c r="A274" s="98"/>
      <c r="B274" s="98"/>
      <c r="C274" s="98"/>
      <c r="D274" s="62"/>
    </row>
    <row r="275" spans="1:4" ht="9" customHeight="1">
      <c r="A275" s="98"/>
      <c r="B275" s="98"/>
      <c r="C275" s="98"/>
      <c r="D275" s="62"/>
    </row>
    <row r="276" spans="1:4" ht="9" customHeight="1">
      <c r="A276" s="98"/>
      <c r="B276" s="98"/>
      <c r="C276" s="98"/>
      <c r="D276" s="62"/>
    </row>
    <row r="277" spans="1:4" ht="9" customHeight="1">
      <c r="A277" s="98"/>
      <c r="B277" s="98"/>
      <c r="C277" s="98"/>
      <c r="D277" s="62"/>
    </row>
    <row r="278" spans="1:4" ht="9" customHeight="1">
      <c r="A278" s="98"/>
      <c r="B278" s="98"/>
      <c r="C278" s="98"/>
      <c r="D278" s="62"/>
    </row>
    <row r="279" spans="1:4" ht="9" customHeight="1">
      <c r="A279" s="98"/>
      <c r="B279" s="98"/>
      <c r="C279" s="98"/>
      <c r="D279" s="62"/>
    </row>
    <row r="280" spans="1:4" ht="9" customHeight="1">
      <c r="A280" s="98"/>
      <c r="B280" s="98"/>
      <c r="C280" s="98"/>
      <c r="D280" s="62"/>
    </row>
    <row r="281" spans="1:4" ht="9" customHeight="1">
      <c r="A281" s="98"/>
      <c r="B281" s="98"/>
      <c r="C281" s="98"/>
      <c r="D281" s="62"/>
    </row>
    <row r="282" spans="1:4" ht="9" customHeight="1">
      <c r="A282" s="98"/>
      <c r="B282" s="98"/>
      <c r="C282" s="98"/>
      <c r="D282" s="62"/>
    </row>
    <row r="283" spans="1:4" ht="9" customHeight="1">
      <c r="A283" s="98"/>
      <c r="B283" s="98"/>
      <c r="C283" s="98"/>
      <c r="D283" s="62"/>
    </row>
    <row r="284" spans="1:4" ht="9" customHeight="1">
      <c r="A284" s="98"/>
      <c r="B284" s="98"/>
      <c r="C284" s="98"/>
      <c r="D284" s="62"/>
    </row>
    <row r="285" spans="1:4" ht="9" customHeight="1">
      <c r="A285" s="98"/>
      <c r="B285" s="98"/>
      <c r="C285" s="98"/>
      <c r="D285" s="62"/>
    </row>
    <row r="286" spans="1:4" ht="9" customHeight="1">
      <c r="A286" s="98"/>
      <c r="B286" s="98"/>
      <c r="C286" s="98"/>
      <c r="D286" s="62"/>
    </row>
    <row r="287" spans="1:4" ht="9" customHeight="1">
      <c r="A287" s="98"/>
      <c r="B287" s="98"/>
      <c r="C287" s="98"/>
      <c r="D287" s="62"/>
    </row>
    <row r="288" spans="1:4" ht="9" customHeight="1">
      <c r="A288" s="98"/>
      <c r="B288" s="98"/>
      <c r="C288" s="98"/>
      <c r="D288" s="62"/>
    </row>
    <row r="289" spans="1:4" ht="9" customHeight="1">
      <c r="A289" s="98"/>
      <c r="B289" s="98"/>
      <c r="C289" s="98"/>
      <c r="D289" s="62"/>
    </row>
    <row r="290" spans="1:4" ht="9" customHeight="1">
      <c r="A290" s="98"/>
      <c r="B290" s="98"/>
      <c r="C290" s="98"/>
      <c r="D290" s="62"/>
    </row>
    <row r="291" spans="1:4" ht="9" customHeight="1">
      <c r="A291" s="98"/>
      <c r="B291" s="98"/>
      <c r="C291" s="98"/>
      <c r="D291" s="62"/>
    </row>
    <row r="292" spans="1:4" ht="9" customHeight="1">
      <c r="A292" s="98"/>
      <c r="B292" s="98"/>
      <c r="C292" s="98"/>
      <c r="D292" s="62"/>
    </row>
    <row r="293" spans="1:4" ht="9" customHeight="1">
      <c r="A293" s="98"/>
      <c r="B293" s="98"/>
      <c r="C293" s="98"/>
      <c r="D293" s="62"/>
    </row>
    <row r="294" spans="1:4" ht="9" customHeight="1">
      <c r="A294" s="98"/>
      <c r="B294" s="98"/>
      <c r="C294" s="98"/>
      <c r="D294" s="62"/>
    </row>
    <row r="295" spans="1:4" ht="9" customHeight="1">
      <c r="A295" s="98"/>
      <c r="B295" s="98"/>
      <c r="C295" s="98"/>
      <c r="D295" s="62"/>
    </row>
    <row r="296" spans="1:4" ht="9" customHeight="1">
      <c r="A296" s="98"/>
      <c r="B296" s="98"/>
      <c r="C296" s="98"/>
      <c r="D296" s="62"/>
    </row>
    <row r="297" spans="1:4" ht="9" customHeight="1">
      <c r="A297" s="98"/>
      <c r="B297" s="98"/>
      <c r="C297" s="98"/>
      <c r="D297" s="62"/>
    </row>
    <row r="298" spans="1:4" ht="9" customHeight="1">
      <c r="A298" s="98"/>
      <c r="B298" s="98"/>
      <c r="C298" s="98"/>
      <c r="D298" s="62"/>
    </row>
    <row r="299" spans="1:4" ht="9" customHeight="1">
      <c r="A299" s="98"/>
      <c r="B299" s="98"/>
      <c r="C299" s="98"/>
      <c r="D299" s="62"/>
    </row>
    <row r="300" spans="1:4" ht="9" customHeight="1">
      <c r="A300" s="98"/>
      <c r="B300" s="98"/>
      <c r="C300" s="98"/>
      <c r="D300" s="62"/>
    </row>
    <row r="301" spans="1:4" ht="9" customHeight="1">
      <c r="A301" s="98"/>
      <c r="B301" s="98"/>
      <c r="C301" s="98"/>
      <c r="D301" s="62"/>
    </row>
    <row r="302" spans="1:4" ht="9" customHeight="1">
      <c r="A302" s="98"/>
      <c r="B302" s="98"/>
      <c r="C302" s="98"/>
      <c r="D302" s="62"/>
    </row>
    <row r="303" spans="1:4" ht="9" customHeight="1">
      <c r="A303" s="98"/>
      <c r="B303" s="98"/>
      <c r="C303" s="98"/>
      <c r="D303" s="62"/>
    </row>
    <row r="304" spans="1:4" ht="9" customHeight="1">
      <c r="A304" s="98"/>
      <c r="B304" s="98"/>
      <c r="C304" s="98"/>
      <c r="D304" s="62"/>
    </row>
    <row r="305" spans="1:4" ht="9" customHeight="1">
      <c r="A305" s="98"/>
      <c r="B305" s="98"/>
      <c r="C305" s="98"/>
      <c r="D305" s="62"/>
    </row>
    <row r="306" spans="1:4" ht="9" customHeight="1">
      <c r="A306" s="98"/>
      <c r="B306" s="98"/>
      <c r="C306" s="98"/>
      <c r="D306" s="62"/>
    </row>
    <row r="307" spans="1:4" ht="9" customHeight="1">
      <c r="A307" s="98"/>
      <c r="B307" s="98"/>
      <c r="C307" s="98"/>
      <c r="D307" s="62"/>
    </row>
    <row r="308" spans="1:4" ht="9" customHeight="1">
      <c r="A308" s="98"/>
      <c r="B308" s="98"/>
      <c r="C308" s="98"/>
      <c r="D308" s="62"/>
    </row>
    <row r="309" spans="1:4" ht="9" customHeight="1">
      <c r="A309" s="98"/>
      <c r="B309" s="98"/>
      <c r="C309" s="98"/>
      <c r="D309" s="62"/>
    </row>
    <row r="310" spans="1:4" ht="9" customHeight="1">
      <c r="A310" s="98"/>
      <c r="B310" s="98"/>
      <c r="C310" s="98"/>
      <c r="D310" s="62"/>
    </row>
    <row r="311" spans="1:4" ht="9" customHeight="1">
      <c r="A311" s="98"/>
      <c r="B311" s="98"/>
      <c r="C311" s="98"/>
      <c r="D311" s="62"/>
    </row>
    <row r="312" spans="1:4" ht="9" customHeight="1">
      <c r="A312" s="98"/>
      <c r="B312" s="98"/>
      <c r="C312" s="98"/>
      <c r="D312" s="62"/>
    </row>
    <row r="313" spans="1:4" ht="9" customHeight="1">
      <c r="A313" s="98"/>
      <c r="B313" s="98"/>
      <c r="C313" s="98"/>
      <c r="D313" s="62"/>
    </row>
    <row r="314" spans="1:4" ht="9" customHeight="1">
      <c r="A314" s="98"/>
      <c r="B314" s="98"/>
      <c r="C314" s="98"/>
      <c r="D314" s="62"/>
    </row>
    <row r="315" spans="1:4" ht="9" customHeight="1">
      <c r="A315" s="98"/>
      <c r="B315" s="98"/>
      <c r="C315" s="98"/>
      <c r="D315" s="62"/>
    </row>
    <row r="316" spans="1:4" ht="9" customHeight="1">
      <c r="A316" s="98"/>
      <c r="B316" s="98"/>
      <c r="C316" s="98"/>
      <c r="D316" s="62"/>
    </row>
    <row r="317" spans="1:4" ht="9" customHeight="1">
      <c r="A317" s="98"/>
      <c r="B317" s="98"/>
      <c r="C317" s="98"/>
      <c r="D317" s="62"/>
    </row>
    <row r="318" spans="1:4" ht="9" customHeight="1">
      <c r="A318" s="98"/>
      <c r="B318" s="98"/>
      <c r="C318" s="98"/>
      <c r="D318" s="62"/>
    </row>
    <row r="319" spans="1:4" ht="9" customHeight="1">
      <c r="A319" s="98"/>
      <c r="B319" s="98"/>
      <c r="C319" s="98"/>
      <c r="D319" s="62"/>
    </row>
    <row r="320" spans="1:4" ht="9" customHeight="1">
      <c r="A320" s="98"/>
      <c r="B320" s="98"/>
      <c r="C320" s="98"/>
      <c r="D320" s="62"/>
    </row>
    <row r="321" spans="1:4" ht="9" customHeight="1">
      <c r="A321" s="98"/>
      <c r="B321" s="98"/>
      <c r="C321" s="98"/>
      <c r="D321" s="62"/>
    </row>
    <row r="322" spans="1:4" ht="9" customHeight="1">
      <c r="A322" s="98"/>
      <c r="B322" s="98"/>
      <c r="C322" s="98"/>
      <c r="D322" s="62"/>
    </row>
    <row r="323" spans="1:4" ht="9" customHeight="1">
      <c r="A323" s="98"/>
      <c r="B323" s="98"/>
      <c r="C323" s="98"/>
      <c r="D323" s="62"/>
    </row>
    <row r="324" spans="1:4" ht="9" customHeight="1">
      <c r="A324" s="98"/>
      <c r="B324" s="98"/>
      <c r="C324" s="98"/>
      <c r="D324" s="62"/>
    </row>
    <row r="325" spans="1:4" ht="9" customHeight="1">
      <c r="A325" s="98"/>
      <c r="B325" s="98"/>
      <c r="C325" s="98"/>
      <c r="D325" s="62"/>
    </row>
    <row r="326" spans="1:4" ht="9" customHeight="1">
      <c r="A326" s="98"/>
      <c r="B326" s="98"/>
      <c r="C326" s="98"/>
      <c r="D326" s="62"/>
    </row>
    <row r="327" spans="1:4" ht="9" customHeight="1">
      <c r="A327" s="98"/>
      <c r="B327" s="98"/>
      <c r="C327" s="98"/>
      <c r="D327" s="62"/>
    </row>
    <row r="328" spans="1:4" ht="9" customHeight="1">
      <c r="A328" s="98"/>
      <c r="B328" s="98"/>
      <c r="C328" s="98"/>
      <c r="D328" s="62"/>
    </row>
    <row r="329" spans="1:4" ht="9" customHeight="1">
      <c r="A329" s="98"/>
      <c r="B329" s="98"/>
      <c r="C329" s="98"/>
      <c r="D329" s="62"/>
    </row>
    <row r="330" spans="1:4" ht="9" customHeight="1">
      <c r="A330" s="98"/>
      <c r="B330" s="98"/>
      <c r="C330" s="98"/>
      <c r="D330" s="62"/>
    </row>
    <row r="331" spans="1:4" ht="9" customHeight="1">
      <c r="A331" s="98"/>
      <c r="B331" s="98"/>
      <c r="C331" s="98"/>
      <c r="D331" s="62"/>
    </row>
    <row r="332" spans="1:4" ht="9" customHeight="1">
      <c r="A332" s="98"/>
      <c r="B332" s="98"/>
      <c r="C332" s="98"/>
      <c r="D332" s="62"/>
    </row>
    <row r="333" spans="1:4" ht="9" customHeight="1">
      <c r="A333" s="98"/>
      <c r="B333" s="98"/>
      <c r="C333" s="98"/>
      <c r="D333" s="62"/>
    </row>
    <row r="334" spans="1:4" ht="9" customHeight="1">
      <c r="A334" s="98"/>
      <c r="B334" s="98"/>
      <c r="C334" s="98"/>
      <c r="D334" s="62"/>
    </row>
    <row r="335" spans="1:4" ht="9" customHeight="1">
      <c r="A335" s="98"/>
      <c r="B335" s="98"/>
      <c r="C335" s="98"/>
      <c r="D335" s="62"/>
    </row>
    <row r="336" spans="1:4" ht="9" customHeight="1">
      <c r="A336" s="98"/>
      <c r="B336" s="98"/>
      <c r="C336" s="98"/>
      <c r="D336" s="62"/>
    </row>
    <row r="337" spans="1:4" ht="9" customHeight="1">
      <c r="A337" s="98"/>
      <c r="B337" s="98"/>
      <c r="C337" s="98"/>
      <c r="D337" s="62"/>
    </row>
    <row r="338" spans="1:4" ht="9" customHeight="1">
      <c r="A338" s="98"/>
      <c r="B338" s="98"/>
      <c r="C338" s="98"/>
      <c r="D338" s="62"/>
    </row>
    <row r="339" spans="1:4" ht="9" customHeight="1">
      <c r="A339" s="98"/>
      <c r="B339" s="98"/>
      <c r="C339" s="98"/>
      <c r="D339" s="62"/>
    </row>
    <row r="340" spans="1:4" ht="9" customHeight="1">
      <c r="A340" s="98"/>
      <c r="B340" s="98"/>
      <c r="C340" s="98"/>
      <c r="D340" s="62"/>
    </row>
    <row r="341" spans="1:4" ht="9" customHeight="1">
      <c r="A341" s="98"/>
      <c r="B341" s="98"/>
      <c r="C341" s="98"/>
      <c r="D341" s="62"/>
    </row>
    <row r="342" spans="1:4" ht="9" customHeight="1">
      <c r="A342" s="98"/>
      <c r="B342" s="98"/>
      <c r="C342" s="98"/>
      <c r="D342" s="62"/>
    </row>
    <row r="343" spans="1:4" ht="9" customHeight="1">
      <c r="A343" s="98"/>
      <c r="B343" s="98"/>
      <c r="C343" s="98"/>
      <c r="D343" s="62"/>
    </row>
    <row r="344" spans="1:4" ht="9" customHeight="1">
      <c r="A344" s="98"/>
      <c r="B344" s="98"/>
      <c r="C344" s="98"/>
      <c r="D344" s="62"/>
    </row>
    <row r="345" spans="1:4" ht="9" customHeight="1">
      <c r="A345" s="98"/>
      <c r="B345" s="98"/>
      <c r="C345" s="98"/>
      <c r="D345" s="62"/>
    </row>
    <row r="346" spans="1:4" ht="9" customHeight="1">
      <c r="A346" s="98"/>
      <c r="B346" s="98"/>
      <c r="C346" s="98"/>
      <c r="D346" s="62"/>
    </row>
    <row r="347" spans="1:4" ht="9" customHeight="1">
      <c r="A347" s="98"/>
      <c r="B347" s="98"/>
      <c r="C347" s="98"/>
      <c r="D347" s="62"/>
    </row>
    <row r="348" spans="1:4" ht="9" customHeight="1">
      <c r="A348" s="98"/>
      <c r="B348" s="98"/>
      <c r="C348" s="98"/>
      <c r="D348" s="62"/>
    </row>
    <row r="349" spans="1:4" ht="9" customHeight="1">
      <c r="A349" s="98"/>
      <c r="B349" s="98"/>
      <c r="C349" s="98"/>
      <c r="D349" s="62"/>
    </row>
    <row r="350" spans="1:4" ht="9" customHeight="1">
      <c r="A350" s="98"/>
      <c r="B350" s="98"/>
      <c r="C350" s="98"/>
      <c r="D350" s="62"/>
    </row>
    <row r="351" spans="1:4" ht="9" customHeight="1">
      <c r="A351" s="98"/>
      <c r="B351" s="98"/>
      <c r="C351" s="98"/>
      <c r="D351" s="62"/>
    </row>
    <row r="352" spans="1:4" ht="9" customHeight="1">
      <c r="A352" s="98"/>
      <c r="B352" s="98"/>
      <c r="C352" s="98"/>
      <c r="D352" s="62"/>
    </row>
    <row r="353" spans="1:4" ht="9" customHeight="1">
      <c r="A353" s="98"/>
      <c r="B353" s="98"/>
      <c r="C353" s="98"/>
      <c r="D353" s="62"/>
    </row>
    <row r="354" spans="1:4" ht="9" customHeight="1">
      <c r="A354" s="98"/>
      <c r="B354" s="98"/>
      <c r="C354" s="98"/>
      <c r="D354" s="62"/>
    </row>
    <row r="355" spans="1:4" ht="9" customHeight="1">
      <c r="A355" s="98"/>
      <c r="B355" s="98"/>
      <c r="C355" s="98"/>
      <c r="D355" s="62"/>
    </row>
    <row r="356" spans="1:4" ht="9" customHeight="1">
      <c r="A356" s="98"/>
      <c r="B356" s="98"/>
      <c r="C356" s="98"/>
      <c r="D356" s="62"/>
    </row>
    <row r="357" spans="1:4" ht="9" customHeight="1">
      <c r="A357" s="98"/>
      <c r="B357" s="98"/>
      <c r="C357" s="98"/>
      <c r="D357" s="62"/>
    </row>
    <row r="358" spans="1:4" ht="9" customHeight="1">
      <c r="A358" s="98"/>
      <c r="B358" s="98"/>
      <c r="C358" s="98"/>
      <c r="D358" s="62"/>
    </row>
    <row r="359" spans="1:4" ht="9" customHeight="1">
      <c r="A359" s="98"/>
      <c r="B359" s="98"/>
      <c r="C359" s="98"/>
      <c r="D359" s="62"/>
    </row>
    <row r="360" spans="1:4" ht="9" customHeight="1">
      <c r="A360" s="98"/>
      <c r="B360" s="98"/>
      <c r="C360" s="98"/>
      <c r="D360" s="62"/>
    </row>
    <row r="361" spans="1:4" ht="9" customHeight="1">
      <c r="A361" s="98"/>
      <c r="B361" s="98"/>
      <c r="C361" s="98"/>
      <c r="D361" s="62"/>
    </row>
    <row r="362" spans="1:4" ht="9" customHeight="1">
      <c r="A362" s="98"/>
      <c r="B362" s="98"/>
      <c r="C362" s="98"/>
      <c r="D362" s="62"/>
    </row>
    <row r="363" spans="1:4" ht="9" customHeight="1">
      <c r="A363" s="98"/>
      <c r="B363" s="98"/>
      <c r="C363" s="98"/>
      <c r="D363" s="62"/>
    </row>
    <row r="364" spans="1:4" ht="9" customHeight="1">
      <c r="A364" s="98"/>
      <c r="B364" s="98"/>
      <c r="C364" s="98"/>
      <c r="D364" s="62"/>
    </row>
    <row r="365" spans="1:4" ht="9" customHeight="1">
      <c r="A365" s="98"/>
      <c r="B365" s="98"/>
      <c r="C365" s="98"/>
      <c r="D365" s="62"/>
    </row>
    <row r="366" spans="1:4" ht="9" customHeight="1">
      <c r="A366" s="98"/>
      <c r="B366" s="98"/>
      <c r="C366" s="98"/>
      <c r="D366" s="62"/>
    </row>
    <row r="367" spans="1:4" ht="9" customHeight="1">
      <c r="A367" s="98"/>
      <c r="B367" s="98"/>
      <c r="C367" s="98"/>
      <c r="D367" s="62"/>
    </row>
    <row r="368" spans="1:4" ht="9" customHeight="1">
      <c r="A368" s="98"/>
      <c r="B368" s="98"/>
      <c r="C368" s="98"/>
      <c r="D368" s="62"/>
    </row>
    <row r="369" spans="1:4" ht="9" customHeight="1">
      <c r="A369" s="98"/>
      <c r="B369" s="98"/>
      <c r="C369" s="98"/>
      <c r="D369" s="62"/>
    </row>
    <row r="370" spans="1:4" ht="9" customHeight="1">
      <c r="A370" s="98"/>
      <c r="B370" s="98"/>
      <c r="C370" s="98"/>
      <c r="D370" s="62"/>
    </row>
    <row r="371" spans="1:4" ht="9" customHeight="1">
      <c r="A371" s="98"/>
      <c r="B371" s="98"/>
      <c r="C371" s="98"/>
      <c r="D371" s="62"/>
    </row>
    <row r="372" spans="1:4" ht="9" customHeight="1">
      <c r="A372" s="98"/>
      <c r="B372" s="98"/>
      <c r="C372" s="98"/>
      <c r="D372" s="62"/>
    </row>
    <row r="373" spans="1:4" ht="9" customHeight="1">
      <c r="A373" s="98"/>
      <c r="B373" s="98"/>
      <c r="C373" s="98"/>
      <c r="D373" s="62"/>
    </row>
    <row r="374" spans="1:4" ht="9" customHeight="1">
      <c r="A374" s="98"/>
      <c r="B374" s="98"/>
      <c r="C374" s="98"/>
      <c r="D374" s="62"/>
    </row>
    <row r="375" spans="1:4" ht="9" customHeight="1">
      <c r="A375" s="98"/>
      <c r="B375" s="98"/>
      <c r="C375" s="98"/>
      <c r="D375" s="62"/>
    </row>
    <row r="376" spans="1:4" ht="9" customHeight="1">
      <c r="A376" s="98"/>
      <c r="B376" s="98"/>
      <c r="C376" s="98"/>
      <c r="D376" s="62"/>
    </row>
    <row r="377" spans="1:4" ht="9" customHeight="1">
      <c r="A377" s="98"/>
      <c r="B377" s="98"/>
      <c r="C377" s="98"/>
      <c r="D377" s="62"/>
    </row>
    <row r="378" spans="1:4" ht="9" customHeight="1">
      <c r="A378" s="98"/>
      <c r="B378" s="98"/>
      <c r="C378" s="98"/>
      <c r="D378" s="62"/>
    </row>
    <row r="379" spans="1:4" ht="9" customHeight="1">
      <c r="A379" s="98"/>
      <c r="B379" s="98"/>
      <c r="C379" s="98"/>
      <c r="D379" s="62"/>
    </row>
    <row r="380" spans="1:4" ht="9" customHeight="1">
      <c r="A380" s="98"/>
      <c r="B380" s="98"/>
      <c r="C380" s="98"/>
      <c r="D380" s="62"/>
    </row>
    <row r="381" spans="1:4" ht="9" customHeight="1">
      <c r="A381" s="98"/>
      <c r="B381" s="98"/>
      <c r="C381" s="98"/>
      <c r="D381" s="62"/>
    </row>
    <row r="382" spans="1:4" ht="9" customHeight="1">
      <c r="A382" s="98"/>
      <c r="B382" s="98"/>
      <c r="C382" s="98"/>
      <c r="D382" s="62"/>
    </row>
    <row r="383" spans="1:4" ht="9" customHeight="1">
      <c r="A383" s="98"/>
      <c r="B383" s="98"/>
      <c r="C383" s="98"/>
      <c r="D383" s="62"/>
    </row>
    <row r="384" spans="1:4" ht="9" customHeight="1">
      <c r="A384" s="98"/>
      <c r="B384" s="98"/>
      <c r="C384" s="98"/>
      <c r="D384" s="62"/>
    </row>
    <row r="385" spans="1:4" ht="9" customHeight="1">
      <c r="A385" s="98"/>
      <c r="B385" s="98"/>
      <c r="C385" s="98"/>
      <c r="D385" s="62"/>
    </row>
    <row r="386" spans="1:4" ht="9" customHeight="1">
      <c r="A386" s="98"/>
      <c r="B386" s="98"/>
      <c r="C386" s="98"/>
      <c r="D386" s="62"/>
    </row>
    <row r="387" spans="1:4" ht="9" customHeight="1">
      <c r="A387" s="98"/>
      <c r="B387" s="98"/>
      <c r="C387" s="98"/>
      <c r="D387" s="62"/>
    </row>
    <row r="388" spans="1:4" ht="9" customHeight="1">
      <c r="A388" s="98"/>
      <c r="B388" s="98"/>
      <c r="C388" s="98"/>
      <c r="D388" s="62"/>
    </row>
    <row r="389" spans="1:4" ht="9" customHeight="1">
      <c r="A389" s="98"/>
      <c r="B389" s="98"/>
      <c r="C389" s="98"/>
      <c r="D389" s="62"/>
    </row>
    <row r="390" spans="1:4" ht="9" customHeight="1">
      <c r="A390" s="98"/>
      <c r="B390" s="98"/>
      <c r="C390" s="98"/>
      <c r="D390" s="62"/>
    </row>
    <row r="391" spans="1:4" ht="9" customHeight="1">
      <c r="A391" s="98"/>
      <c r="B391" s="98"/>
      <c r="C391" s="98"/>
      <c r="D391" s="62"/>
    </row>
    <row r="392" spans="1:4" ht="9" customHeight="1">
      <c r="A392" s="98"/>
      <c r="B392" s="98"/>
      <c r="C392" s="98"/>
      <c r="D392" s="62"/>
    </row>
    <row r="393" spans="1:4" ht="9" customHeight="1">
      <c r="A393" s="98"/>
      <c r="B393" s="98"/>
      <c r="C393" s="98"/>
      <c r="D393" s="62"/>
    </row>
    <row r="394" spans="1:4" ht="9" customHeight="1">
      <c r="A394" s="98"/>
      <c r="B394" s="98"/>
      <c r="C394" s="98"/>
      <c r="D394" s="62"/>
    </row>
    <row r="395" spans="1:4" ht="9" customHeight="1">
      <c r="A395" s="98"/>
      <c r="B395" s="98"/>
      <c r="C395" s="98"/>
      <c r="D395" s="62"/>
    </row>
    <row r="396" spans="1:4" ht="9" customHeight="1">
      <c r="A396" s="98"/>
      <c r="B396" s="98"/>
      <c r="C396" s="98"/>
      <c r="D396" s="62"/>
    </row>
    <row r="397" spans="1:4" ht="9" customHeight="1">
      <c r="A397" s="98"/>
      <c r="B397" s="98"/>
      <c r="C397" s="98"/>
      <c r="D397" s="62"/>
    </row>
    <row r="398" spans="1:4" ht="9" customHeight="1">
      <c r="A398" s="98"/>
      <c r="B398" s="98"/>
      <c r="C398" s="98"/>
      <c r="D398" s="62"/>
    </row>
    <row r="399" spans="1:4" ht="9" customHeight="1">
      <c r="A399" s="98"/>
      <c r="B399" s="98"/>
      <c r="C399" s="98"/>
      <c r="D399" s="62"/>
    </row>
    <row r="400" spans="1:4" ht="9" customHeight="1">
      <c r="A400" s="98"/>
      <c r="B400" s="98"/>
      <c r="C400" s="98"/>
      <c r="D400" s="62"/>
    </row>
    <row r="401" spans="1:4" ht="9" customHeight="1">
      <c r="A401" s="98"/>
      <c r="B401" s="98"/>
      <c r="C401" s="98"/>
      <c r="D401" s="62"/>
    </row>
    <row r="402" spans="1:4" ht="9" customHeight="1">
      <c r="A402" s="98"/>
      <c r="B402" s="98"/>
      <c r="C402" s="98"/>
      <c r="D402" s="62"/>
    </row>
    <row r="403" spans="1:4" ht="9" customHeight="1">
      <c r="A403" s="98"/>
      <c r="B403" s="98"/>
      <c r="C403" s="98"/>
      <c r="D403" s="62"/>
    </row>
    <row r="404" spans="1:4" ht="9" customHeight="1">
      <c r="A404" s="98"/>
      <c r="B404" s="98"/>
      <c r="C404" s="98"/>
      <c r="D404" s="62"/>
    </row>
    <row r="405" spans="1:4" ht="9" customHeight="1">
      <c r="A405" s="98"/>
      <c r="B405" s="98"/>
      <c r="C405" s="98"/>
      <c r="D405" s="62"/>
    </row>
    <row r="406" spans="1:4" ht="9" customHeight="1">
      <c r="A406" s="98"/>
      <c r="B406" s="98"/>
      <c r="C406" s="98"/>
      <c r="D406" s="62"/>
    </row>
    <row r="407" spans="1:4" ht="9" customHeight="1">
      <c r="A407" s="98"/>
      <c r="B407" s="98"/>
      <c r="C407" s="98"/>
      <c r="D407" s="62"/>
    </row>
    <row r="408" spans="1:4" ht="9" customHeight="1">
      <c r="A408" s="98"/>
      <c r="B408" s="98"/>
      <c r="C408" s="98"/>
      <c r="D408" s="62"/>
    </row>
    <row r="409" spans="1:4" ht="9" customHeight="1">
      <c r="A409" s="98"/>
      <c r="B409" s="98"/>
      <c r="C409" s="98"/>
      <c r="D409" s="62"/>
    </row>
    <row r="410" spans="1:4" ht="9" customHeight="1">
      <c r="A410" s="98"/>
      <c r="B410" s="98"/>
      <c r="C410" s="98"/>
      <c r="D410" s="62"/>
    </row>
    <row r="411" spans="1:4" ht="9" customHeight="1">
      <c r="A411" s="98"/>
      <c r="B411" s="98"/>
      <c r="C411" s="98"/>
      <c r="D411" s="62"/>
    </row>
    <row r="412" spans="1:4" ht="9" customHeight="1">
      <c r="A412" s="98"/>
      <c r="B412" s="98"/>
      <c r="C412" s="98"/>
      <c r="D412" s="62"/>
    </row>
    <row r="413" spans="1:4" ht="9" customHeight="1">
      <c r="A413" s="98"/>
      <c r="B413" s="98"/>
      <c r="C413" s="98"/>
      <c r="D413" s="62"/>
    </row>
    <row r="414" spans="1:4" ht="9" customHeight="1">
      <c r="A414" s="98"/>
      <c r="B414" s="98"/>
      <c r="C414" s="98"/>
      <c r="D414" s="62"/>
    </row>
    <row r="415" spans="1:4" ht="9" customHeight="1">
      <c r="A415" s="98"/>
      <c r="B415" s="98"/>
      <c r="C415" s="98"/>
      <c r="D415" s="62"/>
    </row>
    <row r="416" spans="1:4" ht="9" customHeight="1">
      <c r="A416" s="98"/>
      <c r="B416" s="98"/>
      <c r="C416" s="98"/>
      <c r="D416" s="62"/>
    </row>
    <row r="417" spans="1:4" ht="9" customHeight="1">
      <c r="A417" s="98"/>
      <c r="B417" s="98"/>
      <c r="C417" s="98"/>
      <c r="D417" s="62"/>
    </row>
    <row r="418" spans="1:4" ht="9" customHeight="1">
      <c r="A418" s="98"/>
      <c r="B418" s="98"/>
      <c r="C418" s="98"/>
      <c r="D418" s="62"/>
    </row>
    <row r="419" spans="1:4" ht="9" customHeight="1">
      <c r="A419" s="98"/>
      <c r="B419" s="98"/>
      <c r="C419" s="98"/>
      <c r="D419" s="62"/>
    </row>
    <row r="420" spans="1:4" ht="9" customHeight="1">
      <c r="A420" s="98"/>
      <c r="B420" s="98"/>
      <c r="C420" s="98"/>
      <c r="D420" s="62"/>
    </row>
    <row r="421" spans="1:4" ht="9" customHeight="1">
      <c r="A421" s="98"/>
      <c r="B421" s="98"/>
      <c r="C421" s="98"/>
      <c r="D421" s="62"/>
    </row>
    <row r="422" spans="1:4" ht="9" customHeight="1">
      <c r="A422" s="98"/>
      <c r="B422" s="98"/>
      <c r="C422" s="98"/>
      <c r="D422" s="62"/>
    </row>
    <row r="423" spans="1:4" ht="9" customHeight="1">
      <c r="A423" s="98"/>
      <c r="B423" s="98"/>
      <c r="C423" s="98"/>
      <c r="D423" s="62"/>
    </row>
    <row r="424" spans="1:4" ht="9" customHeight="1">
      <c r="A424" s="98"/>
      <c r="B424" s="98"/>
      <c r="C424" s="98"/>
      <c r="D424" s="62"/>
    </row>
    <row r="425" spans="1:4" ht="9" customHeight="1">
      <c r="A425" s="98"/>
      <c r="B425" s="98"/>
      <c r="C425" s="98"/>
      <c r="D425" s="62"/>
    </row>
    <row r="426" spans="1:4" ht="9" customHeight="1">
      <c r="A426" s="98"/>
      <c r="B426" s="98"/>
      <c r="C426" s="98"/>
      <c r="D426" s="62"/>
    </row>
    <row r="427" spans="1:4" ht="9" customHeight="1">
      <c r="A427" s="98"/>
      <c r="B427" s="98"/>
      <c r="C427" s="98"/>
      <c r="D427" s="62"/>
    </row>
    <row r="428" spans="1:4" ht="9" customHeight="1">
      <c r="A428" s="98"/>
      <c r="B428" s="98"/>
      <c r="C428" s="98"/>
      <c r="D428" s="62"/>
    </row>
    <row r="429" spans="1:4" ht="9" customHeight="1">
      <c r="A429" s="98"/>
      <c r="B429" s="98"/>
      <c r="C429" s="98"/>
      <c r="D429" s="62"/>
    </row>
    <row r="430" spans="1:4" ht="9" customHeight="1">
      <c r="A430" s="98"/>
      <c r="B430" s="98"/>
      <c r="C430" s="98"/>
      <c r="D430" s="62"/>
    </row>
    <row r="431" spans="1:4" ht="9" customHeight="1">
      <c r="A431" s="98"/>
      <c r="B431" s="98"/>
      <c r="C431" s="98"/>
      <c r="D431" s="62"/>
    </row>
    <row r="432" spans="1:4" ht="9" customHeight="1">
      <c r="A432" s="98"/>
      <c r="B432" s="98"/>
      <c r="C432" s="98"/>
      <c r="D432" s="62"/>
    </row>
    <row r="433" spans="1:4" ht="9" customHeight="1">
      <c r="A433" s="98"/>
      <c r="B433" s="98"/>
      <c r="C433" s="98"/>
      <c r="D433" s="62"/>
    </row>
    <row r="434" spans="1:4" ht="9" customHeight="1">
      <c r="A434" s="98"/>
      <c r="B434" s="98"/>
      <c r="C434" s="98"/>
      <c r="D434" s="62"/>
    </row>
    <row r="435" spans="1:4" ht="9" customHeight="1">
      <c r="A435" s="98"/>
      <c r="B435" s="98"/>
      <c r="C435" s="98"/>
      <c r="D435" s="62"/>
    </row>
    <row r="436" spans="1:4" ht="9" customHeight="1">
      <c r="A436" s="98"/>
      <c r="B436" s="98"/>
      <c r="C436" s="98"/>
      <c r="D436" s="62"/>
    </row>
    <row r="437" spans="1:4" ht="9" customHeight="1">
      <c r="A437" s="98"/>
      <c r="B437" s="98"/>
      <c r="C437" s="98"/>
      <c r="D437" s="62"/>
    </row>
    <row r="438" spans="1:4" ht="9" customHeight="1">
      <c r="A438" s="98"/>
      <c r="B438" s="98"/>
      <c r="C438" s="98"/>
      <c r="D438" s="62"/>
    </row>
    <row r="439" spans="1:4" ht="9" customHeight="1">
      <c r="A439" s="98"/>
      <c r="B439" s="98"/>
      <c r="C439" s="98"/>
      <c r="D439" s="62"/>
    </row>
    <row r="440" spans="1:4" ht="9" customHeight="1">
      <c r="A440" s="98"/>
      <c r="B440" s="98"/>
      <c r="C440" s="98"/>
      <c r="D440" s="62"/>
    </row>
    <row r="441" spans="1:4" ht="9" customHeight="1">
      <c r="A441" s="98"/>
      <c r="B441" s="98"/>
      <c r="C441" s="98"/>
      <c r="D441" s="62"/>
    </row>
    <row r="442" spans="1:4" ht="9" customHeight="1">
      <c r="A442" s="98"/>
      <c r="B442" s="98"/>
      <c r="C442" s="98"/>
      <c r="D442" s="62"/>
    </row>
    <row r="443" spans="1:4" ht="9" customHeight="1">
      <c r="A443" s="98"/>
      <c r="B443" s="98"/>
      <c r="C443" s="98"/>
      <c r="D443" s="62"/>
    </row>
    <row r="444" spans="1:4" ht="9" customHeight="1">
      <c r="A444" s="98"/>
      <c r="B444" s="98"/>
      <c r="C444" s="98"/>
      <c r="D444" s="62"/>
    </row>
    <row r="445" spans="1:4" ht="9" customHeight="1">
      <c r="A445" s="98"/>
      <c r="B445" s="98"/>
      <c r="C445" s="98"/>
      <c r="D445" s="62"/>
    </row>
    <row r="446" spans="1:4" ht="9" customHeight="1">
      <c r="A446" s="98"/>
      <c r="B446" s="98"/>
      <c r="C446" s="98"/>
      <c r="D446" s="62"/>
    </row>
    <row r="447" spans="1:4" ht="9" customHeight="1">
      <c r="A447" s="98"/>
      <c r="B447" s="98"/>
      <c r="C447" s="98"/>
      <c r="D447" s="62"/>
    </row>
    <row r="448" spans="1:4" ht="9" customHeight="1">
      <c r="A448" s="98"/>
      <c r="B448" s="98"/>
      <c r="C448" s="98"/>
      <c r="D448" s="62"/>
    </row>
    <row r="449" spans="1:4" ht="9" customHeight="1">
      <c r="A449" s="98"/>
      <c r="B449" s="98"/>
      <c r="C449" s="98"/>
      <c r="D449" s="62"/>
    </row>
    <row r="450" spans="1:4" ht="9" customHeight="1">
      <c r="A450" s="98"/>
      <c r="B450" s="98"/>
      <c r="C450" s="98"/>
      <c r="D450" s="62"/>
    </row>
    <row r="451" spans="1:4" ht="9" customHeight="1">
      <c r="A451" s="98"/>
      <c r="B451" s="98"/>
      <c r="C451" s="98"/>
      <c r="D451" s="62"/>
    </row>
    <row r="452" spans="1:4" ht="9" customHeight="1">
      <c r="A452" s="98"/>
      <c r="B452" s="98"/>
      <c r="C452" s="98"/>
      <c r="D452" s="62"/>
    </row>
    <row r="453" spans="1:4" ht="9" customHeight="1">
      <c r="A453" s="98"/>
      <c r="B453" s="98"/>
      <c r="C453" s="98"/>
      <c r="D453" s="62"/>
    </row>
    <row r="454" spans="1:4" ht="9" customHeight="1">
      <c r="A454" s="98"/>
      <c r="B454" s="98"/>
      <c r="C454" s="98"/>
      <c r="D454" s="62"/>
    </row>
    <row r="455" spans="1:4" ht="9" customHeight="1">
      <c r="A455" s="98"/>
      <c r="B455" s="98"/>
      <c r="C455" s="98"/>
      <c r="D455" s="62"/>
    </row>
    <row r="456" spans="1:4" ht="9" customHeight="1">
      <c r="A456" s="98"/>
      <c r="B456" s="98"/>
      <c r="C456" s="98"/>
      <c r="D456" s="62"/>
    </row>
    <row r="457" spans="1:4" ht="9" customHeight="1">
      <c r="A457" s="98"/>
      <c r="B457" s="98"/>
      <c r="C457" s="98"/>
      <c r="D457" s="62"/>
    </row>
    <row r="458" spans="1:4" ht="9" customHeight="1">
      <c r="A458" s="98"/>
      <c r="B458" s="98"/>
      <c r="C458" s="98"/>
      <c r="D458" s="62"/>
    </row>
    <row r="459" spans="1:4" ht="9" customHeight="1">
      <c r="A459" s="98"/>
      <c r="B459" s="98"/>
      <c r="C459" s="98"/>
      <c r="D459" s="62"/>
    </row>
    <row r="460" spans="1:4" ht="9" customHeight="1">
      <c r="A460" s="98"/>
      <c r="B460" s="98"/>
      <c r="C460" s="98"/>
      <c r="D460" s="62"/>
    </row>
    <row r="461" spans="1:4" ht="9" customHeight="1">
      <c r="A461" s="98"/>
      <c r="B461" s="98"/>
      <c r="C461" s="98"/>
      <c r="D461" s="62"/>
    </row>
    <row r="462" spans="1:4" ht="9" customHeight="1">
      <c r="A462" s="98"/>
      <c r="B462" s="98"/>
      <c r="C462" s="98"/>
      <c r="D462" s="62"/>
    </row>
    <row r="463" spans="1:4" ht="9" customHeight="1">
      <c r="A463" s="98"/>
      <c r="B463" s="98"/>
      <c r="C463" s="98"/>
      <c r="D463" s="62"/>
    </row>
    <row r="464" spans="1:4" ht="9" customHeight="1">
      <c r="A464" s="98"/>
      <c r="B464" s="98"/>
      <c r="C464" s="98"/>
      <c r="D464" s="62"/>
    </row>
    <row r="465" spans="1:4" ht="9" customHeight="1">
      <c r="A465" s="98"/>
      <c r="B465" s="98"/>
      <c r="C465" s="98"/>
      <c r="D465" s="62"/>
    </row>
    <row r="466" spans="1:4" ht="9" customHeight="1">
      <c r="A466" s="98"/>
      <c r="B466" s="98"/>
      <c r="C466" s="98"/>
      <c r="D466" s="62"/>
    </row>
    <row r="467" spans="1:4" ht="9" customHeight="1">
      <c r="A467" s="98"/>
      <c r="B467" s="98"/>
      <c r="C467" s="98"/>
      <c r="D467" s="62"/>
    </row>
    <row r="468" spans="1:4" ht="9" customHeight="1">
      <c r="A468" s="98"/>
      <c r="B468" s="98"/>
      <c r="C468" s="98"/>
      <c r="D468" s="62"/>
    </row>
    <row r="469" spans="1:4" ht="9" customHeight="1">
      <c r="A469" s="98"/>
      <c r="B469" s="98"/>
      <c r="C469" s="98"/>
      <c r="D469" s="62"/>
    </row>
    <row r="470" spans="1:4" ht="9" customHeight="1">
      <c r="A470" s="98"/>
      <c r="B470" s="98"/>
      <c r="C470" s="98"/>
      <c r="D470" s="62"/>
    </row>
    <row r="471" spans="1:4" ht="9" customHeight="1">
      <c r="A471" s="98"/>
      <c r="B471" s="98"/>
      <c r="C471" s="98"/>
      <c r="D471" s="62"/>
    </row>
    <row r="472" spans="1:4" ht="9" customHeight="1">
      <c r="A472" s="98"/>
      <c r="B472" s="98"/>
      <c r="C472" s="98"/>
      <c r="D472" s="62"/>
    </row>
    <row r="473" spans="1:4" ht="9" customHeight="1">
      <c r="A473" s="98"/>
      <c r="B473" s="98"/>
      <c r="C473" s="98"/>
      <c r="D473" s="62"/>
    </row>
    <row r="474" spans="1:4" ht="9" customHeight="1">
      <c r="A474" s="98"/>
      <c r="B474" s="98"/>
      <c r="C474" s="98"/>
      <c r="D474" s="62"/>
    </row>
    <row r="475" spans="1:4" ht="9" customHeight="1">
      <c r="A475" s="98"/>
      <c r="B475" s="98"/>
      <c r="C475" s="98"/>
      <c r="D475" s="62"/>
    </row>
    <row r="476" spans="1:4" ht="9" customHeight="1">
      <c r="A476" s="98"/>
      <c r="B476" s="98"/>
      <c r="C476" s="98"/>
      <c r="D476" s="62"/>
    </row>
    <row r="477" spans="1:4" ht="9" customHeight="1">
      <c r="A477" s="98"/>
      <c r="B477" s="98"/>
      <c r="C477" s="98"/>
      <c r="D477" s="62"/>
    </row>
    <row r="478" spans="1:4" ht="9" customHeight="1">
      <c r="A478" s="98"/>
      <c r="B478" s="98"/>
      <c r="C478" s="98"/>
      <c r="D478" s="62"/>
    </row>
    <row r="479" spans="1:4" ht="9" customHeight="1">
      <c r="A479" s="98"/>
      <c r="B479" s="98"/>
      <c r="C479" s="98"/>
      <c r="D479" s="62"/>
    </row>
    <row r="480" spans="1:4" ht="9" customHeight="1">
      <c r="A480" s="98"/>
      <c r="B480" s="98"/>
      <c r="C480" s="98"/>
      <c r="D480" s="62"/>
    </row>
    <row r="481" spans="1:4" ht="9" customHeight="1">
      <c r="A481" s="98"/>
      <c r="B481" s="98"/>
      <c r="C481" s="98"/>
      <c r="D481" s="62"/>
    </row>
    <row r="482" spans="1:4" ht="9" customHeight="1">
      <c r="A482" s="98"/>
      <c r="B482" s="98"/>
      <c r="C482" s="98"/>
      <c r="D482" s="62"/>
    </row>
    <row r="483" spans="1:4" ht="9" customHeight="1">
      <c r="A483" s="98"/>
      <c r="B483" s="98"/>
      <c r="C483" s="98"/>
      <c r="D483" s="62"/>
    </row>
    <row r="484" spans="1:4" ht="9" customHeight="1">
      <c r="A484" s="98"/>
      <c r="B484" s="98"/>
      <c r="C484" s="98"/>
      <c r="D484" s="62"/>
    </row>
    <row r="485" spans="1:4" ht="9" customHeight="1">
      <c r="A485" s="98"/>
      <c r="B485" s="98"/>
      <c r="C485" s="98"/>
      <c r="D485" s="62"/>
    </row>
    <row r="486" spans="1:4" ht="9" customHeight="1">
      <c r="A486" s="98"/>
      <c r="B486" s="98"/>
      <c r="C486" s="98"/>
      <c r="D486" s="62"/>
    </row>
    <row r="487" spans="1:4" ht="9" customHeight="1">
      <c r="A487" s="98"/>
      <c r="B487" s="98"/>
      <c r="C487" s="98"/>
      <c r="D487" s="62"/>
    </row>
    <row r="488" spans="1:4" ht="9" customHeight="1">
      <c r="A488" s="98"/>
      <c r="B488" s="98"/>
      <c r="C488" s="98"/>
      <c r="D488" s="62"/>
    </row>
    <row r="489" spans="1:4" ht="9" customHeight="1">
      <c r="A489" s="98"/>
      <c r="B489" s="98"/>
      <c r="C489" s="98"/>
      <c r="D489" s="62"/>
    </row>
    <row r="490" spans="1:4" ht="9" customHeight="1">
      <c r="A490" s="98"/>
      <c r="B490" s="98"/>
      <c r="C490" s="98"/>
      <c r="D490" s="62"/>
    </row>
    <row r="491" spans="1:4" ht="9" customHeight="1">
      <c r="A491" s="98"/>
      <c r="B491" s="98"/>
      <c r="C491" s="98"/>
      <c r="D491" s="62"/>
    </row>
    <row r="492" spans="1:4" ht="9" customHeight="1">
      <c r="A492" s="98"/>
      <c r="B492" s="98"/>
      <c r="C492" s="98"/>
      <c r="D492" s="62"/>
    </row>
    <row r="493" spans="1:4" ht="9" customHeight="1">
      <c r="A493" s="98"/>
      <c r="B493" s="98"/>
      <c r="C493" s="98"/>
      <c r="D493" s="62"/>
    </row>
    <row r="494" spans="1:4" ht="9" customHeight="1">
      <c r="A494" s="98"/>
      <c r="B494" s="98"/>
      <c r="C494" s="98"/>
      <c r="D494" s="62"/>
    </row>
    <row r="495" spans="1:4" ht="9" customHeight="1">
      <c r="A495" s="98"/>
      <c r="B495" s="98"/>
      <c r="C495" s="98"/>
      <c r="D495" s="62"/>
    </row>
    <row r="496" spans="1:4" ht="9" customHeight="1">
      <c r="A496" s="98"/>
      <c r="B496" s="98"/>
      <c r="C496" s="98"/>
      <c r="D496" s="62"/>
    </row>
    <row r="497" spans="1:4" ht="9" customHeight="1">
      <c r="A497" s="98"/>
      <c r="B497" s="98"/>
      <c r="C497" s="98"/>
      <c r="D497" s="62"/>
    </row>
    <row r="498" spans="1:4" ht="9" customHeight="1">
      <c r="A498" s="98"/>
      <c r="B498" s="98"/>
      <c r="C498" s="98"/>
      <c r="D498" s="62"/>
    </row>
    <row r="499" spans="1:4" ht="9" customHeight="1">
      <c r="A499" s="98"/>
      <c r="B499" s="98"/>
      <c r="C499" s="98"/>
      <c r="D499" s="62"/>
    </row>
    <row r="500" spans="1:4" ht="9" customHeight="1">
      <c r="A500" s="98"/>
      <c r="B500" s="98"/>
      <c r="C500" s="98"/>
      <c r="D500" s="62"/>
    </row>
    <row r="501" spans="1:4" ht="9" customHeight="1">
      <c r="A501" s="98"/>
      <c r="B501" s="98"/>
      <c r="C501" s="98"/>
      <c r="D501" s="62"/>
    </row>
  </sheetData>
  <mergeCells count="17">
    <mergeCell ref="F133:H133"/>
    <mergeCell ref="E64:E71"/>
    <mergeCell ref="E77:E83"/>
    <mergeCell ref="E102:E112"/>
    <mergeCell ref="E113:E121"/>
    <mergeCell ref="E133:E137"/>
    <mergeCell ref="E122:E132"/>
    <mergeCell ref="E84:E101"/>
    <mergeCell ref="L2:Z2"/>
    <mergeCell ref="E2:H2"/>
    <mergeCell ref="E3:H3"/>
    <mergeCell ref="H5:H7"/>
    <mergeCell ref="H74:H76"/>
    <mergeCell ref="E5:E7"/>
    <mergeCell ref="E74:E76"/>
    <mergeCell ref="E33:E63"/>
    <mergeCell ref="E8:E32"/>
  </mergeCells>
  <printOptions horizontalCentered="1"/>
  <pageMargins left="0.51" right="0.43" top="0.52" bottom="0.94488188976377963" header="0.51181102362204722" footer="0.51181102362204722"/>
  <pageSetup scale="79" orientation="portrait" r:id="rId1"/>
  <headerFooter alignWithMargins="0">
    <oddFooter>&amp;F</oddFooter>
  </headerFooter>
  <rowBreaks count="1" manualBreakCount="1">
    <brk id="72"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65169-93F2-4800-AD18-D5E57527BB13}">
  <dimension ref="A1:AB509"/>
  <sheetViews>
    <sheetView view="pageBreakPreview" zoomScaleNormal="115" zoomScaleSheetLayoutView="100" workbookViewId="0">
      <selection activeCell="A2" sqref="A2:G2"/>
    </sheetView>
  </sheetViews>
  <sheetFormatPr baseColWidth="10" defaultRowHeight="12.75"/>
  <cols>
    <col min="1" max="1" width="7.85546875" style="62" customWidth="1"/>
    <col min="2" max="2" width="2" style="62" customWidth="1"/>
    <col min="3" max="3" width="1.5703125" style="62" customWidth="1"/>
    <col min="4" max="4" width="61.28515625" style="62" customWidth="1"/>
    <col min="5" max="5" width="5.42578125" style="62" bestFit="1" customWidth="1"/>
    <col min="6" max="6" width="5.42578125" style="62" customWidth="1"/>
    <col min="7" max="7" width="6.140625" style="62" customWidth="1"/>
    <col min="8" max="9" width="11.42578125" style="62"/>
    <col min="10" max="10" width="4.7109375" style="62" customWidth="1"/>
    <col min="11" max="11" width="5" style="62" customWidth="1"/>
    <col min="12" max="12" width="2.28515625" style="62" customWidth="1"/>
    <col min="13" max="13" width="26" style="62" customWidth="1"/>
    <col min="14" max="14" width="8"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7" width="6.7109375" style="62" customWidth="1"/>
    <col min="28" max="16384" width="11.42578125" style="62"/>
  </cols>
  <sheetData>
    <row r="1" spans="1:28" ht="11.25" customHeight="1">
      <c r="E1" s="82"/>
      <c r="F1" s="82"/>
      <c r="G1" s="82"/>
      <c r="H1" s="82"/>
      <c r="I1" s="82"/>
    </row>
    <row r="2" spans="1:28">
      <c r="A2" s="1552" t="s">
        <v>1121</v>
      </c>
      <c r="B2" s="1552"/>
      <c r="C2" s="1552"/>
      <c r="D2" s="1552"/>
      <c r="E2" s="1552"/>
      <c r="F2" s="1552"/>
      <c r="G2" s="1552"/>
      <c r="H2" s="82"/>
      <c r="K2" s="1552"/>
      <c r="L2" s="1552"/>
      <c r="M2" s="1552"/>
      <c r="N2" s="1552"/>
      <c r="O2" s="1552"/>
      <c r="P2" s="1552"/>
      <c r="Q2" s="1552"/>
      <c r="R2" s="1552"/>
      <c r="S2" s="1552"/>
      <c r="T2" s="1552"/>
      <c r="U2" s="1552"/>
      <c r="V2" s="1552"/>
      <c r="W2" s="1552"/>
      <c r="X2" s="1552"/>
      <c r="Y2" s="1552"/>
    </row>
    <row r="3" spans="1:28" ht="15.75">
      <c r="A3" s="1552" t="s">
        <v>55</v>
      </c>
      <c r="B3" s="1552"/>
      <c r="C3" s="1552"/>
      <c r="D3" s="1552"/>
      <c r="E3" s="1552"/>
      <c r="F3" s="1552"/>
      <c r="G3" s="1552"/>
      <c r="H3" s="82"/>
      <c r="I3" s="107"/>
      <c r="J3" s="107"/>
      <c r="K3" s="106"/>
      <c r="AA3" s="105"/>
      <c r="AB3" s="105"/>
    </row>
    <row r="4" spans="1:28" ht="3" customHeight="1">
      <c r="C4" s="163"/>
      <c r="D4" s="163"/>
      <c r="E4" s="98"/>
      <c r="F4" s="936"/>
      <c r="G4" s="936"/>
      <c r="H4" s="82"/>
      <c r="K4" s="98"/>
    </row>
    <row r="5" spans="1:28" ht="10.5" customHeight="1">
      <c r="A5" s="1558" t="s">
        <v>32</v>
      </c>
      <c r="B5" s="505"/>
      <c r="C5" s="505"/>
      <c r="D5" s="505"/>
      <c r="E5" s="1561"/>
      <c r="F5" s="1561"/>
      <c r="G5" s="1540"/>
      <c r="H5" s="82"/>
      <c r="K5" s="98"/>
    </row>
    <row r="6" spans="1:28" ht="10.5" customHeight="1">
      <c r="A6" s="1559"/>
      <c r="B6" s="144" t="s">
        <v>230</v>
      </c>
      <c r="D6" s="377"/>
      <c r="E6" s="1562"/>
      <c r="F6" s="1562"/>
      <c r="G6" s="1538"/>
      <c r="H6" s="82"/>
      <c r="I6" s="91"/>
    </row>
    <row r="7" spans="1:28" ht="10.5" customHeight="1">
      <c r="A7" s="1560"/>
      <c r="B7" s="421"/>
      <c r="C7" s="497"/>
      <c r="D7" s="421"/>
      <c r="E7" s="1537" t="s">
        <v>29</v>
      </c>
      <c r="F7" s="1537" t="s">
        <v>30</v>
      </c>
      <c r="G7" s="1536" t="s">
        <v>6</v>
      </c>
      <c r="H7" s="82"/>
    </row>
    <row r="8" spans="1:28" ht="11.25" customHeight="1">
      <c r="A8" s="1553">
        <v>1401</v>
      </c>
      <c r="B8" s="1064" t="s">
        <v>12</v>
      </c>
      <c r="C8" s="145"/>
      <c r="D8" s="151"/>
      <c r="E8" s="183">
        <f>SUM(E9,E14,E19)</f>
        <v>3</v>
      </c>
      <c r="F8" s="183">
        <f>SUM(F9,F14,F19)</f>
        <v>1</v>
      </c>
      <c r="G8" s="1551">
        <f t="shared" ref="G8:G30" si="0">SUM(E8:F8)</f>
        <v>4</v>
      </c>
      <c r="H8" s="82"/>
    </row>
    <row r="9" spans="1:28" ht="11.25" customHeight="1">
      <c r="A9" s="1554"/>
      <c r="B9" s="484" t="s">
        <v>13</v>
      </c>
      <c r="C9" s="98"/>
      <c r="D9" s="98"/>
      <c r="E9" s="1535">
        <f>SUM(E10,E12)</f>
        <v>2</v>
      </c>
      <c r="F9" s="1535">
        <f>SUM(F10,F12)</f>
        <v>1</v>
      </c>
      <c r="G9" s="1526">
        <f t="shared" si="0"/>
        <v>3</v>
      </c>
      <c r="H9" s="82"/>
      <c r="I9" s="82"/>
    </row>
    <row r="10" spans="1:28" ht="10.5" customHeight="1">
      <c r="A10" s="1554"/>
      <c r="B10" s="98"/>
      <c r="C10" s="98" t="s">
        <v>735</v>
      </c>
      <c r="D10" s="98"/>
      <c r="E10" s="154">
        <f>SUM(E11)</f>
        <v>2</v>
      </c>
      <c r="F10" s="154">
        <f>SUM(F11)</f>
        <v>1</v>
      </c>
      <c r="G10" s="155">
        <f t="shared" si="0"/>
        <v>3</v>
      </c>
      <c r="H10" s="82"/>
      <c r="I10" s="82"/>
    </row>
    <row r="11" spans="1:28" ht="10.5" customHeight="1">
      <c r="A11" s="1554"/>
      <c r="B11" s="98"/>
      <c r="D11" s="98" t="s">
        <v>807</v>
      </c>
      <c r="E11" s="154">
        <v>2</v>
      </c>
      <c r="F11" s="154">
        <v>1</v>
      </c>
      <c r="G11" s="1544">
        <f t="shared" si="0"/>
        <v>3</v>
      </c>
      <c r="H11" s="82"/>
      <c r="I11" s="82"/>
    </row>
    <row r="12" spans="1:28" ht="10.5" customHeight="1">
      <c r="A12" s="1554"/>
      <c r="B12" s="98"/>
      <c r="C12" s="98" t="s">
        <v>740</v>
      </c>
      <c r="D12" s="98"/>
      <c r="E12" s="154">
        <f>SUM(E13)</f>
        <v>0</v>
      </c>
      <c r="F12" s="154">
        <f>SUM(F13)</f>
        <v>0</v>
      </c>
      <c r="G12" s="1544">
        <f t="shared" si="0"/>
        <v>0</v>
      </c>
      <c r="H12" s="82"/>
      <c r="I12" s="82"/>
    </row>
    <row r="13" spans="1:28" ht="10.5" customHeight="1">
      <c r="A13" s="1554"/>
      <c r="B13" s="98"/>
      <c r="D13" s="98" t="s">
        <v>813</v>
      </c>
      <c r="E13" s="154">
        <v>0</v>
      </c>
      <c r="F13" s="154">
        <v>0</v>
      </c>
      <c r="G13" s="1544">
        <f t="shared" si="0"/>
        <v>0</v>
      </c>
      <c r="H13" s="82"/>
      <c r="I13" s="82"/>
    </row>
    <row r="14" spans="1:28" ht="11.25" customHeight="1">
      <c r="A14" s="1554"/>
      <c r="B14" s="144" t="s">
        <v>14</v>
      </c>
      <c r="C14" s="98"/>
      <c r="D14" s="98"/>
      <c r="E14" s="1177">
        <f>SUM(E15+E17)</f>
        <v>1</v>
      </c>
      <c r="F14" s="1177">
        <f>SUM(F15+F17)</f>
        <v>0</v>
      </c>
      <c r="G14" s="1526">
        <f t="shared" si="0"/>
        <v>1</v>
      </c>
      <c r="H14" s="82"/>
      <c r="I14" s="82"/>
    </row>
    <row r="15" spans="1:28" ht="10.5" customHeight="1">
      <c r="A15" s="1554"/>
      <c r="B15" s="144"/>
      <c r="C15" s="98" t="s">
        <v>736</v>
      </c>
      <c r="D15" s="98"/>
      <c r="E15" s="154">
        <f>SUM(E16)</f>
        <v>0</v>
      </c>
      <c r="F15" s="1177">
        <f>SUM(F16)</f>
        <v>0</v>
      </c>
      <c r="G15" s="1544">
        <f t="shared" si="0"/>
        <v>0</v>
      </c>
      <c r="H15" s="82"/>
      <c r="I15" s="82"/>
    </row>
    <row r="16" spans="1:28" ht="10.5" customHeight="1">
      <c r="A16" s="1554"/>
      <c r="B16" s="144"/>
      <c r="C16" s="98"/>
      <c r="D16" s="98" t="s">
        <v>812</v>
      </c>
      <c r="E16" s="1288">
        <v>0</v>
      </c>
      <c r="F16" s="1288">
        <v>0</v>
      </c>
      <c r="G16" s="1544">
        <f t="shared" si="0"/>
        <v>0</v>
      </c>
      <c r="H16" s="82"/>
      <c r="I16" s="82"/>
    </row>
    <row r="17" spans="1:9" ht="10.5" customHeight="1">
      <c r="A17" s="1554"/>
      <c r="B17" s="98"/>
      <c r="C17" s="98" t="s">
        <v>735</v>
      </c>
      <c r="D17" s="98"/>
      <c r="E17" s="1288">
        <f>SUM(E18)</f>
        <v>1</v>
      </c>
      <c r="F17" s="1288">
        <f>SUM(F18)</f>
        <v>0</v>
      </c>
      <c r="G17" s="1544">
        <f t="shared" si="0"/>
        <v>1</v>
      </c>
      <c r="H17" s="82"/>
      <c r="I17" s="82"/>
    </row>
    <row r="18" spans="1:9" ht="10.5" customHeight="1">
      <c r="A18" s="1554"/>
      <c r="B18" s="98"/>
      <c r="C18" s="98"/>
      <c r="D18" s="98" t="s">
        <v>807</v>
      </c>
      <c r="E18" s="1288">
        <v>1</v>
      </c>
      <c r="F18" s="1288">
        <v>0</v>
      </c>
      <c r="G18" s="1544">
        <f t="shared" si="0"/>
        <v>1</v>
      </c>
      <c r="H18" s="82"/>
      <c r="I18" s="82"/>
    </row>
    <row r="19" spans="1:9" ht="11.25" customHeight="1">
      <c r="A19" s="1554"/>
      <c r="B19" s="144" t="s">
        <v>15</v>
      </c>
      <c r="C19" s="98"/>
      <c r="D19" s="98"/>
      <c r="E19" s="597">
        <f>SUM(E20)</f>
        <v>0</v>
      </c>
      <c r="F19" s="597">
        <f>SUM(F20)</f>
        <v>0</v>
      </c>
      <c r="G19" s="1526">
        <f t="shared" si="0"/>
        <v>0</v>
      </c>
      <c r="H19" s="82"/>
      <c r="I19" s="82"/>
    </row>
    <row r="20" spans="1:9" ht="10.5" customHeight="1">
      <c r="A20" s="1554"/>
      <c r="B20" s="98"/>
      <c r="C20" s="98" t="s">
        <v>735</v>
      </c>
      <c r="D20" s="98"/>
      <c r="E20" s="1288">
        <f>SUM(E21)</f>
        <v>0</v>
      </c>
      <c r="F20" s="1288">
        <f>SUM(F21)</f>
        <v>0</v>
      </c>
      <c r="G20" s="1544">
        <f t="shared" si="0"/>
        <v>0</v>
      </c>
      <c r="H20" s="82"/>
      <c r="I20" s="82"/>
    </row>
    <row r="21" spans="1:9" ht="10.5" customHeight="1">
      <c r="A21" s="1567"/>
      <c r="B21" s="98"/>
      <c r="C21" s="98"/>
      <c r="D21" s="98" t="s">
        <v>807</v>
      </c>
      <c r="E21" s="181">
        <v>0</v>
      </c>
      <c r="F21" s="181">
        <v>0</v>
      </c>
      <c r="G21" s="1544">
        <f t="shared" si="0"/>
        <v>0</v>
      </c>
      <c r="H21" s="82"/>
      <c r="I21" s="82"/>
    </row>
    <row r="22" spans="1:9" ht="11.25" customHeight="1">
      <c r="A22" s="1553">
        <v>1402</v>
      </c>
      <c r="B22" s="139" t="s">
        <v>16</v>
      </c>
      <c r="C22" s="145"/>
      <c r="D22" s="145"/>
      <c r="E22" s="1550">
        <f>SUM(E23,E42,E52,E59+E62)</f>
        <v>29</v>
      </c>
      <c r="F22" s="1550">
        <f>SUM(F23,F42,F52,F59+F62)</f>
        <v>29</v>
      </c>
      <c r="G22" s="135">
        <f t="shared" si="0"/>
        <v>58</v>
      </c>
      <c r="H22" s="82"/>
      <c r="I22" s="82"/>
    </row>
    <row r="23" spans="1:9" ht="11.25" customHeight="1">
      <c r="A23" s="1554"/>
      <c r="B23" s="144" t="s">
        <v>96</v>
      </c>
      <c r="C23" s="98"/>
      <c r="D23" s="98"/>
      <c r="E23" s="597">
        <f>SUM(E24,E26)</f>
        <v>23</v>
      </c>
      <c r="F23" s="597">
        <f>SUM(F24,F26)</f>
        <v>25</v>
      </c>
      <c r="G23" s="1526">
        <f t="shared" si="0"/>
        <v>48</v>
      </c>
      <c r="H23" s="82"/>
      <c r="I23" s="82"/>
    </row>
    <row r="24" spans="1:9" ht="10.5" customHeight="1">
      <c r="A24" s="1554"/>
      <c r="B24" s="377"/>
      <c r="C24" s="98" t="s">
        <v>88</v>
      </c>
      <c r="D24" s="98"/>
      <c r="E24" s="1288">
        <f>SUM(E25)</f>
        <v>0</v>
      </c>
      <c r="F24" s="1288">
        <f>SUM(F25)</f>
        <v>0</v>
      </c>
      <c r="G24" s="1544">
        <f t="shared" si="0"/>
        <v>0</v>
      </c>
      <c r="H24" s="82"/>
      <c r="I24" s="82"/>
    </row>
    <row r="25" spans="1:9" ht="10.5" customHeight="1">
      <c r="A25" s="1554"/>
      <c r="B25" s="144"/>
      <c r="C25" s="98"/>
      <c r="D25" s="98" t="s">
        <v>805</v>
      </c>
      <c r="E25" s="1288">
        <v>0</v>
      </c>
      <c r="F25" s="1288">
        <v>0</v>
      </c>
      <c r="G25" s="1544">
        <f t="shared" si="0"/>
        <v>0</v>
      </c>
      <c r="H25" s="82"/>
      <c r="I25" s="82"/>
    </row>
    <row r="26" spans="1:9" ht="10.5" customHeight="1">
      <c r="A26" s="1554"/>
      <c r="B26" s="98"/>
      <c r="C26" s="98" t="s">
        <v>735</v>
      </c>
      <c r="D26" s="98"/>
      <c r="E26" s="1288">
        <f>SUM(E27+E28+E29+E30+E32+E34+E35+E36+E37+E38+E39+E40+E41)</f>
        <v>23</v>
      </c>
      <c r="F26" s="1288">
        <f>SUM(F27+F28+F29+F30+F32+F34+F35+F36+F37+F38+F39+F40+F41)</f>
        <v>25</v>
      </c>
      <c r="G26" s="1544">
        <f t="shared" si="0"/>
        <v>48</v>
      </c>
      <c r="H26" s="82"/>
      <c r="I26" s="82"/>
    </row>
    <row r="27" spans="1:9" ht="10.5" customHeight="1">
      <c r="A27" s="1554"/>
      <c r="B27" s="98"/>
      <c r="C27" s="98"/>
      <c r="D27" s="98" t="s">
        <v>1120</v>
      </c>
      <c r="E27" s="1288">
        <v>1</v>
      </c>
      <c r="F27" s="1288">
        <v>3</v>
      </c>
      <c r="G27" s="1544">
        <f t="shared" si="0"/>
        <v>4</v>
      </c>
      <c r="H27" s="82"/>
      <c r="I27" s="82"/>
    </row>
    <row r="28" spans="1:9" ht="10.5" customHeight="1">
      <c r="A28" s="1554"/>
      <c r="B28" s="98"/>
      <c r="C28" s="98"/>
      <c r="D28" s="98" t="s">
        <v>805</v>
      </c>
      <c r="E28" s="1288">
        <v>0</v>
      </c>
      <c r="F28" s="1288">
        <v>0</v>
      </c>
      <c r="G28" s="1544">
        <f t="shared" si="0"/>
        <v>0</v>
      </c>
      <c r="H28" s="82"/>
      <c r="I28" s="82"/>
    </row>
    <row r="29" spans="1:9" ht="10.5" customHeight="1">
      <c r="A29" s="1554"/>
      <c r="B29" s="98"/>
      <c r="C29" s="98"/>
      <c r="D29" s="98" t="s">
        <v>1119</v>
      </c>
      <c r="E29" s="1288">
        <v>1</v>
      </c>
      <c r="F29" s="1288">
        <v>0</v>
      </c>
      <c r="G29" s="1544">
        <f t="shared" si="0"/>
        <v>1</v>
      </c>
      <c r="H29" s="82"/>
      <c r="I29" s="82"/>
    </row>
    <row r="30" spans="1:9" ht="10.5" customHeight="1">
      <c r="A30" s="1554"/>
      <c r="B30" s="98"/>
      <c r="C30" s="98"/>
      <c r="D30" s="98" t="s">
        <v>1115</v>
      </c>
      <c r="E30" s="1288">
        <v>1</v>
      </c>
      <c r="F30" s="1288">
        <v>2</v>
      </c>
      <c r="G30" s="1544">
        <f t="shared" si="0"/>
        <v>3</v>
      </c>
      <c r="H30" s="82"/>
      <c r="I30" s="82"/>
    </row>
    <row r="31" spans="1:9" ht="10.5" customHeight="1">
      <c r="A31" s="1554"/>
      <c r="B31" s="98"/>
      <c r="C31" s="98"/>
      <c r="D31" s="98" t="s">
        <v>1114</v>
      </c>
      <c r="E31" s="1288"/>
      <c r="F31" s="1288"/>
      <c r="G31" s="1544"/>
      <c r="H31" s="82"/>
      <c r="I31" s="82"/>
    </row>
    <row r="32" spans="1:9" ht="10.5" customHeight="1">
      <c r="A32" s="1554"/>
      <c r="B32" s="98"/>
      <c r="C32" s="98"/>
      <c r="D32" s="13" t="s">
        <v>1118</v>
      </c>
      <c r="E32" s="1288">
        <v>3</v>
      </c>
      <c r="F32" s="1288">
        <v>10</v>
      </c>
      <c r="G32" s="1544">
        <f>SUM(E32:F32)</f>
        <v>13</v>
      </c>
      <c r="H32" s="82"/>
      <c r="I32" s="82"/>
    </row>
    <row r="33" spans="1:9" ht="10.5" customHeight="1">
      <c r="A33" s="1554"/>
      <c r="B33" s="98"/>
      <c r="C33" s="98"/>
      <c r="D33" s="98" t="s">
        <v>795</v>
      </c>
      <c r="E33" s="1288"/>
      <c r="F33" s="1288"/>
      <c r="G33" s="1549"/>
      <c r="H33" s="82"/>
      <c r="I33" s="82"/>
    </row>
    <row r="34" spans="1:9" ht="10.5" customHeight="1">
      <c r="A34" s="1554"/>
      <c r="B34" s="98"/>
      <c r="C34" s="98"/>
      <c r="D34" s="98" t="s">
        <v>804</v>
      </c>
      <c r="E34" s="1288">
        <v>2</v>
      </c>
      <c r="F34" s="1288">
        <v>1</v>
      </c>
      <c r="G34" s="1544">
        <f t="shared" ref="G34:G46" si="1">SUM(E34:F34)</f>
        <v>3</v>
      </c>
      <c r="H34" s="82"/>
      <c r="I34" s="82"/>
    </row>
    <row r="35" spans="1:9" ht="10.5" customHeight="1">
      <c r="A35" s="1554"/>
      <c r="B35" s="98"/>
      <c r="C35" s="98"/>
      <c r="D35" s="98" t="s">
        <v>803</v>
      </c>
      <c r="E35" s="1288">
        <v>11</v>
      </c>
      <c r="F35" s="1288">
        <v>8</v>
      </c>
      <c r="G35" s="1544">
        <f t="shared" si="1"/>
        <v>19</v>
      </c>
      <c r="H35" s="82"/>
      <c r="I35" s="82"/>
    </row>
    <row r="36" spans="1:9" ht="10.5" customHeight="1">
      <c r="A36" s="1554"/>
      <c r="B36" s="98"/>
      <c r="C36" s="98"/>
      <c r="D36" s="98" t="s">
        <v>797</v>
      </c>
      <c r="E36" s="1288">
        <v>0</v>
      </c>
      <c r="F36" s="1288">
        <v>1</v>
      </c>
      <c r="G36" s="1544">
        <f t="shared" si="1"/>
        <v>1</v>
      </c>
      <c r="H36" s="82"/>
      <c r="I36" s="82"/>
    </row>
    <row r="37" spans="1:9" ht="10.5" customHeight="1">
      <c r="A37" s="1554"/>
      <c r="B37" s="98"/>
      <c r="C37" s="98"/>
      <c r="D37" s="98" t="s">
        <v>802</v>
      </c>
      <c r="E37" s="1288">
        <v>0</v>
      </c>
      <c r="F37" s="1288">
        <v>0</v>
      </c>
      <c r="G37" s="1544">
        <f t="shared" si="1"/>
        <v>0</v>
      </c>
      <c r="H37" s="82"/>
      <c r="I37" s="82"/>
    </row>
    <row r="38" spans="1:9" ht="10.5" customHeight="1">
      <c r="A38" s="1554"/>
      <c r="B38" s="98"/>
      <c r="C38" s="98"/>
      <c r="D38" s="98" t="s">
        <v>1117</v>
      </c>
      <c r="E38" s="1288">
        <v>0</v>
      </c>
      <c r="F38" s="1288">
        <v>0</v>
      </c>
      <c r="G38" s="1544">
        <f t="shared" si="1"/>
        <v>0</v>
      </c>
      <c r="H38" s="82"/>
      <c r="I38" s="82"/>
    </row>
    <row r="39" spans="1:9" ht="10.5" customHeight="1">
      <c r="A39" s="1554"/>
      <c r="B39" s="98"/>
      <c r="C39" s="98"/>
      <c r="D39" s="98" t="s">
        <v>792</v>
      </c>
      <c r="E39" s="1288">
        <v>1</v>
      </c>
      <c r="F39" s="1288">
        <v>0</v>
      </c>
      <c r="G39" s="1544">
        <f t="shared" si="1"/>
        <v>1</v>
      </c>
      <c r="H39" s="82"/>
      <c r="I39" s="82"/>
    </row>
    <row r="40" spans="1:9" ht="10.5" customHeight="1">
      <c r="A40" s="1554"/>
      <c r="B40" s="98"/>
      <c r="C40" s="98"/>
      <c r="D40" s="98" t="s">
        <v>800</v>
      </c>
      <c r="E40" s="1288">
        <v>3</v>
      </c>
      <c r="F40" s="1288">
        <v>0</v>
      </c>
      <c r="G40" s="1544">
        <f t="shared" si="1"/>
        <v>3</v>
      </c>
      <c r="H40" s="82"/>
      <c r="I40" s="82"/>
    </row>
    <row r="41" spans="1:9" ht="10.5" customHeight="1">
      <c r="A41" s="1554"/>
      <c r="B41" s="98"/>
      <c r="C41" s="98"/>
      <c r="D41" s="98" t="s">
        <v>799</v>
      </c>
      <c r="E41" s="1288">
        <v>0</v>
      </c>
      <c r="F41" s="1288">
        <v>0</v>
      </c>
      <c r="G41" s="1544">
        <f t="shared" si="1"/>
        <v>0</v>
      </c>
      <c r="H41" s="82"/>
      <c r="I41" s="82"/>
    </row>
    <row r="42" spans="1:9" ht="11.25" customHeight="1">
      <c r="A42" s="1554"/>
      <c r="B42" s="144" t="s">
        <v>116</v>
      </c>
      <c r="C42" s="98"/>
      <c r="D42" s="98"/>
      <c r="E42" s="597">
        <f>SUM(E43)</f>
        <v>4</v>
      </c>
      <c r="F42" s="597">
        <f>SUM(F43)</f>
        <v>2</v>
      </c>
      <c r="G42" s="1526">
        <f t="shared" si="1"/>
        <v>6</v>
      </c>
      <c r="H42" s="82"/>
      <c r="I42" s="82"/>
    </row>
    <row r="43" spans="1:9" ht="10.5" customHeight="1">
      <c r="A43" s="1554"/>
      <c r="B43" s="98"/>
      <c r="C43" s="98" t="s">
        <v>735</v>
      </c>
      <c r="E43" s="1288">
        <f>SUM(E44+E45+E46+E48+E50+E51)</f>
        <v>4</v>
      </c>
      <c r="F43" s="1288">
        <f>SUM(F44+F45+F46+F48+F50+F51)</f>
        <v>2</v>
      </c>
      <c r="G43" s="1544">
        <f t="shared" si="1"/>
        <v>6</v>
      </c>
      <c r="H43" s="82"/>
      <c r="I43" s="82"/>
    </row>
    <row r="44" spans="1:9" ht="10.5" customHeight="1">
      <c r="A44" s="1554"/>
      <c r="B44" s="98"/>
      <c r="C44" s="98"/>
      <c r="D44" s="13" t="s">
        <v>1116</v>
      </c>
      <c r="E44" s="1288">
        <v>1</v>
      </c>
      <c r="F44" s="1288">
        <v>0</v>
      </c>
      <c r="G44" s="1544">
        <f t="shared" si="1"/>
        <v>1</v>
      </c>
      <c r="H44" s="82"/>
      <c r="I44" s="82"/>
    </row>
    <row r="45" spans="1:9" ht="10.5" customHeight="1">
      <c r="A45" s="1554"/>
      <c r="B45" s="98"/>
      <c r="D45" s="13" t="s">
        <v>798</v>
      </c>
      <c r="E45" s="1288">
        <v>0</v>
      </c>
      <c r="F45" s="1288">
        <v>0</v>
      </c>
      <c r="G45" s="1544">
        <f t="shared" si="1"/>
        <v>0</v>
      </c>
      <c r="H45" s="82"/>
      <c r="I45" s="82"/>
    </row>
    <row r="46" spans="1:9" ht="10.5" customHeight="1">
      <c r="A46" s="1554"/>
      <c r="B46" s="98"/>
      <c r="D46" s="13" t="s">
        <v>1115</v>
      </c>
      <c r="E46" s="1288">
        <v>0</v>
      </c>
      <c r="F46" s="1288">
        <v>1</v>
      </c>
      <c r="G46" s="1544">
        <f t="shared" si="1"/>
        <v>1</v>
      </c>
      <c r="H46" s="82"/>
      <c r="I46" s="82"/>
    </row>
    <row r="47" spans="1:9" ht="10.5" customHeight="1">
      <c r="A47" s="1554"/>
      <c r="B47" s="98"/>
      <c r="D47" s="98" t="s">
        <v>1114</v>
      </c>
      <c r="E47" s="1288"/>
      <c r="F47" s="1288"/>
      <c r="G47" s="1544"/>
      <c r="H47" s="82"/>
      <c r="I47" s="82"/>
    </row>
    <row r="48" spans="1:9" ht="10.5" customHeight="1">
      <c r="A48" s="1554"/>
      <c r="B48" s="98"/>
      <c r="D48" s="98" t="s">
        <v>1113</v>
      </c>
      <c r="E48" s="1288">
        <v>1</v>
      </c>
      <c r="F48" s="1288">
        <v>0</v>
      </c>
      <c r="G48" s="1544">
        <f>SUM(E48:F48)</f>
        <v>1</v>
      </c>
      <c r="H48" s="82"/>
      <c r="I48" s="82"/>
    </row>
    <row r="49" spans="1:9" ht="10.5" customHeight="1">
      <c r="A49" s="1554"/>
      <c r="B49" s="98"/>
      <c r="C49" s="98"/>
      <c r="D49" s="98" t="s">
        <v>795</v>
      </c>
      <c r="E49" s="1288"/>
      <c r="F49" s="1288"/>
      <c r="G49" s="1544"/>
      <c r="H49" s="82"/>
      <c r="I49" s="82"/>
    </row>
    <row r="50" spans="1:9" ht="10.5" customHeight="1">
      <c r="A50" s="1554"/>
      <c r="B50" s="98"/>
      <c r="C50" s="98"/>
      <c r="D50" s="98" t="s">
        <v>797</v>
      </c>
      <c r="E50" s="1288">
        <v>2</v>
      </c>
      <c r="F50" s="1288">
        <v>0</v>
      </c>
      <c r="G50" s="1544">
        <f>SUM(E50:F50)</f>
        <v>2</v>
      </c>
      <c r="H50" s="82"/>
      <c r="I50" s="82"/>
    </row>
    <row r="51" spans="1:9" ht="10.5" customHeight="1">
      <c r="A51" s="1554"/>
      <c r="B51" s="98"/>
      <c r="C51" s="98"/>
      <c r="D51" s="98" t="s">
        <v>796</v>
      </c>
      <c r="E51" s="1288">
        <v>0</v>
      </c>
      <c r="F51" s="1288">
        <v>1</v>
      </c>
      <c r="G51" s="1544">
        <f>SUM(E51:F51)</f>
        <v>1</v>
      </c>
      <c r="H51" s="82"/>
      <c r="I51" s="82"/>
    </row>
    <row r="52" spans="1:9" ht="11.25" customHeight="1">
      <c r="A52" s="1554"/>
      <c r="B52" s="144" t="s">
        <v>70</v>
      </c>
      <c r="C52" s="98"/>
      <c r="D52" s="98"/>
      <c r="E52" s="597">
        <f>SUM(E53)</f>
        <v>2</v>
      </c>
      <c r="F52" s="597">
        <f>SUM(F53)</f>
        <v>2</v>
      </c>
      <c r="G52" s="1526">
        <f>SUM(E52:F52)</f>
        <v>4</v>
      </c>
      <c r="H52" s="82"/>
      <c r="I52" s="82"/>
    </row>
    <row r="53" spans="1:9" ht="10.5" customHeight="1">
      <c r="A53" s="1554"/>
      <c r="B53" s="98"/>
      <c r="C53" s="98" t="s">
        <v>735</v>
      </c>
      <c r="D53" s="98"/>
      <c r="E53" s="1288">
        <f>SUM(E55:E58)</f>
        <v>2</v>
      </c>
      <c r="F53" s="1288">
        <f>SUM(F55:F58)</f>
        <v>2</v>
      </c>
      <c r="G53" s="1544">
        <f>SUM(E53:F53)</f>
        <v>4</v>
      </c>
      <c r="H53" s="82"/>
      <c r="I53" s="82"/>
    </row>
    <row r="54" spans="1:9" ht="10.5" customHeight="1">
      <c r="A54" s="1554"/>
      <c r="B54" s="98"/>
      <c r="C54" s="98"/>
      <c r="D54" s="98" t="s">
        <v>795</v>
      </c>
      <c r="E54" s="1288"/>
      <c r="F54" s="1288"/>
      <c r="G54" s="1544"/>
      <c r="H54" s="82"/>
      <c r="I54" s="82"/>
    </row>
    <row r="55" spans="1:9" ht="10.5" customHeight="1">
      <c r="A55" s="1554"/>
      <c r="B55" s="98"/>
      <c r="C55" s="98"/>
      <c r="D55" s="98" t="s">
        <v>794</v>
      </c>
      <c r="E55" s="1288">
        <v>0</v>
      </c>
      <c r="F55" s="1288">
        <v>0</v>
      </c>
      <c r="G55" s="1544">
        <f t="shared" ref="G55:G74" si="2">SUM(E55:F55)</f>
        <v>0</v>
      </c>
      <c r="H55" s="82"/>
      <c r="I55" s="82"/>
    </row>
    <row r="56" spans="1:9" ht="10.5" customHeight="1">
      <c r="A56" s="1554"/>
      <c r="B56" s="98"/>
      <c r="C56" s="98"/>
      <c r="D56" s="98" t="s">
        <v>793</v>
      </c>
      <c r="E56" s="1288">
        <v>0</v>
      </c>
      <c r="F56" s="1288">
        <v>2</v>
      </c>
      <c r="G56" s="1544">
        <f t="shared" si="2"/>
        <v>2</v>
      </c>
      <c r="H56" s="82"/>
      <c r="I56" s="82"/>
    </row>
    <row r="57" spans="1:9" ht="10.5" customHeight="1">
      <c r="A57" s="1554"/>
      <c r="B57" s="98"/>
      <c r="C57" s="98"/>
      <c r="D57" s="98" t="s">
        <v>792</v>
      </c>
      <c r="E57" s="1288">
        <v>0</v>
      </c>
      <c r="F57" s="1288">
        <v>0</v>
      </c>
      <c r="G57" s="1544">
        <f t="shared" si="2"/>
        <v>0</v>
      </c>
      <c r="H57" s="82"/>
      <c r="I57" s="82"/>
    </row>
    <row r="58" spans="1:9" ht="10.5" customHeight="1">
      <c r="A58" s="1554"/>
      <c r="B58" s="98"/>
      <c r="C58" s="98"/>
      <c r="D58" s="98" t="s">
        <v>791</v>
      </c>
      <c r="E58" s="1288">
        <v>2</v>
      </c>
      <c r="F58" s="1288">
        <v>0</v>
      </c>
      <c r="G58" s="1544">
        <f t="shared" si="2"/>
        <v>2</v>
      </c>
      <c r="H58" s="82"/>
      <c r="I58" s="82"/>
    </row>
    <row r="59" spans="1:9" ht="11.25" customHeight="1">
      <c r="A59" s="1554"/>
      <c r="B59" s="144" t="s">
        <v>51</v>
      </c>
      <c r="C59" s="98"/>
      <c r="D59" s="98"/>
      <c r="E59" s="597">
        <f>SUM(E60)</f>
        <v>0</v>
      </c>
      <c r="F59" s="597">
        <f>SUM(F60)</f>
        <v>0</v>
      </c>
      <c r="G59" s="1526">
        <f t="shared" si="2"/>
        <v>0</v>
      </c>
      <c r="H59" s="82"/>
      <c r="I59" s="82"/>
    </row>
    <row r="60" spans="1:9" ht="10.5" customHeight="1">
      <c r="A60" s="1554"/>
      <c r="B60" s="98"/>
      <c r="C60" s="98" t="s">
        <v>735</v>
      </c>
      <c r="D60" s="98"/>
      <c r="E60" s="1288">
        <f>SUM(E61)</f>
        <v>0</v>
      </c>
      <c r="F60" s="1288">
        <f>SUM(F61)</f>
        <v>0</v>
      </c>
      <c r="G60" s="1544">
        <f t="shared" si="2"/>
        <v>0</v>
      </c>
      <c r="H60" s="82"/>
      <c r="I60" s="82"/>
    </row>
    <row r="61" spans="1:9" ht="10.5" customHeight="1">
      <c r="A61" s="1554"/>
      <c r="B61" s="98"/>
      <c r="C61" s="98"/>
      <c r="D61" s="98" t="s">
        <v>790</v>
      </c>
      <c r="E61" s="1288">
        <v>0</v>
      </c>
      <c r="F61" s="1288">
        <v>0</v>
      </c>
      <c r="G61" s="1544">
        <f t="shared" si="2"/>
        <v>0</v>
      </c>
      <c r="H61" s="82"/>
      <c r="I61" s="82"/>
    </row>
    <row r="62" spans="1:9" ht="10.5" customHeight="1">
      <c r="A62" s="833"/>
      <c r="B62" s="484" t="s">
        <v>1112</v>
      </c>
      <c r="C62" s="144"/>
      <c r="D62" s="144"/>
      <c r="E62" s="1177">
        <f>SUM(E63)</f>
        <v>0</v>
      </c>
      <c r="F62" s="1177">
        <f>SUM(F63)</f>
        <v>0</v>
      </c>
      <c r="G62" s="1526">
        <f t="shared" si="2"/>
        <v>0</v>
      </c>
      <c r="H62" s="82"/>
      <c r="I62" s="82"/>
    </row>
    <row r="63" spans="1:9" ht="10.5" customHeight="1">
      <c r="A63" s="833"/>
      <c r="B63" s="479"/>
      <c r="C63" s="98" t="s">
        <v>740</v>
      </c>
      <c r="D63" s="98"/>
      <c r="E63" s="154">
        <f>SUM(E64)</f>
        <v>0</v>
      </c>
      <c r="F63" s="154">
        <f>SUM(F64)</f>
        <v>0</v>
      </c>
      <c r="G63" s="155">
        <f t="shared" si="2"/>
        <v>0</v>
      </c>
      <c r="H63" s="82"/>
      <c r="I63" s="82"/>
    </row>
    <row r="64" spans="1:9" ht="10.5" customHeight="1">
      <c r="A64" s="833"/>
      <c r="B64" s="495"/>
      <c r="C64" s="163"/>
      <c r="D64" s="163" t="s">
        <v>789</v>
      </c>
      <c r="E64" s="1532">
        <v>0</v>
      </c>
      <c r="F64" s="1532">
        <v>0</v>
      </c>
      <c r="G64" s="1531">
        <f t="shared" si="2"/>
        <v>0</v>
      </c>
      <c r="H64" s="82"/>
      <c r="I64" s="82"/>
    </row>
    <row r="65" spans="1:9" ht="11.25" customHeight="1">
      <c r="A65" s="1555">
        <v>1403</v>
      </c>
      <c r="B65" s="139" t="s">
        <v>17</v>
      </c>
      <c r="C65" s="145"/>
      <c r="D65" s="145"/>
      <c r="E65" s="381">
        <f t="shared" ref="E65:F67" si="3">SUM(E66)</f>
        <v>0</v>
      </c>
      <c r="F65" s="381">
        <f t="shared" si="3"/>
        <v>0</v>
      </c>
      <c r="G65" s="1529">
        <f t="shared" si="2"/>
        <v>0</v>
      </c>
      <c r="H65" s="82"/>
      <c r="I65" s="82"/>
    </row>
    <row r="66" spans="1:9" ht="11.25" customHeight="1">
      <c r="A66" s="1556"/>
      <c r="B66" s="513" t="s">
        <v>39</v>
      </c>
      <c r="C66" s="505"/>
      <c r="D66" s="505"/>
      <c r="E66" s="144">
        <f t="shared" si="3"/>
        <v>0</v>
      </c>
      <c r="F66" s="144">
        <f t="shared" si="3"/>
        <v>0</v>
      </c>
      <c r="G66" s="1548">
        <f t="shared" si="2"/>
        <v>0</v>
      </c>
      <c r="H66" s="82"/>
      <c r="I66" s="82"/>
    </row>
    <row r="67" spans="1:9" ht="10.5" customHeight="1">
      <c r="A67" s="1556"/>
      <c r="B67" s="484"/>
      <c r="C67" s="377" t="s">
        <v>735</v>
      </c>
      <c r="D67" s="377"/>
      <c r="E67" s="98">
        <f t="shared" si="3"/>
        <v>0</v>
      </c>
      <c r="F67" s="98">
        <f t="shared" si="3"/>
        <v>0</v>
      </c>
      <c r="G67" s="1546">
        <f t="shared" si="2"/>
        <v>0</v>
      </c>
      <c r="H67" s="82"/>
      <c r="I67" s="82"/>
    </row>
    <row r="68" spans="1:9" ht="10.5" customHeight="1">
      <c r="A68" s="1557"/>
      <c r="B68" s="1547"/>
      <c r="C68" s="497"/>
      <c r="D68" s="497" t="s">
        <v>1111</v>
      </c>
      <c r="E68" s="98">
        <v>0</v>
      </c>
      <c r="F68" s="98">
        <v>0</v>
      </c>
      <c r="G68" s="1546">
        <f t="shared" si="2"/>
        <v>0</v>
      </c>
      <c r="H68" s="82"/>
      <c r="I68" s="82"/>
    </row>
    <row r="69" spans="1:9" ht="11.25" customHeight="1">
      <c r="A69" s="1555">
        <v>1404</v>
      </c>
      <c r="B69" s="1545" t="s">
        <v>40</v>
      </c>
      <c r="C69" s="591"/>
      <c r="D69" s="78"/>
      <c r="E69" s="137">
        <f>SUM(E70,E81)</f>
        <v>3</v>
      </c>
      <c r="F69" s="407">
        <f>SUM(F70,F81)</f>
        <v>7</v>
      </c>
      <c r="G69" s="411">
        <f t="shared" si="2"/>
        <v>10</v>
      </c>
      <c r="H69" s="82"/>
      <c r="I69" s="82"/>
    </row>
    <row r="70" spans="1:9" ht="11.25" customHeight="1">
      <c r="A70" s="1556"/>
      <c r="B70" s="144" t="s">
        <v>115</v>
      </c>
      <c r="C70" s="98"/>
      <c r="D70" s="98"/>
      <c r="E70" s="597">
        <f>SUM(E71+E73+E79)</f>
        <v>3</v>
      </c>
      <c r="F70" s="597">
        <f>SUM(F71+F73+F79)</f>
        <v>7</v>
      </c>
      <c r="G70" s="1526">
        <f t="shared" si="2"/>
        <v>10</v>
      </c>
      <c r="H70" s="82"/>
      <c r="I70" s="82"/>
    </row>
    <row r="71" spans="1:9" ht="10.5" customHeight="1">
      <c r="A71" s="1556"/>
      <c r="B71" s="144"/>
      <c r="C71" s="98" t="s">
        <v>736</v>
      </c>
      <c r="D71" s="98"/>
      <c r="E71" s="1288">
        <f>SUM(E72)</f>
        <v>0</v>
      </c>
      <c r="F71" s="1288">
        <f>SUM(F72)</f>
        <v>0</v>
      </c>
      <c r="G71" s="1544">
        <f t="shared" si="2"/>
        <v>0</v>
      </c>
      <c r="H71" s="82"/>
      <c r="I71" s="82"/>
    </row>
    <row r="72" spans="1:9" ht="10.5" customHeight="1">
      <c r="A72" s="1556"/>
      <c r="B72" s="144"/>
      <c r="C72" s="98"/>
      <c r="D72" s="98" t="s">
        <v>786</v>
      </c>
      <c r="E72" s="1288">
        <v>0</v>
      </c>
      <c r="F72" s="1288">
        <v>0</v>
      </c>
      <c r="G72" s="1544">
        <f t="shared" si="2"/>
        <v>0</v>
      </c>
      <c r="H72" s="82"/>
      <c r="I72" s="82"/>
    </row>
    <row r="73" spans="1:9" ht="10.5" customHeight="1">
      <c r="A73" s="1556"/>
      <c r="B73" s="98"/>
      <c r="C73" s="98" t="s">
        <v>735</v>
      </c>
      <c r="D73" s="98"/>
      <c r="E73" s="1288">
        <f>SUM(E74:E78)</f>
        <v>3</v>
      </c>
      <c r="F73" s="1288">
        <f>SUM(F74:F78)</f>
        <v>6</v>
      </c>
      <c r="G73" s="1544">
        <f t="shared" si="2"/>
        <v>9</v>
      </c>
      <c r="H73" s="82"/>
      <c r="I73" s="82"/>
    </row>
    <row r="74" spans="1:9" ht="10.5" customHeight="1">
      <c r="A74" s="1556"/>
      <c r="B74" s="98"/>
      <c r="C74" s="98"/>
      <c r="D74" s="98" t="s">
        <v>785</v>
      </c>
      <c r="E74" s="1288">
        <v>1</v>
      </c>
      <c r="F74" s="1288">
        <v>0</v>
      </c>
      <c r="G74" s="1544">
        <f t="shared" si="2"/>
        <v>1</v>
      </c>
      <c r="H74" s="82"/>
      <c r="I74" s="82"/>
    </row>
    <row r="75" spans="1:9" ht="10.5" customHeight="1">
      <c r="A75" s="1556"/>
      <c r="B75" s="98"/>
      <c r="C75" s="98"/>
      <c r="D75" s="98" t="s">
        <v>784</v>
      </c>
      <c r="E75" s="1288"/>
      <c r="F75" s="1288"/>
      <c r="G75" s="1544"/>
      <c r="H75" s="82"/>
      <c r="I75" s="82"/>
    </row>
    <row r="76" spans="1:9" ht="10.5" customHeight="1">
      <c r="A76" s="1556"/>
      <c r="B76" s="98"/>
      <c r="C76" s="98"/>
      <c r="D76" s="98" t="s">
        <v>783</v>
      </c>
      <c r="E76" s="1288">
        <v>0</v>
      </c>
      <c r="F76" s="1288">
        <v>1</v>
      </c>
      <c r="G76" s="1544">
        <f t="shared" ref="G76:G85" si="4">SUM(E76:F76)</f>
        <v>1</v>
      </c>
      <c r="H76" s="82"/>
      <c r="I76" s="82"/>
    </row>
    <row r="77" spans="1:9" ht="10.5" customHeight="1">
      <c r="A77" s="1556"/>
      <c r="B77" s="98"/>
      <c r="C77" s="98"/>
      <c r="D77" s="98" t="s">
        <v>782</v>
      </c>
      <c r="E77" s="1288">
        <v>1</v>
      </c>
      <c r="F77" s="1288">
        <v>3</v>
      </c>
      <c r="G77" s="1544">
        <f t="shared" si="4"/>
        <v>4</v>
      </c>
      <c r="H77" s="82"/>
      <c r="I77" s="82"/>
    </row>
    <row r="78" spans="1:9" ht="10.5" customHeight="1">
      <c r="A78" s="1556"/>
      <c r="B78" s="98"/>
      <c r="C78" s="98"/>
      <c r="D78" s="98" t="s">
        <v>781</v>
      </c>
      <c r="E78" s="1288">
        <v>1</v>
      </c>
      <c r="F78" s="1288">
        <v>2</v>
      </c>
      <c r="G78" s="1544">
        <f t="shared" si="4"/>
        <v>3</v>
      </c>
      <c r="H78" s="82"/>
      <c r="I78" s="82"/>
    </row>
    <row r="79" spans="1:9" ht="10.5" customHeight="1">
      <c r="A79" s="1556"/>
      <c r="B79" s="1055"/>
      <c r="C79" s="66" t="s">
        <v>740</v>
      </c>
      <c r="D79" s="98"/>
      <c r="E79" s="154">
        <f>SUM(E80)</f>
        <v>0</v>
      </c>
      <c r="F79" s="154">
        <f>SUM(F80)</f>
        <v>1</v>
      </c>
      <c r="G79" s="155">
        <f t="shared" si="4"/>
        <v>1</v>
      </c>
      <c r="H79" s="82"/>
      <c r="I79" s="82"/>
    </row>
    <row r="80" spans="1:9" ht="10.5" customHeight="1">
      <c r="A80" s="1556"/>
      <c r="B80" s="98"/>
      <c r="C80" s="98"/>
      <c r="D80" s="98" t="s">
        <v>780</v>
      </c>
      <c r="E80" s="154">
        <v>0</v>
      </c>
      <c r="F80" s="154">
        <v>1</v>
      </c>
      <c r="G80" s="155">
        <f t="shared" si="4"/>
        <v>1</v>
      </c>
      <c r="H80" s="82"/>
      <c r="I80" s="82"/>
    </row>
    <row r="81" spans="1:9" ht="11.25" customHeight="1">
      <c r="A81" s="1556"/>
      <c r="B81" s="144" t="s">
        <v>20</v>
      </c>
      <c r="C81" s="98"/>
      <c r="D81" s="98"/>
      <c r="E81" s="597">
        <f>SUM(E82,E84)</f>
        <v>0</v>
      </c>
      <c r="F81" s="597">
        <f>SUM(F82,F84)</f>
        <v>0</v>
      </c>
      <c r="G81" s="1526">
        <f t="shared" si="4"/>
        <v>0</v>
      </c>
      <c r="H81" s="82"/>
      <c r="I81" s="82"/>
    </row>
    <row r="82" spans="1:9" ht="10.5" customHeight="1">
      <c r="A82" s="1556"/>
      <c r="B82" s="98"/>
      <c r="C82" s="98" t="s">
        <v>735</v>
      </c>
      <c r="D82" s="98"/>
      <c r="E82" s="1288">
        <f>SUM(E83)</f>
        <v>0</v>
      </c>
      <c r="F82" s="1288">
        <f>SUM(F83)</f>
        <v>0</v>
      </c>
      <c r="G82" s="1544">
        <f t="shared" si="4"/>
        <v>0</v>
      </c>
      <c r="H82" s="82"/>
      <c r="I82" s="82"/>
    </row>
    <row r="83" spans="1:9" ht="10.5" customHeight="1">
      <c r="A83" s="1556"/>
      <c r="B83" s="98"/>
      <c r="C83" s="98"/>
      <c r="D83" s="98" t="s">
        <v>1110</v>
      </c>
      <c r="E83" s="1288">
        <v>0</v>
      </c>
      <c r="F83" s="1288">
        <v>0</v>
      </c>
      <c r="G83" s="1544">
        <f t="shared" si="4"/>
        <v>0</v>
      </c>
      <c r="H83" s="82"/>
      <c r="I83" s="82"/>
    </row>
    <row r="84" spans="1:9" ht="10.5" customHeight="1">
      <c r="A84" s="1556"/>
      <c r="B84" s="98"/>
      <c r="C84" s="98" t="s">
        <v>740</v>
      </c>
      <c r="D84" s="98"/>
      <c r="E84" s="1288">
        <f>SUM(E85)</f>
        <v>0</v>
      </c>
      <c r="F84" s="1288">
        <f>SUM(F85)</f>
        <v>0</v>
      </c>
      <c r="G84" s="1544">
        <f t="shared" si="4"/>
        <v>0</v>
      </c>
      <c r="H84" s="82"/>
      <c r="I84" s="82"/>
    </row>
    <row r="85" spans="1:9" ht="10.5" customHeight="1">
      <c r="A85" s="1557"/>
      <c r="B85" s="163"/>
      <c r="C85" s="163"/>
      <c r="D85" s="163" t="s">
        <v>777</v>
      </c>
      <c r="E85" s="1543">
        <v>0</v>
      </c>
      <c r="F85" s="1543">
        <v>0</v>
      </c>
      <c r="G85" s="1542">
        <f t="shared" si="4"/>
        <v>0</v>
      </c>
      <c r="H85" s="82"/>
      <c r="I85" s="82"/>
    </row>
    <row r="86" spans="1:9" ht="12" customHeight="1">
      <c r="A86" s="507"/>
      <c r="B86" s="507"/>
      <c r="C86" s="310"/>
      <c r="D86" s="310"/>
      <c r="E86" s="310"/>
      <c r="F86" s="1541" t="s">
        <v>1109</v>
      </c>
      <c r="G86" s="1541"/>
      <c r="H86" s="82"/>
      <c r="I86" s="82"/>
    </row>
    <row r="87" spans="1:9" ht="12" customHeight="1">
      <c r="A87" s="507"/>
      <c r="B87" s="507"/>
      <c r="C87" s="98"/>
      <c r="D87" s="98"/>
      <c r="E87" s="98"/>
      <c r="F87" s="572" t="s">
        <v>776</v>
      </c>
      <c r="G87" s="572"/>
    </row>
    <row r="88" spans="1:9" ht="10.5" customHeight="1">
      <c r="A88" s="1558" t="s">
        <v>32</v>
      </c>
      <c r="B88" s="580"/>
      <c r="C88" s="310"/>
      <c r="D88" s="310"/>
      <c r="E88" s="1505"/>
      <c r="F88" s="1505"/>
      <c r="G88" s="1540"/>
    </row>
    <row r="89" spans="1:9" ht="9" customHeight="1">
      <c r="A89" s="1559"/>
      <c r="B89" s="144" t="s">
        <v>230</v>
      </c>
      <c r="C89" s="1165"/>
      <c r="D89" s="569"/>
      <c r="E89" s="1539"/>
      <c r="F89" s="1539"/>
      <c r="G89" s="1538"/>
    </row>
    <row r="90" spans="1:9" ht="10.5" customHeight="1">
      <c r="A90" s="1560"/>
      <c r="B90" s="162"/>
      <c r="C90" s="567"/>
      <c r="D90" s="162"/>
      <c r="E90" s="1537" t="s">
        <v>29</v>
      </c>
      <c r="F90" s="1537" t="s">
        <v>30</v>
      </c>
      <c r="G90" s="1536" t="s">
        <v>6</v>
      </c>
    </row>
    <row r="91" spans="1:9" ht="11.25" customHeight="1">
      <c r="A91" s="1570">
        <v>1405</v>
      </c>
      <c r="B91" s="1064" t="s">
        <v>21</v>
      </c>
      <c r="C91" s="1063"/>
      <c r="D91" s="151"/>
      <c r="E91" s="1530">
        <f>SUM(E92+E95+E108)</f>
        <v>6</v>
      </c>
      <c r="F91" s="1530">
        <f>SUM(F92+F95+F108)</f>
        <v>11</v>
      </c>
      <c r="G91" s="158">
        <f t="shared" ref="G91:G122" si="5">SUM(E91:F91)</f>
        <v>17</v>
      </c>
    </row>
    <row r="92" spans="1:9" ht="11.25" customHeight="1">
      <c r="A92" s="1566"/>
      <c r="B92" s="513" t="s">
        <v>24</v>
      </c>
      <c r="C92" s="310"/>
      <c r="D92" s="310"/>
      <c r="E92" s="1535">
        <f>SUM(E93)</f>
        <v>0</v>
      </c>
      <c r="F92" s="1535">
        <f>SUM(F93)</f>
        <v>0</v>
      </c>
      <c r="G92" s="1534">
        <f t="shared" si="5"/>
        <v>0</v>
      </c>
    </row>
    <row r="93" spans="1:9" ht="10.5" customHeight="1">
      <c r="A93" s="1566"/>
      <c r="B93" s="479"/>
      <c r="C93" s="98" t="s">
        <v>735</v>
      </c>
      <c r="D93" s="98"/>
      <c r="E93" s="154">
        <f>SUM(E94)</f>
        <v>0</v>
      </c>
      <c r="F93" s="154">
        <f>SUM(F94)</f>
        <v>0</v>
      </c>
      <c r="G93" s="155">
        <f t="shared" si="5"/>
        <v>0</v>
      </c>
    </row>
    <row r="94" spans="1:9" ht="10.5" customHeight="1">
      <c r="A94" s="1566"/>
      <c r="B94" s="479"/>
      <c r="D94" s="98" t="s">
        <v>774</v>
      </c>
      <c r="E94" s="154">
        <v>0</v>
      </c>
      <c r="F94" s="154">
        <v>0</v>
      </c>
      <c r="G94" s="155">
        <f t="shared" si="5"/>
        <v>0</v>
      </c>
    </row>
    <row r="95" spans="1:9" ht="11.25" customHeight="1">
      <c r="A95" s="1566"/>
      <c r="B95" s="484" t="s">
        <v>22</v>
      </c>
      <c r="C95" s="98"/>
      <c r="E95" s="1177">
        <f>SUM(E96,E98,E106)</f>
        <v>6</v>
      </c>
      <c r="F95" s="1177">
        <f>SUM(F96,F98,F106)</f>
        <v>11</v>
      </c>
      <c r="G95" s="1526">
        <f t="shared" si="5"/>
        <v>17</v>
      </c>
    </row>
    <row r="96" spans="1:9" ht="10.5" customHeight="1">
      <c r="A96" s="1566"/>
      <c r="B96" s="484"/>
      <c r="C96" s="98" t="s">
        <v>736</v>
      </c>
      <c r="E96" s="178">
        <f>SUM(E97)</f>
        <v>1</v>
      </c>
      <c r="F96" s="178">
        <f>SUM(F97)</f>
        <v>0</v>
      </c>
      <c r="G96" s="155">
        <f t="shared" si="5"/>
        <v>1</v>
      </c>
    </row>
    <row r="97" spans="1:7" ht="10.5" customHeight="1">
      <c r="A97" s="1566"/>
      <c r="B97" s="484"/>
      <c r="C97" s="98"/>
      <c r="D97" s="98" t="s">
        <v>772</v>
      </c>
      <c r="E97" s="154">
        <v>1</v>
      </c>
      <c r="F97" s="154">
        <v>0</v>
      </c>
      <c r="G97" s="155">
        <f t="shared" si="5"/>
        <v>1</v>
      </c>
    </row>
    <row r="98" spans="1:7" ht="10.5" customHeight="1">
      <c r="A98" s="1566"/>
      <c r="B98" s="479"/>
      <c r="C98" s="98" t="s">
        <v>735</v>
      </c>
      <c r="E98" s="178">
        <f>SUM(E99:E105)</f>
        <v>5</v>
      </c>
      <c r="F98" s="178">
        <f>SUM(F99:F105)</f>
        <v>9</v>
      </c>
      <c r="G98" s="155">
        <f t="shared" si="5"/>
        <v>14</v>
      </c>
    </row>
    <row r="99" spans="1:7" ht="10.5" customHeight="1">
      <c r="A99" s="1566"/>
      <c r="B99" s="479"/>
      <c r="D99" s="98" t="s">
        <v>771</v>
      </c>
      <c r="E99" s="178">
        <v>3</v>
      </c>
      <c r="F99" s="178">
        <v>4</v>
      </c>
      <c r="G99" s="155">
        <f t="shared" si="5"/>
        <v>7</v>
      </c>
    </row>
    <row r="100" spans="1:7" ht="10.5" customHeight="1">
      <c r="A100" s="1566"/>
      <c r="B100" s="479"/>
      <c r="D100" s="13" t="s">
        <v>1108</v>
      </c>
      <c r="E100" s="178">
        <v>2</v>
      </c>
      <c r="F100" s="178">
        <v>1</v>
      </c>
      <c r="G100" s="155">
        <f t="shared" si="5"/>
        <v>3</v>
      </c>
    </row>
    <row r="101" spans="1:7" ht="10.5" customHeight="1">
      <c r="A101" s="1566"/>
      <c r="B101" s="479"/>
      <c r="D101" s="98" t="s">
        <v>1107</v>
      </c>
      <c r="E101" s="178">
        <v>0</v>
      </c>
      <c r="F101" s="178">
        <v>1</v>
      </c>
      <c r="G101" s="155">
        <f t="shared" si="5"/>
        <v>1</v>
      </c>
    </row>
    <row r="102" spans="1:7" ht="10.5" customHeight="1">
      <c r="A102" s="1566"/>
      <c r="B102" s="479"/>
      <c r="D102" s="98" t="s">
        <v>1106</v>
      </c>
      <c r="E102" s="178">
        <v>0</v>
      </c>
      <c r="F102" s="178">
        <v>1</v>
      </c>
      <c r="G102" s="155">
        <f t="shared" si="5"/>
        <v>1</v>
      </c>
    </row>
    <row r="103" spans="1:7" ht="10.5" customHeight="1">
      <c r="A103" s="1566"/>
      <c r="B103" s="479"/>
      <c r="D103" s="98" t="s">
        <v>770</v>
      </c>
      <c r="E103" s="1533">
        <v>0</v>
      </c>
      <c r="F103" s="1533">
        <v>0</v>
      </c>
      <c r="G103" s="155">
        <f t="shared" si="5"/>
        <v>0</v>
      </c>
    </row>
    <row r="104" spans="1:7" ht="10.5" customHeight="1">
      <c r="A104" s="1566"/>
      <c r="B104" s="479"/>
      <c r="D104" s="98" t="s">
        <v>769</v>
      </c>
      <c r="E104" s="154">
        <v>0</v>
      </c>
      <c r="F104" s="154">
        <v>2</v>
      </c>
      <c r="G104" s="155">
        <f t="shared" si="5"/>
        <v>2</v>
      </c>
    </row>
    <row r="105" spans="1:7" ht="10.5" customHeight="1">
      <c r="A105" s="1566"/>
      <c r="B105" s="479"/>
      <c r="C105" s="98"/>
      <c r="D105" s="98" t="s">
        <v>1105</v>
      </c>
      <c r="E105" s="1533">
        <v>0</v>
      </c>
      <c r="F105" s="1533">
        <v>0</v>
      </c>
      <c r="G105" s="155">
        <f t="shared" si="5"/>
        <v>0</v>
      </c>
    </row>
    <row r="106" spans="1:7" ht="10.5" customHeight="1">
      <c r="A106" s="1566"/>
      <c r="B106" s="479"/>
      <c r="C106" s="98" t="s">
        <v>740</v>
      </c>
      <c r="E106" s="178">
        <f>SUM(E107)</f>
        <v>0</v>
      </c>
      <c r="F106" s="178">
        <f>SUM(F107)</f>
        <v>2</v>
      </c>
      <c r="G106" s="155">
        <f t="shared" si="5"/>
        <v>2</v>
      </c>
    </row>
    <row r="107" spans="1:7" ht="10.5" customHeight="1">
      <c r="A107" s="1566"/>
      <c r="B107" s="479"/>
      <c r="C107" s="98"/>
      <c r="D107" s="98" t="s">
        <v>766</v>
      </c>
      <c r="E107" s="154">
        <v>0</v>
      </c>
      <c r="F107" s="154">
        <v>2</v>
      </c>
      <c r="G107" s="155">
        <f t="shared" si="5"/>
        <v>2</v>
      </c>
    </row>
    <row r="108" spans="1:7" ht="10.5" customHeight="1">
      <c r="A108" s="1566"/>
      <c r="B108" s="484" t="s">
        <v>114</v>
      </c>
      <c r="C108" s="98"/>
      <c r="E108" s="1342">
        <f>SUM(E109)</f>
        <v>0</v>
      </c>
      <c r="F108" s="1342">
        <f>SUM(F109)</f>
        <v>0</v>
      </c>
      <c r="G108" s="1526">
        <f t="shared" si="5"/>
        <v>0</v>
      </c>
    </row>
    <row r="109" spans="1:7" ht="10.5" customHeight="1">
      <c r="A109" s="1566"/>
      <c r="B109" s="484"/>
      <c r="C109" s="98" t="s">
        <v>735</v>
      </c>
      <c r="E109" s="154">
        <f>SUM(E110)</f>
        <v>0</v>
      </c>
      <c r="F109" s="154">
        <f>SUM(F110)</f>
        <v>0</v>
      </c>
      <c r="G109" s="155">
        <f t="shared" si="5"/>
        <v>0</v>
      </c>
    </row>
    <row r="110" spans="1:7" ht="10.5" customHeight="1">
      <c r="A110" s="1566"/>
      <c r="B110" s="495"/>
      <c r="C110" s="163"/>
      <c r="D110" s="163" t="s">
        <v>765</v>
      </c>
      <c r="E110" s="1532">
        <v>0</v>
      </c>
      <c r="F110" s="1532">
        <v>0</v>
      </c>
      <c r="G110" s="1531">
        <f t="shared" si="5"/>
        <v>0</v>
      </c>
    </row>
    <row r="111" spans="1:7" ht="11.25" customHeight="1">
      <c r="A111" s="1568">
        <v>1406</v>
      </c>
      <c r="B111" s="139" t="s">
        <v>25</v>
      </c>
      <c r="C111" s="145"/>
      <c r="D111" s="145"/>
      <c r="E111" s="1530">
        <f>SUM(E112,E126,E129)</f>
        <v>16</v>
      </c>
      <c r="F111" s="1530">
        <f>SUM(F112,F126,F129)</f>
        <v>11</v>
      </c>
      <c r="G111" s="158">
        <f t="shared" si="5"/>
        <v>27</v>
      </c>
    </row>
    <row r="112" spans="1:7" ht="11.25" customHeight="1">
      <c r="A112" s="1568"/>
      <c r="B112" s="144" t="s">
        <v>135</v>
      </c>
      <c r="C112" s="98"/>
      <c r="D112" s="98"/>
      <c r="E112" s="1177">
        <f>SUM(E113,E115)</f>
        <v>15</v>
      </c>
      <c r="F112" s="1177">
        <f>SUM(F113,F115)</f>
        <v>11</v>
      </c>
      <c r="G112" s="1526">
        <f t="shared" si="5"/>
        <v>26</v>
      </c>
    </row>
    <row r="113" spans="1:7" ht="10.5" customHeight="1">
      <c r="A113" s="1568"/>
      <c r="B113" s="98"/>
      <c r="C113" s="98" t="s">
        <v>735</v>
      </c>
      <c r="D113" s="98"/>
      <c r="E113" s="154">
        <f>SUM(E114:E114)</f>
        <v>1</v>
      </c>
      <c r="F113" s="154">
        <f>SUM(F114:F114)</f>
        <v>2</v>
      </c>
      <c r="G113" s="155">
        <f t="shared" si="5"/>
        <v>3</v>
      </c>
    </row>
    <row r="114" spans="1:7" ht="10.5" customHeight="1">
      <c r="A114" s="1568"/>
      <c r="B114" s="98"/>
      <c r="C114" s="98"/>
      <c r="D114" s="98" t="s">
        <v>764</v>
      </c>
      <c r="E114" s="154">
        <v>1</v>
      </c>
      <c r="F114" s="154">
        <v>2</v>
      </c>
      <c r="G114" s="155">
        <f t="shared" si="5"/>
        <v>3</v>
      </c>
    </row>
    <row r="115" spans="1:7" ht="10.5" customHeight="1">
      <c r="A115" s="1568"/>
      <c r="B115" s="98"/>
      <c r="C115" s="98" t="s">
        <v>740</v>
      </c>
      <c r="D115" s="98"/>
      <c r="E115" s="154">
        <f>SUM(E116:E125)</f>
        <v>14</v>
      </c>
      <c r="F115" s="154">
        <f>SUM(F116:F125)</f>
        <v>9</v>
      </c>
      <c r="G115" s="155">
        <f t="shared" si="5"/>
        <v>23</v>
      </c>
    </row>
    <row r="116" spans="1:7" ht="10.5" customHeight="1">
      <c r="A116" s="1568"/>
      <c r="B116" s="98"/>
      <c r="C116" s="98"/>
      <c r="D116" s="98" t="s">
        <v>763</v>
      </c>
      <c r="E116" s="154">
        <v>3</v>
      </c>
      <c r="F116" s="154">
        <v>1</v>
      </c>
      <c r="G116" s="155">
        <f t="shared" si="5"/>
        <v>4</v>
      </c>
    </row>
    <row r="117" spans="1:7" ht="10.5" customHeight="1">
      <c r="A117" s="1568"/>
      <c r="B117" s="98"/>
      <c r="C117" s="98"/>
      <c r="D117" s="98" t="s">
        <v>762</v>
      </c>
      <c r="E117" s="154">
        <v>0</v>
      </c>
      <c r="F117" s="154">
        <v>0</v>
      </c>
      <c r="G117" s="155">
        <f t="shared" si="5"/>
        <v>0</v>
      </c>
    </row>
    <row r="118" spans="1:7" ht="10.5" customHeight="1">
      <c r="A118" s="1568"/>
      <c r="B118" s="98"/>
      <c r="C118" s="98"/>
      <c r="D118" s="98" t="s">
        <v>761</v>
      </c>
      <c r="E118" s="154">
        <v>3</v>
      </c>
      <c r="F118" s="154">
        <v>0</v>
      </c>
      <c r="G118" s="155">
        <f t="shared" si="5"/>
        <v>3</v>
      </c>
    </row>
    <row r="119" spans="1:7" ht="10.5" customHeight="1">
      <c r="A119" s="1568"/>
      <c r="B119" s="98"/>
      <c r="C119" s="98"/>
      <c r="D119" s="98" t="s">
        <v>760</v>
      </c>
      <c r="E119" s="154">
        <v>1</v>
      </c>
      <c r="F119" s="154">
        <v>0</v>
      </c>
      <c r="G119" s="155">
        <f t="shared" si="5"/>
        <v>1</v>
      </c>
    </row>
    <row r="120" spans="1:7" ht="10.5" customHeight="1">
      <c r="A120" s="1568"/>
      <c r="B120" s="98"/>
      <c r="C120" s="98"/>
      <c r="D120" s="98" t="s">
        <v>759</v>
      </c>
      <c r="E120" s="154">
        <v>2</v>
      </c>
      <c r="F120" s="154">
        <v>1</v>
      </c>
      <c r="G120" s="155">
        <f t="shared" si="5"/>
        <v>3</v>
      </c>
    </row>
    <row r="121" spans="1:7" ht="10.5" customHeight="1">
      <c r="A121" s="1568"/>
      <c r="B121" s="98"/>
      <c r="C121" s="98"/>
      <c r="D121" s="98" t="s">
        <v>758</v>
      </c>
      <c r="E121" s="154">
        <v>2</v>
      </c>
      <c r="F121" s="154">
        <v>3</v>
      </c>
      <c r="G121" s="155">
        <f t="shared" si="5"/>
        <v>5</v>
      </c>
    </row>
    <row r="122" spans="1:7" ht="10.5" customHeight="1">
      <c r="A122" s="1568"/>
      <c r="B122" s="98"/>
      <c r="C122" s="98"/>
      <c r="D122" s="98" t="s">
        <v>757</v>
      </c>
      <c r="E122" s="154">
        <v>0</v>
      </c>
      <c r="F122" s="154">
        <v>0</v>
      </c>
      <c r="G122" s="155">
        <f t="shared" si="5"/>
        <v>0</v>
      </c>
    </row>
    <row r="123" spans="1:7" ht="10.5" customHeight="1">
      <c r="A123" s="1568"/>
      <c r="B123" s="98"/>
      <c r="C123" s="98"/>
      <c r="D123" s="98" t="s">
        <v>756</v>
      </c>
      <c r="E123" s="154">
        <v>2</v>
      </c>
      <c r="F123" s="154">
        <v>0</v>
      </c>
      <c r="G123" s="155">
        <f t="shared" ref="G123:G154" si="6">SUM(E123:F123)</f>
        <v>2</v>
      </c>
    </row>
    <row r="124" spans="1:7" ht="10.5" customHeight="1">
      <c r="A124" s="1568"/>
      <c r="B124" s="98"/>
      <c r="C124" s="98"/>
      <c r="D124" s="98" t="s">
        <v>755</v>
      </c>
      <c r="E124" s="154">
        <v>1</v>
      </c>
      <c r="F124" s="154">
        <v>4</v>
      </c>
      <c r="G124" s="155">
        <f t="shared" si="6"/>
        <v>5</v>
      </c>
    </row>
    <row r="125" spans="1:7" ht="10.5" customHeight="1">
      <c r="A125" s="1568"/>
      <c r="B125" s="98"/>
      <c r="C125" s="98"/>
      <c r="D125" s="98" t="s">
        <v>753</v>
      </c>
      <c r="E125" s="154">
        <v>0</v>
      </c>
      <c r="F125" s="154">
        <v>0</v>
      </c>
      <c r="G125" s="155">
        <f t="shared" si="6"/>
        <v>0</v>
      </c>
    </row>
    <row r="126" spans="1:7" ht="11.25" customHeight="1">
      <c r="A126" s="1568"/>
      <c r="B126" s="144" t="s">
        <v>26</v>
      </c>
      <c r="C126" s="98"/>
      <c r="D126" s="98"/>
      <c r="E126" s="1177">
        <f>SUM(E127)</f>
        <v>1</v>
      </c>
      <c r="F126" s="1177">
        <f>SUM(F127)</f>
        <v>0</v>
      </c>
      <c r="G126" s="1526">
        <f t="shared" si="6"/>
        <v>1</v>
      </c>
    </row>
    <row r="127" spans="1:7" ht="10.5" customHeight="1">
      <c r="A127" s="1568"/>
      <c r="B127" s="98"/>
      <c r="C127" s="98" t="s">
        <v>735</v>
      </c>
      <c r="D127" s="98"/>
      <c r="E127" s="154">
        <f>SUM(E128:E128)</f>
        <v>1</v>
      </c>
      <c r="F127" s="154">
        <f>SUM(F128:F128)</f>
        <v>0</v>
      </c>
      <c r="G127" s="155">
        <f t="shared" si="6"/>
        <v>1</v>
      </c>
    </row>
    <row r="128" spans="1:7" ht="10.5" customHeight="1">
      <c r="A128" s="1568"/>
      <c r="B128" s="98"/>
      <c r="C128" s="98"/>
      <c r="D128" s="98" t="s">
        <v>751</v>
      </c>
      <c r="E128" s="154">
        <v>1</v>
      </c>
      <c r="F128" s="154">
        <v>0</v>
      </c>
      <c r="G128" s="155">
        <f t="shared" si="6"/>
        <v>1</v>
      </c>
    </row>
    <row r="129" spans="1:7" ht="11.25" customHeight="1">
      <c r="A129" s="1568"/>
      <c r="B129" s="144" t="s">
        <v>43</v>
      </c>
      <c r="C129" s="98"/>
      <c r="D129" s="98"/>
      <c r="E129" s="1177">
        <f>SUM(E130+E132)</f>
        <v>0</v>
      </c>
      <c r="F129" s="1177">
        <f>SUM(F130+F132)</f>
        <v>0</v>
      </c>
      <c r="G129" s="1526">
        <f t="shared" si="6"/>
        <v>0</v>
      </c>
    </row>
    <row r="130" spans="1:7" ht="10.5" customHeight="1">
      <c r="A130" s="1568"/>
      <c r="B130" s="144"/>
      <c r="C130" s="98" t="s">
        <v>736</v>
      </c>
      <c r="D130" s="98"/>
      <c r="E130" s="154">
        <f>SUM(E131)</f>
        <v>0</v>
      </c>
      <c r="F130" s="154">
        <f>SUM(F131)</f>
        <v>0</v>
      </c>
      <c r="G130" s="155">
        <f t="shared" si="6"/>
        <v>0</v>
      </c>
    </row>
    <row r="131" spans="1:7" ht="10.5" customHeight="1">
      <c r="A131" s="1568"/>
      <c r="B131" s="98"/>
      <c r="C131" s="98"/>
      <c r="D131" s="98" t="s">
        <v>1104</v>
      </c>
      <c r="E131" s="154">
        <v>0</v>
      </c>
      <c r="F131" s="154">
        <v>0</v>
      </c>
      <c r="G131" s="155">
        <f t="shared" si="6"/>
        <v>0</v>
      </c>
    </row>
    <row r="132" spans="1:7" ht="10.5" customHeight="1">
      <c r="A132" s="1568"/>
      <c r="B132" s="98"/>
      <c r="C132" s="98" t="s">
        <v>735</v>
      </c>
      <c r="D132" s="98"/>
      <c r="E132" s="154">
        <f>SUM(E133)</f>
        <v>0</v>
      </c>
      <c r="F132" s="154">
        <f>SUM(F133)</f>
        <v>0</v>
      </c>
      <c r="G132" s="155">
        <f t="shared" si="6"/>
        <v>0</v>
      </c>
    </row>
    <row r="133" spans="1:7" ht="10.5" customHeight="1">
      <c r="A133" s="1568"/>
      <c r="B133" s="98"/>
      <c r="C133" s="98"/>
      <c r="D133" s="98" t="s">
        <v>748</v>
      </c>
      <c r="E133" s="154">
        <v>0</v>
      </c>
      <c r="F133" s="154">
        <v>0</v>
      </c>
      <c r="G133" s="155">
        <f t="shared" si="6"/>
        <v>0</v>
      </c>
    </row>
    <row r="134" spans="1:7" ht="11.25" customHeight="1">
      <c r="A134" s="1569">
        <v>1407</v>
      </c>
      <c r="B134" s="139" t="s">
        <v>27</v>
      </c>
      <c r="C134" s="145"/>
      <c r="D134" s="145"/>
      <c r="E134" s="176">
        <f>SUM(E135,E139)</f>
        <v>2</v>
      </c>
      <c r="F134" s="176">
        <f>SUM(F135,F139)</f>
        <v>1</v>
      </c>
      <c r="G134" s="135">
        <f t="shared" si="6"/>
        <v>3</v>
      </c>
    </row>
    <row r="135" spans="1:7" ht="11.25" customHeight="1">
      <c r="A135" s="1569"/>
      <c r="B135" s="144" t="s">
        <v>44</v>
      </c>
      <c r="C135" s="1057"/>
      <c r="D135" s="1057"/>
      <c r="E135" s="1177">
        <f>SUM(E136)</f>
        <v>1</v>
      </c>
      <c r="F135" s="1177">
        <f>SUM(F136)</f>
        <v>0</v>
      </c>
      <c r="G135" s="1526">
        <f t="shared" si="6"/>
        <v>1</v>
      </c>
    </row>
    <row r="136" spans="1:7" ht="10.5" customHeight="1">
      <c r="A136" s="1569"/>
      <c r="B136" s="1055"/>
      <c r="C136" s="66" t="s">
        <v>735</v>
      </c>
      <c r="D136" s="98"/>
      <c r="E136" s="154">
        <f>SUM(E137:E138)</f>
        <v>1</v>
      </c>
      <c r="F136" s="154">
        <f>SUM(F137:F138)</f>
        <v>0</v>
      </c>
      <c r="G136" s="155">
        <f t="shared" si="6"/>
        <v>1</v>
      </c>
    </row>
    <row r="137" spans="1:7" ht="10.5" customHeight="1">
      <c r="A137" s="1569"/>
      <c r="B137" s="1055"/>
      <c r="C137" s="66"/>
      <c r="D137" s="98" t="s">
        <v>1103</v>
      </c>
      <c r="E137" s="154">
        <v>0</v>
      </c>
      <c r="F137" s="154">
        <v>0</v>
      </c>
      <c r="G137" s="155">
        <f t="shared" si="6"/>
        <v>0</v>
      </c>
    </row>
    <row r="138" spans="1:7" ht="10.5" customHeight="1">
      <c r="A138" s="1569"/>
      <c r="B138" s="1055"/>
      <c r="C138" s="66"/>
      <c r="D138" s="98" t="s">
        <v>745</v>
      </c>
      <c r="E138" s="154">
        <v>1</v>
      </c>
      <c r="F138" s="154">
        <v>0</v>
      </c>
      <c r="G138" s="155">
        <f t="shared" si="6"/>
        <v>1</v>
      </c>
    </row>
    <row r="139" spans="1:7" ht="11.25" customHeight="1">
      <c r="A139" s="1569"/>
      <c r="B139" s="144" t="s">
        <v>61</v>
      </c>
      <c r="C139" s="144"/>
      <c r="D139" s="369"/>
      <c r="E139" s="1177">
        <f>SUM(E140)</f>
        <v>1</v>
      </c>
      <c r="F139" s="1177">
        <f>SUM(F140)</f>
        <v>1</v>
      </c>
      <c r="G139" s="1526">
        <f t="shared" si="6"/>
        <v>2</v>
      </c>
    </row>
    <row r="140" spans="1:7" ht="10.5" customHeight="1">
      <c r="A140" s="1569"/>
      <c r="B140" s="98"/>
      <c r="C140" s="98" t="s">
        <v>735</v>
      </c>
      <c r="E140" s="154">
        <f>SUM(E141)</f>
        <v>1</v>
      </c>
      <c r="F140" s="154">
        <f>SUM(F141)</f>
        <v>1</v>
      </c>
      <c r="G140" s="155">
        <f t="shared" si="6"/>
        <v>2</v>
      </c>
    </row>
    <row r="141" spans="1:7" ht="10.5" customHeight="1">
      <c r="A141" s="1569"/>
      <c r="B141" s="98"/>
      <c r="C141" s="98"/>
      <c r="D141" s="98" t="s">
        <v>743</v>
      </c>
      <c r="E141" s="154">
        <v>1</v>
      </c>
      <c r="F141" s="154">
        <v>1</v>
      </c>
      <c r="G141" s="155">
        <f t="shared" si="6"/>
        <v>2</v>
      </c>
    </row>
    <row r="142" spans="1:7" ht="11.25" customHeight="1">
      <c r="A142" s="1565">
        <v>1408</v>
      </c>
      <c r="B142" s="139" t="s">
        <v>28</v>
      </c>
      <c r="C142" s="145"/>
      <c r="D142" s="145"/>
      <c r="E142" s="176">
        <f>SUM(E143+E150+E155)</f>
        <v>12</v>
      </c>
      <c r="F142" s="176">
        <f>SUM(F143+F150+F155)</f>
        <v>12</v>
      </c>
      <c r="G142" s="1529">
        <f t="shared" si="6"/>
        <v>24</v>
      </c>
    </row>
    <row r="143" spans="1:7" ht="11.25" customHeight="1">
      <c r="A143" s="1566"/>
      <c r="B143" s="484" t="s">
        <v>23</v>
      </c>
      <c r="C143" s="98"/>
      <c r="D143" s="98"/>
      <c r="E143" s="1342">
        <f>SUM(E144,E146,E148)</f>
        <v>11</v>
      </c>
      <c r="F143" s="1342">
        <f>SUM(F144,F146,F148)</f>
        <v>12</v>
      </c>
      <c r="G143" s="1528">
        <f t="shared" si="6"/>
        <v>23</v>
      </c>
    </row>
    <row r="144" spans="1:7" ht="11.25" customHeight="1">
      <c r="A144" s="1566"/>
      <c r="B144" s="484"/>
      <c r="C144" s="98" t="s">
        <v>736</v>
      </c>
      <c r="D144" s="98"/>
      <c r="E144" s="178">
        <f>SUM(E145)</f>
        <v>0</v>
      </c>
      <c r="F144" s="178">
        <f>SUM(F145)</f>
        <v>0</v>
      </c>
      <c r="G144" s="155">
        <f t="shared" si="6"/>
        <v>0</v>
      </c>
    </row>
    <row r="145" spans="1:7" ht="11.25" customHeight="1">
      <c r="A145" s="1566"/>
      <c r="B145" s="484"/>
      <c r="C145" s="98"/>
      <c r="D145" s="1059" t="s">
        <v>742</v>
      </c>
      <c r="E145" s="178">
        <v>0</v>
      </c>
      <c r="F145" s="178">
        <v>0</v>
      </c>
      <c r="G145" s="155">
        <f t="shared" si="6"/>
        <v>0</v>
      </c>
    </row>
    <row r="146" spans="1:7" ht="11.25" customHeight="1">
      <c r="A146" s="1566"/>
      <c r="B146" s="479"/>
      <c r="C146" s="98" t="s">
        <v>735</v>
      </c>
      <c r="D146" s="98"/>
      <c r="E146" s="154">
        <f>SUM(E147)</f>
        <v>11</v>
      </c>
      <c r="F146" s="154">
        <f>SUM(F147)</f>
        <v>12</v>
      </c>
      <c r="G146" s="155">
        <f t="shared" si="6"/>
        <v>23</v>
      </c>
    </row>
    <row r="147" spans="1:7" ht="11.25" customHeight="1">
      <c r="A147" s="1566"/>
      <c r="B147" s="479"/>
      <c r="C147" s="98"/>
      <c r="D147" s="1059" t="s">
        <v>741</v>
      </c>
      <c r="E147" s="154">
        <v>11</v>
      </c>
      <c r="F147" s="154">
        <v>12</v>
      </c>
      <c r="G147" s="155">
        <f t="shared" si="6"/>
        <v>23</v>
      </c>
    </row>
    <row r="148" spans="1:7" ht="11.25" customHeight="1">
      <c r="A148" s="1566"/>
      <c r="B148" s="479"/>
      <c r="C148" s="98" t="s">
        <v>740</v>
      </c>
      <c r="D148" s="1059"/>
      <c r="E148" s="154">
        <f>SUM(E149)</f>
        <v>0</v>
      </c>
      <c r="F148" s="154">
        <f>SUM(F149)</f>
        <v>0</v>
      </c>
      <c r="G148" s="155">
        <f t="shared" si="6"/>
        <v>0</v>
      </c>
    </row>
    <row r="149" spans="1:7" ht="11.25" customHeight="1">
      <c r="A149" s="1566"/>
      <c r="B149" s="479"/>
      <c r="C149" s="98"/>
      <c r="D149" s="1059" t="s">
        <v>739</v>
      </c>
      <c r="E149" s="154">
        <v>0</v>
      </c>
      <c r="F149" s="154">
        <v>0</v>
      </c>
      <c r="G149" s="155">
        <f t="shared" si="6"/>
        <v>0</v>
      </c>
    </row>
    <row r="150" spans="1:7" ht="11.25" customHeight="1">
      <c r="A150" s="1566"/>
      <c r="B150" s="484" t="s">
        <v>59</v>
      </c>
      <c r="C150" s="98"/>
      <c r="D150" s="98"/>
      <c r="E150" s="1177">
        <f>SUM(E151+E153)</f>
        <v>1</v>
      </c>
      <c r="F150" s="1177">
        <f>SUM(F151+F153)</f>
        <v>0</v>
      </c>
      <c r="G150" s="1526">
        <f t="shared" si="6"/>
        <v>1</v>
      </c>
    </row>
    <row r="151" spans="1:7" ht="11.25" customHeight="1">
      <c r="A151" s="1566"/>
      <c r="B151" s="1527"/>
      <c r="C151" s="98" t="s">
        <v>736</v>
      </c>
      <c r="D151" s="98"/>
      <c r="E151" s="154">
        <f>SUM(E152)</f>
        <v>0</v>
      </c>
      <c r="F151" s="154">
        <f>SUM(F152)</f>
        <v>0</v>
      </c>
      <c r="G151" s="155">
        <f t="shared" si="6"/>
        <v>0</v>
      </c>
    </row>
    <row r="152" spans="1:7" ht="11.25" customHeight="1">
      <c r="A152" s="1566"/>
      <c r="B152" s="1527"/>
      <c r="C152" s="98"/>
      <c r="D152" s="98" t="s">
        <v>190</v>
      </c>
      <c r="E152" s="154">
        <v>0</v>
      </c>
      <c r="F152" s="154">
        <v>0</v>
      </c>
      <c r="G152" s="155">
        <f t="shared" si="6"/>
        <v>0</v>
      </c>
    </row>
    <row r="153" spans="1:7" ht="11.25" customHeight="1">
      <c r="A153" s="1566"/>
      <c r="B153" s="1527"/>
      <c r="C153" s="98" t="s">
        <v>735</v>
      </c>
      <c r="D153" s="98"/>
      <c r="E153" s="154">
        <f>SUM(E154)</f>
        <v>1</v>
      </c>
      <c r="F153" s="154">
        <f>SUM(F154)</f>
        <v>0</v>
      </c>
      <c r="G153" s="155">
        <f t="shared" si="6"/>
        <v>1</v>
      </c>
    </row>
    <row r="154" spans="1:7" ht="11.25" customHeight="1">
      <c r="A154" s="1566"/>
      <c r="B154" s="1527"/>
      <c r="C154" s="98"/>
      <c r="D154" s="98" t="s">
        <v>190</v>
      </c>
      <c r="E154" s="154">
        <v>1</v>
      </c>
      <c r="F154" s="154">
        <v>0</v>
      </c>
      <c r="G154" s="155">
        <f t="shared" si="6"/>
        <v>1</v>
      </c>
    </row>
    <row r="155" spans="1:7" ht="11.25" customHeight="1">
      <c r="A155" s="1566"/>
      <c r="B155" s="484" t="s">
        <v>46</v>
      </c>
      <c r="C155" s="98"/>
      <c r="D155" s="98"/>
      <c r="E155" s="1177">
        <f>SUM(E156)</f>
        <v>0</v>
      </c>
      <c r="F155" s="1177">
        <f>SUM(F156)</f>
        <v>0</v>
      </c>
      <c r="G155" s="1526">
        <f t="shared" ref="G155:G186" si="7">SUM(E155:F155)</f>
        <v>0</v>
      </c>
    </row>
    <row r="156" spans="1:7" ht="11.25" customHeight="1">
      <c r="A156" s="1566"/>
      <c r="B156" s="366"/>
      <c r="C156" s="98" t="s">
        <v>735</v>
      </c>
      <c r="E156" s="154">
        <f>SUM(E157)</f>
        <v>0</v>
      </c>
      <c r="F156" s="154">
        <f>SUM(F157)</f>
        <v>0</v>
      </c>
      <c r="G156" s="155">
        <f t="shared" si="7"/>
        <v>0</v>
      </c>
    </row>
    <row r="157" spans="1:7" ht="10.5" customHeight="1">
      <c r="A157" s="1566"/>
      <c r="B157" s="366"/>
      <c r="D157" s="98" t="s">
        <v>1102</v>
      </c>
      <c r="E157" s="154">
        <v>0</v>
      </c>
      <c r="F157" s="154">
        <v>0</v>
      </c>
      <c r="G157" s="155">
        <f t="shared" si="7"/>
        <v>0</v>
      </c>
    </row>
    <row r="158" spans="1:7" ht="11.25" customHeight="1">
      <c r="A158" s="1570">
        <v>1624</v>
      </c>
      <c r="B158" s="139" t="s">
        <v>56</v>
      </c>
      <c r="C158" s="1054"/>
      <c r="D158" s="1054"/>
      <c r="E158" s="1525"/>
      <c r="F158" s="1525"/>
      <c r="G158" s="1524"/>
    </row>
    <row r="159" spans="1:7" ht="3.75" customHeight="1">
      <c r="A159" s="1571"/>
      <c r="B159" s="1523"/>
      <c r="C159" s="1522"/>
      <c r="D159" s="1522"/>
      <c r="E159" s="1521"/>
      <c r="F159" s="1521"/>
      <c r="G159" s="1520"/>
    </row>
    <row r="160" spans="1:7" ht="12.75" customHeight="1">
      <c r="A160" s="979"/>
      <c r="B160" s="1563" t="s">
        <v>6</v>
      </c>
      <c r="C160" s="1564"/>
      <c r="D160" s="1564"/>
      <c r="E160" s="1519">
        <f>SUM(E8+E22+E65+E69+E91+E111+E134+E142+E158)</f>
        <v>71</v>
      </c>
      <c r="F160" s="1519">
        <f>SUM(F8+F22+F65+F69+F91+F111+F134+F142+F158)</f>
        <v>72</v>
      </c>
      <c r="G160" s="1518">
        <f>SUM(G8+G22+G65+G69+G91+G111+G134+G142+G158)</f>
        <v>143</v>
      </c>
    </row>
    <row r="161" spans="2:4" s="377" customFormat="1" ht="11.1" customHeight="1">
      <c r="B161" s="377" t="s">
        <v>182</v>
      </c>
      <c r="D161" s="144"/>
    </row>
    <row r="162" spans="2:4" s="377" customFormat="1" ht="11.1" customHeight="1">
      <c r="B162" s="377" t="s">
        <v>1101</v>
      </c>
    </row>
    <row r="163" spans="2:4" s="377" customFormat="1" ht="11.1" customHeight="1">
      <c r="B163" s="377" t="s">
        <v>1063</v>
      </c>
    </row>
    <row r="164" spans="2:4" s="377" customFormat="1" ht="11.1" customHeight="1">
      <c r="B164" s="377" t="s">
        <v>1100</v>
      </c>
    </row>
    <row r="165" spans="2:4" s="377" customFormat="1" ht="11.1" customHeight="1">
      <c r="B165" s="377" t="s">
        <v>1099</v>
      </c>
    </row>
    <row r="166" spans="2:4" ht="9" customHeight="1"/>
    <row r="167" spans="2:4" ht="9" customHeight="1"/>
    <row r="168" spans="2:4" ht="9" customHeight="1"/>
    <row r="169" spans="2:4" ht="9" customHeight="1"/>
    <row r="170" spans="2:4" ht="9" customHeight="1"/>
    <row r="171" spans="2:4" ht="9" customHeight="1"/>
    <row r="172" spans="2:4" ht="9" customHeight="1"/>
    <row r="173" spans="2:4" ht="9" customHeight="1"/>
    <row r="174" spans="2:4" ht="9" customHeight="1"/>
    <row r="175" spans="2:4" ht="9" customHeight="1"/>
    <row r="176" spans="2:4"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7" ht="9" customHeight="1"/>
    <row r="242" spans="3:7" ht="9" customHeight="1"/>
    <row r="243" spans="3:7" ht="9" customHeight="1"/>
    <row r="244" spans="3:7" ht="9" customHeight="1">
      <c r="C244" s="98"/>
      <c r="D244" s="98"/>
      <c r="E244" s="823"/>
      <c r="F244" s="823"/>
      <c r="G244" s="824"/>
    </row>
    <row r="245" spans="3:7" ht="9" customHeight="1"/>
    <row r="246" spans="3:7" ht="9" customHeight="1"/>
    <row r="247" spans="3:7" ht="9" customHeight="1"/>
    <row r="248" spans="3:7" ht="9" customHeight="1"/>
    <row r="249" spans="3:7" ht="9" customHeight="1"/>
    <row r="250" spans="3:7" ht="9" customHeight="1"/>
    <row r="251" spans="3:7" ht="9" customHeight="1"/>
    <row r="252" spans="3:7" ht="9" customHeight="1"/>
    <row r="253" spans="3:7" ht="9" customHeight="1"/>
    <row r="254" spans="3:7" ht="9" customHeight="1"/>
    <row r="255" spans="3:7" ht="9" customHeight="1"/>
    <row r="256" spans="3:7"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sheetData>
  <mergeCells count="16">
    <mergeCell ref="B160:D160"/>
    <mergeCell ref="A142:A157"/>
    <mergeCell ref="A8:A21"/>
    <mergeCell ref="A111:A133"/>
    <mergeCell ref="A134:A141"/>
    <mergeCell ref="A88:A90"/>
    <mergeCell ref="A91:A110"/>
    <mergeCell ref="A158:A159"/>
    <mergeCell ref="K2:Y2"/>
    <mergeCell ref="A22:A61"/>
    <mergeCell ref="A65:A68"/>
    <mergeCell ref="A69:A85"/>
    <mergeCell ref="A2:G2"/>
    <mergeCell ref="A3:G3"/>
    <mergeCell ref="A5:A7"/>
    <mergeCell ref="E5:F6"/>
  </mergeCells>
  <printOptions horizontalCentered="1"/>
  <pageMargins left="0.23622047244094491" right="0.23622047244094491" top="0.74803149606299213" bottom="0.74803149606299213" header="0.31496062992125984" footer="0.31496062992125984"/>
  <pageSetup scale="73" orientation="portrait" r:id="rId1"/>
  <headerFooter alignWithMargins="0">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B845-C918-4063-8D81-EC724A5FFFFC}">
  <dimension ref="A1:AB511"/>
  <sheetViews>
    <sheetView view="pageBreakPreview" zoomScaleNormal="100" zoomScaleSheetLayoutView="100" workbookViewId="0">
      <selection activeCell="J19" sqref="J19"/>
    </sheetView>
  </sheetViews>
  <sheetFormatPr baseColWidth="10" defaultRowHeight="12.75"/>
  <cols>
    <col min="1" max="1" width="7.85546875" style="62" customWidth="1"/>
    <col min="2" max="2" width="2" style="62" customWidth="1"/>
    <col min="3" max="3" width="1.5703125" style="62" customWidth="1"/>
    <col min="4" max="4" width="53.140625" style="62" customWidth="1"/>
    <col min="5" max="5" width="5.42578125" style="62" bestFit="1" customWidth="1"/>
    <col min="6" max="6" width="5.42578125" style="62" customWidth="1"/>
    <col min="7" max="7" width="6.140625" style="62" customWidth="1"/>
    <col min="8" max="9" width="11.42578125" style="62"/>
    <col min="10" max="10" width="4.7109375" style="62" customWidth="1"/>
    <col min="11" max="11" width="5" style="62" customWidth="1"/>
    <col min="12" max="12" width="2.28515625" style="62" customWidth="1"/>
    <col min="13" max="13" width="26" style="62" customWidth="1"/>
    <col min="14" max="14" width="8"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7" width="6.7109375" style="62" customWidth="1"/>
    <col min="28" max="253" width="11.42578125" style="62"/>
    <col min="254" max="256" width="0" style="62" hidden="1" customWidth="1"/>
    <col min="257" max="257" width="7.85546875" style="62" customWidth="1"/>
    <col min="258" max="258" width="2" style="62" customWidth="1"/>
    <col min="259" max="259" width="1.5703125" style="62" customWidth="1"/>
    <col min="260" max="260" width="53.140625" style="62" customWidth="1"/>
    <col min="261" max="261" width="5.42578125" style="62" bestFit="1" customWidth="1"/>
    <col min="262" max="262" width="5.42578125" style="62" customWidth="1"/>
    <col min="263" max="263" width="6.140625" style="62" customWidth="1"/>
    <col min="264" max="265" width="11.42578125" style="62"/>
    <col min="266" max="266" width="4.7109375" style="62" customWidth="1"/>
    <col min="267" max="267" width="5" style="62" customWidth="1"/>
    <col min="268" max="268" width="2.28515625" style="62" customWidth="1"/>
    <col min="269" max="269" width="26" style="62" customWidth="1"/>
    <col min="270" max="270" width="8" style="62" customWidth="1"/>
    <col min="271" max="271" width="1" style="62" customWidth="1"/>
    <col min="272" max="272" width="6.7109375" style="62" customWidth="1"/>
    <col min="273" max="273" width="1" style="62" customWidth="1"/>
    <col min="274" max="274" width="6.7109375" style="62" customWidth="1"/>
    <col min="275" max="275" width="1" style="62" customWidth="1"/>
    <col min="276" max="276" width="6.7109375" style="62" customWidth="1"/>
    <col min="277" max="277" width="1" style="62" customWidth="1"/>
    <col min="278" max="278" width="6.7109375" style="62" customWidth="1"/>
    <col min="279" max="279" width="1" style="62" customWidth="1"/>
    <col min="280" max="280" width="6.7109375" style="62" customWidth="1"/>
    <col min="281" max="281" width="1" style="62" customWidth="1"/>
    <col min="282" max="283" width="6.7109375" style="62" customWidth="1"/>
    <col min="284" max="509" width="11.42578125" style="62"/>
    <col min="510" max="512" width="0" style="62" hidden="1" customWidth="1"/>
    <col min="513" max="513" width="7.85546875" style="62" customWidth="1"/>
    <col min="514" max="514" width="2" style="62" customWidth="1"/>
    <col min="515" max="515" width="1.5703125" style="62" customWidth="1"/>
    <col min="516" max="516" width="53.140625" style="62" customWidth="1"/>
    <col min="517" max="517" width="5.42578125" style="62" bestFit="1" customWidth="1"/>
    <col min="518" max="518" width="5.42578125" style="62" customWidth="1"/>
    <col min="519" max="519" width="6.140625" style="62" customWidth="1"/>
    <col min="520" max="521" width="11.42578125" style="62"/>
    <col min="522" max="522" width="4.7109375" style="62" customWidth="1"/>
    <col min="523" max="523" width="5" style="62" customWidth="1"/>
    <col min="524" max="524" width="2.28515625" style="62" customWidth="1"/>
    <col min="525" max="525" width="26" style="62" customWidth="1"/>
    <col min="526" max="526" width="8" style="62" customWidth="1"/>
    <col min="527" max="527" width="1" style="62" customWidth="1"/>
    <col min="528" max="528" width="6.7109375" style="62" customWidth="1"/>
    <col min="529" max="529" width="1" style="62" customWidth="1"/>
    <col min="530" max="530" width="6.7109375" style="62" customWidth="1"/>
    <col min="531" max="531" width="1" style="62" customWidth="1"/>
    <col min="532" max="532" width="6.7109375" style="62" customWidth="1"/>
    <col min="533" max="533" width="1" style="62" customWidth="1"/>
    <col min="534" max="534" width="6.7109375" style="62" customWidth="1"/>
    <col min="535" max="535" width="1" style="62" customWidth="1"/>
    <col min="536" max="536" width="6.7109375" style="62" customWidth="1"/>
    <col min="537" max="537" width="1" style="62" customWidth="1"/>
    <col min="538" max="539" width="6.7109375" style="62" customWidth="1"/>
    <col min="540" max="765" width="11.42578125" style="62"/>
    <col min="766" max="768" width="0" style="62" hidden="1" customWidth="1"/>
    <col min="769" max="769" width="7.85546875" style="62" customWidth="1"/>
    <col min="770" max="770" width="2" style="62" customWidth="1"/>
    <col min="771" max="771" width="1.5703125" style="62" customWidth="1"/>
    <col min="772" max="772" width="53.140625" style="62" customWidth="1"/>
    <col min="773" max="773" width="5.42578125" style="62" bestFit="1" customWidth="1"/>
    <col min="774" max="774" width="5.42578125" style="62" customWidth="1"/>
    <col min="775" max="775" width="6.140625" style="62" customWidth="1"/>
    <col min="776" max="777" width="11.42578125" style="62"/>
    <col min="778" max="778" width="4.7109375" style="62" customWidth="1"/>
    <col min="779" max="779" width="5" style="62" customWidth="1"/>
    <col min="780" max="780" width="2.28515625" style="62" customWidth="1"/>
    <col min="781" max="781" width="26" style="62" customWidth="1"/>
    <col min="782" max="782" width="8" style="62" customWidth="1"/>
    <col min="783" max="783" width="1" style="62" customWidth="1"/>
    <col min="784" max="784" width="6.7109375" style="62" customWidth="1"/>
    <col min="785" max="785" width="1" style="62" customWidth="1"/>
    <col min="786" max="786" width="6.7109375" style="62" customWidth="1"/>
    <col min="787" max="787" width="1" style="62" customWidth="1"/>
    <col min="788" max="788" width="6.7109375" style="62" customWidth="1"/>
    <col min="789" max="789" width="1" style="62" customWidth="1"/>
    <col min="790" max="790" width="6.7109375" style="62" customWidth="1"/>
    <col min="791" max="791" width="1" style="62" customWidth="1"/>
    <col min="792" max="792" width="6.7109375" style="62" customWidth="1"/>
    <col min="793" max="793" width="1" style="62" customWidth="1"/>
    <col min="794" max="795" width="6.7109375" style="62" customWidth="1"/>
    <col min="796" max="1021" width="11.42578125" style="62"/>
    <col min="1022" max="1024" width="0" style="62" hidden="1" customWidth="1"/>
    <col min="1025" max="1025" width="7.85546875" style="62" customWidth="1"/>
    <col min="1026" max="1026" width="2" style="62" customWidth="1"/>
    <col min="1027" max="1027" width="1.5703125" style="62" customWidth="1"/>
    <col min="1028" max="1028" width="53.140625" style="62" customWidth="1"/>
    <col min="1029" max="1029" width="5.42578125" style="62" bestFit="1" customWidth="1"/>
    <col min="1030" max="1030" width="5.42578125" style="62" customWidth="1"/>
    <col min="1031" max="1031" width="6.140625" style="62" customWidth="1"/>
    <col min="1032" max="1033" width="11.42578125" style="62"/>
    <col min="1034" max="1034" width="4.7109375" style="62" customWidth="1"/>
    <col min="1035" max="1035" width="5" style="62" customWidth="1"/>
    <col min="1036" max="1036" width="2.28515625" style="62" customWidth="1"/>
    <col min="1037" max="1037" width="26" style="62" customWidth="1"/>
    <col min="1038" max="1038" width="8" style="62" customWidth="1"/>
    <col min="1039" max="1039" width="1" style="62" customWidth="1"/>
    <col min="1040" max="1040" width="6.7109375" style="62" customWidth="1"/>
    <col min="1041" max="1041" width="1" style="62" customWidth="1"/>
    <col min="1042" max="1042" width="6.7109375" style="62" customWidth="1"/>
    <col min="1043" max="1043" width="1" style="62" customWidth="1"/>
    <col min="1044" max="1044" width="6.7109375" style="62" customWidth="1"/>
    <col min="1045" max="1045" width="1" style="62" customWidth="1"/>
    <col min="1046" max="1046" width="6.7109375" style="62" customWidth="1"/>
    <col min="1047" max="1047" width="1" style="62" customWidth="1"/>
    <col min="1048" max="1048" width="6.7109375" style="62" customWidth="1"/>
    <col min="1049" max="1049" width="1" style="62" customWidth="1"/>
    <col min="1050" max="1051" width="6.7109375" style="62" customWidth="1"/>
    <col min="1052" max="1277" width="11.42578125" style="62"/>
    <col min="1278" max="1280" width="0" style="62" hidden="1" customWidth="1"/>
    <col min="1281" max="1281" width="7.85546875" style="62" customWidth="1"/>
    <col min="1282" max="1282" width="2" style="62" customWidth="1"/>
    <col min="1283" max="1283" width="1.5703125" style="62" customWidth="1"/>
    <col min="1284" max="1284" width="53.140625" style="62" customWidth="1"/>
    <col min="1285" max="1285" width="5.42578125" style="62" bestFit="1" customWidth="1"/>
    <col min="1286" max="1286" width="5.42578125" style="62" customWidth="1"/>
    <col min="1287" max="1287" width="6.140625" style="62" customWidth="1"/>
    <col min="1288" max="1289" width="11.42578125" style="62"/>
    <col min="1290" max="1290" width="4.7109375" style="62" customWidth="1"/>
    <col min="1291" max="1291" width="5" style="62" customWidth="1"/>
    <col min="1292" max="1292" width="2.28515625" style="62" customWidth="1"/>
    <col min="1293" max="1293" width="26" style="62" customWidth="1"/>
    <col min="1294" max="1294" width="8" style="62" customWidth="1"/>
    <col min="1295" max="1295" width="1" style="62" customWidth="1"/>
    <col min="1296" max="1296" width="6.7109375" style="62" customWidth="1"/>
    <col min="1297" max="1297" width="1" style="62" customWidth="1"/>
    <col min="1298" max="1298" width="6.7109375" style="62" customWidth="1"/>
    <col min="1299" max="1299" width="1" style="62" customWidth="1"/>
    <col min="1300" max="1300" width="6.7109375" style="62" customWidth="1"/>
    <col min="1301" max="1301" width="1" style="62" customWidth="1"/>
    <col min="1302" max="1302" width="6.7109375" style="62" customWidth="1"/>
    <col min="1303" max="1303" width="1" style="62" customWidth="1"/>
    <col min="1304" max="1304" width="6.7109375" style="62" customWidth="1"/>
    <col min="1305" max="1305" width="1" style="62" customWidth="1"/>
    <col min="1306" max="1307" width="6.7109375" style="62" customWidth="1"/>
    <col min="1308" max="1533" width="11.42578125" style="62"/>
    <col min="1534" max="1536" width="0" style="62" hidden="1" customWidth="1"/>
    <col min="1537" max="1537" width="7.85546875" style="62" customWidth="1"/>
    <col min="1538" max="1538" width="2" style="62" customWidth="1"/>
    <col min="1539" max="1539" width="1.5703125" style="62" customWidth="1"/>
    <col min="1540" max="1540" width="53.140625" style="62" customWidth="1"/>
    <col min="1541" max="1541" width="5.42578125" style="62" bestFit="1" customWidth="1"/>
    <col min="1542" max="1542" width="5.42578125" style="62" customWidth="1"/>
    <col min="1543" max="1543" width="6.140625" style="62" customWidth="1"/>
    <col min="1544" max="1545" width="11.42578125" style="62"/>
    <col min="1546" max="1546" width="4.7109375" style="62" customWidth="1"/>
    <col min="1547" max="1547" width="5" style="62" customWidth="1"/>
    <col min="1548" max="1548" width="2.28515625" style="62" customWidth="1"/>
    <col min="1549" max="1549" width="26" style="62" customWidth="1"/>
    <col min="1550" max="1550" width="8" style="62" customWidth="1"/>
    <col min="1551" max="1551" width="1" style="62" customWidth="1"/>
    <col min="1552" max="1552" width="6.7109375" style="62" customWidth="1"/>
    <col min="1553" max="1553" width="1" style="62" customWidth="1"/>
    <col min="1554" max="1554" width="6.7109375" style="62" customWidth="1"/>
    <col min="1555" max="1555" width="1" style="62" customWidth="1"/>
    <col min="1556" max="1556" width="6.7109375" style="62" customWidth="1"/>
    <col min="1557" max="1557" width="1" style="62" customWidth="1"/>
    <col min="1558" max="1558" width="6.7109375" style="62" customWidth="1"/>
    <col min="1559" max="1559" width="1" style="62" customWidth="1"/>
    <col min="1560" max="1560" width="6.7109375" style="62" customWidth="1"/>
    <col min="1561" max="1561" width="1" style="62" customWidth="1"/>
    <col min="1562" max="1563" width="6.7109375" style="62" customWidth="1"/>
    <col min="1564" max="1789" width="11.42578125" style="62"/>
    <col min="1790" max="1792" width="0" style="62" hidden="1" customWidth="1"/>
    <col min="1793" max="1793" width="7.85546875" style="62" customWidth="1"/>
    <col min="1794" max="1794" width="2" style="62" customWidth="1"/>
    <col min="1795" max="1795" width="1.5703125" style="62" customWidth="1"/>
    <col min="1796" max="1796" width="53.140625" style="62" customWidth="1"/>
    <col min="1797" max="1797" width="5.42578125" style="62" bestFit="1" customWidth="1"/>
    <col min="1798" max="1798" width="5.42578125" style="62" customWidth="1"/>
    <col min="1799" max="1799" width="6.140625" style="62" customWidth="1"/>
    <col min="1800" max="1801" width="11.42578125" style="62"/>
    <col min="1802" max="1802" width="4.7109375" style="62" customWidth="1"/>
    <col min="1803" max="1803" width="5" style="62" customWidth="1"/>
    <col min="1804" max="1804" width="2.28515625" style="62" customWidth="1"/>
    <col min="1805" max="1805" width="26" style="62" customWidth="1"/>
    <col min="1806" max="1806" width="8" style="62" customWidth="1"/>
    <col min="1807" max="1807" width="1" style="62" customWidth="1"/>
    <col min="1808" max="1808" width="6.7109375" style="62" customWidth="1"/>
    <col min="1809" max="1809" width="1" style="62" customWidth="1"/>
    <col min="1810" max="1810" width="6.7109375" style="62" customWidth="1"/>
    <col min="1811" max="1811" width="1" style="62" customWidth="1"/>
    <col min="1812" max="1812" width="6.7109375" style="62" customWidth="1"/>
    <col min="1813" max="1813" width="1" style="62" customWidth="1"/>
    <col min="1814" max="1814" width="6.7109375" style="62" customWidth="1"/>
    <col min="1815" max="1815" width="1" style="62" customWidth="1"/>
    <col min="1816" max="1816" width="6.7109375" style="62" customWidth="1"/>
    <col min="1817" max="1817" width="1" style="62" customWidth="1"/>
    <col min="1818" max="1819" width="6.7109375" style="62" customWidth="1"/>
    <col min="1820" max="2045" width="11.42578125" style="62"/>
    <col min="2046" max="2048" width="0" style="62" hidden="1" customWidth="1"/>
    <col min="2049" max="2049" width="7.85546875" style="62" customWidth="1"/>
    <col min="2050" max="2050" width="2" style="62" customWidth="1"/>
    <col min="2051" max="2051" width="1.5703125" style="62" customWidth="1"/>
    <col min="2052" max="2052" width="53.140625" style="62" customWidth="1"/>
    <col min="2053" max="2053" width="5.42578125" style="62" bestFit="1" customWidth="1"/>
    <col min="2054" max="2054" width="5.42578125" style="62" customWidth="1"/>
    <col min="2055" max="2055" width="6.140625" style="62" customWidth="1"/>
    <col min="2056" max="2057" width="11.42578125" style="62"/>
    <col min="2058" max="2058" width="4.7109375" style="62" customWidth="1"/>
    <col min="2059" max="2059" width="5" style="62" customWidth="1"/>
    <col min="2060" max="2060" width="2.28515625" style="62" customWidth="1"/>
    <col min="2061" max="2061" width="26" style="62" customWidth="1"/>
    <col min="2062" max="2062" width="8" style="62" customWidth="1"/>
    <col min="2063" max="2063" width="1" style="62" customWidth="1"/>
    <col min="2064" max="2064" width="6.7109375" style="62" customWidth="1"/>
    <col min="2065" max="2065" width="1" style="62" customWidth="1"/>
    <col min="2066" max="2066" width="6.7109375" style="62" customWidth="1"/>
    <col min="2067" max="2067" width="1" style="62" customWidth="1"/>
    <col min="2068" max="2068" width="6.7109375" style="62" customWidth="1"/>
    <col min="2069" max="2069" width="1" style="62" customWidth="1"/>
    <col min="2070" max="2070" width="6.7109375" style="62" customWidth="1"/>
    <col min="2071" max="2071" width="1" style="62" customWidth="1"/>
    <col min="2072" max="2072" width="6.7109375" style="62" customWidth="1"/>
    <col min="2073" max="2073" width="1" style="62" customWidth="1"/>
    <col min="2074" max="2075" width="6.7109375" style="62" customWidth="1"/>
    <col min="2076" max="2301" width="11.42578125" style="62"/>
    <col min="2302" max="2304" width="0" style="62" hidden="1" customWidth="1"/>
    <col min="2305" max="2305" width="7.85546875" style="62" customWidth="1"/>
    <col min="2306" max="2306" width="2" style="62" customWidth="1"/>
    <col min="2307" max="2307" width="1.5703125" style="62" customWidth="1"/>
    <col min="2308" max="2308" width="53.140625" style="62" customWidth="1"/>
    <col min="2309" max="2309" width="5.42578125" style="62" bestFit="1" customWidth="1"/>
    <col min="2310" max="2310" width="5.42578125" style="62" customWidth="1"/>
    <col min="2311" max="2311" width="6.140625" style="62" customWidth="1"/>
    <col min="2312" max="2313" width="11.42578125" style="62"/>
    <col min="2314" max="2314" width="4.7109375" style="62" customWidth="1"/>
    <col min="2315" max="2315" width="5" style="62" customWidth="1"/>
    <col min="2316" max="2316" width="2.28515625" style="62" customWidth="1"/>
    <col min="2317" max="2317" width="26" style="62" customWidth="1"/>
    <col min="2318" max="2318" width="8" style="62" customWidth="1"/>
    <col min="2319" max="2319" width="1" style="62" customWidth="1"/>
    <col min="2320" max="2320" width="6.7109375" style="62" customWidth="1"/>
    <col min="2321" max="2321" width="1" style="62" customWidth="1"/>
    <col min="2322" max="2322" width="6.7109375" style="62" customWidth="1"/>
    <col min="2323" max="2323" width="1" style="62" customWidth="1"/>
    <col min="2324" max="2324" width="6.7109375" style="62" customWidth="1"/>
    <col min="2325" max="2325" width="1" style="62" customWidth="1"/>
    <col min="2326" max="2326" width="6.7109375" style="62" customWidth="1"/>
    <col min="2327" max="2327" width="1" style="62" customWidth="1"/>
    <col min="2328" max="2328" width="6.7109375" style="62" customWidth="1"/>
    <col min="2329" max="2329" width="1" style="62" customWidth="1"/>
    <col min="2330" max="2331" width="6.7109375" style="62" customWidth="1"/>
    <col min="2332" max="2557" width="11.42578125" style="62"/>
    <col min="2558" max="2560" width="0" style="62" hidden="1" customWidth="1"/>
    <col min="2561" max="2561" width="7.85546875" style="62" customWidth="1"/>
    <col min="2562" max="2562" width="2" style="62" customWidth="1"/>
    <col min="2563" max="2563" width="1.5703125" style="62" customWidth="1"/>
    <col min="2564" max="2564" width="53.140625" style="62" customWidth="1"/>
    <col min="2565" max="2565" width="5.42578125" style="62" bestFit="1" customWidth="1"/>
    <col min="2566" max="2566" width="5.42578125" style="62" customWidth="1"/>
    <col min="2567" max="2567" width="6.140625" style="62" customWidth="1"/>
    <col min="2568" max="2569" width="11.42578125" style="62"/>
    <col min="2570" max="2570" width="4.7109375" style="62" customWidth="1"/>
    <col min="2571" max="2571" width="5" style="62" customWidth="1"/>
    <col min="2572" max="2572" width="2.28515625" style="62" customWidth="1"/>
    <col min="2573" max="2573" width="26" style="62" customWidth="1"/>
    <col min="2574" max="2574" width="8" style="62" customWidth="1"/>
    <col min="2575" max="2575" width="1" style="62" customWidth="1"/>
    <col min="2576" max="2576" width="6.7109375" style="62" customWidth="1"/>
    <col min="2577" max="2577" width="1" style="62" customWidth="1"/>
    <col min="2578" max="2578" width="6.7109375" style="62" customWidth="1"/>
    <col min="2579" max="2579" width="1" style="62" customWidth="1"/>
    <col min="2580" max="2580" width="6.7109375" style="62" customWidth="1"/>
    <col min="2581" max="2581" width="1" style="62" customWidth="1"/>
    <col min="2582" max="2582" width="6.7109375" style="62" customWidth="1"/>
    <col min="2583" max="2583" width="1" style="62" customWidth="1"/>
    <col min="2584" max="2584" width="6.7109375" style="62" customWidth="1"/>
    <col min="2585" max="2585" width="1" style="62" customWidth="1"/>
    <col min="2586" max="2587" width="6.7109375" style="62" customWidth="1"/>
    <col min="2588" max="2813" width="11.42578125" style="62"/>
    <col min="2814" max="2816" width="0" style="62" hidden="1" customWidth="1"/>
    <col min="2817" max="2817" width="7.85546875" style="62" customWidth="1"/>
    <col min="2818" max="2818" width="2" style="62" customWidth="1"/>
    <col min="2819" max="2819" width="1.5703125" style="62" customWidth="1"/>
    <col min="2820" max="2820" width="53.140625" style="62" customWidth="1"/>
    <col min="2821" max="2821" width="5.42578125" style="62" bestFit="1" customWidth="1"/>
    <col min="2822" max="2822" width="5.42578125" style="62" customWidth="1"/>
    <col min="2823" max="2823" width="6.140625" style="62" customWidth="1"/>
    <col min="2824" max="2825" width="11.42578125" style="62"/>
    <col min="2826" max="2826" width="4.7109375" style="62" customWidth="1"/>
    <col min="2827" max="2827" width="5" style="62" customWidth="1"/>
    <col min="2828" max="2828" width="2.28515625" style="62" customWidth="1"/>
    <col min="2829" max="2829" width="26" style="62" customWidth="1"/>
    <col min="2830" max="2830" width="8" style="62" customWidth="1"/>
    <col min="2831" max="2831" width="1" style="62" customWidth="1"/>
    <col min="2832" max="2832" width="6.7109375" style="62" customWidth="1"/>
    <col min="2833" max="2833" width="1" style="62" customWidth="1"/>
    <col min="2834" max="2834" width="6.7109375" style="62" customWidth="1"/>
    <col min="2835" max="2835" width="1" style="62" customWidth="1"/>
    <col min="2836" max="2836" width="6.7109375" style="62" customWidth="1"/>
    <col min="2837" max="2837" width="1" style="62" customWidth="1"/>
    <col min="2838" max="2838" width="6.7109375" style="62" customWidth="1"/>
    <col min="2839" max="2839" width="1" style="62" customWidth="1"/>
    <col min="2840" max="2840" width="6.7109375" style="62" customWidth="1"/>
    <col min="2841" max="2841" width="1" style="62" customWidth="1"/>
    <col min="2842" max="2843" width="6.7109375" style="62" customWidth="1"/>
    <col min="2844" max="3069" width="11.42578125" style="62"/>
    <col min="3070" max="3072" width="0" style="62" hidden="1" customWidth="1"/>
    <col min="3073" max="3073" width="7.85546875" style="62" customWidth="1"/>
    <col min="3074" max="3074" width="2" style="62" customWidth="1"/>
    <col min="3075" max="3075" width="1.5703125" style="62" customWidth="1"/>
    <col min="3076" max="3076" width="53.140625" style="62" customWidth="1"/>
    <col min="3077" max="3077" width="5.42578125" style="62" bestFit="1" customWidth="1"/>
    <col min="3078" max="3078" width="5.42578125" style="62" customWidth="1"/>
    <col min="3079" max="3079" width="6.140625" style="62" customWidth="1"/>
    <col min="3080" max="3081" width="11.42578125" style="62"/>
    <col min="3082" max="3082" width="4.7109375" style="62" customWidth="1"/>
    <col min="3083" max="3083" width="5" style="62" customWidth="1"/>
    <col min="3084" max="3084" width="2.28515625" style="62" customWidth="1"/>
    <col min="3085" max="3085" width="26" style="62" customWidth="1"/>
    <col min="3086" max="3086" width="8" style="62" customWidth="1"/>
    <col min="3087" max="3087" width="1" style="62" customWidth="1"/>
    <col min="3088" max="3088" width="6.7109375" style="62" customWidth="1"/>
    <col min="3089" max="3089" width="1" style="62" customWidth="1"/>
    <col min="3090" max="3090" width="6.7109375" style="62" customWidth="1"/>
    <col min="3091" max="3091" width="1" style="62" customWidth="1"/>
    <col min="3092" max="3092" width="6.7109375" style="62" customWidth="1"/>
    <col min="3093" max="3093" width="1" style="62" customWidth="1"/>
    <col min="3094" max="3094" width="6.7109375" style="62" customWidth="1"/>
    <col min="3095" max="3095" width="1" style="62" customWidth="1"/>
    <col min="3096" max="3096" width="6.7109375" style="62" customWidth="1"/>
    <col min="3097" max="3097" width="1" style="62" customWidth="1"/>
    <col min="3098" max="3099" width="6.7109375" style="62" customWidth="1"/>
    <col min="3100" max="3325" width="11.42578125" style="62"/>
    <col min="3326" max="3328" width="0" style="62" hidden="1" customWidth="1"/>
    <col min="3329" max="3329" width="7.85546875" style="62" customWidth="1"/>
    <col min="3330" max="3330" width="2" style="62" customWidth="1"/>
    <col min="3331" max="3331" width="1.5703125" style="62" customWidth="1"/>
    <col min="3332" max="3332" width="53.140625" style="62" customWidth="1"/>
    <col min="3333" max="3333" width="5.42578125" style="62" bestFit="1" customWidth="1"/>
    <col min="3334" max="3334" width="5.42578125" style="62" customWidth="1"/>
    <col min="3335" max="3335" width="6.140625" style="62" customWidth="1"/>
    <col min="3336" max="3337" width="11.42578125" style="62"/>
    <col min="3338" max="3338" width="4.7109375" style="62" customWidth="1"/>
    <col min="3339" max="3339" width="5" style="62" customWidth="1"/>
    <col min="3340" max="3340" width="2.28515625" style="62" customWidth="1"/>
    <col min="3341" max="3341" width="26" style="62" customWidth="1"/>
    <col min="3342" max="3342" width="8" style="62" customWidth="1"/>
    <col min="3343" max="3343" width="1" style="62" customWidth="1"/>
    <col min="3344" max="3344" width="6.7109375" style="62" customWidth="1"/>
    <col min="3345" max="3345" width="1" style="62" customWidth="1"/>
    <col min="3346" max="3346" width="6.7109375" style="62" customWidth="1"/>
    <col min="3347" max="3347" width="1" style="62" customWidth="1"/>
    <col min="3348" max="3348" width="6.7109375" style="62" customWidth="1"/>
    <col min="3349" max="3349" width="1" style="62" customWidth="1"/>
    <col min="3350" max="3350" width="6.7109375" style="62" customWidth="1"/>
    <col min="3351" max="3351" width="1" style="62" customWidth="1"/>
    <col min="3352" max="3352" width="6.7109375" style="62" customWidth="1"/>
    <col min="3353" max="3353" width="1" style="62" customWidth="1"/>
    <col min="3354" max="3355" width="6.7109375" style="62" customWidth="1"/>
    <col min="3356" max="3581" width="11.42578125" style="62"/>
    <col min="3582" max="3584" width="0" style="62" hidden="1" customWidth="1"/>
    <col min="3585" max="3585" width="7.85546875" style="62" customWidth="1"/>
    <col min="3586" max="3586" width="2" style="62" customWidth="1"/>
    <col min="3587" max="3587" width="1.5703125" style="62" customWidth="1"/>
    <col min="3588" max="3588" width="53.140625" style="62" customWidth="1"/>
    <col min="3589" max="3589" width="5.42578125" style="62" bestFit="1" customWidth="1"/>
    <col min="3590" max="3590" width="5.42578125" style="62" customWidth="1"/>
    <col min="3591" max="3591" width="6.140625" style="62" customWidth="1"/>
    <col min="3592" max="3593" width="11.42578125" style="62"/>
    <col min="3594" max="3594" width="4.7109375" style="62" customWidth="1"/>
    <col min="3595" max="3595" width="5" style="62" customWidth="1"/>
    <col min="3596" max="3596" width="2.28515625" style="62" customWidth="1"/>
    <col min="3597" max="3597" width="26" style="62" customWidth="1"/>
    <col min="3598" max="3598" width="8" style="62" customWidth="1"/>
    <col min="3599" max="3599" width="1" style="62" customWidth="1"/>
    <col min="3600" max="3600" width="6.7109375" style="62" customWidth="1"/>
    <col min="3601" max="3601" width="1" style="62" customWidth="1"/>
    <col min="3602" max="3602" width="6.7109375" style="62" customWidth="1"/>
    <col min="3603" max="3603" width="1" style="62" customWidth="1"/>
    <col min="3604" max="3604" width="6.7109375" style="62" customWidth="1"/>
    <col min="3605" max="3605" width="1" style="62" customWidth="1"/>
    <col min="3606" max="3606" width="6.7109375" style="62" customWidth="1"/>
    <col min="3607" max="3607" width="1" style="62" customWidth="1"/>
    <col min="3608" max="3608" width="6.7109375" style="62" customWidth="1"/>
    <col min="3609" max="3609" width="1" style="62" customWidth="1"/>
    <col min="3610" max="3611" width="6.7109375" style="62" customWidth="1"/>
    <col min="3612" max="3837" width="11.42578125" style="62"/>
    <col min="3838" max="3840" width="0" style="62" hidden="1" customWidth="1"/>
    <col min="3841" max="3841" width="7.85546875" style="62" customWidth="1"/>
    <col min="3842" max="3842" width="2" style="62" customWidth="1"/>
    <col min="3843" max="3843" width="1.5703125" style="62" customWidth="1"/>
    <col min="3844" max="3844" width="53.140625" style="62" customWidth="1"/>
    <col min="3845" max="3845" width="5.42578125" style="62" bestFit="1" customWidth="1"/>
    <col min="3846" max="3846" width="5.42578125" style="62" customWidth="1"/>
    <col min="3847" max="3847" width="6.140625" style="62" customWidth="1"/>
    <col min="3848" max="3849" width="11.42578125" style="62"/>
    <col min="3850" max="3850" width="4.7109375" style="62" customWidth="1"/>
    <col min="3851" max="3851" width="5" style="62" customWidth="1"/>
    <col min="3852" max="3852" width="2.28515625" style="62" customWidth="1"/>
    <col min="3853" max="3853" width="26" style="62" customWidth="1"/>
    <col min="3854" max="3854" width="8" style="62" customWidth="1"/>
    <col min="3855" max="3855" width="1" style="62" customWidth="1"/>
    <col min="3856" max="3856" width="6.7109375" style="62" customWidth="1"/>
    <col min="3857" max="3857" width="1" style="62" customWidth="1"/>
    <col min="3858" max="3858" width="6.7109375" style="62" customWidth="1"/>
    <col min="3859" max="3859" width="1" style="62" customWidth="1"/>
    <col min="3860" max="3860" width="6.7109375" style="62" customWidth="1"/>
    <col min="3861" max="3861" width="1" style="62" customWidth="1"/>
    <col min="3862" max="3862" width="6.7109375" style="62" customWidth="1"/>
    <col min="3863" max="3863" width="1" style="62" customWidth="1"/>
    <col min="3864" max="3864" width="6.7109375" style="62" customWidth="1"/>
    <col min="3865" max="3865" width="1" style="62" customWidth="1"/>
    <col min="3866" max="3867" width="6.7109375" style="62" customWidth="1"/>
    <col min="3868" max="4093" width="11.42578125" style="62"/>
    <col min="4094" max="4096" width="0" style="62" hidden="1" customWidth="1"/>
    <col min="4097" max="4097" width="7.85546875" style="62" customWidth="1"/>
    <col min="4098" max="4098" width="2" style="62" customWidth="1"/>
    <col min="4099" max="4099" width="1.5703125" style="62" customWidth="1"/>
    <col min="4100" max="4100" width="53.140625" style="62" customWidth="1"/>
    <col min="4101" max="4101" width="5.42578125" style="62" bestFit="1" customWidth="1"/>
    <col min="4102" max="4102" width="5.42578125" style="62" customWidth="1"/>
    <col min="4103" max="4103" width="6.140625" style="62" customWidth="1"/>
    <col min="4104" max="4105" width="11.42578125" style="62"/>
    <col min="4106" max="4106" width="4.7109375" style="62" customWidth="1"/>
    <col min="4107" max="4107" width="5" style="62" customWidth="1"/>
    <col min="4108" max="4108" width="2.28515625" style="62" customWidth="1"/>
    <col min="4109" max="4109" width="26" style="62" customWidth="1"/>
    <col min="4110" max="4110" width="8" style="62" customWidth="1"/>
    <col min="4111" max="4111" width="1" style="62" customWidth="1"/>
    <col min="4112" max="4112" width="6.7109375" style="62" customWidth="1"/>
    <col min="4113" max="4113" width="1" style="62" customWidth="1"/>
    <col min="4114" max="4114" width="6.7109375" style="62" customWidth="1"/>
    <col min="4115" max="4115" width="1" style="62" customWidth="1"/>
    <col min="4116" max="4116" width="6.7109375" style="62" customWidth="1"/>
    <col min="4117" max="4117" width="1" style="62" customWidth="1"/>
    <col min="4118" max="4118" width="6.7109375" style="62" customWidth="1"/>
    <col min="4119" max="4119" width="1" style="62" customWidth="1"/>
    <col min="4120" max="4120" width="6.7109375" style="62" customWidth="1"/>
    <col min="4121" max="4121" width="1" style="62" customWidth="1"/>
    <col min="4122" max="4123" width="6.7109375" style="62" customWidth="1"/>
    <col min="4124" max="4349" width="11.42578125" style="62"/>
    <col min="4350" max="4352" width="0" style="62" hidden="1" customWidth="1"/>
    <col min="4353" max="4353" width="7.85546875" style="62" customWidth="1"/>
    <col min="4354" max="4354" width="2" style="62" customWidth="1"/>
    <col min="4355" max="4355" width="1.5703125" style="62" customWidth="1"/>
    <col min="4356" max="4356" width="53.140625" style="62" customWidth="1"/>
    <col min="4357" max="4357" width="5.42578125" style="62" bestFit="1" customWidth="1"/>
    <col min="4358" max="4358" width="5.42578125" style="62" customWidth="1"/>
    <col min="4359" max="4359" width="6.140625" style="62" customWidth="1"/>
    <col min="4360" max="4361" width="11.42578125" style="62"/>
    <col min="4362" max="4362" width="4.7109375" style="62" customWidth="1"/>
    <col min="4363" max="4363" width="5" style="62" customWidth="1"/>
    <col min="4364" max="4364" width="2.28515625" style="62" customWidth="1"/>
    <col min="4365" max="4365" width="26" style="62" customWidth="1"/>
    <col min="4366" max="4366" width="8" style="62" customWidth="1"/>
    <col min="4367" max="4367" width="1" style="62" customWidth="1"/>
    <col min="4368" max="4368" width="6.7109375" style="62" customWidth="1"/>
    <col min="4369" max="4369" width="1" style="62" customWidth="1"/>
    <col min="4370" max="4370" width="6.7109375" style="62" customWidth="1"/>
    <col min="4371" max="4371" width="1" style="62" customWidth="1"/>
    <col min="4372" max="4372" width="6.7109375" style="62" customWidth="1"/>
    <col min="4373" max="4373" width="1" style="62" customWidth="1"/>
    <col min="4374" max="4374" width="6.7109375" style="62" customWidth="1"/>
    <col min="4375" max="4375" width="1" style="62" customWidth="1"/>
    <col min="4376" max="4376" width="6.7109375" style="62" customWidth="1"/>
    <col min="4377" max="4377" width="1" style="62" customWidth="1"/>
    <col min="4378" max="4379" width="6.7109375" style="62" customWidth="1"/>
    <col min="4380" max="4605" width="11.42578125" style="62"/>
    <col min="4606" max="4608" width="0" style="62" hidden="1" customWidth="1"/>
    <col min="4609" max="4609" width="7.85546875" style="62" customWidth="1"/>
    <col min="4610" max="4610" width="2" style="62" customWidth="1"/>
    <col min="4611" max="4611" width="1.5703125" style="62" customWidth="1"/>
    <col min="4612" max="4612" width="53.140625" style="62" customWidth="1"/>
    <col min="4613" max="4613" width="5.42578125" style="62" bestFit="1" customWidth="1"/>
    <col min="4614" max="4614" width="5.42578125" style="62" customWidth="1"/>
    <col min="4615" max="4615" width="6.140625" style="62" customWidth="1"/>
    <col min="4616" max="4617" width="11.42578125" style="62"/>
    <col min="4618" max="4618" width="4.7109375" style="62" customWidth="1"/>
    <col min="4619" max="4619" width="5" style="62" customWidth="1"/>
    <col min="4620" max="4620" width="2.28515625" style="62" customWidth="1"/>
    <col min="4621" max="4621" width="26" style="62" customWidth="1"/>
    <col min="4622" max="4622" width="8" style="62" customWidth="1"/>
    <col min="4623" max="4623" width="1" style="62" customWidth="1"/>
    <col min="4624" max="4624" width="6.7109375" style="62" customWidth="1"/>
    <col min="4625" max="4625" width="1" style="62" customWidth="1"/>
    <col min="4626" max="4626" width="6.7109375" style="62" customWidth="1"/>
    <col min="4627" max="4627" width="1" style="62" customWidth="1"/>
    <col min="4628" max="4628" width="6.7109375" style="62" customWidth="1"/>
    <col min="4629" max="4629" width="1" style="62" customWidth="1"/>
    <col min="4630" max="4630" width="6.7109375" style="62" customWidth="1"/>
    <col min="4631" max="4631" width="1" style="62" customWidth="1"/>
    <col min="4632" max="4632" width="6.7109375" style="62" customWidth="1"/>
    <col min="4633" max="4633" width="1" style="62" customWidth="1"/>
    <col min="4634" max="4635" width="6.7109375" style="62" customWidth="1"/>
    <col min="4636" max="4861" width="11.42578125" style="62"/>
    <col min="4862" max="4864" width="0" style="62" hidden="1" customWidth="1"/>
    <col min="4865" max="4865" width="7.85546875" style="62" customWidth="1"/>
    <col min="4866" max="4866" width="2" style="62" customWidth="1"/>
    <col min="4867" max="4867" width="1.5703125" style="62" customWidth="1"/>
    <col min="4868" max="4868" width="53.140625" style="62" customWidth="1"/>
    <col min="4869" max="4869" width="5.42578125" style="62" bestFit="1" customWidth="1"/>
    <col min="4870" max="4870" width="5.42578125" style="62" customWidth="1"/>
    <col min="4871" max="4871" width="6.140625" style="62" customWidth="1"/>
    <col min="4872" max="4873" width="11.42578125" style="62"/>
    <col min="4874" max="4874" width="4.7109375" style="62" customWidth="1"/>
    <col min="4875" max="4875" width="5" style="62" customWidth="1"/>
    <col min="4876" max="4876" width="2.28515625" style="62" customWidth="1"/>
    <col min="4877" max="4877" width="26" style="62" customWidth="1"/>
    <col min="4878" max="4878" width="8" style="62" customWidth="1"/>
    <col min="4879" max="4879" width="1" style="62" customWidth="1"/>
    <col min="4880" max="4880" width="6.7109375" style="62" customWidth="1"/>
    <col min="4881" max="4881" width="1" style="62" customWidth="1"/>
    <col min="4882" max="4882" width="6.7109375" style="62" customWidth="1"/>
    <col min="4883" max="4883" width="1" style="62" customWidth="1"/>
    <col min="4884" max="4884" width="6.7109375" style="62" customWidth="1"/>
    <col min="4885" max="4885" width="1" style="62" customWidth="1"/>
    <col min="4886" max="4886" width="6.7109375" style="62" customWidth="1"/>
    <col min="4887" max="4887" width="1" style="62" customWidth="1"/>
    <col min="4888" max="4888" width="6.7109375" style="62" customWidth="1"/>
    <col min="4889" max="4889" width="1" style="62" customWidth="1"/>
    <col min="4890" max="4891" width="6.7109375" style="62" customWidth="1"/>
    <col min="4892" max="5117" width="11.42578125" style="62"/>
    <col min="5118" max="5120" width="0" style="62" hidden="1" customWidth="1"/>
    <col min="5121" max="5121" width="7.85546875" style="62" customWidth="1"/>
    <col min="5122" max="5122" width="2" style="62" customWidth="1"/>
    <col min="5123" max="5123" width="1.5703125" style="62" customWidth="1"/>
    <col min="5124" max="5124" width="53.140625" style="62" customWidth="1"/>
    <col min="5125" max="5125" width="5.42578125" style="62" bestFit="1" customWidth="1"/>
    <col min="5126" max="5126" width="5.42578125" style="62" customWidth="1"/>
    <col min="5127" max="5127" width="6.140625" style="62" customWidth="1"/>
    <col min="5128" max="5129" width="11.42578125" style="62"/>
    <col min="5130" max="5130" width="4.7109375" style="62" customWidth="1"/>
    <col min="5131" max="5131" width="5" style="62" customWidth="1"/>
    <col min="5132" max="5132" width="2.28515625" style="62" customWidth="1"/>
    <col min="5133" max="5133" width="26" style="62" customWidth="1"/>
    <col min="5134" max="5134" width="8" style="62" customWidth="1"/>
    <col min="5135" max="5135" width="1" style="62" customWidth="1"/>
    <col min="5136" max="5136" width="6.7109375" style="62" customWidth="1"/>
    <col min="5137" max="5137" width="1" style="62" customWidth="1"/>
    <col min="5138" max="5138" width="6.7109375" style="62" customWidth="1"/>
    <col min="5139" max="5139" width="1" style="62" customWidth="1"/>
    <col min="5140" max="5140" width="6.7109375" style="62" customWidth="1"/>
    <col min="5141" max="5141" width="1" style="62" customWidth="1"/>
    <col min="5142" max="5142" width="6.7109375" style="62" customWidth="1"/>
    <col min="5143" max="5143" width="1" style="62" customWidth="1"/>
    <col min="5144" max="5144" width="6.7109375" style="62" customWidth="1"/>
    <col min="5145" max="5145" width="1" style="62" customWidth="1"/>
    <col min="5146" max="5147" width="6.7109375" style="62" customWidth="1"/>
    <col min="5148" max="5373" width="11.42578125" style="62"/>
    <col min="5374" max="5376" width="0" style="62" hidden="1" customWidth="1"/>
    <col min="5377" max="5377" width="7.85546875" style="62" customWidth="1"/>
    <col min="5378" max="5378" width="2" style="62" customWidth="1"/>
    <col min="5379" max="5379" width="1.5703125" style="62" customWidth="1"/>
    <col min="5380" max="5380" width="53.140625" style="62" customWidth="1"/>
    <col min="5381" max="5381" width="5.42578125" style="62" bestFit="1" customWidth="1"/>
    <col min="5382" max="5382" width="5.42578125" style="62" customWidth="1"/>
    <col min="5383" max="5383" width="6.140625" style="62" customWidth="1"/>
    <col min="5384" max="5385" width="11.42578125" style="62"/>
    <col min="5386" max="5386" width="4.7109375" style="62" customWidth="1"/>
    <col min="5387" max="5387" width="5" style="62" customWidth="1"/>
    <col min="5388" max="5388" width="2.28515625" style="62" customWidth="1"/>
    <col min="5389" max="5389" width="26" style="62" customWidth="1"/>
    <col min="5390" max="5390" width="8" style="62" customWidth="1"/>
    <col min="5391" max="5391" width="1" style="62" customWidth="1"/>
    <col min="5392" max="5392" width="6.7109375" style="62" customWidth="1"/>
    <col min="5393" max="5393" width="1" style="62" customWidth="1"/>
    <col min="5394" max="5394" width="6.7109375" style="62" customWidth="1"/>
    <col min="5395" max="5395" width="1" style="62" customWidth="1"/>
    <col min="5396" max="5396" width="6.7109375" style="62" customWidth="1"/>
    <col min="5397" max="5397" width="1" style="62" customWidth="1"/>
    <col min="5398" max="5398" width="6.7109375" style="62" customWidth="1"/>
    <col min="5399" max="5399" width="1" style="62" customWidth="1"/>
    <col min="5400" max="5400" width="6.7109375" style="62" customWidth="1"/>
    <col min="5401" max="5401" width="1" style="62" customWidth="1"/>
    <col min="5402" max="5403" width="6.7109375" style="62" customWidth="1"/>
    <col min="5404" max="5629" width="11.42578125" style="62"/>
    <col min="5630" max="5632" width="0" style="62" hidden="1" customWidth="1"/>
    <col min="5633" max="5633" width="7.85546875" style="62" customWidth="1"/>
    <col min="5634" max="5634" width="2" style="62" customWidth="1"/>
    <col min="5635" max="5635" width="1.5703125" style="62" customWidth="1"/>
    <col min="5636" max="5636" width="53.140625" style="62" customWidth="1"/>
    <col min="5637" max="5637" width="5.42578125" style="62" bestFit="1" customWidth="1"/>
    <col min="5638" max="5638" width="5.42578125" style="62" customWidth="1"/>
    <col min="5639" max="5639" width="6.140625" style="62" customWidth="1"/>
    <col min="5640" max="5641" width="11.42578125" style="62"/>
    <col min="5642" max="5642" width="4.7109375" style="62" customWidth="1"/>
    <col min="5643" max="5643" width="5" style="62" customWidth="1"/>
    <col min="5644" max="5644" width="2.28515625" style="62" customWidth="1"/>
    <col min="5645" max="5645" width="26" style="62" customWidth="1"/>
    <col min="5646" max="5646" width="8" style="62" customWidth="1"/>
    <col min="5647" max="5647" width="1" style="62" customWidth="1"/>
    <col min="5648" max="5648" width="6.7109375" style="62" customWidth="1"/>
    <col min="5649" max="5649" width="1" style="62" customWidth="1"/>
    <col min="5650" max="5650" width="6.7109375" style="62" customWidth="1"/>
    <col min="5651" max="5651" width="1" style="62" customWidth="1"/>
    <col min="5652" max="5652" width="6.7109375" style="62" customWidth="1"/>
    <col min="5653" max="5653" width="1" style="62" customWidth="1"/>
    <col min="5654" max="5654" width="6.7109375" style="62" customWidth="1"/>
    <col min="5655" max="5655" width="1" style="62" customWidth="1"/>
    <col min="5656" max="5656" width="6.7109375" style="62" customWidth="1"/>
    <col min="5657" max="5657" width="1" style="62" customWidth="1"/>
    <col min="5658" max="5659" width="6.7109375" style="62" customWidth="1"/>
    <col min="5660" max="5885" width="11.42578125" style="62"/>
    <col min="5886" max="5888" width="0" style="62" hidden="1" customWidth="1"/>
    <col min="5889" max="5889" width="7.85546875" style="62" customWidth="1"/>
    <col min="5890" max="5890" width="2" style="62" customWidth="1"/>
    <col min="5891" max="5891" width="1.5703125" style="62" customWidth="1"/>
    <col min="5892" max="5892" width="53.140625" style="62" customWidth="1"/>
    <col min="5893" max="5893" width="5.42578125" style="62" bestFit="1" customWidth="1"/>
    <col min="5894" max="5894" width="5.42578125" style="62" customWidth="1"/>
    <col min="5895" max="5895" width="6.140625" style="62" customWidth="1"/>
    <col min="5896" max="5897" width="11.42578125" style="62"/>
    <col min="5898" max="5898" width="4.7109375" style="62" customWidth="1"/>
    <col min="5899" max="5899" width="5" style="62" customWidth="1"/>
    <col min="5900" max="5900" width="2.28515625" style="62" customWidth="1"/>
    <col min="5901" max="5901" width="26" style="62" customWidth="1"/>
    <col min="5902" max="5902" width="8" style="62" customWidth="1"/>
    <col min="5903" max="5903" width="1" style="62" customWidth="1"/>
    <col min="5904" max="5904" width="6.7109375" style="62" customWidth="1"/>
    <col min="5905" max="5905" width="1" style="62" customWidth="1"/>
    <col min="5906" max="5906" width="6.7109375" style="62" customWidth="1"/>
    <col min="5907" max="5907" width="1" style="62" customWidth="1"/>
    <col min="5908" max="5908" width="6.7109375" style="62" customWidth="1"/>
    <col min="5909" max="5909" width="1" style="62" customWidth="1"/>
    <col min="5910" max="5910" width="6.7109375" style="62" customWidth="1"/>
    <col min="5911" max="5911" width="1" style="62" customWidth="1"/>
    <col min="5912" max="5912" width="6.7109375" style="62" customWidth="1"/>
    <col min="5913" max="5913" width="1" style="62" customWidth="1"/>
    <col min="5914" max="5915" width="6.7109375" style="62" customWidth="1"/>
    <col min="5916" max="6141" width="11.42578125" style="62"/>
    <col min="6142" max="6144" width="0" style="62" hidden="1" customWidth="1"/>
    <col min="6145" max="6145" width="7.85546875" style="62" customWidth="1"/>
    <col min="6146" max="6146" width="2" style="62" customWidth="1"/>
    <col min="6147" max="6147" width="1.5703125" style="62" customWidth="1"/>
    <col min="6148" max="6148" width="53.140625" style="62" customWidth="1"/>
    <col min="6149" max="6149" width="5.42578125" style="62" bestFit="1" customWidth="1"/>
    <col min="6150" max="6150" width="5.42578125" style="62" customWidth="1"/>
    <col min="6151" max="6151" width="6.140625" style="62" customWidth="1"/>
    <col min="6152" max="6153" width="11.42578125" style="62"/>
    <col min="6154" max="6154" width="4.7109375" style="62" customWidth="1"/>
    <col min="6155" max="6155" width="5" style="62" customWidth="1"/>
    <col min="6156" max="6156" width="2.28515625" style="62" customWidth="1"/>
    <col min="6157" max="6157" width="26" style="62" customWidth="1"/>
    <col min="6158" max="6158" width="8" style="62" customWidth="1"/>
    <col min="6159" max="6159" width="1" style="62" customWidth="1"/>
    <col min="6160" max="6160" width="6.7109375" style="62" customWidth="1"/>
    <col min="6161" max="6161" width="1" style="62" customWidth="1"/>
    <col min="6162" max="6162" width="6.7109375" style="62" customWidth="1"/>
    <col min="6163" max="6163" width="1" style="62" customWidth="1"/>
    <col min="6164" max="6164" width="6.7109375" style="62" customWidth="1"/>
    <col min="6165" max="6165" width="1" style="62" customWidth="1"/>
    <col min="6166" max="6166" width="6.7109375" style="62" customWidth="1"/>
    <col min="6167" max="6167" width="1" style="62" customWidth="1"/>
    <col min="6168" max="6168" width="6.7109375" style="62" customWidth="1"/>
    <col min="6169" max="6169" width="1" style="62" customWidth="1"/>
    <col min="6170" max="6171" width="6.7109375" style="62" customWidth="1"/>
    <col min="6172" max="6397" width="11.42578125" style="62"/>
    <col min="6398" max="6400" width="0" style="62" hidden="1" customWidth="1"/>
    <col min="6401" max="6401" width="7.85546875" style="62" customWidth="1"/>
    <col min="6402" max="6402" width="2" style="62" customWidth="1"/>
    <col min="6403" max="6403" width="1.5703125" style="62" customWidth="1"/>
    <col min="6404" max="6404" width="53.140625" style="62" customWidth="1"/>
    <col min="6405" max="6405" width="5.42578125" style="62" bestFit="1" customWidth="1"/>
    <col min="6406" max="6406" width="5.42578125" style="62" customWidth="1"/>
    <col min="6407" max="6407" width="6.140625" style="62" customWidth="1"/>
    <col min="6408" max="6409" width="11.42578125" style="62"/>
    <col min="6410" max="6410" width="4.7109375" style="62" customWidth="1"/>
    <col min="6411" max="6411" width="5" style="62" customWidth="1"/>
    <col min="6412" max="6412" width="2.28515625" style="62" customWidth="1"/>
    <col min="6413" max="6413" width="26" style="62" customWidth="1"/>
    <col min="6414" max="6414" width="8" style="62" customWidth="1"/>
    <col min="6415" max="6415" width="1" style="62" customWidth="1"/>
    <col min="6416" max="6416" width="6.7109375" style="62" customWidth="1"/>
    <col min="6417" max="6417" width="1" style="62" customWidth="1"/>
    <col min="6418" max="6418" width="6.7109375" style="62" customWidth="1"/>
    <col min="6419" max="6419" width="1" style="62" customWidth="1"/>
    <col min="6420" max="6420" width="6.7109375" style="62" customWidth="1"/>
    <col min="6421" max="6421" width="1" style="62" customWidth="1"/>
    <col min="6422" max="6422" width="6.7109375" style="62" customWidth="1"/>
    <col min="6423" max="6423" width="1" style="62" customWidth="1"/>
    <col min="6424" max="6424" width="6.7109375" style="62" customWidth="1"/>
    <col min="6425" max="6425" width="1" style="62" customWidth="1"/>
    <col min="6426" max="6427" width="6.7109375" style="62" customWidth="1"/>
    <col min="6428" max="6653" width="11.42578125" style="62"/>
    <col min="6654" max="6656" width="0" style="62" hidden="1" customWidth="1"/>
    <col min="6657" max="6657" width="7.85546875" style="62" customWidth="1"/>
    <col min="6658" max="6658" width="2" style="62" customWidth="1"/>
    <col min="6659" max="6659" width="1.5703125" style="62" customWidth="1"/>
    <col min="6660" max="6660" width="53.140625" style="62" customWidth="1"/>
    <col min="6661" max="6661" width="5.42578125" style="62" bestFit="1" customWidth="1"/>
    <col min="6662" max="6662" width="5.42578125" style="62" customWidth="1"/>
    <col min="6663" max="6663" width="6.140625" style="62" customWidth="1"/>
    <col min="6664" max="6665" width="11.42578125" style="62"/>
    <col min="6666" max="6666" width="4.7109375" style="62" customWidth="1"/>
    <col min="6667" max="6667" width="5" style="62" customWidth="1"/>
    <col min="6668" max="6668" width="2.28515625" style="62" customWidth="1"/>
    <col min="6669" max="6669" width="26" style="62" customWidth="1"/>
    <col min="6670" max="6670" width="8" style="62" customWidth="1"/>
    <col min="6671" max="6671" width="1" style="62" customWidth="1"/>
    <col min="6672" max="6672" width="6.7109375" style="62" customWidth="1"/>
    <col min="6673" max="6673" width="1" style="62" customWidth="1"/>
    <col min="6674" max="6674" width="6.7109375" style="62" customWidth="1"/>
    <col min="6675" max="6675" width="1" style="62" customWidth="1"/>
    <col min="6676" max="6676" width="6.7109375" style="62" customWidth="1"/>
    <col min="6677" max="6677" width="1" style="62" customWidth="1"/>
    <col min="6678" max="6678" width="6.7109375" style="62" customWidth="1"/>
    <col min="6679" max="6679" width="1" style="62" customWidth="1"/>
    <col min="6680" max="6680" width="6.7109375" style="62" customWidth="1"/>
    <col min="6681" max="6681" width="1" style="62" customWidth="1"/>
    <col min="6682" max="6683" width="6.7109375" style="62" customWidth="1"/>
    <col min="6684" max="6909" width="11.42578125" style="62"/>
    <col min="6910" max="6912" width="0" style="62" hidden="1" customWidth="1"/>
    <col min="6913" max="6913" width="7.85546875" style="62" customWidth="1"/>
    <col min="6914" max="6914" width="2" style="62" customWidth="1"/>
    <col min="6915" max="6915" width="1.5703125" style="62" customWidth="1"/>
    <col min="6916" max="6916" width="53.140625" style="62" customWidth="1"/>
    <col min="6917" max="6917" width="5.42578125" style="62" bestFit="1" customWidth="1"/>
    <col min="6918" max="6918" width="5.42578125" style="62" customWidth="1"/>
    <col min="6919" max="6919" width="6.140625" style="62" customWidth="1"/>
    <col min="6920" max="6921" width="11.42578125" style="62"/>
    <col min="6922" max="6922" width="4.7109375" style="62" customWidth="1"/>
    <col min="6923" max="6923" width="5" style="62" customWidth="1"/>
    <col min="6924" max="6924" width="2.28515625" style="62" customWidth="1"/>
    <col min="6925" max="6925" width="26" style="62" customWidth="1"/>
    <col min="6926" max="6926" width="8" style="62" customWidth="1"/>
    <col min="6927" max="6927" width="1" style="62" customWidth="1"/>
    <col min="6928" max="6928" width="6.7109375" style="62" customWidth="1"/>
    <col min="6929" max="6929" width="1" style="62" customWidth="1"/>
    <col min="6930" max="6930" width="6.7109375" style="62" customWidth="1"/>
    <col min="6931" max="6931" width="1" style="62" customWidth="1"/>
    <col min="6932" max="6932" width="6.7109375" style="62" customWidth="1"/>
    <col min="6933" max="6933" width="1" style="62" customWidth="1"/>
    <col min="6934" max="6934" width="6.7109375" style="62" customWidth="1"/>
    <col min="6935" max="6935" width="1" style="62" customWidth="1"/>
    <col min="6936" max="6936" width="6.7109375" style="62" customWidth="1"/>
    <col min="6937" max="6937" width="1" style="62" customWidth="1"/>
    <col min="6938" max="6939" width="6.7109375" style="62" customWidth="1"/>
    <col min="6940" max="7165" width="11.42578125" style="62"/>
    <col min="7166" max="7168" width="0" style="62" hidden="1" customWidth="1"/>
    <col min="7169" max="7169" width="7.85546875" style="62" customWidth="1"/>
    <col min="7170" max="7170" width="2" style="62" customWidth="1"/>
    <col min="7171" max="7171" width="1.5703125" style="62" customWidth="1"/>
    <col min="7172" max="7172" width="53.140625" style="62" customWidth="1"/>
    <col min="7173" max="7173" width="5.42578125" style="62" bestFit="1" customWidth="1"/>
    <col min="7174" max="7174" width="5.42578125" style="62" customWidth="1"/>
    <col min="7175" max="7175" width="6.140625" style="62" customWidth="1"/>
    <col min="7176" max="7177" width="11.42578125" style="62"/>
    <col min="7178" max="7178" width="4.7109375" style="62" customWidth="1"/>
    <col min="7179" max="7179" width="5" style="62" customWidth="1"/>
    <col min="7180" max="7180" width="2.28515625" style="62" customWidth="1"/>
    <col min="7181" max="7181" width="26" style="62" customWidth="1"/>
    <col min="7182" max="7182" width="8" style="62" customWidth="1"/>
    <col min="7183" max="7183" width="1" style="62" customWidth="1"/>
    <col min="7184" max="7184" width="6.7109375" style="62" customWidth="1"/>
    <col min="7185" max="7185" width="1" style="62" customWidth="1"/>
    <col min="7186" max="7186" width="6.7109375" style="62" customWidth="1"/>
    <col min="7187" max="7187" width="1" style="62" customWidth="1"/>
    <col min="7188" max="7188" width="6.7109375" style="62" customWidth="1"/>
    <col min="7189" max="7189" width="1" style="62" customWidth="1"/>
    <col min="7190" max="7190" width="6.7109375" style="62" customWidth="1"/>
    <col min="7191" max="7191" width="1" style="62" customWidth="1"/>
    <col min="7192" max="7192" width="6.7109375" style="62" customWidth="1"/>
    <col min="7193" max="7193" width="1" style="62" customWidth="1"/>
    <col min="7194" max="7195" width="6.7109375" style="62" customWidth="1"/>
    <col min="7196" max="7421" width="11.42578125" style="62"/>
    <col min="7422" max="7424" width="0" style="62" hidden="1" customWidth="1"/>
    <col min="7425" max="7425" width="7.85546875" style="62" customWidth="1"/>
    <col min="7426" max="7426" width="2" style="62" customWidth="1"/>
    <col min="7427" max="7427" width="1.5703125" style="62" customWidth="1"/>
    <col min="7428" max="7428" width="53.140625" style="62" customWidth="1"/>
    <col min="7429" max="7429" width="5.42578125" style="62" bestFit="1" customWidth="1"/>
    <col min="7430" max="7430" width="5.42578125" style="62" customWidth="1"/>
    <col min="7431" max="7431" width="6.140625" style="62" customWidth="1"/>
    <col min="7432" max="7433" width="11.42578125" style="62"/>
    <col min="7434" max="7434" width="4.7109375" style="62" customWidth="1"/>
    <col min="7435" max="7435" width="5" style="62" customWidth="1"/>
    <col min="7436" max="7436" width="2.28515625" style="62" customWidth="1"/>
    <col min="7437" max="7437" width="26" style="62" customWidth="1"/>
    <col min="7438" max="7438" width="8" style="62" customWidth="1"/>
    <col min="7439" max="7439" width="1" style="62" customWidth="1"/>
    <col min="7440" max="7440" width="6.7109375" style="62" customWidth="1"/>
    <col min="7441" max="7441" width="1" style="62" customWidth="1"/>
    <col min="7442" max="7442" width="6.7109375" style="62" customWidth="1"/>
    <col min="7443" max="7443" width="1" style="62" customWidth="1"/>
    <col min="7444" max="7444" width="6.7109375" style="62" customWidth="1"/>
    <col min="7445" max="7445" width="1" style="62" customWidth="1"/>
    <col min="7446" max="7446" width="6.7109375" style="62" customWidth="1"/>
    <col min="7447" max="7447" width="1" style="62" customWidth="1"/>
    <col min="7448" max="7448" width="6.7109375" style="62" customWidth="1"/>
    <col min="7449" max="7449" width="1" style="62" customWidth="1"/>
    <col min="7450" max="7451" width="6.7109375" style="62" customWidth="1"/>
    <col min="7452" max="7677" width="11.42578125" style="62"/>
    <col min="7678" max="7680" width="0" style="62" hidden="1" customWidth="1"/>
    <col min="7681" max="7681" width="7.85546875" style="62" customWidth="1"/>
    <col min="7682" max="7682" width="2" style="62" customWidth="1"/>
    <col min="7683" max="7683" width="1.5703125" style="62" customWidth="1"/>
    <col min="7684" max="7684" width="53.140625" style="62" customWidth="1"/>
    <col min="7685" max="7685" width="5.42578125" style="62" bestFit="1" customWidth="1"/>
    <col min="7686" max="7686" width="5.42578125" style="62" customWidth="1"/>
    <col min="7687" max="7687" width="6.140625" style="62" customWidth="1"/>
    <col min="7688" max="7689" width="11.42578125" style="62"/>
    <col min="7690" max="7690" width="4.7109375" style="62" customWidth="1"/>
    <col min="7691" max="7691" width="5" style="62" customWidth="1"/>
    <col min="7692" max="7692" width="2.28515625" style="62" customWidth="1"/>
    <col min="7693" max="7693" width="26" style="62" customWidth="1"/>
    <col min="7694" max="7694" width="8" style="62" customWidth="1"/>
    <col min="7695" max="7695" width="1" style="62" customWidth="1"/>
    <col min="7696" max="7696" width="6.7109375" style="62" customWidth="1"/>
    <col min="7697" max="7697" width="1" style="62" customWidth="1"/>
    <col min="7698" max="7698" width="6.7109375" style="62" customWidth="1"/>
    <col min="7699" max="7699" width="1" style="62" customWidth="1"/>
    <col min="7700" max="7700" width="6.7109375" style="62" customWidth="1"/>
    <col min="7701" max="7701" width="1" style="62" customWidth="1"/>
    <col min="7702" max="7702" width="6.7109375" style="62" customWidth="1"/>
    <col min="7703" max="7703" width="1" style="62" customWidth="1"/>
    <col min="7704" max="7704" width="6.7109375" style="62" customWidth="1"/>
    <col min="7705" max="7705" width="1" style="62" customWidth="1"/>
    <col min="7706" max="7707" width="6.7109375" style="62" customWidth="1"/>
    <col min="7708" max="7933" width="11.42578125" style="62"/>
    <col min="7934" max="7936" width="0" style="62" hidden="1" customWidth="1"/>
    <col min="7937" max="7937" width="7.85546875" style="62" customWidth="1"/>
    <col min="7938" max="7938" width="2" style="62" customWidth="1"/>
    <col min="7939" max="7939" width="1.5703125" style="62" customWidth="1"/>
    <col min="7940" max="7940" width="53.140625" style="62" customWidth="1"/>
    <col min="7941" max="7941" width="5.42578125" style="62" bestFit="1" customWidth="1"/>
    <col min="7942" max="7942" width="5.42578125" style="62" customWidth="1"/>
    <col min="7943" max="7943" width="6.140625" style="62" customWidth="1"/>
    <col min="7944" max="7945" width="11.42578125" style="62"/>
    <col min="7946" max="7946" width="4.7109375" style="62" customWidth="1"/>
    <col min="7947" max="7947" width="5" style="62" customWidth="1"/>
    <col min="7948" max="7948" width="2.28515625" style="62" customWidth="1"/>
    <col min="7949" max="7949" width="26" style="62" customWidth="1"/>
    <col min="7950" max="7950" width="8" style="62" customWidth="1"/>
    <col min="7951" max="7951" width="1" style="62" customWidth="1"/>
    <col min="7952" max="7952" width="6.7109375" style="62" customWidth="1"/>
    <col min="7953" max="7953" width="1" style="62" customWidth="1"/>
    <col min="7954" max="7954" width="6.7109375" style="62" customWidth="1"/>
    <col min="7955" max="7955" width="1" style="62" customWidth="1"/>
    <col min="7956" max="7956" width="6.7109375" style="62" customWidth="1"/>
    <col min="7957" max="7957" width="1" style="62" customWidth="1"/>
    <col min="7958" max="7958" width="6.7109375" style="62" customWidth="1"/>
    <col min="7959" max="7959" width="1" style="62" customWidth="1"/>
    <col min="7960" max="7960" width="6.7109375" style="62" customWidth="1"/>
    <col min="7961" max="7961" width="1" style="62" customWidth="1"/>
    <col min="7962" max="7963" width="6.7109375" style="62" customWidth="1"/>
    <col min="7964" max="8189" width="11.42578125" style="62"/>
    <col min="8190" max="8192" width="0" style="62" hidden="1" customWidth="1"/>
    <col min="8193" max="8193" width="7.85546875" style="62" customWidth="1"/>
    <col min="8194" max="8194" width="2" style="62" customWidth="1"/>
    <col min="8195" max="8195" width="1.5703125" style="62" customWidth="1"/>
    <col min="8196" max="8196" width="53.140625" style="62" customWidth="1"/>
    <col min="8197" max="8197" width="5.42578125" style="62" bestFit="1" customWidth="1"/>
    <col min="8198" max="8198" width="5.42578125" style="62" customWidth="1"/>
    <col min="8199" max="8199" width="6.140625" style="62" customWidth="1"/>
    <col min="8200" max="8201" width="11.42578125" style="62"/>
    <col min="8202" max="8202" width="4.7109375" style="62" customWidth="1"/>
    <col min="8203" max="8203" width="5" style="62" customWidth="1"/>
    <col min="8204" max="8204" width="2.28515625" style="62" customWidth="1"/>
    <col min="8205" max="8205" width="26" style="62" customWidth="1"/>
    <col min="8206" max="8206" width="8" style="62" customWidth="1"/>
    <col min="8207" max="8207" width="1" style="62" customWidth="1"/>
    <col min="8208" max="8208" width="6.7109375" style="62" customWidth="1"/>
    <col min="8209" max="8209" width="1" style="62" customWidth="1"/>
    <col min="8210" max="8210" width="6.7109375" style="62" customWidth="1"/>
    <col min="8211" max="8211" width="1" style="62" customWidth="1"/>
    <col min="8212" max="8212" width="6.7109375" style="62" customWidth="1"/>
    <col min="8213" max="8213" width="1" style="62" customWidth="1"/>
    <col min="8214" max="8214" width="6.7109375" style="62" customWidth="1"/>
    <col min="8215" max="8215" width="1" style="62" customWidth="1"/>
    <col min="8216" max="8216" width="6.7109375" style="62" customWidth="1"/>
    <col min="8217" max="8217" width="1" style="62" customWidth="1"/>
    <col min="8218" max="8219" width="6.7109375" style="62" customWidth="1"/>
    <col min="8220" max="8445" width="11.42578125" style="62"/>
    <col min="8446" max="8448" width="0" style="62" hidden="1" customWidth="1"/>
    <col min="8449" max="8449" width="7.85546875" style="62" customWidth="1"/>
    <col min="8450" max="8450" width="2" style="62" customWidth="1"/>
    <col min="8451" max="8451" width="1.5703125" style="62" customWidth="1"/>
    <col min="8452" max="8452" width="53.140625" style="62" customWidth="1"/>
    <col min="8453" max="8453" width="5.42578125" style="62" bestFit="1" customWidth="1"/>
    <col min="8454" max="8454" width="5.42578125" style="62" customWidth="1"/>
    <col min="8455" max="8455" width="6.140625" style="62" customWidth="1"/>
    <col min="8456" max="8457" width="11.42578125" style="62"/>
    <col min="8458" max="8458" width="4.7109375" style="62" customWidth="1"/>
    <col min="8459" max="8459" width="5" style="62" customWidth="1"/>
    <col min="8460" max="8460" width="2.28515625" style="62" customWidth="1"/>
    <col min="8461" max="8461" width="26" style="62" customWidth="1"/>
    <col min="8462" max="8462" width="8" style="62" customWidth="1"/>
    <col min="8463" max="8463" width="1" style="62" customWidth="1"/>
    <col min="8464" max="8464" width="6.7109375" style="62" customWidth="1"/>
    <col min="8465" max="8465" width="1" style="62" customWidth="1"/>
    <col min="8466" max="8466" width="6.7109375" style="62" customWidth="1"/>
    <col min="8467" max="8467" width="1" style="62" customWidth="1"/>
    <col min="8468" max="8468" width="6.7109375" style="62" customWidth="1"/>
    <col min="8469" max="8469" width="1" style="62" customWidth="1"/>
    <col min="8470" max="8470" width="6.7109375" style="62" customWidth="1"/>
    <col min="8471" max="8471" width="1" style="62" customWidth="1"/>
    <col min="8472" max="8472" width="6.7109375" style="62" customWidth="1"/>
    <col min="8473" max="8473" width="1" style="62" customWidth="1"/>
    <col min="8474" max="8475" width="6.7109375" style="62" customWidth="1"/>
    <col min="8476" max="8701" width="11.42578125" style="62"/>
    <col min="8702" max="8704" width="0" style="62" hidden="1" customWidth="1"/>
    <col min="8705" max="8705" width="7.85546875" style="62" customWidth="1"/>
    <col min="8706" max="8706" width="2" style="62" customWidth="1"/>
    <col min="8707" max="8707" width="1.5703125" style="62" customWidth="1"/>
    <col min="8708" max="8708" width="53.140625" style="62" customWidth="1"/>
    <col min="8709" max="8709" width="5.42578125" style="62" bestFit="1" customWidth="1"/>
    <col min="8710" max="8710" width="5.42578125" style="62" customWidth="1"/>
    <col min="8711" max="8711" width="6.140625" style="62" customWidth="1"/>
    <col min="8712" max="8713" width="11.42578125" style="62"/>
    <col min="8714" max="8714" width="4.7109375" style="62" customWidth="1"/>
    <col min="8715" max="8715" width="5" style="62" customWidth="1"/>
    <col min="8716" max="8716" width="2.28515625" style="62" customWidth="1"/>
    <col min="8717" max="8717" width="26" style="62" customWidth="1"/>
    <col min="8718" max="8718" width="8" style="62" customWidth="1"/>
    <col min="8719" max="8719" width="1" style="62" customWidth="1"/>
    <col min="8720" max="8720" width="6.7109375" style="62" customWidth="1"/>
    <col min="8721" max="8721" width="1" style="62" customWidth="1"/>
    <col min="8722" max="8722" width="6.7109375" style="62" customWidth="1"/>
    <col min="8723" max="8723" width="1" style="62" customWidth="1"/>
    <col min="8724" max="8724" width="6.7109375" style="62" customWidth="1"/>
    <col min="8725" max="8725" width="1" style="62" customWidth="1"/>
    <col min="8726" max="8726" width="6.7109375" style="62" customWidth="1"/>
    <col min="8727" max="8727" width="1" style="62" customWidth="1"/>
    <col min="8728" max="8728" width="6.7109375" style="62" customWidth="1"/>
    <col min="8729" max="8729" width="1" style="62" customWidth="1"/>
    <col min="8730" max="8731" width="6.7109375" style="62" customWidth="1"/>
    <col min="8732" max="8957" width="11.42578125" style="62"/>
    <col min="8958" max="8960" width="0" style="62" hidden="1" customWidth="1"/>
    <col min="8961" max="8961" width="7.85546875" style="62" customWidth="1"/>
    <col min="8962" max="8962" width="2" style="62" customWidth="1"/>
    <col min="8963" max="8963" width="1.5703125" style="62" customWidth="1"/>
    <col min="8964" max="8964" width="53.140625" style="62" customWidth="1"/>
    <col min="8965" max="8965" width="5.42578125" style="62" bestFit="1" customWidth="1"/>
    <col min="8966" max="8966" width="5.42578125" style="62" customWidth="1"/>
    <col min="8967" max="8967" width="6.140625" style="62" customWidth="1"/>
    <col min="8968" max="8969" width="11.42578125" style="62"/>
    <col min="8970" max="8970" width="4.7109375" style="62" customWidth="1"/>
    <col min="8971" max="8971" width="5" style="62" customWidth="1"/>
    <col min="8972" max="8972" width="2.28515625" style="62" customWidth="1"/>
    <col min="8973" max="8973" width="26" style="62" customWidth="1"/>
    <col min="8974" max="8974" width="8" style="62" customWidth="1"/>
    <col min="8975" max="8975" width="1" style="62" customWidth="1"/>
    <col min="8976" max="8976" width="6.7109375" style="62" customWidth="1"/>
    <col min="8977" max="8977" width="1" style="62" customWidth="1"/>
    <col min="8978" max="8978" width="6.7109375" style="62" customWidth="1"/>
    <col min="8979" max="8979" width="1" style="62" customWidth="1"/>
    <col min="8980" max="8980" width="6.7109375" style="62" customWidth="1"/>
    <col min="8981" max="8981" width="1" style="62" customWidth="1"/>
    <col min="8982" max="8982" width="6.7109375" style="62" customWidth="1"/>
    <col min="8983" max="8983" width="1" style="62" customWidth="1"/>
    <col min="8984" max="8984" width="6.7109375" style="62" customWidth="1"/>
    <col min="8985" max="8985" width="1" style="62" customWidth="1"/>
    <col min="8986" max="8987" width="6.7109375" style="62" customWidth="1"/>
    <col min="8988" max="9213" width="11.42578125" style="62"/>
    <col min="9214" max="9216" width="0" style="62" hidden="1" customWidth="1"/>
    <col min="9217" max="9217" width="7.85546875" style="62" customWidth="1"/>
    <col min="9218" max="9218" width="2" style="62" customWidth="1"/>
    <col min="9219" max="9219" width="1.5703125" style="62" customWidth="1"/>
    <col min="9220" max="9220" width="53.140625" style="62" customWidth="1"/>
    <col min="9221" max="9221" width="5.42578125" style="62" bestFit="1" customWidth="1"/>
    <col min="9222" max="9222" width="5.42578125" style="62" customWidth="1"/>
    <col min="9223" max="9223" width="6.140625" style="62" customWidth="1"/>
    <col min="9224" max="9225" width="11.42578125" style="62"/>
    <col min="9226" max="9226" width="4.7109375" style="62" customWidth="1"/>
    <col min="9227" max="9227" width="5" style="62" customWidth="1"/>
    <col min="9228" max="9228" width="2.28515625" style="62" customWidth="1"/>
    <col min="9229" max="9229" width="26" style="62" customWidth="1"/>
    <col min="9230" max="9230" width="8" style="62" customWidth="1"/>
    <col min="9231" max="9231" width="1" style="62" customWidth="1"/>
    <col min="9232" max="9232" width="6.7109375" style="62" customWidth="1"/>
    <col min="9233" max="9233" width="1" style="62" customWidth="1"/>
    <col min="9234" max="9234" width="6.7109375" style="62" customWidth="1"/>
    <col min="9235" max="9235" width="1" style="62" customWidth="1"/>
    <col min="9236" max="9236" width="6.7109375" style="62" customWidth="1"/>
    <col min="9237" max="9237" width="1" style="62" customWidth="1"/>
    <col min="9238" max="9238" width="6.7109375" style="62" customWidth="1"/>
    <col min="9239" max="9239" width="1" style="62" customWidth="1"/>
    <col min="9240" max="9240" width="6.7109375" style="62" customWidth="1"/>
    <col min="9241" max="9241" width="1" style="62" customWidth="1"/>
    <col min="9242" max="9243" width="6.7109375" style="62" customWidth="1"/>
    <col min="9244" max="9469" width="11.42578125" style="62"/>
    <col min="9470" max="9472" width="0" style="62" hidden="1" customWidth="1"/>
    <col min="9473" max="9473" width="7.85546875" style="62" customWidth="1"/>
    <col min="9474" max="9474" width="2" style="62" customWidth="1"/>
    <col min="9475" max="9475" width="1.5703125" style="62" customWidth="1"/>
    <col min="9476" max="9476" width="53.140625" style="62" customWidth="1"/>
    <col min="9477" max="9477" width="5.42578125" style="62" bestFit="1" customWidth="1"/>
    <col min="9478" max="9478" width="5.42578125" style="62" customWidth="1"/>
    <col min="9479" max="9479" width="6.140625" style="62" customWidth="1"/>
    <col min="9480" max="9481" width="11.42578125" style="62"/>
    <col min="9482" max="9482" width="4.7109375" style="62" customWidth="1"/>
    <col min="9483" max="9483" width="5" style="62" customWidth="1"/>
    <col min="9484" max="9484" width="2.28515625" style="62" customWidth="1"/>
    <col min="9485" max="9485" width="26" style="62" customWidth="1"/>
    <col min="9486" max="9486" width="8" style="62" customWidth="1"/>
    <col min="9487" max="9487" width="1" style="62" customWidth="1"/>
    <col min="9488" max="9488" width="6.7109375" style="62" customWidth="1"/>
    <col min="9489" max="9489" width="1" style="62" customWidth="1"/>
    <col min="9490" max="9490" width="6.7109375" style="62" customWidth="1"/>
    <col min="9491" max="9491" width="1" style="62" customWidth="1"/>
    <col min="9492" max="9492" width="6.7109375" style="62" customWidth="1"/>
    <col min="9493" max="9493" width="1" style="62" customWidth="1"/>
    <col min="9494" max="9494" width="6.7109375" style="62" customWidth="1"/>
    <col min="9495" max="9495" width="1" style="62" customWidth="1"/>
    <col min="9496" max="9496" width="6.7109375" style="62" customWidth="1"/>
    <col min="9497" max="9497" width="1" style="62" customWidth="1"/>
    <col min="9498" max="9499" width="6.7109375" style="62" customWidth="1"/>
    <col min="9500" max="9725" width="11.42578125" style="62"/>
    <col min="9726" max="9728" width="0" style="62" hidden="1" customWidth="1"/>
    <col min="9729" max="9729" width="7.85546875" style="62" customWidth="1"/>
    <col min="9730" max="9730" width="2" style="62" customWidth="1"/>
    <col min="9731" max="9731" width="1.5703125" style="62" customWidth="1"/>
    <col min="9732" max="9732" width="53.140625" style="62" customWidth="1"/>
    <col min="9733" max="9733" width="5.42578125" style="62" bestFit="1" customWidth="1"/>
    <col min="9734" max="9734" width="5.42578125" style="62" customWidth="1"/>
    <col min="9735" max="9735" width="6.140625" style="62" customWidth="1"/>
    <col min="9736" max="9737" width="11.42578125" style="62"/>
    <col min="9738" max="9738" width="4.7109375" style="62" customWidth="1"/>
    <col min="9739" max="9739" width="5" style="62" customWidth="1"/>
    <col min="9740" max="9740" width="2.28515625" style="62" customWidth="1"/>
    <col min="9741" max="9741" width="26" style="62" customWidth="1"/>
    <col min="9742" max="9742" width="8" style="62" customWidth="1"/>
    <col min="9743" max="9743" width="1" style="62" customWidth="1"/>
    <col min="9744" max="9744" width="6.7109375" style="62" customWidth="1"/>
    <col min="9745" max="9745" width="1" style="62" customWidth="1"/>
    <col min="9746" max="9746" width="6.7109375" style="62" customWidth="1"/>
    <col min="9747" max="9747" width="1" style="62" customWidth="1"/>
    <col min="9748" max="9748" width="6.7109375" style="62" customWidth="1"/>
    <col min="9749" max="9749" width="1" style="62" customWidth="1"/>
    <col min="9750" max="9750" width="6.7109375" style="62" customWidth="1"/>
    <col min="9751" max="9751" width="1" style="62" customWidth="1"/>
    <col min="9752" max="9752" width="6.7109375" style="62" customWidth="1"/>
    <col min="9753" max="9753" width="1" style="62" customWidth="1"/>
    <col min="9754" max="9755" width="6.7109375" style="62" customWidth="1"/>
    <col min="9756" max="9981" width="11.42578125" style="62"/>
    <col min="9982" max="9984" width="0" style="62" hidden="1" customWidth="1"/>
    <col min="9985" max="9985" width="7.85546875" style="62" customWidth="1"/>
    <col min="9986" max="9986" width="2" style="62" customWidth="1"/>
    <col min="9987" max="9987" width="1.5703125" style="62" customWidth="1"/>
    <col min="9988" max="9988" width="53.140625" style="62" customWidth="1"/>
    <col min="9989" max="9989" width="5.42578125" style="62" bestFit="1" customWidth="1"/>
    <col min="9990" max="9990" width="5.42578125" style="62" customWidth="1"/>
    <col min="9991" max="9991" width="6.140625" style="62" customWidth="1"/>
    <col min="9992" max="9993" width="11.42578125" style="62"/>
    <col min="9994" max="9994" width="4.7109375" style="62" customWidth="1"/>
    <col min="9995" max="9995" width="5" style="62" customWidth="1"/>
    <col min="9996" max="9996" width="2.28515625" style="62" customWidth="1"/>
    <col min="9997" max="9997" width="26" style="62" customWidth="1"/>
    <col min="9998" max="9998" width="8" style="62" customWidth="1"/>
    <col min="9999" max="9999" width="1" style="62" customWidth="1"/>
    <col min="10000" max="10000" width="6.7109375" style="62" customWidth="1"/>
    <col min="10001" max="10001" width="1" style="62" customWidth="1"/>
    <col min="10002" max="10002" width="6.7109375" style="62" customWidth="1"/>
    <col min="10003" max="10003" width="1" style="62" customWidth="1"/>
    <col min="10004" max="10004" width="6.7109375" style="62" customWidth="1"/>
    <col min="10005" max="10005" width="1" style="62" customWidth="1"/>
    <col min="10006" max="10006" width="6.7109375" style="62" customWidth="1"/>
    <col min="10007" max="10007" width="1" style="62" customWidth="1"/>
    <col min="10008" max="10008" width="6.7109375" style="62" customWidth="1"/>
    <col min="10009" max="10009" width="1" style="62" customWidth="1"/>
    <col min="10010" max="10011" width="6.7109375" style="62" customWidth="1"/>
    <col min="10012" max="10237" width="11.42578125" style="62"/>
    <col min="10238" max="10240" width="0" style="62" hidden="1" customWidth="1"/>
    <col min="10241" max="10241" width="7.85546875" style="62" customWidth="1"/>
    <col min="10242" max="10242" width="2" style="62" customWidth="1"/>
    <col min="10243" max="10243" width="1.5703125" style="62" customWidth="1"/>
    <col min="10244" max="10244" width="53.140625" style="62" customWidth="1"/>
    <col min="10245" max="10245" width="5.42578125" style="62" bestFit="1" customWidth="1"/>
    <col min="10246" max="10246" width="5.42578125" style="62" customWidth="1"/>
    <col min="10247" max="10247" width="6.140625" style="62" customWidth="1"/>
    <col min="10248" max="10249" width="11.42578125" style="62"/>
    <col min="10250" max="10250" width="4.7109375" style="62" customWidth="1"/>
    <col min="10251" max="10251" width="5" style="62" customWidth="1"/>
    <col min="10252" max="10252" width="2.28515625" style="62" customWidth="1"/>
    <col min="10253" max="10253" width="26" style="62" customWidth="1"/>
    <col min="10254" max="10254" width="8" style="62" customWidth="1"/>
    <col min="10255" max="10255" width="1" style="62" customWidth="1"/>
    <col min="10256" max="10256" width="6.7109375" style="62" customWidth="1"/>
    <col min="10257" max="10257" width="1" style="62" customWidth="1"/>
    <col min="10258" max="10258" width="6.7109375" style="62" customWidth="1"/>
    <col min="10259" max="10259" width="1" style="62" customWidth="1"/>
    <col min="10260" max="10260" width="6.7109375" style="62" customWidth="1"/>
    <col min="10261" max="10261" width="1" style="62" customWidth="1"/>
    <col min="10262" max="10262" width="6.7109375" style="62" customWidth="1"/>
    <col min="10263" max="10263" width="1" style="62" customWidth="1"/>
    <col min="10264" max="10264" width="6.7109375" style="62" customWidth="1"/>
    <col min="10265" max="10265" width="1" style="62" customWidth="1"/>
    <col min="10266" max="10267" width="6.7109375" style="62" customWidth="1"/>
    <col min="10268" max="10493" width="11.42578125" style="62"/>
    <col min="10494" max="10496" width="0" style="62" hidden="1" customWidth="1"/>
    <col min="10497" max="10497" width="7.85546875" style="62" customWidth="1"/>
    <col min="10498" max="10498" width="2" style="62" customWidth="1"/>
    <col min="10499" max="10499" width="1.5703125" style="62" customWidth="1"/>
    <col min="10500" max="10500" width="53.140625" style="62" customWidth="1"/>
    <col min="10501" max="10501" width="5.42578125" style="62" bestFit="1" customWidth="1"/>
    <col min="10502" max="10502" width="5.42578125" style="62" customWidth="1"/>
    <col min="10503" max="10503" width="6.140625" style="62" customWidth="1"/>
    <col min="10504" max="10505" width="11.42578125" style="62"/>
    <col min="10506" max="10506" width="4.7109375" style="62" customWidth="1"/>
    <col min="10507" max="10507" width="5" style="62" customWidth="1"/>
    <col min="10508" max="10508" width="2.28515625" style="62" customWidth="1"/>
    <col min="10509" max="10509" width="26" style="62" customWidth="1"/>
    <col min="10510" max="10510" width="8" style="62" customWidth="1"/>
    <col min="10511" max="10511" width="1" style="62" customWidth="1"/>
    <col min="10512" max="10512" width="6.7109375" style="62" customWidth="1"/>
    <col min="10513" max="10513" width="1" style="62" customWidth="1"/>
    <col min="10514" max="10514" width="6.7109375" style="62" customWidth="1"/>
    <col min="10515" max="10515" width="1" style="62" customWidth="1"/>
    <col min="10516" max="10516" width="6.7109375" style="62" customWidth="1"/>
    <col min="10517" max="10517" width="1" style="62" customWidth="1"/>
    <col min="10518" max="10518" width="6.7109375" style="62" customWidth="1"/>
    <col min="10519" max="10519" width="1" style="62" customWidth="1"/>
    <col min="10520" max="10520" width="6.7109375" style="62" customWidth="1"/>
    <col min="10521" max="10521" width="1" style="62" customWidth="1"/>
    <col min="10522" max="10523" width="6.7109375" style="62" customWidth="1"/>
    <col min="10524" max="10749" width="11.42578125" style="62"/>
    <col min="10750" max="10752" width="0" style="62" hidden="1" customWidth="1"/>
    <col min="10753" max="10753" width="7.85546875" style="62" customWidth="1"/>
    <col min="10754" max="10754" width="2" style="62" customWidth="1"/>
    <col min="10755" max="10755" width="1.5703125" style="62" customWidth="1"/>
    <col min="10756" max="10756" width="53.140625" style="62" customWidth="1"/>
    <col min="10757" max="10757" width="5.42578125" style="62" bestFit="1" customWidth="1"/>
    <col min="10758" max="10758" width="5.42578125" style="62" customWidth="1"/>
    <col min="10759" max="10759" width="6.140625" style="62" customWidth="1"/>
    <col min="10760" max="10761" width="11.42578125" style="62"/>
    <col min="10762" max="10762" width="4.7109375" style="62" customWidth="1"/>
    <col min="10763" max="10763" width="5" style="62" customWidth="1"/>
    <col min="10764" max="10764" width="2.28515625" style="62" customWidth="1"/>
    <col min="10765" max="10765" width="26" style="62" customWidth="1"/>
    <col min="10766" max="10766" width="8" style="62" customWidth="1"/>
    <col min="10767" max="10767" width="1" style="62" customWidth="1"/>
    <col min="10768" max="10768" width="6.7109375" style="62" customWidth="1"/>
    <col min="10769" max="10769" width="1" style="62" customWidth="1"/>
    <col min="10770" max="10770" width="6.7109375" style="62" customWidth="1"/>
    <col min="10771" max="10771" width="1" style="62" customWidth="1"/>
    <col min="10772" max="10772" width="6.7109375" style="62" customWidth="1"/>
    <col min="10773" max="10773" width="1" style="62" customWidth="1"/>
    <col min="10774" max="10774" width="6.7109375" style="62" customWidth="1"/>
    <col min="10775" max="10775" width="1" style="62" customWidth="1"/>
    <col min="10776" max="10776" width="6.7109375" style="62" customWidth="1"/>
    <col min="10777" max="10777" width="1" style="62" customWidth="1"/>
    <col min="10778" max="10779" width="6.7109375" style="62" customWidth="1"/>
    <col min="10780" max="11005" width="11.42578125" style="62"/>
    <col min="11006" max="11008" width="0" style="62" hidden="1" customWidth="1"/>
    <col min="11009" max="11009" width="7.85546875" style="62" customWidth="1"/>
    <col min="11010" max="11010" width="2" style="62" customWidth="1"/>
    <col min="11011" max="11011" width="1.5703125" style="62" customWidth="1"/>
    <col min="11012" max="11012" width="53.140625" style="62" customWidth="1"/>
    <col min="11013" max="11013" width="5.42578125" style="62" bestFit="1" customWidth="1"/>
    <col min="11014" max="11014" width="5.42578125" style="62" customWidth="1"/>
    <col min="11015" max="11015" width="6.140625" style="62" customWidth="1"/>
    <col min="11016" max="11017" width="11.42578125" style="62"/>
    <col min="11018" max="11018" width="4.7109375" style="62" customWidth="1"/>
    <col min="11019" max="11019" width="5" style="62" customWidth="1"/>
    <col min="11020" max="11020" width="2.28515625" style="62" customWidth="1"/>
    <col min="11021" max="11021" width="26" style="62" customWidth="1"/>
    <col min="11022" max="11022" width="8" style="62" customWidth="1"/>
    <col min="11023" max="11023" width="1" style="62" customWidth="1"/>
    <col min="11024" max="11024" width="6.7109375" style="62" customWidth="1"/>
    <col min="11025" max="11025" width="1" style="62" customWidth="1"/>
    <col min="11026" max="11026" width="6.7109375" style="62" customWidth="1"/>
    <col min="11027" max="11027" width="1" style="62" customWidth="1"/>
    <col min="11028" max="11028" width="6.7109375" style="62" customWidth="1"/>
    <col min="11029" max="11029" width="1" style="62" customWidth="1"/>
    <col min="11030" max="11030" width="6.7109375" style="62" customWidth="1"/>
    <col min="11031" max="11031" width="1" style="62" customWidth="1"/>
    <col min="11032" max="11032" width="6.7109375" style="62" customWidth="1"/>
    <col min="11033" max="11033" width="1" style="62" customWidth="1"/>
    <col min="11034" max="11035" width="6.7109375" style="62" customWidth="1"/>
    <col min="11036" max="11261" width="11.42578125" style="62"/>
    <col min="11262" max="11264" width="0" style="62" hidden="1" customWidth="1"/>
    <col min="11265" max="11265" width="7.85546875" style="62" customWidth="1"/>
    <col min="11266" max="11266" width="2" style="62" customWidth="1"/>
    <col min="11267" max="11267" width="1.5703125" style="62" customWidth="1"/>
    <col min="11268" max="11268" width="53.140625" style="62" customWidth="1"/>
    <col min="11269" max="11269" width="5.42578125" style="62" bestFit="1" customWidth="1"/>
    <col min="11270" max="11270" width="5.42578125" style="62" customWidth="1"/>
    <col min="11271" max="11271" width="6.140625" style="62" customWidth="1"/>
    <col min="11272" max="11273" width="11.42578125" style="62"/>
    <col min="11274" max="11274" width="4.7109375" style="62" customWidth="1"/>
    <col min="11275" max="11275" width="5" style="62" customWidth="1"/>
    <col min="11276" max="11276" width="2.28515625" style="62" customWidth="1"/>
    <col min="11277" max="11277" width="26" style="62" customWidth="1"/>
    <col min="11278" max="11278" width="8" style="62" customWidth="1"/>
    <col min="11279" max="11279" width="1" style="62" customWidth="1"/>
    <col min="11280" max="11280" width="6.7109375" style="62" customWidth="1"/>
    <col min="11281" max="11281" width="1" style="62" customWidth="1"/>
    <col min="11282" max="11282" width="6.7109375" style="62" customWidth="1"/>
    <col min="11283" max="11283" width="1" style="62" customWidth="1"/>
    <col min="11284" max="11284" width="6.7109375" style="62" customWidth="1"/>
    <col min="11285" max="11285" width="1" style="62" customWidth="1"/>
    <col min="11286" max="11286" width="6.7109375" style="62" customWidth="1"/>
    <col min="11287" max="11287" width="1" style="62" customWidth="1"/>
    <col min="11288" max="11288" width="6.7109375" style="62" customWidth="1"/>
    <col min="11289" max="11289" width="1" style="62" customWidth="1"/>
    <col min="11290" max="11291" width="6.7109375" style="62" customWidth="1"/>
    <col min="11292" max="11517" width="11.42578125" style="62"/>
    <col min="11518" max="11520" width="0" style="62" hidden="1" customWidth="1"/>
    <col min="11521" max="11521" width="7.85546875" style="62" customWidth="1"/>
    <col min="11522" max="11522" width="2" style="62" customWidth="1"/>
    <col min="11523" max="11523" width="1.5703125" style="62" customWidth="1"/>
    <col min="11524" max="11524" width="53.140625" style="62" customWidth="1"/>
    <col min="11525" max="11525" width="5.42578125" style="62" bestFit="1" customWidth="1"/>
    <col min="11526" max="11526" width="5.42578125" style="62" customWidth="1"/>
    <col min="11527" max="11527" width="6.140625" style="62" customWidth="1"/>
    <col min="11528" max="11529" width="11.42578125" style="62"/>
    <col min="11530" max="11530" width="4.7109375" style="62" customWidth="1"/>
    <col min="11531" max="11531" width="5" style="62" customWidth="1"/>
    <col min="11532" max="11532" width="2.28515625" style="62" customWidth="1"/>
    <col min="11533" max="11533" width="26" style="62" customWidth="1"/>
    <col min="11534" max="11534" width="8" style="62" customWidth="1"/>
    <col min="11535" max="11535" width="1" style="62" customWidth="1"/>
    <col min="11536" max="11536" width="6.7109375" style="62" customWidth="1"/>
    <col min="11537" max="11537" width="1" style="62" customWidth="1"/>
    <col min="11538" max="11538" width="6.7109375" style="62" customWidth="1"/>
    <col min="11539" max="11539" width="1" style="62" customWidth="1"/>
    <col min="11540" max="11540" width="6.7109375" style="62" customWidth="1"/>
    <col min="11541" max="11541" width="1" style="62" customWidth="1"/>
    <col min="11542" max="11542" width="6.7109375" style="62" customWidth="1"/>
    <col min="11543" max="11543" width="1" style="62" customWidth="1"/>
    <col min="11544" max="11544" width="6.7109375" style="62" customWidth="1"/>
    <col min="11545" max="11545" width="1" style="62" customWidth="1"/>
    <col min="11546" max="11547" width="6.7109375" style="62" customWidth="1"/>
    <col min="11548" max="11773" width="11.42578125" style="62"/>
    <col min="11774" max="11776" width="0" style="62" hidden="1" customWidth="1"/>
    <col min="11777" max="11777" width="7.85546875" style="62" customWidth="1"/>
    <col min="11778" max="11778" width="2" style="62" customWidth="1"/>
    <col min="11779" max="11779" width="1.5703125" style="62" customWidth="1"/>
    <col min="11780" max="11780" width="53.140625" style="62" customWidth="1"/>
    <col min="11781" max="11781" width="5.42578125" style="62" bestFit="1" customWidth="1"/>
    <col min="11782" max="11782" width="5.42578125" style="62" customWidth="1"/>
    <col min="11783" max="11783" width="6.140625" style="62" customWidth="1"/>
    <col min="11784" max="11785" width="11.42578125" style="62"/>
    <col min="11786" max="11786" width="4.7109375" style="62" customWidth="1"/>
    <col min="11787" max="11787" width="5" style="62" customWidth="1"/>
    <col min="11788" max="11788" width="2.28515625" style="62" customWidth="1"/>
    <col min="11789" max="11789" width="26" style="62" customWidth="1"/>
    <col min="11790" max="11790" width="8" style="62" customWidth="1"/>
    <col min="11791" max="11791" width="1" style="62" customWidth="1"/>
    <col min="11792" max="11792" width="6.7109375" style="62" customWidth="1"/>
    <col min="11793" max="11793" width="1" style="62" customWidth="1"/>
    <col min="11794" max="11794" width="6.7109375" style="62" customWidth="1"/>
    <col min="11795" max="11795" width="1" style="62" customWidth="1"/>
    <col min="11796" max="11796" width="6.7109375" style="62" customWidth="1"/>
    <col min="11797" max="11797" width="1" style="62" customWidth="1"/>
    <col min="11798" max="11798" width="6.7109375" style="62" customWidth="1"/>
    <col min="11799" max="11799" width="1" style="62" customWidth="1"/>
    <col min="11800" max="11800" width="6.7109375" style="62" customWidth="1"/>
    <col min="11801" max="11801" width="1" style="62" customWidth="1"/>
    <col min="11802" max="11803" width="6.7109375" style="62" customWidth="1"/>
    <col min="11804" max="12029" width="11.42578125" style="62"/>
    <col min="12030" max="12032" width="0" style="62" hidden="1" customWidth="1"/>
    <col min="12033" max="12033" width="7.85546875" style="62" customWidth="1"/>
    <col min="12034" max="12034" width="2" style="62" customWidth="1"/>
    <col min="12035" max="12035" width="1.5703125" style="62" customWidth="1"/>
    <col min="12036" max="12036" width="53.140625" style="62" customWidth="1"/>
    <col min="12037" max="12037" width="5.42578125" style="62" bestFit="1" customWidth="1"/>
    <col min="12038" max="12038" width="5.42578125" style="62" customWidth="1"/>
    <col min="12039" max="12039" width="6.140625" style="62" customWidth="1"/>
    <col min="12040" max="12041" width="11.42578125" style="62"/>
    <col min="12042" max="12042" width="4.7109375" style="62" customWidth="1"/>
    <col min="12043" max="12043" width="5" style="62" customWidth="1"/>
    <col min="12044" max="12044" width="2.28515625" style="62" customWidth="1"/>
    <col min="12045" max="12045" width="26" style="62" customWidth="1"/>
    <col min="12046" max="12046" width="8" style="62" customWidth="1"/>
    <col min="12047" max="12047" width="1" style="62" customWidth="1"/>
    <col min="12048" max="12048" width="6.7109375" style="62" customWidth="1"/>
    <col min="12049" max="12049" width="1" style="62" customWidth="1"/>
    <col min="12050" max="12050" width="6.7109375" style="62" customWidth="1"/>
    <col min="12051" max="12051" width="1" style="62" customWidth="1"/>
    <col min="12052" max="12052" width="6.7109375" style="62" customWidth="1"/>
    <col min="12053" max="12053" width="1" style="62" customWidth="1"/>
    <col min="12054" max="12054" width="6.7109375" style="62" customWidth="1"/>
    <col min="12055" max="12055" width="1" style="62" customWidth="1"/>
    <col min="12056" max="12056" width="6.7109375" style="62" customWidth="1"/>
    <col min="12057" max="12057" width="1" style="62" customWidth="1"/>
    <col min="12058" max="12059" width="6.7109375" style="62" customWidth="1"/>
    <col min="12060" max="12285" width="11.42578125" style="62"/>
    <col min="12286" max="12288" width="0" style="62" hidden="1" customWidth="1"/>
    <col min="12289" max="12289" width="7.85546875" style="62" customWidth="1"/>
    <col min="12290" max="12290" width="2" style="62" customWidth="1"/>
    <col min="12291" max="12291" width="1.5703125" style="62" customWidth="1"/>
    <col min="12292" max="12292" width="53.140625" style="62" customWidth="1"/>
    <col min="12293" max="12293" width="5.42578125" style="62" bestFit="1" customWidth="1"/>
    <col min="12294" max="12294" width="5.42578125" style="62" customWidth="1"/>
    <col min="12295" max="12295" width="6.140625" style="62" customWidth="1"/>
    <col min="12296" max="12297" width="11.42578125" style="62"/>
    <col min="12298" max="12298" width="4.7109375" style="62" customWidth="1"/>
    <col min="12299" max="12299" width="5" style="62" customWidth="1"/>
    <col min="12300" max="12300" width="2.28515625" style="62" customWidth="1"/>
    <col min="12301" max="12301" width="26" style="62" customWidth="1"/>
    <col min="12302" max="12302" width="8" style="62" customWidth="1"/>
    <col min="12303" max="12303" width="1" style="62" customWidth="1"/>
    <col min="12304" max="12304" width="6.7109375" style="62" customWidth="1"/>
    <col min="12305" max="12305" width="1" style="62" customWidth="1"/>
    <col min="12306" max="12306" width="6.7109375" style="62" customWidth="1"/>
    <col min="12307" max="12307" width="1" style="62" customWidth="1"/>
    <col min="12308" max="12308" width="6.7109375" style="62" customWidth="1"/>
    <col min="12309" max="12309" width="1" style="62" customWidth="1"/>
    <col min="12310" max="12310" width="6.7109375" style="62" customWidth="1"/>
    <col min="12311" max="12311" width="1" style="62" customWidth="1"/>
    <col min="12312" max="12312" width="6.7109375" style="62" customWidth="1"/>
    <col min="12313" max="12313" width="1" style="62" customWidth="1"/>
    <col min="12314" max="12315" width="6.7109375" style="62" customWidth="1"/>
    <col min="12316" max="12541" width="11.42578125" style="62"/>
    <col min="12542" max="12544" width="0" style="62" hidden="1" customWidth="1"/>
    <col min="12545" max="12545" width="7.85546875" style="62" customWidth="1"/>
    <col min="12546" max="12546" width="2" style="62" customWidth="1"/>
    <col min="12547" max="12547" width="1.5703125" style="62" customWidth="1"/>
    <col min="12548" max="12548" width="53.140625" style="62" customWidth="1"/>
    <col min="12549" max="12549" width="5.42578125" style="62" bestFit="1" customWidth="1"/>
    <col min="12550" max="12550" width="5.42578125" style="62" customWidth="1"/>
    <col min="12551" max="12551" width="6.140625" style="62" customWidth="1"/>
    <col min="12552" max="12553" width="11.42578125" style="62"/>
    <col min="12554" max="12554" width="4.7109375" style="62" customWidth="1"/>
    <col min="12555" max="12555" width="5" style="62" customWidth="1"/>
    <col min="12556" max="12556" width="2.28515625" style="62" customWidth="1"/>
    <col min="12557" max="12557" width="26" style="62" customWidth="1"/>
    <col min="12558" max="12558" width="8" style="62" customWidth="1"/>
    <col min="12559" max="12559" width="1" style="62" customWidth="1"/>
    <col min="12560" max="12560" width="6.7109375" style="62" customWidth="1"/>
    <col min="12561" max="12561" width="1" style="62" customWidth="1"/>
    <col min="12562" max="12562" width="6.7109375" style="62" customWidth="1"/>
    <col min="12563" max="12563" width="1" style="62" customWidth="1"/>
    <col min="12564" max="12564" width="6.7109375" style="62" customWidth="1"/>
    <col min="12565" max="12565" width="1" style="62" customWidth="1"/>
    <col min="12566" max="12566" width="6.7109375" style="62" customWidth="1"/>
    <col min="12567" max="12567" width="1" style="62" customWidth="1"/>
    <col min="12568" max="12568" width="6.7109375" style="62" customWidth="1"/>
    <col min="12569" max="12569" width="1" style="62" customWidth="1"/>
    <col min="12570" max="12571" width="6.7109375" style="62" customWidth="1"/>
    <col min="12572" max="12797" width="11.42578125" style="62"/>
    <col min="12798" max="12800" width="0" style="62" hidden="1" customWidth="1"/>
    <col min="12801" max="12801" width="7.85546875" style="62" customWidth="1"/>
    <col min="12802" max="12802" width="2" style="62" customWidth="1"/>
    <col min="12803" max="12803" width="1.5703125" style="62" customWidth="1"/>
    <col min="12804" max="12804" width="53.140625" style="62" customWidth="1"/>
    <col min="12805" max="12805" width="5.42578125" style="62" bestFit="1" customWidth="1"/>
    <col min="12806" max="12806" width="5.42578125" style="62" customWidth="1"/>
    <col min="12807" max="12807" width="6.140625" style="62" customWidth="1"/>
    <col min="12808" max="12809" width="11.42578125" style="62"/>
    <col min="12810" max="12810" width="4.7109375" style="62" customWidth="1"/>
    <col min="12811" max="12811" width="5" style="62" customWidth="1"/>
    <col min="12812" max="12812" width="2.28515625" style="62" customWidth="1"/>
    <col min="12813" max="12813" width="26" style="62" customWidth="1"/>
    <col min="12814" max="12814" width="8" style="62" customWidth="1"/>
    <col min="12815" max="12815" width="1" style="62" customWidth="1"/>
    <col min="12816" max="12816" width="6.7109375" style="62" customWidth="1"/>
    <col min="12817" max="12817" width="1" style="62" customWidth="1"/>
    <col min="12818" max="12818" width="6.7109375" style="62" customWidth="1"/>
    <col min="12819" max="12819" width="1" style="62" customWidth="1"/>
    <col min="12820" max="12820" width="6.7109375" style="62" customWidth="1"/>
    <col min="12821" max="12821" width="1" style="62" customWidth="1"/>
    <col min="12822" max="12822" width="6.7109375" style="62" customWidth="1"/>
    <col min="12823" max="12823" width="1" style="62" customWidth="1"/>
    <col min="12824" max="12824" width="6.7109375" style="62" customWidth="1"/>
    <col min="12825" max="12825" width="1" style="62" customWidth="1"/>
    <col min="12826" max="12827" width="6.7109375" style="62" customWidth="1"/>
    <col min="12828" max="13053" width="11.42578125" style="62"/>
    <col min="13054" max="13056" width="0" style="62" hidden="1" customWidth="1"/>
    <col min="13057" max="13057" width="7.85546875" style="62" customWidth="1"/>
    <col min="13058" max="13058" width="2" style="62" customWidth="1"/>
    <col min="13059" max="13059" width="1.5703125" style="62" customWidth="1"/>
    <col min="13060" max="13060" width="53.140625" style="62" customWidth="1"/>
    <col min="13061" max="13061" width="5.42578125" style="62" bestFit="1" customWidth="1"/>
    <col min="13062" max="13062" width="5.42578125" style="62" customWidth="1"/>
    <col min="13063" max="13063" width="6.140625" style="62" customWidth="1"/>
    <col min="13064" max="13065" width="11.42578125" style="62"/>
    <col min="13066" max="13066" width="4.7109375" style="62" customWidth="1"/>
    <col min="13067" max="13067" width="5" style="62" customWidth="1"/>
    <col min="13068" max="13068" width="2.28515625" style="62" customWidth="1"/>
    <col min="13069" max="13069" width="26" style="62" customWidth="1"/>
    <col min="13070" max="13070" width="8" style="62" customWidth="1"/>
    <col min="13071" max="13071" width="1" style="62" customWidth="1"/>
    <col min="13072" max="13072" width="6.7109375" style="62" customWidth="1"/>
    <col min="13073" max="13073" width="1" style="62" customWidth="1"/>
    <col min="13074" max="13074" width="6.7109375" style="62" customWidth="1"/>
    <col min="13075" max="13075" width="1" style="62" customWidth="1"/>
    <col min="13076" max="13076" width="6.7109375" style="62" customWidth="1"/>
    <col min="13077" max="13077" width="1" style="62" customWidth="1"/>
    <col min="13078" max="13078" width="6.7109375" style="62" customWidth="1"/>
    <col min="13079" max="13079" width="1" style="62" customWidth="1"/>
    <col min="13080" max="13080" width="6.7109375" style="62" customWidth="1"/>
    <col min="13081" max="13081" width="1" style="62" customWidth="1"/>
    <col min="13082" max="13083" width="6.7109375" style="62" customWidth="1"/>
    <col min="13084" max="13309" width="11.42578125" style="62"/>
    <col min="13310" max="13312" width="0" style="62" hidden="1" customWidth="1"/>
    <col min="13313" max="13313" width="7.85546875" style="62" customWidth="1"/>
    <col min="13314" max="13314" width="2" style="62" customWidth="1"/>
    <col min="13315" max="13315" width="1.5703125" style="62" customWidth="1"/>
    <col min="13316" max="13316" width="53.140625" style="62" customWidth="1"/>
    <col min="13317" max="13317" width="5.42578125" style="62" bestFit="1" customWidth="1"/>
    <col min="13318" max="13318" width="5.42578125" style="62" customWidth="1"/>
    <col min="13319" max="13319" width="6.140625" style="62" customWidth="1"/>
    <col min="13320" max="13321" width="11.42578125" style="62"/>
    <col min="13322" max="13322" width="4.7109375" style="62" customWidth="1"/>
    <col min="13323" max="13323" width="5" style="62" customWidth="1"/>
    <col min="13324" max="13324" width="2.28515625" style="62" customWidth="1"/>
    <col min="13325" max="13325" width="26" style="62" customWidth="1"/>
    <col min="13326" max="13326" width="8" style="62" customWidth="1"/>
    <col min="13327" max="13327" width="1" style="62" customWidth="1"/>
    <col min="13328" max="13328" width="6.7109375" style="62" customWidth="1"/>
    <col min="13329" max="13329" width="1" style="62" customWidth="1"/>
    <col min="13330" max="13330" width="6.7109375" style="62" customWidth="1"/>
    <col min="13331" max="13331" width="1" style="62" customWidth="1"/>
    <col min="13332" max="13332" width="6.7109375" style="62" customWidth="1"/>
    <col min="13333" max="13333" width="1" style="62" customWidth="1"/>
    <col min="13334" max="13334" width="6.7109375" style="62" customWidth="1"/>
    <col min="13335" max="13335" width="1" style="62" customWidth="1"/>
    <col min="13336" max="13336" width="6.7109375" style="62" customWidth="1"/>
    <col min="13337" max="13337" width="1" style="62" customWidth="1"/>
    <col min="13338" max="13339" width="6.7109375" style="62" customWidth="1"/>
    <col min="13340" max="13565" width="11.42578125" style="62"/>
    <col min="13566" max="13568" width="0" style="62" hidden="1" customWidth="1"/>
    <col min="13569" max="13569" width="7.85546875" style="62" customWidth="1"/>
    <col min="13570" max="13570" width="2" style="62" customWidth="1"/>
    <col min="13571" max="13571" width="1.5703125" style="62" customWidth="1"/>
    <col min="13572" max="13572" width="53.140625" style="62" customWidth="1"/>
    <col min="13573" max="13573" width="5.42578125" style="62" bestFit="1" customWidth="1"/>
    <col min="13574" max="13574" width="5.42578125" style="62" customWidth="1"/>
    <col min="13575" max="13575" width="6.140625" style="62" customWidth="1"/>
    <col min="13576" max="13577" width="11.42578125" style="62"/>
    <col min="13578" max="13578" width="4.7109375" style="62" customWidth="1"/>
    <col min="13579" max="13579" width="5" style="62" customWidth="1"/>
    <col min="13580" max="13580" width="2.28515625" style="62" customWidth="1"/>
    <col min="13581" max="13581" width="26" style="62" customWidth="1"/>
    <col min="13582" max="13582" width="8" style="62" customWidth="1"/>
    <col min="13583" max="13583" width="1" style="62" customWidth="1"/>
    <col min="13584" max="13584" width="6.7109375" style="62" customWidth="1"/>
    <col min="13585" max="13585" width="1" style="62" customWidth="1"/>
    <col min="13586" max="13586" width="6.7109375" style="62" customWidth="1"/>
    <col min="13587" max="13587" width="1" style="62" customWidth="1"/>
    <col min="13588" max="13588" width="6.7109375" style="62" customWidth="1"/>
    <col min="13589" max="13589" width="1" style="62" customWidth="1"/>
    <col min="13590" max="13590" width="6.7109375" style="62" customWidth="1"/>
    <col min="13591" max="13591" width="1" style="62" customWidth="1"/>
    <col min="13592" max="13592" width="6.7109375" style="62" customWidth="1"/>
    <col min="13593" max="13593" width="1" style="62" customWidth="1"/>
    <col min="13594" max="13595" width="6.7109375" style="62" customWidth="1"/>
    <col min="13596" max="13821" width="11.42578125" style="62"/>
    <col min="13822" max="13824" width="0" style="62" hidden="1" customWidth="1"/>
    <col min="13825" max="13825" width="7.85546875" style="62" customWidth="1"/>
    <col min="13826" max="13826" width="2" style="62" customWidth="1"/>
    <col min="13827" max="13827" width="1.5703125" style="62" customWidth="1"/>
    <col min="13828" max="13828" width="53.140625" style="62" customWidth="1"/>
    <col min="13829" max="13829" width="5.42578125" style="62" bestFit="1" customWidth="1"/>
    <col min="13830" max="13830" width="5.42578125" style="62" customWidth="1"/>
    <col min="13831" max="13831" width="6.140625" style="62" customWidth="1"/>
    <col min="13832" max="13833" width="11.42578125" style="62"/>
    <col min="13834" max="13834" width="4.7109375" style="62" customWidth="1"/>
    <col min="13835" max="13835" width="5" style="62" customWidth="1"/>
    <col min="13836" max="13836" width="2.28515625" style="62" customWidth="1"/>
    <col min="13837" max="13837" width="26" style="62" customWidth="1"/>
    <col min="13838" max="13838" width="8" style="62" customWidth="1"/>
    <col min="13839" max="13839" width="1" style="62" customWidth="1"/>
    <col min="13840" max="13840" width="6.7109375" style="62" customWidth="1"/>
    <col min="13841" max="13841" width="1" style="62" customWidth="1"/>
    <col min="13842" max="13842" width="6.7109375" style="62" customWidth="1"/>
    <col min="13843" max="13843" width="1" style="62" customWidth="1"/>
    <col min="13844" max="13844" width="6.7109375" style="62" customWidth="1"/>
    <col min="13845" max="13845" width="1" style="62" customWidth="1"/>
    <col min="13846" max="13846" width="6.7109375" style="62" customWidth="1"/>
    <col min="13847" max="13847" width="1" style="62" customWidth="1"/>
    <col min="13848" max="13848" width="6.7109375" style="62" customWidth="1"/>
    <col min="13849" max="13849" width="1" style="62" customWidth="1"/>
    <col min="13850" max="13851" width="6.7109375" style="62" customWidth="1"/>
    <col min="13852" max="14077" width="11.42578125" style="62"/>
    <col min="14078" max="14080" width="0" style="62" hidden="1" customWidth="1"/>
    <col min="14081" max="14081" width="7.85546875" style="62" customWidth="1"/>
    <col min="14082" max="14082" width="2" style="62" customWidth="1"/>
    <col min="14083" max="14083" width="1.5703125" style="62" customWidth="1"/>
    <col min="14084" max="14084" width="53.140625" style="62" customWidth="1"/>
    <col min="14085" max="14085" width="5.42578125" style="62" bestFit="1" customWidth="1"/>
    <col min="14086" max="14086" width="5.42578125" style="62" customWidth="1"/>
    <col min="14087" max="14087" width="6.140625" style="62" customWidth="1"/>
    <col min="14088" max="14089" width="11.42578125" style="62"/>
    <col min="14090" max="14090" width="4.7109375" style="62" customWidth="1"/>
    <col min="14091" max="14091" width="5" style="62" customWidth="1"/>
    <col min="14092" max="14092" width="2.28515625" style="62" customWidth="1"/>
    <col min="14093" max="14093" width="26" style="62" customWidth="1"/>
    <col min="14094" max="14094" width="8" style="62" customWidth="1"/>
    <col min="14095" max="14095" width="1" style="62" customWidth="1"/>
    <col min="14096" max="14096" width="6.7109375" style="62" customWidth="1"/>
    <col min="14097" max="14097" width="1" style="62" customWidth="1"/>
    <col min="14098" max="14098" width="6.7109375" style="62" customWidth="1"/>
    <col min="14099" max="14099" width="1" style="62" customWidth="1"/>
    <col min="14100" max="14100" width="6.7109375" style="62" customWidth="1"/>
    <col min="14101" max="14101" width="1" style="62" customWidth="1"/>
    <col min="14102" max="14102" width="6.7109375" style="62" customWidth="1"/>
    <col min="14103" max="14103" width="1" style="62" customWidth="1"/>
    <col min="14104" max="14104" width="6.7109375" style="62" customWidth="1"/>
    <col min="14105" max="14105" width="1" style="62" customWidth="1"/>
    <col min="14106" max="14107" width="6.7109375" style="62" customWidth="1"/>
    <col min="14108" max="14333" width="11.42578125" style="62"/>
    <col min="14334" max="14336" width="0" style="62" hidden="1" customWidth="1"/>
    <col min="14337" max="14337" width="7.85546875" style="62" customWidth="1"/>
    <col min="14338" max="14338" width="2" style="62" customWidth="1"/>
    <col min="14339" max="14339" width="1.5703125" style="62" customWidth="1"/>
    <col min="14340" max="14340" width="53.140625" style="62" customWidth="1"/>
    <col min="14341" max="14341" width="5.42578125" style="62" bestFit="1" customWidth="1"/>
    <col min="14342" max="14342" width="5.42578125" style="62" customWidth="1"/>
    <col min="14343" max="14343" width="6.140625" style="62" customWidth="1"/>
    <col min="14344" max="14345" width="11.42578125" style="62"/>
    <col min="14346" max="14346" width="4.7109375" style="62" customWidth="1"/>
    <col min="14347" max="14347" width="5" style="62" customWidth="1"/>
    <col min="14348" max="14348" width="2.28515625" style="62" customWidth="1"/>
    <col min="14349" max="14349" width="26" style="62" customWidth="1"/>
    <col min="14350" max="14350" width="8" style="62" customWidth="1"/>
    <col min="14351" max="14351" width="1" style="62" customWidth="1"/>
    <col min="14352" max="14352" width="6.7109375" style="62" customWidth="1"/>
    <col min="14353" max="14353" width="1" style="62" customWidth="1"/>
    <col min="14354" max="14354" width="6.7109375" style="62" customWidth="1"/>
    <col min="14355" max="14355" width="1" style="62" customWidth="1"/>
    <col min="14356" max="14356" width="6.7109375" style="62" customWidth="1"/>
    <col min="14357" max="14357" width="1" style="62" customWidth="1"/>
    <col min="14358" max="14358" width="6.7109375" style="62" customWidth="1"/>
    <col min="14359" max="14359" width="1" style="62" customWidth="1"/>
    <col min="14360" max="14360" width="6.7109375" style="62" customWidth="1"/>
    <col min="14361" max="14361" width="1" style="62" customWidth="1"/>
    <col min="14362" max="14363" width="6.7109375" style="62" customWidth="1"/>
    <col min="14364" max="14589" width="11.42578125" style="62"/>
    <col min="14590" max="14592" width="0" style="62" hidden="1" customWidth="1"/>
    <col min="14593" max="14593" width="7.85546875" style="62" customWidth="1"/>
    <col min="14594" max="14594" width="2" style="62" customWidth="1"/>
    <col min="14595" max="14595" width="1.5703125" style="62" customWidth="1"/>
    <col min="14596" max="14596" width="53.140625" style="62" customWidth="1"/>
    <col min="14597" max="14597" width="5.42578125" style="62" bestFit="1" customWidth="1"/>
    <col min="14598" max="14598" width="5.42578125" style="62" customWidth="1"/>
    <col min="14599" max="14599" width="6.140625" style="62" customWidth="1"/>
    <col min="14600" max="14601" width="11.42578125" style="62"/>
    <col min="14602" max="14602" width="4.7109375" style="62" customWidth="1"/>
    <col min="14603" max="14603" width="5" style="62" customWidth="1"/>
    <col min="14604" max="14604" width="2.28515625" style="62" customWidth="1"/>
    <col min="14605" max="14605" width="26" style="62" customWidth="1"/>
    <col min="14606" max="14606" width="8" style="62" customWidth="1"/>
    <col min="14607" max="14607" width="1" style="62" customWidth="1"/>
    <col min="14608" max="14608" width="6.7109375" style="62" customWidth="1"/>
    <col min="14609" max="14609" width="1" style="62" customWidth="1"/>
    <col min="14610" max="14610" width="6.7109375" style="62" customWidth="1"/>
    <col min="14611" max="14611" width="1" style="62" customWidth="1"/>
    <col min="14612" max="14612" width="6.7109375" style="62" customWidth="1"/>
    <col min="14613" max="14613" width="1" style="62" customWidth="1"/>
    <col min="14614" max="14614" width="6.7109375" style="62" customWidth="1"/>
    <col min="14615" max="14615" width="1" style="62" customWidth="1"/>
    <col min="14616" max="14616" width="6.7109375" style="62" customWidth="1"/>
    <col min="14617" max="14617" width="1" style="62" customWidth="1"/>
    <col min="14618" max="14619" width="6.7109375" style="62" customWidth="1"/>
    <col min="14620" max="14845" width="11.42578125" style="62"/>
    <col min="14846" max="14848" width="0" style="62" hidden="1" customWidth="1"/>
    <col min="14849" max="14849" width="7.85546875" style="62" customWidth="1"/>
    <col min="14850" max="14850" width="2" style="62" customWidth="1"/>
    <col min="14851" max="14851" width="1.5703125" style="62" customWidth="1"/>
    <col min="14852" max="14852" width="53.140625" style="62" customWidth="1"/>
    <col min="14853" max="14853" width="5.42578125" style="62" bestFit="1" customWidth="1"/>
    <col min="14854" max="14854" width="5.42578125" style="62" customWidth="1"/>
    <col min="14855" max="14855" width="6.140625" style="62" customWidth="1"/>
    <col min="14856" max="14857" width="11.42578125" style="62"/>
    <col min="14858" max="14858" width="4.7109375" style="62" customWidth="1"/>
    <col min="14859" max="14859" width="5" style="62" customWidth="1"/>
    <col min="14860" max="14860" width="2.28515625" style="62" customWidth="1"/>
    <col min="14861" max="14861" width="26" style="62" customWidth="1"/>
    <col min="14862" max="14862" width="8" style="62" customWidth="1"/>
    <col min="14863" max="14863" width="1" style="62" customWidth="1"/>
    <col min="14864" max="14864" width="6.7109375" style="62" customWidth="1"/>
    <col min="14865" max="14865" width="1" style="62" customWidth="1"/>
    <col min="14866" max="14866" width="6.7109375" style="62" customWidth="1"/>
    <col min="14867" max="14867" width="1" style="62" customWidth="1"/>
    <col min="14868" max="14868" width="6.7109375" style="62" customWidth="1"/>
    <col min="14869" max="14869" width="1" style="62" customWidth="1"/>
    <col min="14870" max="14870" width="6.7109375" style="62" customWidth="1"/>
    <col min="14871" max="14871" width="1" style="62" customWidth="1"/>
    <col min="14872" max="14872" width="6.7109375" style="62" customWidth="1"/>
    <col min="14873" max="14873" width="1" style="62" customWidth="1"/>
    <col min="14874" max="14875" width="6.7109375" style="62" customWidth="1"/>
    <col min="14876" max="15101" width="11.42578125" style="62"/>
    <col min="15102" max="15104" width="0" style="62" hidden="1" customWidth="1"/>
    <col min="15105" max="15105" width="7.85546875" style="62" customWidth="1"/>
    <col min="15106" max="15106" width="2" style="62" customWidth="1"/>
    <col min="15107" max="15107" width="1.5703125" style="62" customWidth="1"/>
    <col min="15108" max="15108" width="53.140625" style="62" customWidth="1"/>
    <col min="15109" max="15109" width="5.42578125" style="62" bestFit="1" customWidth="1"/>
    <col min="15110" max="15110" width="5.42578125" style="62" customWidth="1"/>
    <col min="15111" max="15111" width="6.140625" style="62" customWidth="1"/>
    <col min="15112" max="15113" width="11.42578125" style="62"/>
    <col min="15114" max="15114" width="4.7109375" style="62" customWidth="1"/>
    <col min="15115" max="15115" width="5" style="62" customWidth="1"/>
    <col min="15116" max="15116" width="2.28515625" style="62" customWidth="1"/>
    <col min="15117" max="15117" width="26" style="62" customWidth="1"/>
    <col min="15118" max="15118" width="8" style="62" customWidth="1"/>
    <col min="15119" max="15119" width="1" style="62" customWidth="1"/>
    <col min="15120" max="15120" width="6.7109375" style="62" customWidth="1"/>
    <col min="15121" max="15121" width="1" style="62" customWidth="1"/>
    <col min="15122" max="15122" width="6.7109375" style="62" customWidth="1"/>
    <col min="15123" max="15123" width="1" style="62" customWidth="1"/>
    <col min="15124" max="15124" width="6.7109375" style="62" customWidth="1"/>
    <col min="15125" max="15125" width="1" style="62" customWidth="1"/>
    <col min="15126" max="15126" width="6.7109375" style="62" customWidth="1"/>
    <col min="15127" max="15127" width="1" style="62" customWidth="1"/>
    <col min="15128" max="15128" width="6.7109375" style="62" customWidth="1"/>
    <col min="15129" max="15129" width="1" style="62" customWidth="1"/>
    <col min="15130" max="15131" width="6.7109375" style="62" customWidth="1"/>
    <col min="15132" max="15357" width="11.42578125" style="62"/>
    <col min="15358" max="15360" width="0" style="62" hidden="1" customWidth="1"/>
    <col min="15361" max="15361" width="7.85546875" style="62" customWidth="1"/>
    <col min="15362" max="15362" width="2" style="62" customWidth="1"/>
    <col min="15363" max="15363" width="1.5703125" style="62" customWidth="1"/>
    <col min="15364" max="15364" width="53.140625" style="62" customWidth="1"/>
    <col min="15365" max="15365" width="5.42578125" style="62" bestFit="1" customWidth="1"/>
    <col min="15366" max="15366" width="5.42578125" style="62" customWidth="1"/>
    <col min="15367" max="15367" width="6.140625" style="62" customWidth="1"/>
    <col min="15368" max="15369" width="11.42578125" style="62"/>
    <col min="15370" max="15370" width="4.7109375" style="62" customWidth="1"/>
    <col min="15371" max="15371" width="5" style="62" customWidth="1"/>
    <col min="15372" max="15372" width="2.28515625" style="62" customWidth="1"/>
    <col min="15373" max="15373" width="26" style="62" customWidth="1"/>
    <col min="15374" max="15374" width="8" style="62" customWidth="1"/>
    <col min="15375" max="15375" width="1" style="62" customWidth="1"/>
    <col min="15376" max="15376" width="6.7109375" style="62" customWidth="1"/>
    <col min="15377" max="15377" width="1" style="62" customWidth="1"/>
    <col min="15378" max="15378" width="6.7109375" style="62" customWidth="1"/>
    <col min="15379" max="15379" width="1" style="62" customWidth="1"/>
    <col min="15380" max="15380" width="6.7109375" style="62" customWidth="1"/>
    <col min="15381" max="15381" width="1" style="62" customWidth="1"/>
    <col min="15382" max="15382" width="6.7109375" style="62" customWidth="1"/>
    <col min="15383" max="15383" width="1" style="62" customWidth="1"/>
    <col min="15384" max="15384" width="6.7109375" style="62" customWidth="1"/>
    <col min="15385" max="15385" width="1" style="62" customWidth="1"/>
    <col min="15386" max="15387" width="6.7109375" style="62" customWidth="1"/>
    <col min="15388" max="15613" width="11.42578125" style="62"/>
    <col min="15614" max="15616" width="0" style="62" hidden="1" customWidth="1"/>
    <col min="15617" max="15617" width="7.85546875" style="62" customWidth="1"/>
    <col min="15618" max="15618" width="2" style="62" customWidth="1"/>
    <col min="15619" max="15619" width="1.5703125" style="62" customWidth="1"/>
    <col min="15620" max="15620" width="53.140625" style="62" customWidth="1"/>
    <col min="15621" max="15621" width="5.42578125" style="62" bestFit="1" customWidth="1"/>
    <col min="15622" max="15622" width="5.42578125" style="62" customWidth="1"/>
    <col min="15623" max="15623" width="6.140625" style="62" customWidth="1"/>
    <col min="15624" max="15625" width="11.42578125" style="62"/>
    <col min="15626" max="15626" width="4.7109375" style="62" customWidth="1"/>
    <col min="15627" max="15627" width="5" style="62" customWidth="1"/>
    <col min="15628" max="15628" width="2.28515625" style="62" customWidth="1"/>
    <col min="15629" max="15629" width="26" style="62" customWidth="1"/>
    <col min="15630" max="15630" width="8" style="62" customWidth="1"/>
    <col min="15631" max="15631" width="1" style="62" customWidth="1"/>
    <col min="15632" max="15632" width="6.7109375" style="62" customWidth="1"/>
    <col min="15633" max="15633" width="1" style="62" customWidth="1"/>
    <col min="15634" max="15634" width="6.7109375" style="62" customWidth="1"/>
    <col min="15635" max="15635" width="1" style="62" customWidth="1"/>
    <col min="15636" max="15636" width="6.7109375" style="62" customWidth="1"/>
    <col min="15637" max="15637" width="1" style="62" customWidth="1"/>
    <col min="15638" max="15638" width="6.7109375" style="62" customWidth="1"/>
    <col min="15639" max="15639" width="1" style="62" customWidth="1"/>
    <col min="15640" max="15640" width="6.7109375" style="62" customWidth="1"/>
    <col min="15641" max="15641" width="1" style="62" customWidth="1"/>
    <col min="15642" max="15643" width="6.7109375" style="62" customWidth="1"/>
    <col min="15644" max="15869" width="11.42578125" style="62"/>
    <col min="15870" max="15872" width="0" style="62" hidden="1" customWidth="1"/>
    <col min="15873" max="15873" width="7.85546875" style="62" customWidth="1"/>
    <col min="15874" max="15874" width="2" style="62" customWidth="1"/>
    <col min="15875" max="15875" width="1.5703125" style="62" customWidth="1"/>
    <col min="15876" max="15876" width="53.140625" style="62" customWidth="1"/>
    <col min="15877" max="15877" width="5.42578125" style="62" bestFit="1" customWidth="1"/>
    <col min="15878" max="15878" width="5.42578125" style="62" customWidth="1"/>
    <col min="15879" max="15879" width="6.140625" style="62" customWidth="1"/>
    <col min="15880" max="15881" width="11.42578125" style="62"/>
    <col min="15882" max="15882" width="4.7109375" style="62" customWidth="1"/>
    <col min="15883" max="15883" width="5" style="62" customWidth="1"/>
    <col min="15884" max="15884" width="2.28515625" style="62" customWidth="1"/>
    <col min="15885" max="15885" width="26" style="62" customWidth="1"/>
    <col min="15886" max="15886" width="8" style="62" customWidth="1"/>
    <col min="15887" max="15887" width="1" style="62" customWidth="1"/>
    <col min="15888" max="15888" width="6.7109375" style="62" customWidth="1"/>
    <col min="15889" max="15889" width="1" style="62" customWidth="1"/>
    <col min="15890" max="15890" width="6.7109375" style="62" customWidth="1"/>
    <col min="15891" max="15891" width="1" style="62" customWidth="1"/>
    <col min="15892" max="15892" width="6.7109375" style="62" customWidth="1"/>
    <col min="15893" max="15893" width="1" style="62" customWidth="1"/>
    <col min="15894" max="15894" width="6.7109375" style="62" customWidth="1"/>
    <col min="15895" max="15895" width="1" style="62" customWidth="1"/>
    <col min="15896" max="15896" width="6.7109375" style="62" customWidth="1"/>
    <col min="15897" max="15897" width="1" style="62" customWidth="1"/>
    <col min="15898" max="15899" width="6.7109375" style="62" customWidth="1"/>
    <col min="15900" max="16125" width="11.42578125" style="62"/>
    <col min="16126" max="16128" width="0" style="62" hidden="1" customWidth="1"/>
    <col min="16129" max="16129" width="7.85546875" style="62" customWidth="1"/>
    <col min="16130" max="16130" width="2" style="62" customWidth="1"/>
    <col min="16131" max="16131" width="1.5703125" style="62" customWidth="1"/>
    <col min="16132" max="16132" width="53.140625" style="62" customWidth="1"/>
    <col min="16133" max="16133" width="5.42578125" style="62" bestFit="1" customWidth="1"/>
    <col min="16134" max="16134" width="5.42578125" style="62" customWidth="1"/>
    <col min="16135" max="16135" width="6.140625" style="62" customWidth="1"/>
    <col min="16136" max="16137" width="11.42578125" style="62"/>
    <col min="16138" max="16138" width="4.7109375" style="62" customWidth="1"/>
    <col min="16139" max="16139" width="5" style="62" customWidth="1"/>
    <col min="16140" max="16140" width="2.28515625" style="62" customWidth="1"/>
    <col min="16141" max="16141" width="26" style="62" customWidth="1"/>
    <col min="16142" max="16142" width="8" style="62" customWidth="1"/>
    <col min="16143" max="16143" width="1" style="62" customWidth="1"/>
    <col min="16144" max="16144" width="6.7109375" style="62" customWidth="1"/>
    <col min="16145" max="16145" width="1" style="62" customWidth="1"/>
    <col min="16146" max="16146" width="6.7109375" style="62" customWidth="1"/>
    <col min="16147" max="16147" width="1" style="62" customWidth="1"/>
    <col min="16148" max="16148" width="6.7109375" style="62" customWidth="1"/>
    <col min="16149" max="16149" width="1" style="62" customWidth="1"/>
    <col min="16150" max="16150" width="6.7109375" style="62" customWidth="1"/>
    <col min="16151" max="16151" width="1" style="62" customWidth="1"/>
    <col min="16152" max="16152" width="6.7109375" style="62" customWidth="1"/>
    <col min="16153" max="16153" width="1" style="62" customWidth="1"/>
    <col min="16154" max="16155" width="6.7109375" style="62" customWidth="1"/>
    <col min="16156" max="16384" width="11.42578125" style="62"/>
  </cols>
  <sheetData>
    <row r="1" spans="1:28" ht="11.25" customHeight="1">
      <c r="E1" s="82"/>
      <c r="F1" s="82"/>
      <c r="G1" s="82"/>
      <c r="H1" s="82"/>
      <c r="I1" s="82"/>
    </row>
    <row r="2" spans="1:28">
      <c r="A2" s="1552" t="s">
        <v>1121</v>
      </c>
      <c r="B2" s="1552"/>
      <c r="C2" s="1552"/>
      <c r="D2" s="1552"/>
      <c r="E2" s="1552"/>
      <c r="F2" s="1552"/>
      <c r="G2" s="1552"/>
      <c r="H2" s="82"/>
      <c r="K2" s="1552"/>
      <c r="L2" s="1552"/>
      <c r="M2" s="1552"/>
      <c r="N2" s="1552"/>
      <c r="O2" s="1552"/>
      <c r="P2" s="1552"/>
      <c r="Q2" s="1552"/>
      <c r="R2" s="1552"/>
      <c r="S2" s="1552"/>
      <c r="T2" s="1552"/>
      <c r="U2" s="1552"/>
      <c r="V2" s="1552"/>
      <c r="W2" s="1552"/>
      <c r="X2" s="1552"/>
      <c r="Y2" s="1552"/>
    </row>
    <row r="3" spans="1:28" ht="15.75">
      <c r="A3" s="1552" t="s">
        <v>74</v>
      </c>
      <c r="B3" s="1552"/>
      <c r="C3" s="1552"/>
      <c r="D3" s="1552"/>
      <c r="E3" s="1552"/>
      <c r="F3" s="1552"/>
      <c r="G3" s="1552"/>
      <c r="H3" s="82"/>
      <c r="I3" s="107"/>
      <c r="J3" s="107"/>
      <c r="K3" s="106"/>
      <c r="AA3" s="105"/>
      <c r="AB3" s="105"/>
    </row>
    <row r="4" spans="1:28" ht="3" customHeight="1">
      <c r="C4" s="163"/>
      <c r="D4" s="163"/>
      <c r="E4" s="98"/>
      <c r="F4" s="936"/>
      <c r="G4" s="936"/>
      <c r="H4" s="82"/>
      <c r="K4" s="98"/>
    </row>
    <row r="5" spans="1:28" ht="10.5" customHeight="1">
      <c r="A5" s="1558" t="s">
        <v>32</v>
      </c>
      <c r="B5" s="505"/>
      <c r="C5" s="505"/>
      <c r="D5" s="505"/>
      <c r="E5" s="1561"/>
      <c r="F5" s="1561"/>
      <c r="G5" s="1540"/>
      <c r="H5" s="82"/>
      <c r="K5" s="98"/>
    </row>
    <row r="6" spans="1:28" ht="10.5" customHeight="1">
      <c r="A6" s="1559"/>
      <c r="B6" s="144" t="s">
        <v>230</v>
      </c>
      <c r="D6" s="377"/>
      <c r="E6" s="1562"/>
      <c r="F6" s="1562"/>
      <c r="G6" s="1538"/>
      <c r="H6" s="82"/>
      <c r="I6" s="91"/>
    </row>
    <row r="7" spans="1:28" ht="10.5" customHeight="1">
      <c r="A7" s="1560"/>
      <c r="B7" s="421"/>
      <c r="C7" s="497"/>
      <c r="D7" s="421"/>
      <c r="E7" s="1537" t="s">
        <v>29</v>
      </c>
      <c r="F7" s="1537" t="s">
        <v>30</v>
      </c>
      <c r="G7" s="1536" t="s">
        <v>6</v>
      </c>
      <c r="H7" s="82"/>
    </row>
    <row r="8" spans="1:28" ht="11.25" customHeight="1">
      <c r="A8" s="1555">
        <v>1401</v>
      </c>
      <c r="B8" s="1064" t="s">
        <v>12</v>
      </c>
      <c r="C8" s="145"/>
      <c r="D8" s="151"/>
      <c r="E8" s="183">
        <f>SUM(E9,E14,E19)</f>
        <v>2</v>
      </c>
      <c r="F8" s="183">
        <f>SUM(F9,F14,F19)</f>
        <v>3</v>
      </c>
      <c r="G8" s="1551">
        <f>SUM(E8:F8)</f>
        <v>5</v>
      </c>
      <c r="H8" s="82"/>
    </row>
    <row r="9" spans="1:28" ht="11.25" customHeight="1">
      <c r="A9" s="1556"/>
      <c r="B9" s="484" t="s">
        <v>13</v>
      </c>
      <c r="C9" s="98"/>
      <c r="D9" s="98"/>
      <c r="E9" s="1535">
        <f>SUM(E10,E12)</f>
        <v>0</v>
      </c>
      <c r="F9" s="1535">
        <f>SUM(F10,F12)</f>
        <v>1</v>
      </c>
      <c r="G9" s="1526">
        <f>SUM(E9:F9)</f>
        <v>1</v>
      </c>
      <c r="H9" s="82"/>
      <c r="I9" s="82"/>
    </row>
    <row r="10" spans="1:28" ht="10.5" customHeight="1">
      <c r="A10" s="1556"/>
      <c r="B10" s="98"/>
      <c r="C10" s="98" t="s">
        <v>735</v>
      </c>
      <c r="D10" s="98"/>
      <c r="E10" s="154">
        <f>SUM(E11)</f>
        <v>0</v>
      </c>
      <c r="F10" s="154">
        <f>SUM(F11)</f>
        <v>1</v>
      </c>
      <c r="G10" s="155">
        <f>SUM(E10:F10)</f>
        <v>1</v>
      </c>
      <c r="H10" s="82"/>
      <c r="I10" s="82"/>
    </row>
    <row r="11" spans="1:28" ht="10.5" customHeight="1">
      <c r="A11" s="1556"/>
      <c r="B11" s="98"/>
      <c r="D11" s="98" t="s">
        <v>807</v>
      </c>
      <c r="E11" s="154">
        <v>0</v>
      </c>
      <c r="F11" s="154">
        <v>1</v>
      </c>
      <c r="G11" s="1544">
        <f>SUM(E11:F11)</f>
        <v>1</v>
      </c>
      <c r="H11" s="82"/>
      <c r="I11" s="82"/>
    </row>
    <row r="12" spans="1:28" ht="10.5" customHeight="1">
      <c r="A12" s="1556"/>
      <c r="B12" s="98"/>
      <c r="C12" s="98" t="s">
        <v>740</v>
      </c>
      <c r="D12" s="98"/>
      <c r="E12" s="154">
        <f>SUM(E13)</f>
        <v>0</v>
      </c>
      <c r="F12" s="154">
        <f>SUM(F13)</f>
        <v>0</v>
      </c>
      <c r="G12" s="1544">
        <f>SUM(E12:F12)</f>
        <v>0</v>
      </c>
      <c r="H12" s="82"/>
      <c r="I12" s="82"/>
    </row>
    <row r="13" spans="1:28" ht="10.5" customHeight="1">
      <c r="A13" s="1556"/>
      <c r="B13" s="98"/>
      <c r="D13" s="98" t="s">
        <v>813</v>
      </c>
      <c r="E13" s="154">
        <v>0</v>
      </c>
      <c r="F13" s="154">
        <v>0</v>
      </c>
      <c r="G13" s="1544">
        <f>SUM(E13:F13)</f>
        <v>0</v>
      </c>
      <c r="H13" s="82"/>
      <c r="I13" s="82"/>
    </row>
    <row r="14" spans="1:28" ht="11.25" customHeight="1">
      <c r="A14" s="1556"/>
      <c r="B14" s="144" t="s">
        <v>14</v>
      </c>
      <c r="C14" s="98"/>
      <c r="D14" s="98"/>
      <c r="E14" s="1177">
        <f>SUM(E15+E17)</f>
        <v>0</v>
      </c>
      <c r="F14" s="1177">
        <f>SUM(F15+F17)</f>
        <v>1</v>
      </c>
      <c r="G14" s="1526">
        <f>SUM(E14:F14)</f>
        <v>1</v>
      </c>
      <c r="H14" s="82"/>
      <c r="I14" s="82"/>
    </row>
    <row r="15" spans="1:28" ht="10.5" customHeight="1">
      <c r="A15" s="1556"/>
      <c r="B15" s="144"/>
      <c r="C15" s="98" t="s">
        <v>736</v>
      </c>
      <c r="D15" s="98"/>
      <c r="E15" s="154">
        <f>SUM(E16)</f>
        <v>0</v>
      </c>
      <c r="F15" s="1177">
        <f>SUM(F16)</f>
        <v>0</v>
      </c>
      <c r="G15" s="1544">
        <f>SUM(E15:F15)</f>
        <v>0</v>
      </c>
      <c r="H15" s="82"/>
      <c r="I15" s="82"/>
    </row>
    <row r="16" spans="1:28" ht="10.5" customHeight="1">
      <c r="A16" s="1556"/>
      <c r="B16" s="144"/>
      <c r="C16" s="98"/>
      <c r="D16" s="98" t="s">
        <v>812</v>
      </c>
      <c r="E16" s="1288">
        <v>0</v>
      </c>
      <c r="F16" s="1288">
        <v>0</v>
      </c>
      <c r="G16" s="1544">
        <f>SUM(E16:F16)</f>
        <v>0</v>
      </c>
      <c r="H16" s="82"/>
      <c r="I16" s="82"/>
    </row>
    <row r="17" spans="1:9" ht="10.5" customHeight="1">
      <c r="A17" s="1556"/>
      <c r="B17" s="98"/>
      <c r="C17" s="98" t="s">
        <v>735</v>
      </c>
      <c r="D17" s="98"/>
      <c r="E17" s="1288">
        <f>SUM(E18)</f>
        <v>0</v>
      </c>
      <c r="F17" s="1288">
        <f>SUM(F18)</f>
        <v>1</v>
      </c>
      <c r="G17" s="1544">
        <f>SUM(E17:F17)</f>
        <v>1</v>
      </c>
      <c r="H17" s="82"/>
      <c r="I17" s="82"/>
    </row>
    <row r="18" spans="1:9" ht="10.5" customHeight="1">
      <c r="A18" s="1556"/>
      <c r="B18" s="98"/>
      <c r="C18" s="98"/>
      <c r="D18" s="98" t="s">
        <v>807</v>
      </c>
      <c r="E18" s="1288">
        <v>0</v>
      </c>
      <c r="F18" s="1288">
        <v>1</v>
      </c>
      <c r="G18" s="1544">
        <f>SUM(E18:F18)</f>
        <v>1</v>
      </c>
      <c r="H18" s="82"/>
      <c r="I18" s="82"/>
    </row>
    <row r="19" spans="1:9" ht="11.25" customHeight="1">
      <c r="A19" s="1556"/>
      <c r="B19" s="144" t="s">
        <v>15</v>
      </c>
      <c r="C19" s="98"/>
      <c r="D19" s="98"/>
      <c r="E19" s="597">
        <f>SUM(E20)</f>
        <v>2</v>
      </c>
      <c r="F19" s="597">
        <f>SUM(F20)</f>
        <v>1</v>
      </c>
      <c r="G19" s="1526">
        <f>SUM(E19:F19)</f>
        <v>3</v>
      </c>
      <c r="H19" s="82"/>
      <c r="I19" s="82"/>
    </row>
    <row r="20" spans="1:9" ht="10.5" customHeight="1">
      <c r="A20" s="1556"/>
      <c r="B20" s="98"/>
      <c r="C20" s="98" t="s">
        <v>735</v>
      </c>
      <c r="D20" s="98"/>
      <c r="E20" s="1288">
        <f>SUM(E21+E22)</f>
        <v>2</v>
      </c>
      <c r="F20" s="1288">
        <f>SUM(F21+F22)</f>
        <v>1</v>
      </c>
      <c r="G20" s="1544">
        <f>SUM(E20:F20)</f>
        <v>3</v>
      </c>
      <c r="H20" s="82"/>
      <c r="I20" s="82"/>
    </row>
    <row r="21" spans="1:9" ht="10.5" customHeight="1">
      <c r="A21" s="1556"/>
      <c r="B21" s="98"/>
      <c r="C21" s="98"/>
      <c r="D21" s="98" t="s">
        <v>807</v>
      </c>
      <c r="E21" s="181">
        <v>1</v>
      </c>
      <c r="F21" s="181">
        <v>1</v>
      </c>
      <c r="G21" s="1544">
        <f>SUM(E21:F21)</f>
        <v>2</v>
      </c>
      <c r="H21" s="82"/>
      <c r="I21" s="82"/>
    </row>
    <row r="22" spans="1:9" ht="10.5" customHeight="1">
      <c r="A22" s="1557"/>
      <c r="B22" s="98"/>
      <c r="C22" s="98"/>
      <c r="D22" s="98" t="s">
        <v>1127</v>
      </c>
      <c r="E22" s="181">
        <v>1</v>
      </c>
      <c r="F22" s="181">
        <v>0</v>
      </c>
      <c r="G22" s="1544">
        <f>SUM(E22:F22)</f>
        <v>1</v>
      </c>
      <c r="H22" s="82"/>
      <c r="I22" s="82"/>
    </row>
    <row r="23" spans="1:9" ht="11.25" customHeight="1">
      <c r="A23" s="1553">
        <v>1402</v>
      </c>
      <c r="B23" s="139" t="s">
        <v>16</v>
      </c>
      <c r="C23" s="145"/>
      <c r="D23" s="145"/>
      <c r="E23" s="1550">
        <f>SUM(E24,E43,E54,E61+E64)</f>
        <v>20</v>
      </c>
      <c r="F23" s="1550">
        <f>SUM(F24,F43,F54,F61+F64)</f>
        <v>10</v>
      </c>
      <c r="G23" s="135">
        <f>SUM(E23:F23)</f>
        <v>30</v>
      </c>
      <c r="H23" s="82"/>
      <c r="I23" s="82"/>
    </row>
    <row r="24" spans="1:9" ht="11.25" customHeight="1">
      <c r="A24" s="1554"/>
      <c r="B24" s="144" t="s">
        <v>96</v>
      </c>
      <c r="C24" s="98"/>
      <c r="D24" s="98"/>
      <c r="E24" s="597">
        <f>SUM(E25,E27)</f>
        <v>15</v>
      </c>
      <c r="F24" s="597">
        <f>SUM(F25,F27)</f>
        <v>8</v>
      </c>
      <c r="G24" s="1526">
        <f>SUM(E24:F24)</f>
        <v>23</v>
      </c>
      <c r="H24" s="82"/>
      <c r="I24" s="82"/>
    </row>
    <row r="25" spans="1:9" ht="10.5" customHeight="1">
      <c r="A25" s="1554"/>
      <c r="B25" s="377"/>
      <c r="C25" s="98" t="s">
        <v>88</v>
      </c>
      <c r="D25" s="98"/>
      <c r="E25" s="1288">
        <f>SUM(E26)</f>
        <v>0</v>
      </c>
      <c r="F25" s="1288">
        <f>SUM(F26)</f>
        <v>0</v>
      </c>
      <c r="G25" s="1544">
        <f>SUM(E25:F25)</f>
        <v>0</v>
      </c>
      <c r="H25" s="82"/>
      <c r="I25" s="82"/>
    </row>
    <row r="26" spans="1:9" ht="10.5" customHeight="1">
      <c r="A26" s="1554"/>
      <c r="B26" s="144"/>
      <c r="C26" s="98"/>
      <c r="D26" s="98" t="s">
        <v>805</v>
      </c>
      <c r="E26" s="1288">
        <v>0</v>
      </c>
      <c r="F26" s="1288">
        <v>0</v>
      </c>
      <c r="G26" s="1544">
        <f>SUM(E26:F26)</f>
        <v>0</v>
      </c>
      <c r="H26" s="82"/>
      <c r="I26" s="82"/>
    </row>
    <row r="27" spans="1:9" ht="10.5" customHeight="1">
      <c r="A27" s="1554"/>
      <c r="B27" s="98"/>
      <c r="C27" s="98" t="s">
        <v>735</v>
      </c>
      <c r="D27" s="98"/>
      <c r="E27" s="1288">
        <f>SUM(E28+E29+E30+E32+E34+E35+E36+E37+E38+E39+E40+E41+E42)</f>
        <v>15</v>
      </c>
      <c r="F27" s="1288">
        <f>SUM(F28+F29+F30+F32+F34+F35+F36+F37+F38+F39+F40+F41+F42)</f>
        <v>8</v>
      </c>
      <c r="G27" s="1544">
        <f>SUM(E27:F27)</f>
        <v>23</v>
      </c>
      <c r="H27" s="82"/>
      <c r="I27" s="82"/>
    </row>
    <row r="28" spans="1:9" ht="10.5" customHeight="1">
      <c r="A28" s="1554"/>
      <c r="B28" s="98"/>
      <c r="C28" s="98"/>
      <c r="D28" s="98" t="s">
        <v>1120</v>
      </c>
      <c r="E28" s="1288">
        <v>0</v>
      </c>
      <c r="F28" s="1288">
        <v>1</v>
      </c>
      <c r="G28" s="1544">
        <f>SUM(E28:F28)</f>
        <v>1</v>
      </c>
      <c r="H28" s="82"/>
      <c r="I28" s="82"/>
    </row>
    <row r="29" spans="1:9" ht="10.5" customHeight="1">
      <c r="A29" s="1554"/>
      <c r="B29" s="98"/>
      <c r="C29" s="98"/>
      <c r="D29" s="98" t="s">
        <v>805</v>
      </c>
      <c r="E29" s="1288">
        <v>1</v>
      </c>
      <c r="F29" s="1288">
        <v>0</v>
      </c>
      <c r="G29" s="1544">
        <f>SUM(E29:F29)</f>
        <v>1</v>
      </c>
      <c r="H29" s="82"/>
      <c r="I29" s="82"/>
    </row>
    <row r="30" spans="1:9" ht="10.5" customHeight="1">
      <c r="A30" s="1554"/>
      <c r="B30" s="98"/>
      <c r="C30" s="98"/>
      <c r="D30" s="98" t="s">
        <v>1115</v>
      </c>
      <c r="E30" s="1288">
        <v>1</v>
      </c>
      <c r="F30" s="1288">
        <v>1</v>
      </c>
      <c r="G30" s="1544">
        <f>SUM(E30:F30)</f>
        <v>2</v>
      </c>
      <c r="H30" s="82"/>
      <c r="I30" s="82"/>
    </row>
    <row r="31" spans="1:9" ht="10.5" customHeight="1">
      <c r="A31" s="1554"/>
      <c r="B31" s="98"/>
      <c r="C31" s="98"/>
      <c r="D31" s="98" t="s">
        <v>1114</v>
      </c>
      <c r="E31" s="1288">
        <v>0</v>
      </c>
      <c r="F31" s="1288">
        <v>0</v>
      </c>
      <c r="G31" s="1544">
        <f>SUM(E31:F31)</f>
        <v>0</v>
      </c>
      <c r="H31" s="82"/>
      <c r="I31" s="82"/>
    </row>
    <row r="32" spans="1:9" ht="10.5" customHeight="1">
      <c r="A32" s="1554"/>
      <c r="B32" s="98"/>
      <c r="C32" s="98"/>
      <c r="D32" s="13" t="s">
        <v>1113</v>
      </c>
      <c r="E32" s="1288">
        <v>3</v>
      </c>
      <c r="F32" s="1288">
        <v>3</v>
      </c>
      <c r="G32" s="1544">
        <f>SUM(E32:F32)</f>
        <v>6</v>
      </c>
      <c r="H32" s="82"/>
      <c r="I32" s="82"/>
    </row>
    <row r="33" spans="1:9" ht="10.5" customHeight="1">
      <c r="A33" s="1554"/>
      <c r="B33" s="98"/>
      <c r="C33" s="98"/>
      <c r="D33" s="98" t="s">
        <v>795</v>
      </c>
      <c r="E33" s="1288"/>
      <c r="F33" s="1288"/>
      <c r="G33" s="1549"/>
      <c r="H33" s="82"/>
      <c r="I33" s="82"/>
    </row>
    <row r="34" spans="1:9" ht="10.5" customHeight="1">
      <c r="A34" s="1554"/>
      <c r="B34" s="98"/>
      <c r="C34" s="98"/>
      <c r="D34" s="98" t="s">
        <v>804</v>
      </c>
      <c r="E34" s="1288">
        <v>1</v>
      </c>
      <c r="F34" s="1288">
        <v>0</v>
      </c>
      <c r="G34" s="1544">
        <f>SUM(E34:F34)</f>
        <v>1</v>
      </c>
      <c r="H34" s="82"/>
      <c r="I34" s="82"/>
    </row>
    <row r="35" spans="1:9" ht="10.5" customHeight="1">
      <c r="A35" s="1554"/>
      <c r="B35" s="98"/>
      <c r="C35" s="98"/>
      <c r="D35" s="98" t="s">
        <v>1126</v>
      </c>
      <c r="E35" s="1288">
        <v>0</v>
      </c>
      <c r="F35" s="1288">
        <v>0</v>
      </c>
      <c r="G35" s="1544">
        <f>SUM(E35:F35)</f>
        <v>0</v>
      </c>
      <c r="H35" s="82"/>
      <c r="I35" s="82"/>
    </row>
    <row r="36" spans="1:9" ht="10.5" customHeight="1">
      <c r="A36" s="1554"/>
      <c r="B36" s="98"/>
      <c r="C36" s="98"/>
      <c r="D36" s="98" t="s">
        <v>803</v>
      </c>
      <c r="E36" s="1288">
        <v>4</v>
      </c>
      <c r="F36" s="1288">
        <v>1</v>
      </c>
      <c r="G36" s="1544">
        <f>SUM(E36:F36)</f>
        <v>5</v>
      </c>
      <c r="H36" s="82"/>
      <c r="I36" s="82"/>
    </row>
    <row r="37" spans="1:9" ht="10.5" customHeight="1">
      <c r="A37" s="1554"/>
      <c r="B37" s="98"/>
      <c r="C37" s="98"/>
      <c r="D37" s="98" t="s">
        <v>797</v>
      </c>
      <c r="E37" s="1288">
        <v>1</v>
      </c>
      <c r="F37" s="1288">
        <v>0</v>
      </c>
      <c r="G37" s="1544">
        <f>SUM(E37:F37)</f>
        <v>1</v>
      </c>
      <c r="H37" s="82"/>
      <c r="I37" s="82"/>
    </row>
    <row r="38" spans="1:9" ht="10.5" customHeight="1">
      <c r="A38" s="1554"/>
      <c r="B38" s="98"/>
      <c r="C38" s="98"/>
      <c r="D38" s="98" t="s">
        <v>802</v>
      </c>
      <c r="E38" s="1288">
        <v>0</v>
      </c>
      <c r="F38" s="1288">
        <v>0</v>
      </c>
      <c r="G38" s="1544">
        <f>SUM(E38:F38)</f>
        <v>0</v>
      </c>
      <c r="H38" s="82"/>
      <c r="I38" s="82"/>
    </row>
    <row r="39" spans="1:9" ht="10.5" customHeight="1">
      <c r="A39" s="1554"/>
      <c r="B39" s="98"/>
      <c r="C39" s="98"/>
      <c r="D39" s="98" t="s">
        <v>1117</v>
      </c>
      <c r="E39" s="1288">
        <v>0</v>
      </c>
      <c r="F39" s="1288">
        <v>0</v>
      </c>
      <c r="G39" s="1544">
        <f>SUM(E39:F39)</f>
        <v>0</v>
      </c>
      <c r="H39" s="82"/>
      <c r="I39" s="82"/>
    </row>
    <row r="40" spans="1:9" ht="10.5" customHeight="1">
      <c r="A40" s="1554"/>
      <c r="B40" s="98"/>
      <c r="C40" s="98"/>
      <c r="D40" s="98" t="s">
        <v>792</v>
      </c>
      <c r="E40" s="1288">
        <v>1</v>
      </c>
      <c r="F40" s="1288">
        <v>2</v>
      </c>
      <c r="G40" s="1544">
        <f>SUM(E40:F40)</f>
        <v>3</v>
      </c>
      <c r="H40" s="82"/>
      <c r="I40" s="82"/>
    </row>
    <row r="41" spans="1:9" ht="10.5" customHeight="1">
      <c r="A41" s="1554"/>
      <c r="B41" s="98"/>
      <c r="C41" s="98"/>
      <c r="D41" s="98" t="s">
        <v>800</v>
      </c>
      <c r="E41" s="1288">
        <v>3</v>
      </c>
      <c r="F41" s="1288">
        <v>0</v>
      </c>
      <c r="G41" s="1544">
        <f>SUM(E41:F41)</f>
        <v>3</v>
      </c>
      <c r="H41" s="82"/>
      <c r="I41" s="82"/>
    </row>
    <row r="42" spans="1:9" ht="10.5" customHeight="1">
      <c r="A42" s="1554"/>
      <c r="B42" s="98"/>
      <c r="C42" s="98"/>
      <c r="D42" s="98" t="s">
        <v>799</v>
      </c>
      <c r="E42" s="1288">
        <v>0</v>
      </c>
      <c r="F42" s="1288">
        <v>0</v>
      </c>
      <c r="G42" s="1544">
        <f>SUM(E42:F42)</f>
        <v>0</v>
      </c>
      <c r="H42" s="82"/>
      <c r="I42" s="82"/>
    </row>
    <row r="43" spans="1:9" ht="11.25" customHeight="1">
      <c r="A43" s="1554"/>
      <c r="B43" s="144" t="s">
        <v>116</v>
      </c>
      <c r="C43" s="98"/>
      <c r="D43" s="98"/>
      <c r="E43" s="597">
        <f>SUM(E44)</f>
        <v>4</v>
      </c>
      <c r="F43" s="597">
        <f>SUM(F44)</f>
        <v>2</v>
      </c>
      <c r="G43" s="1526">
        <f>SUM(E43:F43)</f>
        <v>6</v>
      </c>
      <c r="H43" s="82"/>
      <c r="I43" s="82"/>
    </row>
    <row r="44" spans="1:9" ht="10.5" customHeight="1">
      <c r="A44" s="1554"/>
      <c r="B44" s="98"/>
      <c r="C44" s="98" t="s">
        <v>735</v>
      </c>
      <c r="E44" s="1288">
        <f>SUM(E45+E46+E47+E48+E50+E52+E53)</f>
        <v>4</v>
      </c>
      <c r="F44" s="1288">
        <f>SUM(F45+F46+F47+F48+F50+F52+F53)</f>
        <v>2</v>
      </c>
      <c r="G44" s="1544">
        <f>SUM(E44:F44)</f>
        <v>6</v>
      </c>
      <c r="H44" s="82"/>
      <c r="I44" s="82"/>
    </row>
    <row r="45" spans="1:9" ht="10.5" customHeight="1">
      <c r="A45" s="1554"/>
      <c r="B45" s="98"/>
      <c r="C45" s="98"/>
      <c r="D45" s="13" t="s">
        <v>1125</v>
      </c>
      <c r="E45" s="1288">
        <v>1</v>
      </c>
      <c r="F45" s="1288">
        <v>0</v>
      </c>
      <c r="G45" s="1544">
        <f>SUM(E45:F45)</f>
        <v>1</v>
      </c>
      <c r="H45" s="82"/>
      <c r="I45" s="82"/>
    </row>
    <row r="46" spans="1:9" ht="10.5" customHeight="1">
      <c r="A46" s="1554"/>
      <c r="B46" s="98"/>
      <c r="C46" s="98"/>
      <c r="D46" s="13" t="s">
        <v>1124</v>
      </c>
      <c r="E46" s="1288">
        <v>2</v>
      </c>
      <c r="F46" s="1288">
        <v>0</v>
      </c>
      <c r="G46" s="1544">
        <f>SUM(E46:F46)</f>
        <v>2</v>
      </c>
      <c r="H46" s="82"/>
      <c r="I46" s="82"/>
    </row>
    <row r="47" spans="1:9" ht="10.5" customHeight="1">
      <c r="A47" s="1554"/>
      <c r="B47" s="98"/>
      <c r="D47" s="13" t="s">
        <v>798</v>
      </c>
      <c r="E47" s="1288">
        <v>0</v>
      </c>
      <c r="F47" s="1288">
        <v>0</v>
      </c>
      <c r="G47" s="1544">
        <f>SUM(E47:F47)</f>
        <v>0</v>
      </c>
      <c r="H47" s="82"/>
      <c r="I47" s="82"/>
    </row>
    <row r="48" spans="1:9" ht="10.5" customHeight="1">
      <c r="A48" s="1554"/>
      <c r="B48" s="98"/>
      <c r="D48" s="13" t="s">
        <v>1115</v>
      </c>
      <c r="E48" s="1288">
        <v>0</v>
      </c>
      <c r="F48" s="1288">
        <v>0</v>
      </c>
      <c r="G48" s="1544">
        <f>SUM(E48:F48)</f>
        <v>0</v>
      </c>
      <c r="H48" s="82"/>
      <c r="I48" s="82"/>
    </row>
    <row r="49" spans="1:9" ht="10.5" customHeight="1">
      <c r="A49" s="1554"/>
      <c r="B49" s="98"/>
      <c r="D49" s="98" t="s">
        <v>1114</v>
      </c>
      <c r="E49" s="1288"/>
      <c r="F49" s="1288"/>
      <c r="G49" s="1544"/>
      <c r="H49" s="82"/>
      <c r="I49" s="82"/>
    </row>
    <row r="50" spans="1:9" ht="10.5" customHeight="1">
      <c r="A50" s="1554"/>
      <c r="B50" s="98"/>
      <c r="D50" s="98" t="s">
        <v>1113</v>
      </c>
      <c r="E50" s="1288">
        <v>1</v>
      </c>
      <c r="F50" s="1288">
        <v>2</v>
      </c>
      <c r="G50" s="1544">
        <f>SUM(E50:F50)</f>
        <v>3</v>
      </c>
      <c r="H50" s="82"/>
      <c r="I50" s="82"/>
    </row>
    <row r="51" spans="1:9" ht="10.5" customHeight="1">
      <c r="A51" s="1554"/>
      <c r="B51" s="98"/>
      <c r="C51" s="98"/>
      <c r="D51" s="98" t="s">
        <v>795</v>
      </c>
      <c r="E51" s="1288"/>
      <c r="F51" s="1288"/>
      <c r="G51" s="1544"/>
      <c r="H51" s="82"/>
      <c r="I51" s="82"/>
    </row>
    <row r="52" spans="1:9" ht="10.5" customHeight="1">
      <c r="A52" s="1554"/>
      <c r="B52" s="98"/>
      <c r="C52" s="98"/>
      <c r="D52" s="98" t="s">
        <v>797</v>
      </c>
      <c r="E52" s="1288">
        <v>0</v>
      </c>
      <c r="F52" s="1288">
        <v>0</v>
      </c>
      <c r="G52" s="1544">
        <f>SUM(E52:F52)</f>
        <v>0</v>
      </c>
      <c r="H52" s="82"/>
      <c r="I52" s="82"/>
    </row>
    <row r="53" spans="1:9" ht="10.5" customHeight="1">
      <c r="A53" s="1554"/>
      <c r="B53" s="98"/>
      <c r="C53" s="98"/>
      <c r="D53" s="98" t="s">
        <v>796</v>
      </c>
      <c r="E53" s="1288">
        <v>0</v>
      </c>
      <c r="F53" s="1288">
        <v>0</v>
      </c>
      <c r="G53" s="1544">
        <f>SUM(E53:F53)</f>
        <v>0</v>
      </c>
      <c r="H53" s="82"/>
      <c r="I53" s="82"/>
    </row>
    <row r="54" spans="1:9" ht="11.25" customHeight="1">
      <c r="A54" s="1554"/>
      <c r="B54" s="144" t="s">
        <v>70</v>
      </c>
      <c r="C54" s="98"/>
      <c r="D54" s="98"/>
      <c r="E54" s="597">
        <f>SUM(E55)</f>
        <v>1</v>
      </c>
      <c r="F54" s="597">
        <f>SUM(F55)</f>
        <v>0</v>
      </c>
      <c r="G54" s="1526">
        <f>SUM(E54:F54)</f>
        <v>1</v>
      </c>
      <c r="H54" s="82"/>
      <c r="I54" s="82"/>
    </row>
    <row r="55" spans="1:9" ht="10.5" customHeight="1">
      <c r="A55" s="1554"/>
      <c r="B55" s="98"/>
      <c r="C55" s="98" t="s">
        <v>735</v>
      </c>
      <c r="D55" s="98"/>
      <c r="E55" s="1288">
        <f>SUM(E57:E60)</f>
        <v>1</v>
      </c>
      <c r="F55" s="1288">
        <f>SUM(F57:F60)</f>
        <v>0</v>
      </c>
      <c r="G55" s="1544">
        <f>SUM(E55:F55)</f>
        <v>1</v>
      </c>
      <c r="H55" s="82"/>
      <c r="I55" s="82"/>
    </row>
    <row r="56" spans="1:9" ht="10.5" customHeight="1">
      <c r="A56" s="1554"/>
      <c r="B56" s="98"/>
      <c r="C56" s="98"/>
      <c r="D56" s="98" t="s">
        <v>795</v>
      </c>
      <c r="E56" s="1288"/>
      <c r="F56" s="1288"/>
      <c r="G56" s="1544"/>
      <c r="H56" s="82"/>
      <c r="I56" s="82"/>
    </row>
    <row r="57" spans="1:9" ht="10.5" customHeight="1">
      <c r="A57" s="1554"/>
      <c r="B57" s="98"/>
      <c r="C57" s="98"/>
      <c r="D57" s="98" t="s">
        <v>794</v>
      </c>
      <c r="E57" s="1288">
        <v>0</v>
      </c>
      <c r="F57" s="1288">
        <v>0</v>
      </c>
      <c r="G57" s="1544">
        <f>SUM(E57:F57)</f>
        <v>0</v>
      </c>
      <c r="H57" s="82"/>
      <c r="I57" s="82"/>
    </row>
    <row r="58" spans="1:9" ht="10.5" customHeight="1">
      <c r="A58" s="1554"/>
      <c r="B58" s="98"/>
      <c r="C58" s="98"/>
      <c r="D58" s="98" t="s">
        <v>793</v>
      </c>
      <c r="E58" s="1288">
        <v>1</v>
      </c>
      <c r="F58" s="1288">
        <v>0</v>
      </c>
      <c r="G58" s="1544">
        <f>SUM(E58:F58)</f>
        <v>1</v>
      </c>
      <c r="H58" s="82"/>
      <c r="I58" s="82"/>
    </row>
    <row r="59" spans="1:9" ht="10.5" customHeight="1">
      <c r="A59" s="1554"/>
      <c r="B59" s="98"/>
      <c r="C59" s="98"/>
      <c r="D59" s="98" t="s">
        <v>792</v>
      </c>
      <c r="E59" s="1288">
        <v>0</v>
      </c>
      <c r="F59" s="1288">
        <v>0</v>
      </c>
      <c r="G59" s="1544">
        <f>SUM(E59:F59)</f>
        <v>0</v>
      </c>
      <c r="H59" s="82"/>
      <c r="I59" s="82"/>
    </row>
    <row r="60" spans="1:9" ht="10.5" customHeight="1">
      <c r="A60" s="1554"/>
      <c r="B60" s="98"/>
      <c r="C60" s="98"/>
      <c r="D60" s="98" t="s">
        <v>791</v>
      </c>
      <c r="E60" s="1288">
        <v>0</v>
      </c>
      <c r="F60" s="1288">
        <v>0</v>
      </c>
      <c r="G60" s="1544">
        <f>SUM(E60:F60)</f>
        <v>0</v>
      </c>
      <c r="H60" s="82"/>
      <c r="I60" s="82"/>
    </row>
    <row r="61" spans="1:9" ht="11.25" customHeight="1">
      <c r="A61" s="1554"/>
      <c r="B61" s="144" t="s">
        <v>51</v>
      </c>
      <c r="C61" s="98"/>
      <c r="D61" s="98"/>
      <c r="E61" s="597">
        <f>SUM(E62)</f>
        <v>0</v>
      </c>
      <c r="F61" s="597">
        <f>SUM(F62)</f>
        <v>0</v>
      </c>
      <c r="G61" s="1526">
        <f>SUM(E61:F61)</f>
        <v>0</v>
      </c>
      <c r="H61" s="82"/>
      <c r="I61" s="82"/>
    </row>
    <row r="62" spans="1:9" ht="10.5" customHeight="1">
      <c r="A62" s="1554"/>
      <c r="B62" s="98"/>
      <c r="C62" s="98" t="s">
        <v>735</v>
      </c>
      <c r="D62" s="98"/>
      <c r="E62" s="1288">
        <f>SUM(E63)</f>
        <v>0</v>
      </c>
      <c r="F62" s="1288">
        <f>SUM(F63)</f>
        <v>0</v>
      </c>
      <c r="G62" s="1544">
        <f>SUM(E62:F62)</f>
        <v>0</v>
      </c>
      <c r="H62" s="82"/>
      <c r="I62" s="82"/>
    </row>
    <row r="63" spans="1:9" ht="10.5" customHeight="1">
      <c r="A63" s="1554"/>
      <c r="B63" s="98"/>
      <c r="C63" s="98"/>
      <c r="D63" s="98" t="s">
        <v>790</v>
      </c>
      <c r="E63" s="1288">
        <v>0</v>
      </c>
      <c r="F63" s="1288">
        <v>0</v>
      </c>
      <c r="G63" s="1544">
        <f>SUM(E63:F63)</f>
        <v>0</v>
      </c>
      <c r="H63" s="82"/>
      <c r="I63" s="82"/>
    </row>
    <row r="64" spans="1:9" ht="10.5" customHeight="1">
      <c r="A64" s="833"/>
      <c r="B64" s="484" t="s">
        <v>1123</v>
      </c>
      <c r="C64" s="144"/>
      <c r="D64" s="144"/>
      <c r="E64" s="1177">
        <f>SUM(E65)</f>
        <v>0</v>
      </c>
      <c r="F64" s="1177">
        <f>SUM(F65)</f>
        <v>0</v>
      </c>
      <c r="G64" s="1526">
        <f>SUM(E64:F64)</f>
        <v>0</v>
      </c>
      <c r="H64" s="82"/>
      <c r="I64" s="82"/>
    </row>
    <row r="65" spans="1:9" ht="10.5" customHeight="1">
      <c r="A65" s="833"/>
      <c r="B65" s="479"/>
      <c r="C65" s="98" t="s">
        <v>740</v>
      </c>
      <c r="D65" s="98"/>
      <c r="E65" s="154">
        <f>SUM(E66)</f>
        <v>0</v>
      </c>
      <c r="F65" s="154">
        <f>SUM(F66)</f>
        <v>0</v>
      </c>
      <c r="G65" s="155">
        <f>SUM(E65:F65)</f>
        <v>0</v>
      </c>
      <c r="H65" s="82"/>
      <c r="I65" s="82"/>
    </row>
    <row r="66" spans="1:9" ht="10.5" customHeight="1">
      <c r="A66" s="833"/>
      <c r="B66" s="495"/>
      <c r="C66" s="163"/>
      <c r="D66" s="163" t="s">
        <v>789</v>
      </c>
      <c r="E66" s="1532">
        <v>0</v>
      </c>
      <c r="F66" s="1532">
        <v>0</v>
      </c>
      <c r="G66" s="1531">
        <f>SUM(E66:F66)</f>
        <v>0</v>
      </c>
      <c r="H66" s="82"/>
      <c r="I66" s="82"/>
    </row>
    <row r="67" spans="1:9" ht="11.25" customHeight="1">
      <c r="A67" s="1555">
        <v>1403</v>
      </c>
      <c r="B67" s="139" t="s">
        <v>17</v>
      </c>
      <c r="C67" s="145"/>
      <c r="D67" s="145"/>
      <c r="E67" s="381">
        <f>SUM(E68)</f>
        <v>0</v>
      </c>
      <c r="F67" s="381">
        <f>SUM(F68)</f>
        <v>1</v>
      </c>
      <c r="G67" s="1529">
        <f>SUM(E67:F67)</f>
        <v>1</v>
      </c>
      <c r="H67" s="82"/>
      <c r="I67" s="82"/>
    </row>
    <row r="68" spans="1:9" ht="11.25" customHeight="1">
      <c r="A68" s="1556"/>
      <c r="B68" s="513" t="s">
        <v>39</v>
      </c>
      <c r="C68" s="505"/>
      <c r="D68" s="505"/>
      <c r="E68" s="144">
        <f>SUM(E69)</f>
        <v>0</v>
      </c>
      <c r="F68" s="144">
        <f>SUM(F69)</f>
        <v>1</v>
      </c>
      <c r="G68" s="1548">
        <f>SUM(E68:F68)</f>
        <v>1</v>
      </c>
      <c r="H68" s="82"/>
      <c r="I68" s="82"/>
    </row>
    <row r="69" spans="1:9" ht="10.5" customHeight="1">
      <c r="A69" s="1556"/>
      <c r="B69" s="484"/>
      <c r="C69" s="377" t="s">
        <v>735</v>
      </c>
      <c r="D69" s="377"/>
      <c r="E69" s="98">
        <f>SUM(E70)</f>
        <v>0</v>
      </c>
      <c r="F69" s="98">
        <f>SUM(F70)</f>
        <v>1</v>
      </c>
      <c r="G69" s="1546">
        <f>SUM(E69:F69)</f>
        <v>1</v>
      </c>
      <c r="H69" s="82"/>
      <c r="I69" s="82"/>
    </row>
    <row r="70" spans="1:9" ht="10.5" customHeight="1">
      <c r="A70" s="1557"/>
      <c r="B70" s="1547"/>
      <c r="C70" s="497"/>
      <c r="D70" s="497" t="s">
        <v>1111</v>
      </c>
      <c r="E70" s="98">
        <v>0</v>
      </c>
      <c r="F70" s="98">
        <v>1</v>
      </c>
      <c r="G70" s="1546">
        <f>SUM(E70:F70)</f>
        <v>1</v>
      </c>
      <c r="H70" s="82"/>
      <c r="I70" s="82"/>
    </row>
    <row r="71" spans="1:9" ht="11.25" customHeight="1">
      <c r="A71" s="1555">
        <v>1404</v>
      </c>
      <c r="B71" s="1545" t="s">
        <v>40</v>
      </c>
      <c r="C71" s="591"/>
      <c r="D71" s="78"/>
      <c r="E71" s="137">
        <f>SUM(E72,E83)</f>
        <v>6</v>
      </c>
      <c r="F71" s="407">
        <f>SUM(F72,F83)</f>
        <v>4</v>
      </c>
      <c r="G71" s="411">
        <f>SUM(E71:F71)</f>
        <v>10</v>
      </c>
      <c r="H71" s="82"/>
      <c r="I71" s="82"/>
    </row>
    <row r="72" spans="1:9" ht="11.25" customHeight="1">
      <c r="A72" s="1556"/>
      <c r="B72" s="144" t="s">
        <v>115</v>
      </c>
      <c r="C72" s="98"/>
      <c r="D72" s="98"/>
      <c r="E72" s="597">
        <f>SUM(E73+E75+E81)</f>
        <v>4</v>
      </c>
      <c r="F72" s="597">
        <f>SUM(F73+F75+F81)</f>
        <v>3</v>
      </c>
      <c r="G72" s="1526">
        <f>SUM(E72:F72)</f>
        <v>7</v>
      </c>
      <c r="H72" s="82"/>
      <c r="I72" s="82"/>
    </row>
    <row r="73" spans="1:9" ht="10.5" customHeight="1">
      <c r="A73" s="1556"/>
      <c r="B73" s="144"/>
      <c r="C73" s="98" t="s">
        <v>736</v>
      </c>
      <c r="D73" s="98"/>
      <c r="E73" s="1288">
        <f>SUM(E74)</f>
        <v>0</v>
      </c>
      <c r="F73" s="1288">
        <f>SUM(F74)</f>
        <v>0</v>
      </c>
      <c r="G73" s="1544">
        <f>SUM(E73:F73)</f>
        <v>0</v>
      </c>
      <c r="H73" s="82"/>
      <c r="I73" s="82"/>
    </row>
    <row r="74" spans="1:9" ht="10.5" customHeight="1">
      <c r="A74" s="1556"/>
      <c r="B74" s="144"/>
      <c r="C74" s="98"/>
      <c r="D74" s="98" t="s">
        <v>786</v>
      </c>
      <c r="E74" s="1288">
        <v>0</v>
      </c>
      <c r="F74" s="1288">
        <v>0</v>
      </c>
      <c r="G74" s="1544">
        <f>SUM(E74:F74)</f>
        <v>0</v>
      </c>
      <c r="H74" s="82"/>
      <c r="I74" s="82"/>
    </row>
    <row r="75" spans="1:9" ht="10.5" customHeight="1">
      <c r="A75" s="1556"/>
      <c r="B75" s="98"/>
      <c r="C75" s="98" t="s">
        <v>735</v>
      </c>
      <c r="D75" s="98"/>
      <c r="E75" s="1288">
        <f>SUM(E76:E80)</f>
        <v>4</v>
      </c>
      <c r="F75" s="1288">
        <f>SUM(F76:F80)</f>
        <v>3</v>
      </c>
      <c r="G75" s="1544">
        <f>SUM(E75:F75)</f>
        <v>7</v>
      </c>
      <c r="H75" s="82"/>
      <c r="I75" s="82"/>
    </row>
    <row r="76" spans="1:9" ht="10.5" customHeight="1">
      <c r="A76" s="1556"/>
      <c r="B76" s="98"/>
      <c r="C76" s="98"/>
      <c r="D76" s="98" t="s">
        <v>785</v>
      </c>
      <c r="E76" s="1288">
        <v>0</v>
      </c>
      <c r="F76" s="1288">
        <v>0</v>
      </c>
      <c r="G76" s="1544">
        <f>SUM(E76:F76)</f>
        <v>0</v>
      </c>
      <c r="H76" s="82"/>
      <c r="I76" s="82"/>
    </row>
    <row r="77" spans="1:9" ht="10.5" customHeight="1">
      <c r="A77" s="1556"/>
      <c r="B77" s="98"/>
      <c r="C77" s="98"/>
      <c r="D77" s="98" t="s">
        <v>784</v>
      </c>
      <c r="E77" s="1288"/>
      <c r="F77" s="1288"/>
      <c r="G77" s="1544"/>
      <c r="H77" s="82"/>
      <c r="I77" s="82"/>
    </row>
    <row r="78" spans="1:9" ht="10.5" customHeight="1">
      <c r="A78" s="1556"/>
      <c r="B78" s="98"/>
      <c r="C78" s="98"/>
      <c r="D78" s="98" t="s">
        <v>783</v>
      </c>
      <c r="E78" s="1288">
        <v>1</v>
      </c>
      <c r="F78" s="1288">
        <v>1</v>
      </c>
      <c r="G78" s="1544">
        <f>SUM(E78:F78)</f>
        <v>2</v>
      </c>
      <c r="H78" s="82"/>
      <c r="I78" s="82"/>
    </row>
    <row r="79" spans="1:9" ht="10.5" customHeight="1">
      <c r="A79" s="1556"/>
      <c r="B79" s="98"/>
      <c r="C79" s="98"/>
      <c r="D79" s="98" t="s">
        <v>782</v>
      </c>
      <c r="E79" s="1288">
        <v>3</v>
      </c>
      <c r="F79" s="1288">
        <v>2</v>
      </c>
      <c r="G79" s="1544">
        <f>SUM(E79:F79)</f>
        <v>5</v>
      </c>
      <c r="H79" s="82"/>
      <c r="I79" s="82"/>
    </row>
    <row r="80" spans="1:9" ht="10.5" customHeight="1">
      <c r="A80" s="1556"/>
      <c r="B80" s="98"/>
      <c r="C80" s="98"/>
      <c r="D80" s="98" t="s">
        <v>781</v>
      </c>
      <c r="E80" s="1288">
        <v>0</v>
      </c>
      <c r="F80" s="1288">
        <v>0</v>
      </c>
      <c r="G80" s="1544">
        <f>SUM(E80:F80)</f>
        <v>0</v>
      </c>
      <c r="H80" s="82"/>
      <c r="I80" s="82"/>
    </row>
    <row r="81" spans="1:9" ht="10.5" customHeight="1">
      <c r="A81" s="1556"/>
      <c r="B81" s="1055"/>
      <c r="C81" s="66" t="s">
        <v>740</v>
      </c>
      <c r="D81" s="98"/>
      <c r="E81" s="154">
        <f>SUM(E82)</f>
        <v>0</v>
      </c>
      <c r="F81" s="154">
        <f>SUM(F82)</f>
        <v>0</v>
      </c>
      <c r="G81" s="155">
        <f>SUM(E81:F81)</f>
        <v>0</v>
      </c>
      <c r="H81" s="82"/>
      <c r="I81" s="82"/>
    </row>
    <row r="82" spans="1:9" ht="10.5" customHeight="1">
      <c r="A82" s="1556"/>
      <c r="B82" s="98"/>
      <c r="C82" s="98"/>
      <c r="D82" s="98" t="s">
        <v>780</v>
      </c>
      <c r="E82" s="154">
        <v>0</v>
      </c>
      <c r="F82" s="154">
        <v>0</v>
      </c>
      <c r="G82" s="155">
        <f>SUM(E82:F82)</f>
        <v>0</v>
      </c>
      <c r="H82" s="82"/>
      <c r="I82" s="82"/>
    </row>
    <row r="83" spans="1:9" ht="11.25" customHeight="1">
      <c r="A83" s="1556"/>
      <c r="B83" s="144" t="s">
        <v>20</v>
      </c>
      <c r="C83" s="98"/>
      <c r="D83" s="98"/>
      <c r="E83" s="597">
        <f>SUM(E84,E86)</f>
        <v>2</v>
      </c>
      <c r="F83" s="597">
        <f>SUM(F84,F86)</f>
        <v>1</v>
      </c>
      <c r="G83" s="1526">
        <f>SUM(E83:F83)</f>
        <v>3</v>
      </c>
      <c r="H83" s="82"/>
      <c r="I83" s="82"/>
    </row>
    <row r="84" spans="1:9" ht="10.5" customHeight="1">
      <c r="A84" s="1556"/>
      <c r="B84" s="98"/>
      <c r="C84" s="98" t="s">
        <v>735</v>
      </c>
      <c r="D84" s="98"/>
      <c r="E84" s="1288">
        <f>SUM(E85)</f>
        <v>2</v>
      </c>
      <c r="F84" s="1288">
        <f>SUM(F85)</f>
        <v>1</v>
      </c>
      <c r="G84" s="1544">
        <f>SUM(E84:F84)</f>
        <v>3</v>
      </c>
      <c r="H84" s="82"/>
      <c r="I84" s="82"/>
    </row>
    <row r="85" spans="1:9" ht="10.5" customHeight="1">
      <c r="A85" s="1556"/>
      <c r="B85" s="98"/>
      <c r="C85" s="98"/>
      <c r="D85" s="98" t="s">
        <v>1110</v>
      </c>
      <c r="E85" s="1288">
        <v>2</v>
      </c>
      <c r="F85" s="1288">
        <v>1</v>
      </c>
      <c r="G85" s="1544">
        <f>SUM(E85:F85)</f>
        <v>3</v>
      </c>
      <c r="H85" s="82"/>
      <c r="I85" s="82"/>
    </row>
    <row r="86" spans="1:9" ht="10.5" customHeight="1">
      <c r="A86" s="1556"/>
      <c r="B86" s="98"/>
      <c r="C86" s="98" t="s">
        <v>740</v>
      </c>
      <c r="D86" s="98"/>
      <c r="E86" s="1288">
        <f>SUM(E87)</f>
        <v>0</v>
      </c>
      <c r="F86" s="1288">
        <f>SUM(F87)</f>
        <v>0</v>
      </c>
      <c r="G86" s="1544">
        <f>SUM(E86:F86)</f>
        <v>0</v>
      </c>
      <c r="H86" s="82"/>
      <c r="I86" s="82"/>
    </row>
    <row r="87" spans="1:9" ht="10.5" customHeight="1">
      <c r="A87" s="1557"/>
      <c r="B87" s="163"/>
      <c r="C87" s="163"/>
      <c r="D87" s="163" t="s">
        <v>777</v>
      </c>
      <c r="E87" s="1543">
        <v>0</v>
      </c>
      <c r="F87" s="1543">
        <v>0</v>
      </c>
      <c r="G87" s="1542">
        <f>SUM(E87:F87)</f>
        <v>0</v>
      </c>
      <c r="H87" s="82"/>
      <c r="I87" s="82"/>
    </row>
    <row r="88" spans="1:9" ht="12" customHeight="1">
      <c r="A88" s="507"/>
      <c r="B88" s="507"/>
      <c r="C88" s="310"/>
      <c r="D88" s="310"/>
      <c r="E88" s="310"/>
      <c r="F88" s="1541" t="s">
        <v>1109</v>
      </c>
      <c r="G88" s="1541"/>
      <c r="H88" s="82"/>
      <c r="I88" s="82"/>
    </row>
    <row r="89" spans="1:9" ht="12" customHeight="1">
      <c r="A89" s="507"/>
      <c r="B89" s="507"/>
      <c r="C89" s="98"/>
      <c r="D89" s="98"/>
      <c r="E89" s="98"/>
      <c r="F89" s="572" t="s">
        <v>776</v>
      </c>
      <c r="G89" s="572"/>
    </row>
    <row r="90" spans="1:9" ht="10.5" customHeight="1">
      <c r="A90" s="1558" t="s">
        <v>32</v>
      </c>
      <c r="B90" s="580"/>
      <c r="C90" s="310"/>
      <c r="D90" s="310"/>
      <c r="E90" s="1505"/>
      <c r="F90" s="1505"/>
      <c r="G90" s="1540"/>
    </row>
    <row r="91" spans="1:9" ht="9" customHeight="1">
      <c r="A91" s="1559"/>
      <c r="B91" s="144" t="s">
        <v>230</v>
      </c>
      <c r="C91" s="1165"/>
      <c r="D91" s="569"/>
      <c r="E91" s="1539"/>
      <c r="F91" s="1539"/>
      <c r="G91" s="1538"/>
    </row>
    <row r="92" spans="1:9" ht="10.5" customHeight="1">
      <c r="A92" s="1560"/>
      <c r="B92" s="162"/>
      <c r="C92" s="567"/>
      <c r="D92" s="162"/>
      <c r="E92" s="1537" t="s">
        <v>29</v>
      </c>
      <c r="F92" s="1537" t="s">
        <v>30</v>
      </c>
      <c r="G92" s="1536" t="s">
        <v>6</v>
      </c>
    </row>
    <row r="93" spans="1:9" ht="11.25" customHeight="1">
      <c r="A93" s="1570">
        <v>1405</v>
      </c>
      <c r="B93" s="1064" t="s">
        <v>21</v>
      </c>
      <c r="C93" s="1063"/>
      <c r="D93" s="151"/>
      <c r="E93" s="1530">
        <f>SUM(E94+E97+E110)</f>
        <v>10</v>
      </c>
      <c r="F93" s="1530">
        <f>SUM(F94+F97+F110)</f>
        <v>8</v>
      </c>
      <c r="G93" s="158">
        <f>SUM(E93:F93)</f>
        <v>18</v>
      </c>
    </row>
    <row r="94" spans="1:9" ht="11.25" customHeight="1">
      <c r="A94" s="1566"/>
      <c r="B94" s="513" t="s">
        <v>24</v>
      </c>
      <c r="C94" s="310"/>
      <c r="D94" s="310"/>
      <c r="E94" s="1535">
        <f>SUM(E95)</f>
        <v>0</v>
      </c>
      <c r="F94" s="1535">
        <f>SUM(F95)</f>
        <v>0</v>
      </c>
      <c r="G94" s="1534">
        <f>SUM(E94:F94)</f>
        <v>0</v>
      </c>
    </row>
    <row r="95" spans="1:9" ht="10.5" customHeight="1">
      <c r="A95" s="1566"/>
      <c r="B95" s="479"/>
      <c r="C95" s="98" t="s">
        <v>735</v>
      </c>
      <c r="D95" s="98"/>
      <c r="E95" s="154">
        <f>SUM(E96)</f>
        <v>0</v>
      </c>
      <c r="F95" s="154">
        <f>SUM(F96)</f>
        <v>0</v>
      </c>
      <c r="G95" s="155">
        <f>SUM(E95:F95)</f>
        <v>0</v>
      </c>
    </row>
    <row r="96" spans="1:9" ht="10.5" customHeight="1">
      <c r="A96" s="1566"/>
      <c r="B96" s="479"/>
      <c r="D96" s="98" t="s">
        <v>774</v>
      </c>
      <c r="E96" s="154">
        <v>0</v>
      </c>
      <c r="F96" s="154">
        <v>0</v>
      </c>
      <c r="G96" s="155">
        <f>SUM(E96:F96)</f>
        <v>0</v>
      </c>
    </row>
    <row r="97" spans="1:7" ht="11.25" customHeight="1">
      <c r="A97" s="1566"/>
      <c r="B97" s="484" t="s">
        <v>22</v>
      </c>
      <c r="C97" s="98"/>
      <c r="E97" s="1177">
        <f>SUM(E98,E100,E107)</f>
        <v>10</v>
      </c>
      <c r="F97" s="1177">
        <f>SUM(F98,F100,F107)</f>
        <v>8</v>
      </c>
      <c r="G97" s="1526">
        <f>SUM(E97:F97)</f>
        <v>18</v>
      </c>
    </row>
    <row r="98" spans="1:7" ht="10.5" customHeight="1">
      <c r="A98" s="1566"/>
      <c r="B98" s="484"/>
      <c r="C98" s="98" t="s">
        <v>736</v>
      </c>
      <c r="E98" s="178">
        <f>SUM(E99)</f>
        <v>2</v>
      </c>
      <c r="F98" s="178">
        <f>SUM(F99)</f>
        <v>0</v>
      </c>
      <c r="G98" s="155">
        <f>SUM(E98:F98)</f>
        <v>2</v>
      </c>
    </row>
    <row r="99" spans="1:7" ht="10.5" customHeight="1">
      <c r="A99" s="1566"/>
      <c r="B99" s="484"/>
      <c r="C99" s="98"/>
      <c r="D99" s="98" t="s">
        <v>772</v>
      </c>
      <c r="E99" s="154">
        <v>2</v>
      </c>
      <c r="F99" s="154">
        <v>0</v>
      </c>
      <c r="G99" s="155">
        <f>SUM(E99:F99)</f>
        <v>2</v>
      </c>
    </row>
    <row r="100" spans="1:7" ht="10.5" customHeight="1">
      <c r="A100" s="1566"/>
      <c r="B100" s="479"/>
      <c r="C100" s="98" t="s">
        <v>735</v>
      </c>
      <c r="E100" s="178">
        <f>SUM(E101:E106)</f>
        <v>7</v>
      </c>
      <c r="F100" s="178">
        <f>SUM(F101:F106)</f>
        <v>8</v>
      </c>
      <c r="G100" s="155">
        <f>SUM(E100:F100)</f>
        <v>15</v>
      </c>
    </row>
    <row r="101" spans="1:7" ht="10.5" customHeight="1">
      <c r="A101" s="1566"/>
      <c r="B101" s="479"/>
      <c r="D101" s="98" t="s">
        <v>771</v>
      </c>
      <c r="E101" s="178">
        <v>6</v>
      </c>
      <c r="F101" s="178">
        <v>7</v>
      </c>
      <c r="G101" s="155">
        <f>SUM(E101:F101)</f>
        <v>13</v>
      </c>
    </row>
    <row r="102" spans="1:7" ht="10.5" customHeight="1">
      <c r="A102" s="1566"/>
      <c r="B102" s="479"/>
      <c r="D102" s="13" t="s">
        <v>1108</v>
      </c>
      <c r="E102" s="178">
        <v>0</v>
      </c>
      <c r="F102" s="178">
        <v>1</v>
      </c>
      <c r="G102" s="155">
        <f>SUM(E102:F102)</f>
        <v>1</v>
      </c>
    </row>
    <row r="103" spans="1:7" ht="10.5" customHeight="1">
      <c r="A103" s="1566"/>
      <c r="B103" s="479"/>
      <c r="D103" s="98" t="s">
        <v>1106</v>
      </c>
      <c r="E103" s="178">
        <v>1</v>
      </c>
      <c r="F103" s="178">
        <v>0</v>
      </c>
      <c r="G103" s="155">
        <f>SUM(E103:F103)</f>
        <v>1</v>
      </c>
    </row>
    <row r="104" spans="1:7" ht="10.5" customHeight="1">
      <c r="A104" s="1566"/>
      <c r="B104" s="479"/>
      <c r="D104" s="98" t="s">
        <v>770</v>
      </c>
      <c r="E104" s="178">
        <v>0</v>
      </c>
      <c r="F104" s="178">
        <v>0</v>
      </c>
      <c r="G104" s="155">
        <f>SUM(E104:F104)</f>
        <v>0</v>
      </c>
    </row>
    <row r="105" spans="1:7" ht="10.5" customHeight="1">
      <c r="A105" s="1566"/>
      <c r="B105" s="479"/>
      <c r="D105" s="98" t="s">
        <v>769</v>
      </c>
      <c r="E105" s="154">
        <v>0</v>
      </c>
      <c r="F105" s="154">
        <v>0</v>
      </c>
      <c r="G105" s="155">
        <f>SUM(E105:F105)</f>
        <v>0</v>
      </c>
    </row>
    <row r="106" spans="1:7" ht="10.5" customHeight="1">
      <c r="A106" s="1566"/>
      <c r="B106" s="479"/>
      <c r="C106" s="98"/>
      <c r="D106" s="98" t="s">
        <v>1105</v>
      </c>
      <c r="E106" s="1533">
        <v>0</v>
      </c>
      <c r="F106" s="1533">
        <v>0</v>
      </c>
      <c r="G106" s="155">
        <f>SUM(E106:F106)</f>
        <v>0</v>
      </c>
    </row>
    <row r="107" spans="1:7" ht="10.5" customHeight="1">
      <c r="A107" s="1566"/>
      <c r="B107" s="479"/>
      <c r="C107" s="98" t="s">
        <v>740</v>
      </c>
      <c r="E107" s="178">
        <f>SUM(E108:E109)</f>
        <v>1</v>
      </c>
      <c r="F107" s="178">
        <f>SUM(F108:F109)</f>
        <v>0</v>
      </c>
      <c r="G107" s="155">
        <f>SUM(E107:F107)</f>
        <v>1</v>
      </c>
    </row>
    <row r="108" spans="1:7" ht="10.5" customHeight="1">
      <c r="A108" s="1566"/>
      <c r="B108" s="479"/>
      <c r="C108" s="98"/>
      <c r="D108" s="98" t="s">
        <v>1122</v>
      </c>
      <c r="E108" s="178">
        <v>1</v>
      </c>
      <c r="F108" s="178">
        <v>0</v>
      </c>
      <c r="G108" s="155">
        <f>SUM(E108:F108)</f>
        <v>1</v>
      </c>
    </row>
    <row r="109" spans="1:7" ht="10.5" customHeight="1">
      <c r="A109" s="1566"/>
      <c r="B109" s="479"/>
      <c r="C109" s="98"/>
      <c r="D109" s="98" t="s">
        <v>766</v>
      </c>
      <c r="E109" s="154">
        <v>0</v>
      </c>
      <c r="F109" s="154">
        <v>0</v>
      </c>
      <c r="G109" s="155">
        <f>SUM(E109:F109)</f>
        <v>0</v>
      </c>
    </row>
    <row r="110" spans="1:7" ht="10.5" customHeight="1">
      <c r="A110" s="1566"/>
      <c r="B110" s="484" t="s">
        <v>114</v>
      </c>
      <c r="C110" s="98"/>
      <c r="E110" s="1342">
        <f>SUM(E111)</f>
        <v>0</v>
      </c>
      <c r="F110" s="1342">
        <f>SUM(F111)</f>
        <v>0</v>
      </c>
      <c r="G110" s="1526">
        <f>SUM(E110:F110)</f>
        <v>0</v>
      </c>
    </row>
    <row r="111" spans="1:7" ht="10.5" customHeight="1">
      <c r="A111" s="1566"/>
      <c r="B111" s="484"/>
      <c r="C111" s="98" t="s">
        <v>735</v>
      </c>
      <c r="E111" s="154">
        <f>SUM(E112)</f>
        <v>0</v>
      </c>
      <c r="F111" s="154">
        <f>SUM(F112)</f>
        <v>0</v>
      </c>
      <c r="G111" s="155">
        <f>SUM(E111:F111)</f>
        <v>0</v>
      </c>
    </row>
    <row r="112" spans="1:7" ht="10.5" customHeight="1">
      <c r="A112" s="1566"/>
      <c r="B112" s="495"/>
      <c r="C112" s="163"/>
      <c r="D112" s="163" t="s">
        <v>765</v>
      </c>
      <c r="E112" s="1532">
        <v>0</v>
      </c>
      <c r="F112" s="1532">
        <v>0</v>
      </c>
      <c r="G112" s="1531">
        <f>SUM(E112:F112)</f>
        <v>0</v>
      </c>
    </row>
    <row r="113" spans="1:7" ht="11.25" customHeight="1">
      <c r="A113" s="1568">
        <v>1406</v>
      </c>
      <c r="B113" s="139" t="s">
        <v>25</v>
      </c>
      <c r="C113" s="145"/>
      <c r="D113" s="145"/>
      <c r="E113" s="1530">
        <f>SUM(E114,E128,E131)</f>
        <v>9</v>
      </c>
      <c r="F113" s="1530">
        <f>SUM(F114,F128,F131)</f>
        <v>11</v>
      </c>
      <c r="G113" s="158">
        <f>SUM(E113:F113)</f>
        <v>20</v>
      </c>
    </row>
    <row r="114" spans="1:7" ht="11.25" customHeight="1">
      <c r="A114" s="1568"/>
      <c r="B114" s="144" t="s">
        <v>135</v>
      </c>
      <c r="C114" s="98"/>
      <c r="D114" s="98"/>
      <c r="E114" s="1177">
        <f>SUM(E115,E117)</f>
        <v>7</v>
      </c>
      <c r="F114" s="1177">
        <f>SUM(F115,F117)</f>
        <v>10</v>
      </c>
      <c r="G114" s="1526">
        <f>SUM(E114:F114)</f>
        <v>17</v>
      </c>
    </row>
    <row r="115" spans="1:7" ht="10.5" customHeight="1">
      <c r="A115" s="1568"/>
      <c r="B115" s="98"/>
      <c r="C115" s="98" t="s">
        <v>735</v>
      </c>
      <c r="D115" s="98"/>
      <c r="E115" s="154">
        <f>SUM(E116:E116)</f>
        <v>3</v>
      </c>
      <c r="F115" s="154">
        <f>SUM(F116:F116)</f>
        <v>5</v>
      </c>
      <c r="G115" s="155">
        <f>SUM(E115:F115)</f>
        <v>8</v>
      </c>
    </row>
    <row r="116" spans="1:7" ht="10.5" customHeight="1">
      <c r="A116" s="1568"/>
      <c r="B116" s="98"/>
      <c r="C116" s="98"/>
      <c r="D116" s="98" t="s">
        <v>764</v>
      </c>
      <c r="E116" s="154">
        <v>3</v>
      </c>
      <c r="F116" s="154">
        <v>5</v>
      </c>
      <c r="G116" s="155">
        <f>SUM(E116:F116)</f>
        <v>8</v>
      </c>
    </row>
    <row r="117" spans="1:7" ht="10.5" customHeight="1">
      <c r="A117" s="1568"/>
      <c r="B117" s="98"/>
      <c r="C117" s="98" t="s">
        <v>740</v>
      </c>
      <c r="D117" s="98"/>
      <c r="E117" s="154">
        <f>SUM(E118:E127)</f>
        <v>4</v>
      </c>
      <c r="F117" s="154">
        <f>SUM(F118:F127)</f>
        <v>5</v>
      </c>
      <c r="G117" s="155">
        <f>SUM(E117:F117)</f>
        <v>9</v>
      </c>
    </row>
    <row r="118" spans="1:7" ht="10.5" customHeight="1">
      <c r="A118" s="1568"/>
      <c r="B118" s="98"/>
      <c r="C118" s="98"/>
      <c r="D118" s="98" t="s">
        <v>763</v>
      </c>
      <c r="E118" s="154">
        <v>1</v>
      </c>
      <c r="F118" s="154">
        <v>0</v>
      </c>
      <c r="G118" s="155">
        <f>SUM(E118:F118)</f>
        <v>1</v>
      </c>
    </row>
    <row r="119" spans="1:7" ht="10.5" customHeight="1">
      <c r="A119" s="1568"/>
      <c r="B119" s="98"/>
      <c r="C119" s="98"/>
      <c r="D119" s="98" t="s">
        <v>762</v>
      </c>
      <c r="E119" s="154">
        <v>0</v>
      </c>
      <c r="F119" s="154">
        <v>1</v>
      </c>
      <c r="G119" s="155">
        <f>SUM(E119:F119)</f>
        <v>1</v>
      </c>
    </row>
    <row r="120" spans="1:7" ht="10.5" customHeight="1">
      <c r="A120" s="1568"/>
      <c r="B120" s="98"/>
      <c r="C120" s="98"/>
      <c r="D120" s="98" t="s">
        <v>761</v>
      </c>
      <c r="E120" s="154">
        <v>0</v>
      </c>
      <c r="F120" s="154">
        <v>0</v>
      </c>
      <c r="G120" s="155">
        <f>SUM(E120:F120)</f>
        <v>0</v>
      </c>
    </row>
    <row r="121" spans="1:7" ht="10.5" customHeight="1">
      <c r="A121" s="1568"/>
      <c r="B121" s="98"/>
      <c r="C121" s="98"/>
      <c r="D121" s="98" t="s">
        <v>760</v>
      </c>
      <c r="E121" s="154">
        <v>0</v>
      </c>
      <c r="F121" s="154">
        <v>0</v>
      </c>
      <c r="G121" s="155">
        <f>SUM(E121:F121)</f>
        <v>0</v>
      </c>
    </row>
    <row r="122" spans="1:7" ht="10.5" customHeight="1">
      <c r="A122" s="1568"/>
      <c r="B122" s="98"/>
      <c r="C122" s="98"/>
      <c r="D122" s="98" t="s">
        <v>759</v>
      </c>
      <c r="E122" s="154">
        <v>0</v>
      </c>
      <c r="F122" s="154">
        <v>0</v>
      </c>
      <c r="G122" s="155">
        <f>SUM(E122:F122)</f>
        <v>0</v>
      </c>
    </row>
    <row r="123" spans="1:7" ht="10.5" customHeight="1">
      <c r="A123" s="1568"/>
      <c r="B123" s="98"/>
      <c r="C123" s="98"/>
      <c r="D123" s="98" t="s">
        <v>758</v>
      </c>
      <c r="E123" s="154">
        <v>1</v>
      </c>
      <c r="F123" s="154">
        <v>1</v>
      </c>
      <c r="G123" s="155">
        <f>SUM(E123:F123)</f>
        <v>2</v>
      </c>
    </row>
    <row r="124" spans="1:7" ht="10.5" customHeight="1">
      <c r="A124" s="1568"/>
      <c r="B124" s="98"/>
      <c r="C124" s="98"/>
      <c r="D124" s="98" t="s">
        <v>757</v>
      </c>
      <c r="E124" s="154">
        <v>0</v>
      </c>
      <c r="F124" s="154">
        <v>1</v>
      </c>
      <c r="G124" s="155">
        <f>SUM(E124:F124)</f>
        <v>1</v>
      </c>
    </row>
    <row r="125" spans="1:7" ht="10.5" customHeight="1">
      <c r="A125" s="1568"/>
      <c r="B125" s="98"/>
      <c r="C125" s="98"/>
      <c r="D125" s="98" t="s">
        <v>756</v>
      </c>
      <c r="E125" s="154">
        <v>1</v>
      </c>
      <c r="F125" s="154">
        <v>0</v>
      </c>
      <c r="G125" s="155">
        <f>SUM(E125:F125)</f>
        <v>1</v>
      </c>
    </row>
    <row r="126" spans="1:7" ht="10.5" customHeight="1">
      <c r="A126" s="1568"/>
      <c r="B126" s="98"/>
      <c r="C126" s="98"/>
      <c r="D126" s="98" t="s">
        <v>755</v>
      </c>
      <c r="E126" s="154">
        <v>1</v>
      </c>
      <c r="F126" s="154">
        <v>0</v>
      </c>
      <c r="G126" s="155">
        <f>SUM(E126:F126)</f>
        <v>1</v>
      </c>
    </row>
    <row r="127" spans="1:7" ht="10.5" customHeight="1">
      <c r="A127" s="1568"/>
      <c r="B127" s="98"/>
      <c r="C127" s="98"/>
      <c r="D127" s="98" t="s">
        <v>753</v>
      </c>
      <c r="E127" s="154">
        <v>0</v>
      </c>
      <c r="F127" s="154">
        <v>2</v>
      </c>
      <c r="G127" s="155">
        <f>SUM(E127:F127)</f>
        <v>2</v>
      </c>
    </row>
    <row r="128" spans="1:7" ht="11.25" customHeight="1">
      <c r="A128" s="1568"/>
      <c r="B128" s="144" t="s">
        <v>26</v>
      </c>
      <c r="C128" s="98"/>
      <c r="D128" s="98"/>
      <c r="E128" s="1177">
        <f>SUM(E129)</f>
        <v>1</v>
      </c>
      <c r="F128" s="1177">
        <f>SUM(F129)</f>
        <v>0</v>
      </c>
      <c r="G128" s="1526">
        <f>SUM(E128:F128)</f>
        <v>1</v>
      </c>
    </row>
    <row r="129" spans="1:7" ht="10.5" customHeight="1">
      <c r="A129" s="1568"/>
      <c r="B129" s="98"/>
      <c r="C129" s="98" t="s">
        <v>735</v>
      </c>
      <c r="D129" s="98"/>
      <c r="E129" s="154">
        <f>SUM(E130:E130)</f>
        <v>1</v>
      </c>
      <c r="F129" s="154">
        <f>SUM(F130:F130)</f>
        <v>0</v>
      </c>
      <c r="G129" s="155">
        <f>SUM(E129:F129)</f>
        <v>1</v>
      </c>
    </row>
    <row r="130" spans="1:7" ht="10.5" customHeight="1">
      <c r="A130" s="1568"/>
      <c r="B130" s="98"/>
      <c r="C130" s="98"/>
      <c r="D130" s="98" t="s">
        <v>751</v>
      </c>
      <c r="E130" s="154">
        <v>1</v>
      </c>
      <c r="F130" s="154">
        <v>0</v>
      </c>
      <c r="G130" s="155">
        <f>SUM(E130:F130)</f>
        <v>1</v>
      </c>
    </row>
    <row r="131" spans="1:7" ht="11.25" customHeight="1">
      <c r="A131" s="1568"/>
      <c r="B131" s="144" t="s">
        <v>43</v>
      </c>
      <c r="C131" s="98"/>
      <c r="D131" s="98"/>
      <c r="E131" s="1177">
        <f>SUM(E132+E134)</f>
        <v>1</v>
      </c>
      <c r="F131" s="1177">
        <f>SUM(F132+F134)</f>
        <v>1</v>
      </c>
      <c r="G131" s="1526">
        <f>SUM(E131:F131)</f>
        <v>2</v>
      </c>
    </row>
    <row r="132" spans="1:7" ht="10.5" customHeight="1">
      <c r="A132" s="1568"/>
      <c r="B132" s="144"/>
      <c r="C132" s="98" t="s">
        <v>736</v>
      </c>
      <c r="D132" s="98"/>
      <c r="E132" s="154">
        <f>SUM(E133)</f>
        <v>0</v>
      </c>
      <c r="F132" s="154">
        <f>SUM(F133)</f>
        <v>0</v>
      </c>
      <c r="G132" s="155">
        <f>SUM(E132:F132)</f>
        <v>0</v>
      </c>
    </row>
    <row r="133" spans="1:7" ht="10.5" customHeight="1">
      <c r="A133" s="1568"/>
      <c r="B133" s="98"/>
      <c r="C133" s="98"/>
      <c r="D133" s="98" t="s">
        <v>1104</v>
      </c>
      <c r="E133" s="154">
        <v>0</v>
      </c>
      <c r="F133" s="154">
        <v>0</v>
      </c>
      <c r="G133" s="155">
        <f>SUM(E133:F133)</f>
        <v>0</v>
      </c>
    </row>
    <row r="134" spans="1:7" ht="10.5" customHeight="1">
      <c r="A134" s="1568"/>
      <c r="B134" s="98"/>
      <c r="C134" s="98" t="s">
        <v>735</v>
      </c>
      <c r="D134" s="98"/>
      <c r="E134" s="154">
        <f>SUM(E135)</f>
        <v>1</v>
      </c>
      <c r="F134" s="154">
        <f>SUM(F135)</f>
        <v>1</v>
      </c>
      <c r="G134" s="155">
        <f>SUM(E134:F134)</f>
        <v>2</v>
      </c>
    </row>
    <row r="135" spans="1:7" ht="10.5" customHeight="1">
      <c r="A135" s="1568"/>
      <c r="B135" s="98"/>
      <c r="C135" s="98"/>
      <c r="D135" s="98" t="s">
        <v>748</v>
      </c>
      <c r="E135" s="154">
        <v>1</v>
      </c>
      <c r="F135" s="154">
        <v>1</v>
      </c>
      <c r="G135" s="155">
        <f>SUM(E135:F135)</f>
        <v>2</v>
      </c>
    </row>
    <row r="136" spans="1:7" ht="11.25" customHeight="1">
      <c r="A136" s="1569">
        <v>1407</v>
      </c>
      <c r="B136" s="139" t="s">
        <v>27</v>
      </c>
      <c r="C136" s="145"/>
      <c r="D136" s="145"/>
      <c r="E136" s="176">
        <f>SUM(E137,E141)</f>
        <v>0</v>
      </c>
      <c r="F136" s="176">
        <f>SUM(F137,F141)</f>
        <v>0</v>
      </c>
      <c r="G136" s="135">
        <f>SUM(E136:F136)</f>
        <v>0</v>
      </c>
    </row>
    <row r="137" spans="1:7" ht="11.25" customHeight="1">
      <c r="A137" s="1569"/>
      <c r="B137" s="144" t="s">
        <v>44</v>
      </c>
      <c r="C137" s="1057"/>
      <c r="D137" s="1057"/>
      <c r="E137" s="1177">
        <f>SUM(E138)</f>
        <v>0</v>
      </c>
      <c r="F137" s="1177">
        <f>SUM(F138)</f>
        <v>0</v>
      </c>
      <c r="G137" s="1526">
        <f>SUM(E137:F137)</f>
        <v>0</v>
      </c>
    </row>
    <row r="138" spans="1:7" ht="10.5" customHeight="1">
      <c r="A138" s="1569"/>
      <c r="B138" s="1055"/>
      <c r="C138" s="66" t="s">
        <v>735</v>
      </c>
      <c r="D138" s="98"/>
      <c r="E138" s="154">
        <f>SUM(E139:E140)</f>
        <v>0</v>
      </c>
      <c r="F138" s="154">
        <f>SUM(F139:F140)</f>
        <v>0</v>
      </c>
      <c r="G138" s="155">
        <f>SUM(E138:F138)</f>
        <v>0</v>
      </c>
    </row>
    <row r="139" spans="1:7" ht="10.5" customHeight="1">
      <c r="A139" s="1569"/>
      <c r="B139" s="1055"/>
      <c r="C139" s="66"/>
      <c r="D139" s="98" t="s">
        <v>1103</v>
      </c>
      <c r="E139" s="154">
        <v>0</v>
      </c>
      <c r="F139" s="154">
        <v>0</v>
      </c>
      <c r="G139" s="155">
        <f>SUM(E139:F139)</f>
        <v>0</v>
      </c>
    </row>
    <row r="140" spans="1:7" ht="10.5" customHeight="1">
      <c r="A140" s="1569"/>
      <c r="B140" s="1055"/>
      <c r="C140" s="66"/>
      <c r="D140" s="98" t="s">
        <v>745</v>
      </c>
      <c r="E140" s="154">
        <v>0</v>
      </c>
      <c r="F140" s="154">
        <v>0</v>
      </c>
      <c r="G140" s="155">
        <f>SUM(E140:F140)</f>
        <v>0</v>
      </c>
    </row>
    <row r="141" spans="1:7" ht="11.25" customHeight="1">
      <c r="A141" s="1569"/>
      <c r="B141" s="144" t="s">
        <v>61</v>
      </c>
      <c r="C141" s="144"/>
      <c r="D141" s="369"/>
      <c r="E141" s="1177">
        <f>SUM(E142)</f>
        <v>0</v>
      </c>
      <c r="F141" s="1177">
        <f>SUM(F142)</f>
        <v>0</v>
      </c>
      <c r="G141" s="1526">
        <f>SUM(E141:F141)</f>
        <v>0</v>
      </c>
    </row>
    <row r="142" spans="1:7" ht="10.5" customHeight="1">
      <c r="A142" s="1569"/>
      <c r="B142" s="98"/>
      <c r="C142" s="98" t="s">
        <v>735</v>
      </c>
      <c r="E142" s="154">
        <f>SUM(E143)</f>
        <v>0</v>
      </c>
      <c r="F142" s="154">
        <f>SUM(F143)</f>
        <v>0</v>
      </c>
      <c r="G142" s="155">
        <f>SUM(E142:F142)</f>
        <v>0</v>
      </c>
    </row>
    <row r="143" spans="1:7" ht="10.5" customHeight="1">
      <c r="A143" s="1569"/>
      <c r="B143" s="98"/>
      <c r="C143" s="98"/>
      <c r="D143" s="98" t="s">
        <v>743</v>
      </c>
      <c r="E143" s="154">
        <v>0</v>
      </c>
      <c r="F143" s="154">
        <v>0</v>
      </c>
      <c r="G143" s="155">
        <f>SUM(E143:F143)</f>
        <v>0</v>
      </c>
    </row>
    <row r="144" spans="1:7" ht="11.25" customHeight="1">
      <c r="A144" s="1565">
        <v>1408</v>
      </c>
      <c r="B144" s="139" t="s">
        <v>28</v>
      </c>
      <c r="C144" s="145"/>
      <c r="D144" s="145"/>
      <c r="E144" s="176">
        <f>SUM(E145+E152+E157)</f>
        <v>6</v>
      </c>
      <c r="F144" s="176">
        <f>SUM(F145+F152+F157)</f>
        <v>8</v>
      </c>
      <c r="G144" s="1529">
        <f>SUM(E144:F144)</f>
        <v>14</v>
      </c>
    </row>
    <row r="145" spans="1:7" ht="11.25" customHeight="1">
      <c r="A145" s="1566"/>
      <c r="B145" s="484" t="s">
        <v>23</v>
      </c>
      <c r="C145" s="98"/>
      <c r="D145" s="98"/>
      <c r="E145" s="1342">
        <f>SUM(E146,E148,E150)</f>
        <v>4</v>
      </c>
      <c r="F145" s="1342">
        <f>SUM(F146,F148,F150)</f>
        <v>8</v>
      </c>
      <c r="G145" s="1528">
        <f>SUM(E145:F145)</f>
        <v>12</v>
      </c>
    </row>
    <row r="146" spans="1:7" ht="11.25" customHeight="1">
      <c r="A146" s="1566"/>
      <c r="B146" s="484"/>
      <c r="C146" s="98" t="s">
        <v>736</v>
      </c>
      <c r="D146" s="98"/>
      <c r="E146" s="178">
        <f>SUM(E147)</f>
        <v>1</v>
      </c>
      <c r="F146" s="178">
        <f>SUM(F147)</f>
        <v>0</v>
      </c>
      <c r="G146" s="155">
        <f>SUM(E146:F146)</f>
        <v>1</v>
      </c>
    </row>
    <row r="147" spans="1:7" ht="11.25" customHeight="1">
      <c r="A147" s="1566"/>
      <c r="B147" s="484"/>
      <c r="C147" s="98"/>
      <c r="D147" s="1059" t="s">
        <v>742</v>
      </c>
      <c r="E147" s="178">
        <v>1</v>
      </c>
      <c r="F147" s="178">
        <v>0</v>
      </c>
      <c r="G147" s="155">
        <f>SUM(E147:F147)</f>
        <v>1</v>
      </c>
    </row>
    <row r="148" spans="1:7" ht="11.25" customHeight="1">
      <c r="A148" s="1566"/>
      <c r="B148" s="479"/>
      <c r="C148" s="98" t="s">
        <v>735</v>
      </c>
      <c r="D148" s="98"/>
      <c r="E148" s="154">
        <f>SUM(E149)</f>
        <v>3</v>
      </c>
      <c r="F148" s="154">
        <f>SUM(F149)</f>
        <v>8</v>
      </c>
      <c r="G148" s="155">
        <f>SUM(E148:F148)</f>
        <v>11</v>
      </c>
    </row>
    <row r="149" spans="1:7" ht="11.25" customHeight="1">
      <c r="A149" s="1566"/>
      <c r="B149" s="479"/>
      <c r="C149" s="98"/>
      <c r="D149" s="1059" t="s">
        <v>741</v>
      </c>
      <c r="E149" s="154">
        <v>3</v>
      </c>
      <c r="F149" s="154">
        <v>8</v>
      </c>
      <c r="G149" s="155">
        <f>SUM(E149:F149)</f>
        <v>11</v>
      </c>
    </row>
    <row r="150" spans="1:7" ht="11.25" customHeight="1">
      <c r="A150" s="1566"/>
      <c r="B150" s="479"/>
      <c r="C150" s="98" t="s">
        <v>740</v>
      </c>
      <c r="D150" s="1059"/>
      <c r="E150" s="154">
        <f>SUM(E151)</f>
        <v>0</v>
      </c>
      <c r="F150" s="154">
        <f>SUM(F151)</f>
        <v>0</v>
      </c>
      <c r="G150" s="155">
        <f>SUM(E150:F150)</f>
        <v>0</v>
      </c>
    </row>
    <row r="151" spans="1:7" ht="11.25" customHeight="1">
      <c r="A151" s="1566"/>
      <c r="B151" s="479"/>
      <c r="C151" s="98"/>
      <c r="D151" s="1059" t="s">
        <v>739</v>
      </c>
      <c r="E151" s="154">
        <v>0</v>
      </c>
      <c r="F151" s="154">
        <v>0</v>
      </c>
      <c r="G151" s="155">
        <f>SUM(E151:F151)</f>
        <v>0</v>
      </c>
    </row>
    <row r="152" spans="1:7" ht="11.25" customHeight="1">
      <c r="A152" s="1566"/>
      <c r="B152" s="484" t="s">
        <v>59</v>
      </c>
      <c r="C152" s="98"/>
      <c r="D152" s="98"/>
      <c r="E152" s="1177">
        <f>SUM(E153+E155)</f>
        <v>2</v>
      </c>
      <c r="F152" s="1177">
        <f>SUM(F153+F155)</f>
        <v>0</v>
      </c>
      <c r="G152" s="1526">
        <f>SUM(E152:F152)</f>
        <v>2</v>
      </c>
    </row>
    <row r="153" spans="1:7" ht="11.25" customHeight="1">
      <c r="A153" s="1566"/>
      <c r="B153" s="1527"/>
      <c r="C153" s="98" t="s">
        <v>736</v>
      </c>
      <c r="D153" s="98"/>
      <c r="E153" s="154">
        <f>SUM(E154)</f>
        <v>0</v>
      </c>
      <c r="F153" s="154">
        <f>SUM(F154)</f>
        <v>0</v>
      </c>
      <c r="G153" s="155">
        <f>SUM(E153:F153)</f>
        <v>0</v>
      </c>
    </row>
    <row r="154" spans="1:7" ht="11.25" customHeight="1">
      <c r="A154" s="1566"/>
      <c r="B154" s="1527"/>
      <c r="C154" s="98"/>
      <c r="D154" s="98" t="s">
        <v>190</v>
      </c>
      <c r="E154" s="154">
        <v>0</v>
      </c>
      <c r="F154" s="154">
        <v>0</v>
      </c>
      <c r="G154" s="155">
        <f>SUM(E154:F154)</f>
        <v>0</v>
      </c>
    </row>
    <row r="155" spans="1:7" ht="11.25" customHeight="1">
      <c r="A155" s="1566"/>
      <c r="B155" s="1527"/>
      <c r="C155" s="98" t="s">
        <v>735</v>
      </c>
      <c r="D155" s="98"/>
      <c r="E155" s="154">
        <f>SUM(E156)</f>
        <v>2</v>
      </c>
      <c r="F155" s="154">
        <f>SUM(F156)</f>
        <v>0</v>
      </c>
      <c r="G155" s="155">
        <f>SUM(E155:F155)</f>
        <v>2</v>
      </c>
    </row>
    <row r="156" spans="1:7" ht="11.25" customHeight="1">
      <c r="A156" s="1566"/>
      <c r="B156" s="1527"/>
      <c r="C156" s="98"/>
      <c r="D156" s="98" t="s">
        <v>190</v>
      </c>
      <c r="E156" s="154">
        <v>2</v>
      </c>
      <c r="F156" s="154">
        <v>0</v>
      </c>
      <c r="G156" s="155">
        <f>SUM(E156:F156)</f>
        <v>2</v>
      </c>
    </row>
    <row r="157" spans="1:7" ht="11.25" customHeight="1">
      <c r="A157" s="1566"/>
      <c r="B157" s="484" t="s">
        <v>46</v>
      </c>
      <c r="C157" s="98"/>
      <c r="D157" s="98"/>
      <c r="E157" s="1177">
        <f>SUM(E158)</f>
        <v>0</v>
      </c>
      <c r="F157" s="1177">
        <f>SUM(F158)</f>
        <v>0</v>
      </c>
      <c r="G157" s="1526">
        <f>SUM(E157:F157)</f>
        <v>0</v>
      </c>
    </row>
    <row r="158" spans="1:7" ht="11.25" customHeight="1">
      <c r="A158" s="1566"/>
      <c r="B158" s="366"/>
      <c r="C158" s="98" t="s">
        <v>735</v>
      </c>
      <c r="E158" s="154">
        <f>SUM(E159)</f>
        <v>0</v>
      </c>
      <c r="F158" s="154">
        <f>SUM(F159)</f>
        <v>0</v>
      </c>
      <c r="G158" s="155">
        <f>SUM(E158:F158)</f>
        <v>0</v>
      </c>
    </row>
    <row r="159" spans="1:7" ht="10.5" customHeight="1">
      <c r="A159" s="1566"/>
      <c r="B159" s="366"/>
      <c r="D159" s="98" t="s">
        <v>1102</v>
      </c>
      <c r="E159" s="154">
        <v>0</v>
      </c>
      <c r="F159" s="154">
        <v>0</v>
      </c>
      <c r="G159" s="155">
        <f>SUM(E159:F159)</f>
        <v>0</v>
      </c>
    </row>
    <row r="160" spans="1:7" ht="11.25" customHeight="1">
      <c r="A160" s="1570">
        <v>1624</v>
      </c>
      <c r="B160" s="139" t="s">
        <v>56</v>
      </c>
      <c r="C160" s="1054"/>
      <c r="D160" s="1054"/>
      <c r="E160" s="1525"/>
      <c r="F160" s="1525"/>
      <c r="G160" s="1524"/>
    </row>
    <row r="161" spans="1:7" ht="3.75" customHeight="1">
      <c r="A161" s="1571"/>
      <c r="B161" s="1938"/>
      <c r="C161" s="1937"/>
      <c r="D161" s="1937"/>
      <c r="E161" s="1936"/>
      <c r="F161" s="1936"/>
      <c r="G161" s="1935"/>
    </row>
    <row r="162" spans="1:7" ht="12.75" customHeight="1">
      <c r="A162" s="979"/>
      <c r="B162" s="1563" t="s">
        <v>6</v>
      </c>
      <c r="C162" s="1564"/>
      <c r="D162" s="1564"/>
      <c r="E162" s="1519">
        <f>SUM(E8+E23+E67+E71+E93+E113+E136+E144+E160)</f>
        <v>53</v>
      </c>
      <c r="F162" s="1519">
        <f>SUM(F8+F23+F67+F71+F93+F113+F136+F144+F160)</f>
        <v>45</v>
      </c>
      <c r="G162" s="1518">
        <f>SUM(G8+G23+G67+G71+G93+G113+G136+G144+G160)</f>
        <v>98</v>
      </c>
    </row>
    <row r="163" spans="1:7" s="377" customFormat="1" ht="11.1" customHeight="1">
      <c r="B163" s="377" t="s">
        <v>182</v>
      </c>
      <c r="D163" s="144"/>
    </row>
    <row r="164" spans="1:7" s="377" customFormat="1" ht="11.1" customHeight="1">
      <c r="B164" s="377" t="s">
        <v>1101</v>
      </c>
    </row>
    <row r="165" spans="1:7" s="377" customFormat="1" ht="11.1" customHeight="1">
      <c r="B165" s="377" t="s">
        <v>1063</v>
      </c>
    </row>
    <row r="166" spans="1:7" s="377" customFormat="1" ht="11.1" customHeight="1">
      <c r="B166" s="377" t="s">
        <v>1100</v>
      </c>
    </row>
    <row r="167" spans="1:7" s="377" customFormat="1" ht="11.1" customHeight="1">
      <c r="B167" s="377" t="s">
        <v>1099</v>
      </c>
    </row>
    <row r="168" spans="1:7" ht="9" customHeight="1"/>
    <row r="169" spans="1:7" ht="9" customHeight="1"/>
    <row r="170" spans="1:7" ht="9" customHeight="1"/>
    <row r="171" spans="1:7" ht="9" customHeight="1"/>
    <row r="172" spans="1:7" ht="9" customHeight="1"/>
    <row r="173" spans="1:7" ht="9" customHeight="1"/>
    <row r="174" spans="1:7" ht="9" customHeight="1"/>
    <row r="175" spans="1:7" ht="9" customHeight="1"/>
    <row r="176" spans="1:7"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7" ht="9" customHeight="1"/>
    <row r="242" spans="3:7" ht="9" customHeight="1"/>
    <row r="243" spans="3:7" ht="9" customHeight="1"/>
    <row r="244" spans="3:7" ht="9" customHeight="1"/>
    <row r="245" spans="3:7" ht="9" customHeight="1"/>
    <row r="246" spans="3:7" ht="9" customHeight="1">
      <c r="C246" s="98"/>
      <c r="D246" s="98"/>
      <c r="E246" s="823"/>
      <c r="F246" s="823"/>
      <c r="G246" s="824"/>
    </row>
    <row r="247" spans="3:7" ht="9" customHeight="1"/>
    <row r="248" spans="3:7" ht="9" customHeight="1"/>
    <row r="249" spans="3:7" ht="9" customHeight="1"/>
    <row r="250" spans="3:7" ht="9" customHeight="1"/>
    <row r="251" spans="3:7" ht="9" customHeight="1"/>
    <row r="252" spans="3:7" ht="9" customHeight="1"/>
    <row r="253" spans="3:7" ht="9" customHeight="1"/>
    <row r="254" spans="3:7" ht="9" customHeight="1"/>
    <row r="255" spans="3:7" ht="9" customHeight="1"/>
    <row r="256" spans="3:7"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sheetData>
  <mergeCells count="16">
    <mergeCell ref="K2:Y2"/>
    <mergeCell ref="A3:G3"/>
    <mergeCell ref="A5:A7"/>
    <mergeCell ref="A23:A63"/>
    <mergeCell ref="A67:A70"/>
    <mergeCell ref="A8:A22"/>
    <mergeCell ref="A160:A161"/>
    <mergeCell ref="B162:D162"/>
    <mergeCell ref="E5:F6"/>
    <mergeCell ref="A2:G2"/>
    <mergeCell ref="A71:A87"/>
    <mergeCell ref="A90:A92"/>
    <mergeCell ref="A93:A112"/>
    <mergeCell ref="A113:A135"/>
    <mergeCell ref="A136:A143"/>
    <mergeCell ref="A144:A159"/>
  </mergeCells>
  <pageMargins left="0.70866141732283472" right="0.70866141732283472" top="0.74803149606299213" bottom="0.74803149606299213" header="0.31496062992125984" footer="0.31496062992125984"/>
  <pageSetup paperSize="9" scale="72" orientation="portrait" r:id="rId1"/>
  <rowBreaks count="1" manualBreakCount="1">
    <brk id="88" max="16383" man="1"/>
  </rowBreaks>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24096-B6EC-4BFF-95A7-3219EE0BB68A}">
  <dimension ref="A1:AJ474"/>
  <sheetViews>
    <sheetView view="pageBreakPreview" zoomScaleNormal="100" zoomScaleSheetLayoutView="100" workbookViewId="0">
      <selection sqref="A1:O65536"/>
    </sheetView>
  </sheetViews>
  <sheetFormatPr baseColWidth="10" defaultRowHeight="12.75"/>
  <cols>
    <col min="1" max="1" width="2.140625" style="572" customWidth="1"/>
    <col min="2" max="2" width="6" style="62" customWidth="1"/>
    <col min="3" max="3" width="1.140625" style="62" customWidth="1"/>
    <col min="4" max="4" width="63.28515625" style="62" customWidth="1"/>
    <col min="5" max="7" width="5.7109375" style="62" customWidth="1"/>
    <col min="8" max="8" width="0.42578125" style="262" customWidth="1"/>
    <col min="9" max="10" width="5.7109375" style="262" customWidth="1"/>
    <col min="11" max="11" width="5.7109375" style="356" customWidth="1"/>
    <col min="12" max="12" width="0.42578125" style="356" customWidth="1"/>
    <col min="13" max="15" width="5.7109375" style="356" customWidth="1"/>
    <col min="16" max="16" width="2.7109375" style="62" customWidth="1"/>
    <col min="17" max="17" width="11.42578125" style="62"/>
    <col min="18" max="18" width="4.7109375" style="62" customWidth="1"/>
    <col min="19" max="19" width="5" style="62" customWidth="1"/>
    <col min="20" max="20" width="2.28515625" style="62" customWidth="1"/>
    <col min="21" max="21" width="26" style="62" customWidth="1"/>
    <col min="22" max="22" width="8" style="62" customWidth="1"/>
    <col min="23" max="23" width="1" style="62" customWidth="1"/>
    <col min="24" max="24" width="6.7109375" style="62" customWidth="1"/>
    <col min="25" max="25" width="1" style="62" customWidth="1"/>
    <col min="26" max="26" width="6.7109375" style="62" customWidth="1"/>
    <col min="27" max="27" width="1" style="62" customWidth="1"/>
    <col min="28" max="28" width="6.7109375" style="62" customWidth="1"/>
    <col min="29" max="29" width="1" style="62" customWidth="1"/>
    <col min="30" max="30" width="6.7109375" style="62" customWidth="1"/>
    <col min="31" max="31" width="1" style="62" customWidth="1"/>
    <col min="32" max="32" width="6.7109375" style="62" customWidth="1"/>
    <col min="33" max="33" width="1" style="62" customWidth="1"/>
    <col min="34" max="35" width="6.7109375" style="62" customWidth="1"/>
    <col min="36" max="16384" width="11.42578125" style="62"/>
  </cols>
  <sheetData>
    <row r="1" spans="1:36" ht="12.75" customHeight="1">
      <c r="B1" s="1587" t="s">
        <v>1221</v>
      </c>
      <c r="C1" s="1587"/>
      <c r="D1" s="1587"/>
      <c r="E1" s="1587"/>
      <c r="F1" s="1587"/>
      <c r="G1" s="1587"/>
      <c r="H1" s="1587"/>
      <c r="I1" s="1587"/>
      <c r="J1" s="1587"/>
      <c r="K1" s="1587"/>
      <c r="L1" s="1587"/>
      <c r="M1" s="1587"/>
      <c r="N1" s="1587"/>
      <c r="O1" s="1587"/>
      <c r="P1" s="82"/>
      <c r="S1" s="1552"/>
      <c r="T1" s="1552"/>
      <c r="U1" s="1552"/>
      <c r="V1" s="1552"/>
      <c r="W1" s="1552"/>
      <c r="X1" s="1552"/>
      <c r="Y1" s="1552"/>
      <c r="Z1" s="1552"/>
      <c r="AA1" s="1552"/>
      <c r="AB1" s="1552"/>
      <c r="AC1" s="1552"/>
      <c r="AD1" s="1552"/>
      <c r="AE1" s="1552"/>
      <c r="AF1" s="1552"/>
      <c r="AG1" s="1552"/>
    </row>
    <row r="2" spans="1:36" ht="11.25" customHeight="1">
      <c r="A2" s="1127"/>
      <c r="B2" s="1552" t="s">
        <v>55</v>
      </c>
      <c r="C2" s="1552"/>
      <c r="D2" s="1552"/>
      <c r="E2" s="1552"/>
      <c r="F2" s="1552"/>
      <c r="G2" s="1552"/>
      <c r="H2" s="1552"/>
      <c r="I2" s="1552"/>
      <c r="J2" s="1552"/>
      <c r="K2" s="1552"/>
      <c r="L2" s="1552"/>
      <c r="M2" s="1552"/>
      <c r="N2" s="1552"/>
      <c r="O2" s="1552"/>
      <c r="P2" s="82"/>
      <c r="Q2" s="107"/>
      <c r="R2" s="107"/>
      <c r="S2" s="106"/>
      <c r="AI2" s="105"/>
      <c r="AJ2" s="105"/>
    </row>
    <row r="3" spans="1:36" ht="3" customHeight="1">
      <c r="C3" s="163"/>
      <c r="D3" s="163"/>
      <c r="E3" s="163"/>
      <c r="F3" s="163"/>
      <c r="G3" s="163"/>
      <c r="H3" s="1071"/>
      <c r="I3" s="1071"/>
      <c r="J3" s="312"/>
      <c r="K3" s="2320"/>
      <c r="L3" s="2309"/>
      <c r="M3" s="2309"/>
      <c r="N3" s="2309"/>
      <c r="O3" s="2309"/>
      <c r="P3" s="82"/>
      <c r="S3" s="98"/>
    </row>
    <row r="4" spans="1:36" ht="3" customHeight="1">
      <c r="B4" s="1597" t="s">
        <v>32</v>
      </c>
      <c r="C4" s="310"/>
      <c r="D4" s="580"/>
      <c r="E4" s="1794"/>
      <c r="F4" s="1794"/>
      <c r="G4" s="1794"/>
      <c r="H4" s="852"/>
      <c r="I4" s="1084"/>
      <c r="J4" s="308"/>
      <c r="K4" s="2306"/>
      <c r="L4" s="2305"/>
      <c r="M4" s="2305"/>
      <c r="N4" s="2305"/>
      <c r="O4" s="2319"/>
      <c r="P4" s="82"/>
      <c r="S4" s="98"/>
    </row>
    <row r="5" spans="1:36" ht="12.75" customHeight="1">
      <c r="B5" s="1598"/>
      <c r="C5" s="171" t="s">
        <v>561</v>
      </c>
      <c r="D5" s="170"/>
      <c r="E5" s="1719" t="s">
        <v>1218</v>
      </c>
      <c r="F5" s="1719"/>
      <c r="G5" s="1719"/>
      <c r="H5" s="2302"/>
      <c r="I5" s="2300" t="s">
        <v>1210</v>
      </c>
      <c r="J5" s="2300"/>
      <c r="K5" s="2300"/>
      <c r="L5" s="2301"/>
      <c r="M5" s="2300" t="s">
        <v>1209</v>
      </c>
      <c r="N5" s="2300"/>
      <c r="O5" s="2299"/>
      <c r="P5" s="82"/>
      <c r="Q5" s="91"/>
    </row>
    <row r="6" spans="1:36">
      <c r="B6" s="1599"/>
      <c r="C6" s="163"/>
      <c r="D6" s="162"/>
      <c r="E6" s="88" t="s">
        <v>29</v>
      </c>
      <c r="F6" s="88" t="s">
        <v>30</v>
      </c>
      <c r="G6" s="88" t="s">
        <v>6</v>
      </c>
      <c r="H6" s="2298"/>
      <c r="I6" s="88" t="s">
        <v>29</v>
      </c>
      <c r="J6" s="88" t="s">
        <v>30</v>
      </c>
      <c r="K6" s="88" t="s">
        <v>6</v>
      </c>
      <c r="L6" s="88"/>
      <c r="M6" s="88" t="s">
        <v>29</v>
      </c>
      <c r="N6" s="88" t="s">
        <v>30</v>
      </c>
      <c r="O6" s="2297" t="s">
        <v>6</v>
      </c>
      <c r="P6" s="82"/>
    </row>
    <row r="7" spans="1:36">
      <c r="B7" s="1581">
        <v>1401</v>
      </c>
      <c r="C7" s="391" t="s">
        <v>12</v>
      </c>
      <c r="D7" s="171"/>
      <c r="E7" s="671">
        <f>SUM(E8+E11+E14+E16+E23+E26)</f>
        <v>62</v>
      </c>
      <c r="F7" s="671">
        <f>SUM(F8+F11+F14+F16+F23+F26)</f>
        <v>29</v>
      </c>
      <c r="G7" s="671">
        <f>SUM(E7:F7)</f>
        <v>91</v>
      </c>
      <c r="H7" s="671">
        <f>SUM(H8+H11+H14+H16+H23+H26)</f>
        <v>0</v>
      </c>
      <c r="I7" s="2318">
        <f>I8+I11+I14+I16+I23+I26</f>
        <v>140</v>
      </c>
      <c r="J7" s="2318">
        <f>J8+J11+J14+J16+J23+J26</f>
        <v>57</v>
      </c>
      <c r="K7" s="1957">
        <f>SUM(I7:J7)</f>
        <v>197</v>
      </c>
      <c r="L7" s="2290"/>
      <c r="M7" s="136">
        <f>M8+M11+M14+M16+M23+M26</f>
        <v>125</v>
      </c>
      <c r="N7" s="136">
        <f>N8+N11+N14+N16+N23+N26</f>
        <v>56</v>
      </c>
      <c r="O7" s="1956">
        <f>SUM(M7:N7)</f>
        <v>181</v>
      </c>
      <c r="P7" s="82"/>
      <c r="Q7" s="82"/>
    </row>
    <row r="8" spans="1:36" ht="11.25" customHeight="1">
      <c r="B8" s="1582"/>
      <c r="C8" s="513" t="s">
        <v>13</v>
      </c>
      <c r="D8" s="310"/>
      <c r="E8" s="2285">
        <f>SUM(E9:E10)</f>
        <v>62</v>
      </c>
      <c r="F8" s="2285">
        <f>SUM(F9:F10)</f>
        <v>29</v>
      </c>
      <c r="G8" s="2285">
        <f>SUM(E8:F8)</f>
        <v>91</v>
      </c>
      <c r="H8" s="2317">
        <f>SUM(H9:H10)</f>
        <v>0</v>
      </c>
      <c r="I8" s="1982">
        <f>I9+I10</f>
        <v>76</v>
      </c>
      <c r="J8" s="1982">
        <f>J9+J10</f>
        <v>35</v>
      </c>
      <c r="K8" s="589">
        <f>SUM(I8:J8)</f>
        <v>111</v>
      </c>
      <c r="L8" s="589"/>
      <c r="M8" s="589">
        <f>M9+M10</f>
        <v>73</v>
      </c>
      <c r="N8" s="589">
        <f>N9+N10</f>
        <v>35</v>
      </c>
      <c r="O8" s="2219">
        <f>SUM(M8:N8)</f>
        <v>108</v>
      </c>
      <c r="P8" s="82"/>
      <c r="Q8" s="82"/>
    </row>
    <row r="9" spans="1:36" ht="11.25" customHeight="1">
      <c r="B9" s="1578"/>
      <c r="C9" s="479"/>
      <c r="D9" s="66" t="s">
        <v>249</v>
      </c>
      <c r="E9" s="66">
        <v>62</v>
      </c>
      <c r="F9" s="66">
        <v>29</v>
      </c>
      <c r="G9" s="66">
        <f>SUM(E9:F9)</f>
        <v>91</v>
      </c>
      <c r="H9" s="66"/>
      <c r="I9" s="66">
        <v>64</v>
      </c>
      <c r="J9" s="66">
        <v>29</v>
      </c>
      <c r="K9" s="66">
        <f>SUM(I9:J9)</f>
        <v>93</v>
      </c>
      <c r="L9" s="66"/>
      <c r="M9" s="66">
        <v>62</v>
      </c>
      <c r="N9" s="66">
        <v>29</v>
      </c>
      <c r="O9" s="594">
        <f>SUM(M9:N9)</f>
        <v>91</v>
      </c>
      <c r="P9" s="82"/>
      <c r="Q9" s="82"/>
    </row>
    <row r="10" spans="1:36" ht="11.25" customHeight="1">
      <c r="B10" s="1582"/>
      <c r="C10" s="479"/>
      <c r="D10" s="66" t="s">
        <v>600</v>
      </c>
      <c r="E10" s="66">
        <v>0</v>
      </c>
      <c r="F10" s="66">
        <v>0</v>
      </c>
      <c r="G10" s="66">
        <f>SUM(E10:F10)</f>
        <v>0</v>
      </c>
      <c r="H10" s="66"/>
      <c r="I10" s="66">
        <v>12</v>
      </c>
      <c r="J10" s="66">
        <v>6</v>
      </c>
      <c r="K10" s="66">
        <f>SUM(I10:J10)</f>
        <v>18</v>
      </c>
      <c r="L10" s="66"/>
      <c r="M10" s="66">
        <v>11</v>
      </c>
      <c r="N10" s="66">
        <v>6</v>
      </c>
      <c r="O10" s="594">
        <f>SUM(M10:N10)</f>
        <v>17</v>
      </c>
      <c r="P10" s="82"/>
      <c r="Q10" s="82"/>
    </row>
    <row r="11" spans="1:36" ht="11.25" customHeight="1">
      <c r="B11" s="1582"/>
      <c r="C11" s="484" t="s">
        <v>14</v>
      </c>
      <c r="D11" s="364"/>
      <c r="E11" s="364">
        <f>SUM(E12:E13)</f>
        <v>0</v>
      </c>
      <c r="F11" s="364">
        <f>SUM(F12:F13)</f>
        <v>0</v>
      </c>
      <c r="G11" s="364">
        <f>SUM(E11:F11)</f>
        <v>0</v>
      </c>
      <c r="H11" s="364">
        <f>SUM(H12:H13)</f>
        <v>0</v>
      </c>
      <c r="I11" s="364">
        <f>I12+I13</f>
        <v>41</v>
      </c>
      <c r="J11" s="364">
        <f>J12+J13</f>
        <v>15</v>
      </c>
      <c r="K11" s="364">
        <f>SUM(I11:J11)</f>
        <v>56</v>
      </c>
      <c r="L11" s="364"/>
      <c r="M11" s="364">
        <f>M12+M13</f>
        <v>29</v>
      </c>
      <c r="N11" s="364">
        <f>N12+N13</f>
        <v>14</v>
      </c>
      <c r="O11" s="2315">
        <f>SUM(M11:N11)</f>
        <v>43</v>
      </c>
      <c r="P11" s="82"/>
      <c r="Q11" s="82"/>
    </row>
    <row r="12" spans="1:36" ht="11.25" customHeight="1">
      <c r="B12" s="1582"/>
      <c r="C12" s="479"/>
      <c r="D12" s="66" t="s">
        <v>259</v>
      </c>
      <c r="E12" s="66">
        <v>0</v>
      </c>
      <c r="F12" s="66">
        <v>0</v>
      </c>
      <c r="G12" s="66">
        <f>SUM(E12:F12)</f>
        <v>0</v>
      </c>
      <c r="H12" s="66"/>
      <c r="I12" s="66">
        <v>33</v>
      </c>
      <c r="J12" s="66">
        <v>9</v>
      </c>
      <c r="K12" s="66">
        <f>SUM(I12:J12)</f>
        <v>42</v>
      </c>
      <c r="L12" s="66"/>
      <c r="M12" s="66">
        <v>22</v>
      </c>
      <c r="N12" s="66">
        <v>8</v>
      </c>
      <c r="O12" s="594">
        <f>SUM(M12:N12)</f>
        <v>30</v>
      </c>
      <c r="P12" s="82"/>
      <c r="Q12" s="82"/>
    </row>
    <row r="13" spans="1:36" ht="11.25" customHeight="1">
      <c r="B13" s="1582"/>
      <c r="C13" s="479"/>
      <c r="D13" s="66" t="s">
        <v>258</v>
      </c>
      <c r="E13" s="66">
        <v>0</v>
      </c>
      <c r="F13" s="66">
        <v>0</v>
      </c>
      <c r="G13" s="66">
        <f>SUM(E13:F13)</f>
        <v>0</v>
      </c>
      <c r="H13" s="66"/>
      <c r="I13" s="66">
        <v>8</v>
      </c>
      <c r="J13" s="66">
        <v>6</v>
      </c>
      <c r="K13" s="66">
        <f>SUM(I13:J13)</f>
        <v>14</v>
      </c>
      <c r="L13" s="66"/>
      <c r="M13" s="66">
        <v>7</v>
      </c>
      <c r="N13" s="66">
        <v>6</v>
      </c>
      <c r="O13" s="594">
        <f>SUM(M13:N13)</f>
        <v>13</v>
      </c>
      <c r="P13" s="82"/>
      <c r="Q13" s="82"/>
    </row>
    <row r="14" spans="1:36" ht="11.25" customHeight="1">
      <c r="B14" s="1582"/>
      <c r="C14" s="484" t="s">
        <v>15</v>
      </c>
      <c r="D14" s="364"/>
      <c r="E14" s="364">
        <f>SUM(E15:E15)</f>
        <v>0</v>
      </c>
      <c r="F14" s="364">
        <f>SUM(F15:F15)</f>
        <v>0</v>
      </c>
      <c r="G14" s="364">
        <f>SUM(E14:F14)</f>
        <v>0</v>
      </c>
      <c r="H14" s="364">
        <f>SUM(H15:H15)</f>
        <v>0</v>
      </c>
      <c r="I14" s="364">
        <f>I15</f>
        <v>21</v>
      </c>
      <c r="J14" s="364">
        <f>J15</f>
        <v>4</v>
      </c>
      <c r="K14" s="364">
        <f>SUM(I14:J14)</f>
        <v>25</v>
      </c>
      <c r="L14" s="364"/>
      <c r="M14" s="364">
        <f>M15</f>
        <v>21</v>
      </c>
      <c r="N14" s="364">
        <f>N15</f>
        <v>4</v>
      </c>
      <c r="O14" s="2315">
        <f>SUM(M14:N14)</f>
        <v>25</v>
      </c>
      <c r="P14" s="82"/>
      <c r="Q14" s="82"/>
    </row>
    <row r="15" spans="1:36" ht="11.25" customHeight="1">
      <c r="B15" s="1582"/>
      <c r="C15" s="479"/>
      <c r="D15" s="66" t="s">
        <v>256</v>
      </c>
      <c r="E15" s="66">
        <v>0</v>
      </c>
      <c r="F15" s="66">
        <v>0</v>
      </c>
      <c r="G15" s="66">
        <f>SUM(E15:F15)</f>
        <v>0</v>
      </c>
      <c r="H15" s="66"/>
      <c r="I15" s="66">
        <v>21</v>
      </c>
      <c r="J15" s="66">
        <v>4</v>
      </c>
      <c r="K15" s="66">
        <f>SUM(I15:J15)</f>
        <v>25</v>
      </c>
      <c r="L15" s="66"/>
      <c r="M15" s="66">
        <v>21</v>
      </c>
      <c r="N15" s="66">
        <v>4</v>
      </c>
      <c r="O15" s="594">
        <f>SUM(M15:N15)</f>
        <v>25</v>
      </c>
      <c r="P15" s="82"/>
      <c r="Q15" s="82"/>
    </row>
    <row r="16" spans="1:36" ht="11.25" customHeight="1">
      <c r="B16" s="1582"/>
      <c r="C16" s="512" t="s">
        <v>36</v>
      </c>
      <c r="D16" s="364"/>
      <c r="E16" s="364">
        <f>SUM(E17:E22)</f>
        <v>0</v>
      </c>
      <c r="F16" s="364">
        <f>SUM(F17:F22)</f>
        <v>0</v>
      </c>
      <c r="G16" s="364">
        <f>SUM(E16:F16)</f>
        <v>0</v>
      </c>
      <c r="H16" s="364">
        <f>SUM(H17:H22)</f>
        <v>0</v>
      </c>
      <c r="I16" s="364">
        <f>I17+I18+I19+I20+I21+I22</f>
        <v>0</v>
      </c>
      <c r="J16" s="364">
        <f>J17+J18+J19+J20+J21+J22</f>
        <v>0</v>
      </c>
      <c r="K16" s="364">
        <f>SUM(I16:J16)</f>
        <v>0</v>
      </c>
      <c r="L16" s="364"/>
      <c r="M16" s="364">
        <f>M17+M18+M19+M20+M21+M22</f>
        <v>0</v>
      </c>
      <c r="N16" s="364">
        <f>N17+N18+N19+N20+N21+N22</f>
        <v>0</v>
      </c>
      <c r="O16" s="2315">
        <f>SUM(M16:N16)</f>
        <v>0</v>
      </c>
      <c r="P16" s="82"/>
      <c r="Q16" s="82"/>
    </row>
    <row r="17" spans="2:17" ht="11.25" customHeight="1">
      <c r="B17" s="1582"/>
      <c r="C17" s="479"/>
      <c r="D17" s="66" t="s">
        <v>250</v>
      </c>
      <c r="E17" s="66">
        <v>0</v>
      </c>
      <c r="F17" s="66">
        <v>0</v>
      </c>
      <c r="G17" s="66">
        <f>SUM(E17:F17)</f>
        <v>0</v>
      </c>
      <c r="H17" s="66"/>
      <c r="I17" s="66">
        <v>0</v>
      </c>
      <c r="J17" s="66">
        <v>0</v>
      </c>
      <c r="K17" s="66">
        <f>SUM(I17:J17)</f>
        <v>0</v>
      </c>
      <c r="L17" s="66"/>
      <c r="M17" s="66">
        <v>0</v>
      </c>
      <c r="N17" s="66">
        <v>0</v>
      </c>
      <c r="O17" s="594">
        <f>SUM(M17:N17)</f>
        <v>0</v>
      </c>
      <c r="P17" s="82"/>
      <c r="Q17" s="82"/>
    </row>
    <row r="18" spans="2:17" ht="11.25" customHeight="1">
      <c r="B18" s="1582"/>
      <c r="C18" s="479"/>
      <c r="D18" s="66" t="s">
        <v>255</v>
      </c>
      <c r="E18" s="66">
        <v>0</v>
      </c>
      <c r="F18" s="66">
        <v>0</v>
      </c>
      <c r="G18" s="66">
        <f>SUM(E18:F18)</f>
        <v>0</v>
      </c>
      <c r="H18" s="66"/>
      <c r="I18" s="66">
        <v>0</v>
      </c>
      <c r="J18" s="66">
        <v>0</v>
      </c>
      <c r="K18" s="66">
        <f>SUM(I18:J18)</f>
        <v>0</v>
      </c>
      <c r="L18" s="66"/>
      <c r="M18" s="66">
        <v>0</v>
      </c>
      <c r="N18" s="66">
        <v>0</v>
      </c>
      <c r="O18" s="594">
        <f>SUM(M18:N18)</f>
        <v>0</v>
      </c>
      <c r="P18" s="82"/>
      <c r="Q18" s="82"/>
    </row>
    <row r="19" spans="2:17" ht="11.25" customHeight="1">
      <c r="B19" s="1582"/>
      <c r="C19" s="479"/>
      <c r="D19" s="66" t="s">
        <v>265</v>
      </c>
      <c r="E19" s="66">
        <v>0</v>
      </c>
      <c r="F19" s="66">
        <v>0</v>
      </c>
      <c r="G19" s="66">
        <f>SUM(E19:F19)</f>
        <v>0</v>
      </c>
      <c r="H19" s="66"/>
      <c r="I19" s="66">
        <v>0</v>
      </c>
      <c r="J19" s="66">
        <v>0</v>
      </c>
      <c r="K19" s="66">
        <f>SUM(I19:J19)</f>
        <v>0</v>
      </c>
      <c r="L19" s="66"/>
      <c r="M19" s="66">
        <v>0</v>
      </c>
      <c r="N19" s="66">
        <v>0</v>
      </c>
      <c r="O19" s="594">
        <f>SUM(M19:N19)</f>
        <v>0</v>
      </c>
      <c r="P19" s="82"/>
      <c r="Q19" s="82"/>
    </row>
    <row r="20" spans="2:17" ht="11.25" customHeight="1">
      <c r="B20" s="1582"/>
      <c r="C20" s="479"/>
      <c r="D20" s="66" t="s">
        <v>253</v>
      </c>
      <c r="E20" s="66">
        <v>0</v>
      </c>
      <c r="F20" s="66">
        <v>0</v>
      </c>
      <c r="G20" s="66">
        <f>SUM(E20:F20)</f>
        <v>0</v>
      </c>
      <c r="H20" s="66"/>
      <c r="I20" s="66">
        <v>0</v>
      </c>
      <c r="J20" s="66">
        <v>0</v>
      </c>
      <c r="K20" s="66">
        <f>SUM(I20:J20)</f>
        <v>0</v>
      </c>
      <c r="L20" s="66"/>
      <c r="M20" s="66">
        <v>0</v>
      </c>
      <c r="N20" s="66">
        <v>0</v>
      </c>
      <c r="O20" s="594">
        <f>SUM(M20:N20)</f>
        <v>0</v>
      </c>
      <c r="P20" s="82"/>
      <c r="Q20" s="82"/>
    </row>
    <row r="21" spans="2:17" ht="11.25" customHeight="1">
      <c r="B21" s="1582"/>
      <c r="C21" s="479"/>
      <c r="D21" s="66" t="s">
        <v>252</v>
      </c>
      <c r="E21" s="66">
        <v>0</v>
      </c>
      <c r="F21" s="66">
        <v>0</v>
      </c>
      <c r="G21" s="66">
        <f>SUM(E21:F21)</f>
        <v>0</v>
      </c>
      <c r="H21" s="66"/>
      <c r="I21" s="66">
        <v>0</v>
      </c>
      <c r="J21" s="66">
        <v>0</v>
      </c>
      <c r="K21" s="66">
        <f>SUM(I21:J21)</f>
        <v>0</v>
      </c>
      <c r="L21" s="66"/>
      <c r="M21" s="66">
        <v>0</v>
      </c>
      <c r="N21" s="66">
        <v>0</v>
      </c>
      <c r="O21" s="594">
        <f>SUM(M21:N21)</f>
        <v>0</v>
      </c>
      <c r="P21" s="82"/>
      <c r="Q21" s="82"/>
    </row>
    <row r="22" spans="2:17" ht="11.25" customHeight="1">
      <c r="B22" s="1582"/>
      <c r="C22" s="479"/>
      <c r="D22" s="66" t="s">
        <v>598</v>
      </c>
      <c r="E22" s="66">
        <v>0</v>
      </c>
      <c r="F22" s="66">
        <v>0</v>
      </c>
      <c r="G22" s="66">
        <f>SUM(E22:F22)</f>
        <v>0</v>
      </c>
      <c r="H22" s="66"/>
      <c r="I22" s="66">
        <v>0</v>
      </c>
      <c r="J22" s="66">
        <v>0</v>
      </c>
      <c r="K22" s="66">
        <f>SUM(I22:J22)</f>
        <v>0</v>
      </c>
      <c r="L22" s="66"/>
      <c r="M22" s="66">
        <v>0</v>
      </c>
      <c r="N22" s="66">
        <v>0</v>
      </c>
      <c r="O22" s="594">
        <f>SUM(M22:N22)</f>
        <v>0</v>
      </c>
      <c r="P22" s="82"/>
      <c r="Q22" s="82"/>
    </row>
    <row r="23" spans="2:17" ht="11.25" customHeight="1">
      <c r="B23" s="1582"/>
      <c r="C23" s="512" t="s">
        <v>37</v>
      </c>
      <c r="D23" s="66"/>
      <c r="E23" s="364">
        <f>SUM(E24:E25)</f>
        <v>0</v>
      </c>
      <c r="F23" s="364">
        <f>SUM(F24:F25)</f>
        <v>0</v>
      </c>
      <c r="G23" s="364">
        <f>SUM(E23:F23)</f>
        <v>0</v>
      </c>
      <c r="H23" s="364">
        <f>SUM(H24:H25)</f>
        <v>0</v>
      </c>
      <c r="I23" s="364">
        <f>I24+I25</f>
        <v>0</v>
      </c>
      <c r="J23" s="364">
        <f>J24+J25</f>
        <v>0</v>
      </c>
      <c r="K23" s="364">
        <f>SUM(I23:J23)</f>
        <v>0</v>
      </c>
      <c r="L23" s="364"/>
      <c r="M23" s="364">
        <f>M24++M25</f>
        <v>0</v>
      </c>
      <c r="N23" s="364">
        <f>N24++N25</f>
        <v>0</v>
      </c>
      <c r="O23" s="2315">
        <f>SUM(M23:N23)</f>
        <v>0</v>
      </c>
      <c r="P23" s="82"/>
      <c r="Q23" s="82"/>
    </row>
    <row r="24" spans="2:17" ht="11.25" customHeight="1">
      <c r="B24" s="1582"/>
      <c r="C24" s="479"/>
      <c r="D24" s="66" t="s">
        <v>250</v>
      </c>
      <c r="E24" s="66">
        <v>0</v>
      </c>
      <c r="F24" s="66">
        <v>0</v>
      </c>
      <c r="G24" s="66">
        <f>SUM(E24:F24)</f>
        <v>0</v>
      </c>
      <c r="H24" s="66"/>
      <c r="I24" s="66">
        <v>0</v>
      </c>
      <c r="J24" s="66">
        <v>0</v>
      </c>
      <c r="K24" s="66">
        <f>SUM(I24:J24)</f>
        <v>0</v>
      </c>
      <c r="L24" s="66"/>
      <c r="M24" s="66">
        <v>0</v>
      </c>
      <c r="N24" s="66">
        <v>0</v>
      </c>
      <c r="O24" s="594">
        <f>SUM(M24:N24)</f>
        <v>0</v>
      </c>
      <c r="P24" s="82"/>
      <c r="Q24" s="82"/>
    </row>
    <row r="25" spans="2:17" ht="11.25" customHeight="1">
      <c r="B25" s="1582"/>
      <c r="C25" s="479"/>
      <c r="D25" s="66" t="s">
        <v>249</v>
      </c>
      <c r="E25" s="66">
        <v>0</v>
      </c>
      <c r="F25" s="66">
        <v>0</v>
      </c>
      <c r="G25" s="66">
        <f>SUM(E25:F25)</f>
        <v>0</v>
      </c>
      <c r="H25" s="66"/>
      <c r="I25" s="66">
        <v>0</v>
      </c>
      <c r="J25" s="66">
        <v>0</v>
      </c>
      <c r="K25" s="66">
        <f>SUM(I25:J25)</f>
        <v>0</v>
      </c>
      <c r="L25" s="66"/>
      <c r="M25" s="66">
        <v>0</v>
      </c>
      <c r="N25" s="66">
        <v>0</v>
      </c>
      <c r="O25" s="594">
        <f>SUM(M25:N25)</f>
        <v>0</v>
      </c>
      <c r="P25" s="82"/>
      <c r="Q25" s="82"/>
    </row>
    <row r="26" spans="2:17" ht="11.25" customHeight="1">
      <c r="B26" s="1582"/>
      <c r="C26" s="484" t="s">
        <v>1079</v>
      </c>
      <c r="D26" s="66"/>
      <c r="E26" s="364">
        <f>SUM(E27)</f>
        <v>0</v>
      </c>
      <c r="F26" s="364">
        <f>SUM(F27)</f>
        <v>0</v>
      </c>
      <c r="G26" s="364">
        <f>SUM(E26:F26)</f>
        <v>0</v>
      </c>
      <c r="H26" s="364">
        <f>SUM(H27)</f>
        <v>0</v>
      </c>
      <c r="I26" s="364">
        <f>I27</f>
        <v>2</v>
      </c>
      <c r="J26" s="364">
        <f>J27</f>
        <v>3</v>
      </c>
      <c r="K26" s="364">
        <f>SUM(I26:J26)</f>
        <v>5</v>
      </c>
      <c r="L26" s="364"/>
      <c r="M26" s="364">
        <f>M27</f>
        <v>2</v>
      </c>
      <c r="N26" s="364">
        <f>N27</f>
        <v>3</v>
      </c>
      <c r="O26" s="2315">
        <f>SUM(M26:N26)</f>
        <v>5</v>
      </c>
      <c r="P26" s="82"/>
      <c r="Q26" s="82"/>
    </row>
    <row r="27" spans="2:17" ht="11.25" customHeight="1">
      <c r="B27" s="1582"/>
      <c r="C27" s="479"/>
      <c r="D27" s="66" t="s">
        <v>248</v>
      </c>
      <c r="E27" s="320">
        <v>0</v>
      </c>
      <c r="F27" s="66">
        <v>0</v>
      </c>
      <c r="G27" s="66">
        <f>SUM(E27:F27)</f>
        <v>0</v>
      </c>
      <c r="H27" s="66"/>
      <c r="I27" s="66">
        <v>2</v>
      </c>
      <c r="J27" s="66">
        <v>3</v>
      </c>
      <c r="K27" s="66">
        <f>SUM(I27:J27)</f>
        <v>5</v>
      </c>
      <c r="L27" s="66"/>
      <c r="M27" s="66">
        <v>2</v>
      </c>
      <c r="N27" s="66">
        <v>3</v>
      </c>
      <c r="O27" s="594">
        <f>SUM(M27:N27)</f>
        <v>5</v>
      </c>
      <c r="P27" s="82"/>
      <c r="Q27" s="82"/>
    </row>
    <row r="28" spans="2:17">
      <c r="B28" s="1581">
        <v>1402</v>
      </c>
      <c r="C28" s="139" t="s">
        <v>16</v>
      </c>
      <c r="D28" s="407"/>
      <c r="E28" s="407">
        <f>SUM(E29+E34+E37+E42+E45+E49+E52+E56)</f>
        <v>205</v>
      </c>
      <c r="F28" s="407">
        <f>SUM(F29+F34+F37+F42+F45+F49+F52+F56)</f>
        <v>185</v>
      </c>
      <c r="G28" s="407">
        <f>SUM(E28:F28)</f>
        <v>390</v>
      </c>
      <c r="H28" s="407">
        <f>SUM(H29+H34+H37+H42+H45+H49+H52+H56)</f>
        <v>0</v>
      </c>
      <c r="I28" s="407">
        <f>I29+I34+I37+I42+I45+I49+I52+I56</f>
        <v>425</v>
      </c>
      <c r="J28" s="407">
        <f>J29+J34+J37+J42+J45+J49+J52+J56</f>
        <v>370</v>
      </c>
      <c r="K28" s="407">
        <f>SUM(I28:J28)</f>
        <v>795</v>
      </c>
      <c r="L28" s="407"/>
      <c r="M28" s="407">
        <f>M29+M34+M37+M42+M45+M49+M52+M56</f>
        <v>401</v>
      </c>
      <c r="N28" s="407">
        <f>N29+N34+N37+N42+N45+N49+N52+N56</f>
        <v>352</v>
      </c>
      <c r="O28" s="2316">
        <f>SUM(M28:N28)</f>
        <v>753</v>
      </c>
      <c r="P28" s="82"/>
      <c r="Q28" s="82"/>
    </row>
    <row r="29" spans="2:17" ht="11.25" customHeight="1">
      <c r="B29" s="1582"/>
      <c r="C29" s="484" t="s">
        <v>96</v>
      </c>
      <c r="D29" s="66"/>
      <c r="E29" s="364">
        <f>SUM(E30:E33)</f>
        <v>192</v>
      </c>
      <c r="F29" s="364">
        <f>SUM(F30:F33)</f>
        <v>178</v>
      </c>
      <c r="G29" s="364">
        <f>SUM(E29:F29)</f>
        <v>370</v>
      </c>
      <c r="H29" s="364">
        <f>SUM(H30:H33)</f>
        <v>0</v>
      </c>
      <c r="I29" s="364">
        <f>I30+I31+I32+I33</f>
        <v>286</v>
      </c>
      <c r="J29" s="364">
        <f>J30+J31+J32+J33</f>
        <v>236</v>
      </c>
      <c r="K29" s="364">
        <f>SUM(I29:J29)</f>
        <v>522</v>
      </c>
      <c r="L29" s="364"/>
      <c r="M29" s="364">
        <f>M30+M31+M32+M33</f>
        <v>280</v>
      </c>
      <c r="N29" s="364">
        <f>N30+N31+N32+N33</f>
        <v>233</v>
      </c>
      <c r="O29" s="2315">
        <f>SUM(M29:N29)</f>
        <v>513</v>
      </c>
      <c r="P29" s="82"/>
      <c r="Q29" s="82"/>
    </row>
    <row r="30" spans="2:17" ht="11.25" customHeight="1">
      <c r="B30" s="1582"/>
      <c r="C30" s="479"/>
      <c r="D30" s="66" t="s">
        <v>240</v>
      </c>
      <c r="E30" s="320">
        <v>64</v>
      </c>
      <c r="F30" s="66">
        <v>71</v>
      </c>
      <c r="G30" s="66">
        <f>SUM(E30:F30)</f>
        <v>135</v>
      </c>
      <c r="H30" s="66"/>
      <c r="I30" s="66">
        <v>97</v>
      </c>
      <c r="J30" s="66">
        <v>93</v>
      </c>
      <c r="K30" s="66">
        <f>SUM(I30:J30)</f>
        <v>190</v>
      </c>
      <c r="L30" s="66"/>
      <c r="M30" s="66">
        <v>94</v>
      </c>
      <c r="N30" s="66">
        <v>92</v>
      </c>
      <c r="O30" s="594">
        <f>SUM(M30:N30)</f>
        <v>186</v>
      </c>
      <c r="P30" s="82"/>
      <c r="Q30" s="82"/>
    </row>
    <row r="31" spans="2:17" ht="11.25" customHeight="1">
      <c r="B31" s="1582"/>
      <c r="C31" s="479"/>
      <c r="D31" s="66" t="s">
        <v>239</v>
      </c>
      <c r="E31" s="320">
        <v>87</v>
      </c>
      <c r="F31" s="66">
        <v>73</v>
      </c>
      <c r="G31" s="66">
        <f>SUM(E31:F31)</f>
        <v>160</v>
      </c>
      <c r="H31" s="66"/>
      <c r="I31" s="66">
        <v>119</v>
      </c>
      <c r="J31" s="66">
        <v>94</v>
      </c>
      <c r="K31" s="66">
        <f>SUM(I31:J31)</f>
        <v>213</v>
      </c>
      <c r="L31" s="66"/>
      <c r="M31" s="66">
        <v>118</v>
      </c>
      <c r="N31" s="66">
        <v>93</v>
      </c>
      <c r="O31" s="594">
        <f>SUM(M31:N31)</f>
        <v>211</v>
      </c>
      <c r="P31" s="82"/>
      <c r="Q31" s="82"/>
    </row>
    <row r="32" spans="2:17" ht="11.25" customHeight="1">
      <c r="B32" s="1582"/>
      <c r="C32" s="479"/>
      <c r="D32" s="66" t="s">
        <v>247</v>
      </c>
      <c r="E32" s="320">
        <v>23</v>
      </c>
      <c r="F32" s="66">
        <v>26</v>
      </c>
      <c r="G32" s="66">
        <f>SUM(E32:F32)</f>
        <v>49</v>
      </c>
      <c r="H32" s="66"/>
      <c r="I32" s="66">
        <v>36</v>
      </c>
      <c r="J32" s="66">
        <v>40</v>
      </c>
      <c r="K32" s="66">
        <f>SUM(I32:J32)</f>
        <v>76</v>
      </c>
      <c r="L32" s="66"/>
      <c r="M32" s="66">
        <v>36</v>
      </c>
      <c r="N32" s="66">
        <v>39</v>
      </c>
      <c r="O32" s="594">
        <f>SUM(M32:N32)</f>
        <v>75</v>
      </c>
      <c r="P32" s="82"/>
      <c r="Q32" s="82"/>
    </row>
    <row r="33" spans="2:17" ht="11.25" customHeight="1">
      <c r="B33" s="1582"/>
      <c r="C33" s="479"/>
      <c r="D33" s="66" t="s">
        <v>245</v>
      </c>
      <c r="E33" s="320">
        <v>18</v>
      </c>
      <c r="F33" s="66">
        <v>8</v>
      </c>
      <c r="G33" s="66">
        <f>SUM(E33:F33)</f>
        <v>26</v>
      </c>
      <c r="H33" s="66"/>
      <c r="I33" s="66">
        <v>34</v>
      </c>
      <c r="J33" s="66">
        <v>9</v>
      </c>
      <c r="K33" s="66">
        <f>SUM(I33:J33)</f>
        <v>43</v>
      </c>
      <c r="L33" s="66"/>
      <c r="M33" s="66">
        <v>32</v>
      </c>
      <c r="N33" s="66">
        <v>9</v>
      </c>
      <c r="O33" s="594">
        <f>SUM(M33:N33)</f>
        <v>41</v>
      </c>
      <c r="P33" s="82"/>
      <c r="Q33" s="82"/>
    </row>
    <row r="34" spans="2:17" ht="11.25" customHeight="1">
      <c r="B34" s="1582"/>
      <c r="C34" s="484" t="s">
        <v>116</v>
      </c>
      <c r="D34" s="66"/>
      <c r="E34" s="364">
        <f>SUM(E35:E36)</f>
        <v>0</v>
      </c>
      <c r="F34" s="364">
        <f>SUM(F35:F36)</f>
        <v>0</v>
      </c>
      <c r="G34" s="364">
        <f>SUM(E34:F34)</f>
        <v>0</v>
      </c>
      <c r="H34" s="364">
        <f>SUM(H35:H36)</f>
        <v>0</v>
      </c>
      <c r="I34" s="364">
        <f>I35+I36</f>
        <v>42</v>
      </c>
      <c r="J34" s="364">
        <f>J35+J36</f>
        <v>18</v>
      </c>
      <c r="K34" s="364">
        <f>SUM(I34:J34)</f>
        <v>60</v>
      </c>
      <c r="L34" s="364"/>
      <c r="M34" s="364">
        <f>M35+M36</f>
        <v>42</v>
      </c>
      <c r="N34" s="364">
        <f>N35+N36</f>
        <v>18</v>
      </c>
      <c r="O34" s="2315">
        <f>SUM(M34:N34)</f>
        <v>60</v>
      </c>
      <c r="P34" s="82"/>
      <c r="Q34" s="82"/>
    </row>
    <row r="35" spans="2:17" ht="11.25" customHeight="1">
      <c r="B35" s="1582"/>
      <c r="C35" s="479"/>
      <c r="D35" s="66" t="s">
        <v>239</v>
      </c>
      <c r="E35" s="320">
        <v>0</v>
      </c>
      <c r="F35" s="66">
        <v>0</v>
      </c>
      <c r="G35" s="66">
        <f>SUM(E35:F35)</f>
        <v>0</v>
      </c>
      <c r="H35" s="66"/>
      <c r="I35" s="66">
        <v>21</v>
      </c>
      <c r="J35" s="66">
        <v>15</v>
      </c>
      <c r="K35" s="66">
        <f>SUM(I35:J35)</f>
        <v>36</v>
      </c>
      <c r="L35" s="66"/>
      <c r="M35" s="66">
        <v>21</v>
      </c>
      <c r="N35" s="66">
        <v>15</v>
      </c>
      <c r="O35" s="594">
        <f>SUM(M35:N35)</f>
        <v>36</v>
      </c>
      <c r="P35" s="82"/>
      <c r="Q35" s="82"/>
    </row>
    <row r="36" spans="2:17" ht="11.25" customHeight="1">
      <c r="B36" s="1582"/>
      <c r="C36" s="479"/>
      <c r="D36" s="66" t="s">
        <v>245</v>
      </c>
      <c r="E36" s="320">
        <v>0</v>
      </c>
      <c r="F36" s="66">
        <v>0</v>
      </c>
      <c r="G36" s="66">
        <f>SUM(E36:F36)</f>
        <v>0</v>
      </c>
      <c r="H36" s="66"/>
      <c r="I36" s="66">
        <v>21</v>
      </c>
      <c r="J36" s="66">
        <v>3</v>
      </c>
      <c r="K36" s="66">
        <f>SUM(I36:J36)</f>
        <v>24</v>
      </c>
      <c r="L36" s="66"/>
      <c r="M36" s="66">
        <v>21</v>
      </c>
      <c r="N36" s="66">
        <v>3</v>
      </c>
      <c r="O36" s="594">
        <f>SUM(M36:N36)</f>
        <v>24</v>
      </c>
      <c r="P36" s="82"/>
      <c r="Q36" s="82"/>
    </row>
    <row r="37" spans="2:17" ht="11.25" customHeight="1">
      <c r="B37" s="1582"/>
      <c r="C37" s="484" t="s">
        <v>70</v>
      </c>
      <c r="D37" s="66"/>
      <c r="E37" s="364">
        <f>SUM(E38:E41)</f>
        <v>0</v>
      </c>
      <c r="F37" s="364">
        <f>SUM(F38:F41)</f>
        <v>0</v>
      </c>
      <c r="G37" s="364">
        <f>SUM(E37:F37)</f>
        <v>0</v>
      </c>
      <c r="H37" s="364">
        <f>SUM(H38:H41)</f>
        <v>0</v>
      </c>
      <c r="I37" s="364">
        <f>I38+I39+I40+I41</f>
        <v>53</v>
      </c>
      <c r="J37" s="364">
        <f>J38+J39+J40+J41</f>
        <v>80</v>
      </c>
      <c r="K37" s="364">
        <f>SUM(I37:J37)</f>
        <v>133</v>
      </c>
      <c r="L37" s="364"/>
      <c r="M37" s="364">
        <f>M38+M39+M40+M41</f>
        <v>37</v>
      </c>
      <c r="N37" s="364">
        <f>N38+N39+N40+N41</f>
        <v>65</v>
      </c>
      <c r="O37" s="2315">
        <f>SUM(M37:N37)</f>
        <v>102</v>
      </c>
      <c r="P37" s="82"/>
      <c r="Q37" s="82"/>
    </row>
    <row r="38" spans="2:17" ht="11.25" customHeight="1">
      <c r="B38" s="1582"/>
      <c r="C38" s="479"/>
      <c r="D38" s="320" t="s">
        <v>240</v>
      </c>
      <c r="E38" s="66">
        <v>0</v>
      </c>
      <c r="F38" s="66">
        <v>0</v>
      </c>
      <c r="G38" s="66">
        <f>SUM(E38:F38)</f>
        <v>0</v>
      </c>
      <c r="H38" s="66"/>
      <c r="I38" s="66">
        <v>35</v>
      </c>
      <c r="J38" s="66">
        <v>42</v>
      </c>
      <c r="K38" s="66">
        <f>SUM(I38:J38)</f>
        <v>77</v>
      </c>
      <c r="L38" s="66"/>
      <c r="M38" s="66">
        <v>19</v>
      </c>
      <c r="N38" s="66">
        <v>28</v>
      </c>
      <c r="O38" s="594">
        <f>SUM(M38:N38)</f>
        <v>47</v>
      </c>
      <c r="P38" s="82"/>
      <c r="Q38" s="82"/>
    </row>
    <row r="39" spans="2:17" ht="11.25" customHeight="1">
      <c r="B39" s="1582"/>
      <c r="C39" s="479"/>
      <c r="D39" s="320" t="s">
        <v>244</v>
      </c>
      <c r="E39" s="66">
        <v>0</v>
      </c>
      <c r="F39" s="66">
        <v>0</v>
      </c>
      <c r="G39" s="66">
        <f>SUM(E39:F39)</f>
        <v>0</v>
      </c>
      <c r="H39" s="66"/>
      <c r="I39" s="66">
        <v>4</v>
      </c>
      <c r="J39" s="66">
        <v>3</v>
      </c>
      <c r="K39" s="66">
        <f>SUM(I39:J39)</f>
        <v>7</v>
      </c>
      <c r="L39" s="66"/>
      <c r="M39" s="66">
        <v>4</v>
      </c>
      <c r="N39" s="66">
        <v>3</v>
      </c>
      <c r="O39" s="594">
        <f>SUM(M39:N39)</f>
        <v>7</v>
      </c>
      <c r="P39" s="82"/>
      <c r="Q39" s="82"/>
    </row>
    <row r="40" spans="2:17" ht="11.25" customHeight="1">
      <c r="B40" s="1582"/>
      <c r="C40" s="479"/>
      <c r="D40" s="320" t="s">
        <v>243</v>
      </c>
      <c r="E40" s="66">
        <v>0</v>
      </c>
      <c r="F40" s="66">
        <v>0</v>
      </c>
      <c r="G40" s="66">
        <f>SUM(E40:F40)</f>
        <v>0</v>
      </c>
      <c r="H40" s="66"/>
      <c r="I40" s="66">
        <v>9</v>
      </c>
      <c r="J40" s="66">
        <v>10</v>
      </c>
      <c r="K40" s="66">
        <f>SUM(I40:J40)</f>
        <v>19</v>
      </c>
      <c r="L40" s="66"/>
      <c r="M40" s="66">
        <v>9</v>
      </c>
      <c r="N40" s="66">
        <v>9</v>
      </c>
      <c r="O40" s="594">
        <f>SUM(M40:N40)</f>
        <v>18</v>
      </c>
      <c r="P40" s="82"/>
      <c r="Q40" s="82"/>
    </row>
    <row r="41" spans="2:17" ht="11.25" customHeight="1">
      <c r="B41" s="1582"/>
      <c r="C41" s="479"/>
      <c r="D41" s="320" t="s">
        <v>238</v>
      </c>
      <c r="E41" s="66">
        <v>0</v>
      </c>
      <c r="F41" s="66">
        <v>0</v>
      </c>
      <c r="G41" s="66">
        <f>SUM(E41:F41)</f>
        <v>0</v>
      </c>
      <c r="H41" s="66"/>
      <c r="I41" s="66">
        <v>5</v>
      </c>
      <c r="J41" s="66">
        <v>25</v>
      </c>
      <c r="K41" s="66">
        <f>SUM(I41:J41)</f>
        <v>30</v>
      </c>
      <c r="L41" s="66"/>
      <c r="M41" s="66">
        <v>5</v>
      </c>
      <c r="N41" s="66">
        <v>25</v>
      </c>
      <c r="O41" s="594">
        <f>SUM(M41:N41)</f>
        <v>30</v>
      </c>
      <c r="P41" s="82"/>
      <c r="Q41" s="82"/>
    </row>
    <row r="42" spans="2:17" ht="11.25" customHeight="1">
      <c r="B42" s="1582"/>
      <c r="C42" s="484" t="s">
        <v>129</v>
      </c>
      <c r="D42" s="66"/>
      <c r="E42" s="364">
        <f>SUM(E43:E44)</f>
        <v>13</v>
      </c>
      <c r="F42" s="364">
        <f>SUM(F43:F44)</f>
        <v>7</v>
      </c>
      <c r="G42" s="364">
        <f>SUM(E42:F42)</f>
        <v>20</v>
      </c>
      <c r="H42" s="364">
        <f>SUM(H43:H44)</f>
        <v>0</v>
      </c>
      <c r="I42" s="364">
        <f>I43+I44</f>
        <v>20</v>
      </c>
      <c r="J42" s="364">
        <f>J43+J44</f>
        <v>17</v>
      </c>
      <c r="K42" s="364">
        <f>SUM(I42:J42)</f>
        <v>37</v>
      </c>
      <c r="L42" s="364"/>
      <c r="M42" s="364">
        <f>M43+M44</f>
        <v>20</v>
      </c>
      <c r="N42" s="364">
        <f>N43+N44</f>
        <v>17</v>
      </c>
      <c r="O42" s="2315">
        <f>SUM(M42:N42)</f>
        <v>37</v>
      </c>
      <c r="P42" s="82"/>
      <c r="Q42" s="82"/>
    </row>
    <row r="43" spans="2:17" ht="11.25" customHeight="1">
      <c r="B43" s="1582"/>
      <c r="C43" s="479"/>
      <c r="D43" s="320" t="s">
        <v>240</v>
      </c>
      <c r="E43" s="320">
        <v>5</v>
      </c>
      <c r="F43" s="66">
        <v>5</v>
      </c>
      <c r="G43" s="66">
        <f>SUM(E43:F43)</f>
        <v>10</v>
      </c>
      <c r="H43" s="66"/>
      <c r="I43" s="66">
        <v>8</v>
      </c>
      <c r="J43" s="66">
        <v>10</v>
      </c>
      <c r="K43" s="66">
        <f>SUM(I43:J43)</f>
        <v>18</v>
      </c>
      <c r="L43" s="66"/>
      <c r="M43" s="66">
        <v>8</v>
      </c>
      <c r="N43" s="66">
        <v>10</v>
      </c>
      <c r="O43" s="594">
        <f>SUM(M43:N43)</f>
        <v>18</v>
      </c>
      <c r="P43" s="82"/>
      <c r="Q43" s="82"/>
    </row>
    <row r="44" spans="2:17" ht="11.25" customHeight="1">
      <c r="B44" s="1582"/>
      <c r="C44" s="479"/>
      <c r="D44" s="320" t="s">
        <v>239</v>
      </c>
      <c r="E44" s="320">
        <v>8</v>
      </c>
      <c r="F44" s="66">
        <v>2</v>
      </c>
      <c r="G44" s="66">
        <f>SUM(E44:F44)</f>
        <v>10</v>
      </c>
      <c r="H44" s="66"/>
      <c r="I44" s="66">
        <v>12</v>
      </c>
      <c r="J44" s="66">
        <v>7</v>
      </c>
      <c r="K44" s="66">
        <f>SUM(I44:J44)</f>
        <v>19</v>
      </c>
      <c r="L44" s="66"/>
      <c r="M44" s="66">
        <v>12</v>
      </c>
      <c r="N44" s="66">
        <v>7</v>
      </c>
      <c r="O44" s="594">
        <f>SUM(M44:N44)</f>
        <v>19</v>
      </c>
      <c r="P44" s="82"/>
      <c r="Q44" s="82"/>
    </row>
    <row r="45" spans="2:17" ht="11.25" customHeight="1">
      <c r="B45" s="1582"/>
      <c r="C45" s="484" t="s">
        <v>128</v>
      </c>
      <c r="D45" s="364"/>
      <c r="E45" s="364">
        <f>SUM(E46:E48)</f>
        <v>0</v>
      </c>
      <c r="F45" s="364">
        <f>SUM(F46:F48)</f>
        <v>0</v>
      </c>
      <c r="G45" s="364">
        <f>SUM(E45:F45)</f>
        <v>0</v>
      </c>
      <c r="H45" s="364">
        <f>SUM(H46:H48)</f>
        <v>0</v>
      </c>
      <c r="I45" s="364">
        <f>I46+I47+I48</f>
        <v>9</v>
      </c>
      <c r="J45" s="364">
        <f>J46+J47+J48</f>
        <v>5</v>
      </c>
      <c r="K45" s="364">
        <f>SUM(I45:J45)</f>
        <v>14</v>
      </c>
      <c r="L45" s="364"/>
      <c r="M45" s="364">
        <f>M46+M47+M48</f>
        <v>9</v>
      </c>
      <c r="N45" s="364">
        <f>N46+N47+N48</f>
        <v>5</v>
      </c>
      <c r="O45" s="2315">
        <f>SUM(M45:N45)</f>
        <v>14</v>
      </c>
      <c r="P45" s="82"/>
      <c r="Q45" s="82"/>
    </row>
    <row r="46" spans="2:17" ht="11.25" customHeight="1">
      <c r="B46" s="1582"/>
      <c r="C46" s="479"/>
      <c r="D46" s="320" t="s">
        <v>240</v>
      </c>
      <c r="E46" s="66">
        <v>0</v>
      </c>
      <c r="F46" s="66">
        <v>0</v>
      </c>
      <c r="G46" s="66">
        <f>SUM(E46:F46)</f>
        <v>0</v>
      </c>
      <c r="H46" s="66"/>
      <c r="I46" s="66">
        <v>3</v>
      </c>
      <c r="J46" s="66">
        <v>3</v>
      </c>
      <c r="K46" s="66">
        <f>SUM(I46:J46)</f>
        <v>6</v>
      </c>
      <c r="L46" s="66"/>
      <c r="M46" s="66">
        <v>3</v>
      </c>
      <c r="N46" s="66">
        <v>3</v>
      </c>
      <c r="O46" s="594">
        <f>SUM(M46:N46)</f>
        <v>6</v>
      </c>
      <c r="P46" s="82"/>
      <c r="Q46" s="82"/>
    </row>
    <row r="47" spans="2:17" ht="11.25" customHeight="1">
      <c r="B47" s="1582"/>
      <c r="C47" s="479"/>
      <c r="D47" s="320" t="s">
        <v>241</v>
      </c>
      <c r="E47" s="66">
        <v>0</v>
      </c>
      <c r="F47" s="66">
        <v>0</v>
      </c>
      <c r="G47" s="66">
        <f>SUM(E47:F47)</f>
        <v>0</v>
      </c>
      <c r="H47" s="66"/>
      <c r="I47" s="66">
        <v>0</v>
      </c>
      <c r="J47" s="66">
        <v>0</v>
      </c>
      <c r="K47" s="66">
        <f>SUM(I47:J47)</f>
        <v>0</v>
      </c>
      <c r="L47" s="66"/>
      <c r="M47" s="66">
        <v>0</v>
      </c>
      <c r="N47" s="66">
        <v>0</v>
      </c>
      <c r="O47" s="594">
        <f>SUM(M47:N47)</f>
        <v>0</v>
      </c>
      <c r="P47" s="82"/>
      <c r="Q47" s="82"/>
    </row>
    <row r="48" spans="2:17" ht="11.25" customHeight="1">
      <c r="B48" s="1582"/>
      <c r="C48" s="479"/>
      <c r="D48" s="320" t="s">
        <v>239</v>
      </c>
      <c r="E48" s="66">
        <v>0</v>
      </c>
      <c r="F48" s="66">
        <v>0</v>
      </c>
      <c r="G48" s="66">
        <f>SUM(E48:F48)</f>
        <v>0</v>
      </c>
      <c r="H48" s="66"/>
      <c r="I48" s="66">
        <v>6</v>
      </c>
      <c r="J48" s="66">
        <v>2</v>
      </c>
      <c r="K48" s="66">
        <f>SUM(I48:J48)</f>
        <v>8</v>
      </c>
      <c r="L48" s="66"/>
      <c r="M48" s="66">
        <v>6</v>
      </c>
      <c r="N48" s="66">
        <v>2</v>
      </c>
      <c r="O48" s="594">
        <f>SUM(M48:N48)</f>
        <v>8</v>
      </c>
      <c r="P48" s="82"/>
      <c r="Q48" s="82"/>
    </row>
    <row r="49" spans="2:17" ht="11.25" customHeight="1">
      <c r="B49" s="1582"/>
      <c r="C49" s="484" t="s">
        <v>1220</v>
      </c>
      <c r="D49" s="364"/>
      <c r="E49" s="364">
        <f>SUM(E50:E51)</f>
        <v>0</v>
      </c>
      <c r="F49" s="364">
        <f>SUM(F50:F51)</f>
        <v>0</v>
      </c>
      <c r="G49" s="364">
        <f>SUM(E49:F49)</f>
        <v>0</v>
      </c>
      <c r="H49" s="364">
        <f>SUM(H50:H51)</f>
        <v>0</v>
      </c>
      <c r="I49" s="364">
        <f>I50+I51</f>
        <v>0</v>
      </c>
      <c r="J49" s="364">
        <f>J50+J51</f>
        <v>0</v>
      </c>
      <c r="K49" s="364">
        <f>SUM(I49:J49)</f>
        <v>0</v>
      </c>
      <c r="L49" s="364"/>
      <c r="M49" s="364">
        <f>M50+M51</f>
        <v>0</v>
      </c>
      <c r="N49" s="364">
        <f>N50+N51</f>
        <v>0</v>
      </c>
      <c r="O49" s="2315">
        <f>SUM(M49:N49)</f>
        <v>0</v>
      </c>
      <c r="P49" s="82"/>
      <c r="Q49" s="82"/>
    </row>
    <row r="50" spans="2:17" ht="11.25" customHeight="1">
      <c r="B50" s="1582"/>
      <c r="C50" s="479"/>
      <c r="D50" s="66" t="s">
        <v>240</v>
      </c>
      <c r="E50" s="66">
        <v>0</v>
      </c>
      <c r="F50" s="66">
        <v>0</v>
      </c>
      <c r="G50" s="66">
        <f>SUM(E50:F50)</f>
        <v>0</v>
      </c>
      <c r="H50" s="66"/>
      <c r="I50" s="66">
        <v>0</v>
      </c>
      <c r="J50" s="66">
        <v>0</v>
      </c>
      <c r="K50" s="66">
        <f>SUM(I50:J50)</f>
        <v>0</v>
      </c>
      <c r="L50" s="66"/>
      <c r="M50" s="66">
        <v>0</v>
      </c>
      <c r="N50" s="66">
        <v>0</v>
      </c>
      <c r="O50" s="594">
        <f>SUM(M50:N50)</f>
        <v>0</v>
      </c>
      <c r="P50" s="82"/>
      <c r="Q50" s="82"/>
    </row>
    <row r="51" spans="2:17" ht="11.25" customHeight="1">
      <c r="B51" s="1582"/>
      <c r="C51" s="479"/>
      <c r="D51" s="66" t="s">
        <v>239</v>
      </c>
      <c r="E51" s="66">
        <v>0</v>
      </c>
      <c r="F51" s="66">
        <v>0</v>
      </c>
      <c r="G51" s="66">
        <f>SUM(E51:F51)</f>
        <v>0</v>
      </c>
      <c r="H51" s="66"/>
      <c r="I51" s="66">
        <v>0</v>
      </c>
      <c r="J51" s="66">
        <v>0</v>
      </c>
      <c r="K51" s="66">
        <f>SUM(I51:J51)</f>
        <v>0</v>
      </c>
      <c r="L51" s="66"/>
      <c r="M51" s="66">
        <v>0</v>
      </c>
      <c r="N51" s="66">
        <v>0</v>
      </c>
      <c r="O51" s="594">
        <f>SUM(M51:N51)</f>
        <v>0</v>
      </c>
      <c r="P51" s="82"/>
      <c r="Q51" s="82"/>
    </row>
    <row r="52" spans="2:17" ht="11.25" customHeight="1">
      <c r="B52" s="1582"/>
      <c r="C52" s="484" t="s">
        <v>127</v>
      </c>
      <c r="D52" s="364"/>
      <c r="E52" s="364">
        <f>SUM(E53:E55)</f>
        <v>0</v>
      </c>
      <c r="F52" s="364">
        <f>SUM(F53:F55)</f>
        <v>0</v>
      </c>
      <c r="G52" s="364">
        <f>SUM(E52:F52)</f>
        <v>0</v>
      </c>
      <c r="H52" s="364">
        <f>SUM(H53:H55)</f>
        <v>0</v>
      </c>
      <c r="I52" s="364">
        <f>I53+I54+I55</f>
        <v>0</v>
      </c>
      <c r="J52" s="364">
        <f>J53+J54+J55</f>
        <v>0</v>
      </c>
      <c r="K52" s="364">
        <f>SUM(I52:J52)</f>
        <v>0</v>
      </c>
      <c r="L52" s="364"/>
      <c r="M52" s="364">
        <f>M53+M54+M55</f>
        <v>0</v>
      </c>
      <c r="N52" s="364">
        <f>N53+N54+N55</f>
        <v>0</v>
      </c>
      <c r="O52" s="2315">
        <f>SUM(M52:N52)</f>
        <v>0</v>
      </c>
      <c r="P52" s="82"/>
      <c r="Q52" s="82"/>
    </row>
    <row r="53" spans="2:17" ht="11.25" customHeight="1">
      <c r="B53" s="1582"/>
      <c r="C53" s="366"/>
      <c r="D53" s="320" t="s">
        <v>240</v>
      </c>
      <c r="E53" s="66">
        <v>0</v>
      </c>
      <c r="F53" s="66">
        <v>0</v>
      </c>
      <c r="G53" s="66">
        <f>SUM(E53:F53)</f>
        <v>0</v>
      </c>
      <c r="H53" s="66"/>
      <c r="I53" s="66">
        <v>0</v>
      </c>
      <c r="J53" s="66">
        <v>0</v>
      </c>
      <c r="K53" s="66">
        <f>SUM(I53:J53)</f>
        <v>0</v>
      </c>
      <c r="L53" s="66"/>
      <c r="M53" s="66">
        <v>0</v>
      </c>
      <c r="N53" s="66">
        <v>0</v>
      </c>
      <c r="O53" s="594">
        <f>SUM(M53:N53)</f>
        <v>0</v>
      </c>
      <c r="P53" s="82"/>
      <c r="Q53" s="82"/>
    </row>
    <row r="54" spans="2:17" ht="11.25" customHeight="1">
      <c r="B54" s="1582"/>
      <c r="C54" s="366"/>
      <c r="D54" s="320" t="s">
        <v>239</v>
      </c>
      <c r="E54" s="66">
        <v>0</v>
      </c>
      <c r="F54" s="66">
        <v>0</v>
      </c>
      <c r="G54" s="66">
        <f>SUM(E54:F54)</f>
        <v>0</v>
      </c>
      <c r="H54" s="66"/>
      <c r="I54" s="66">
        <v>0</v>
      </c>
      <c r="J54" s="66">
        <v>0</v>
      </c>
      <c r="K54" s="66">
        <f>SUM(I54:J54)</f>
        <v>0</v>
      </c>
      <c r="L54" s="66"/>
      <c r="M54" s="66">
        <v>0</v>
      </c>
      <c r="N54" s="66">
        <v>0</v>
      </c>
      <c r="O54" s="594">
        <f>SUM(M54:N54)</f>
        <v>0</v>
      </c>
      <c r="P54" s="82"/>
      <c r="Q54" s="82"/>
    </row>
    <row r="55" spans="2:17" ht="11.25" customHeight="1">
      <c r="B55" s="1582"/>
      <c r="C55" s="366"/>
      <c r="D55" s="320" t="s">
        <v>238</v>
      </c>
      <c r="E55" s="66">
        <v>0</v>
      </c>
      <c r="F55" s="66">
        <v>0</v>
      </c>
      <c r="G55" s="66">
        <f>SUM(E55:F55)</f>
        <v>0</v>
      </c>
      <c r="H55" s="66"/>
      <c r="I55" s="66">
        <v>0</v>
      </c>
      <c r="J55" s="66">
        <v>0</v>
      </c>
      <c r="K55" s="66">
        <f>SUM(I55:J55)</f>
        <v>0</v>
      </c>
      <c r="L55" s="66"/>
      <c r="M55" s="66">
        <v>0</v>
      </c>
      <c r="N55" s="66">
        <v>0</v>
      </c>
      <c r="O55" s="594">
        <f>SUM(M55:N55)</f>
        <v>0</v>
      </c>
      <c r="P55" s="82"/>
      <c r="Q55" s="82"/>
    </row>
    <row r="56" spans="2:17" ht="11.25" customHeight="1">
      <c r="B56" s="1582"/>
      <c r="C56" s="484" t="s">
        <v>38</v>
      </c>
      <c r="D56" s="364"/>
      <c r="E56" s="364">
        <f>SUM(E57)</f>
        <v>0</v>
      </c>
      <c r="F56" s="364">
        <f>SUM(F57)</f>
        <v>0</v>
      </c>
      <c r="G56" s="364">
        <f>SUM(E56:F56)</f>
        <v>0</v>
      </c>
      <c r="H56" s="364">
        <f>SUM(H57)</f>
        <v>0</v>
      </c>
      <c r="I56" s="364">
        <f>I57</f>
        <v>15</v>
      </c>
      <c r="J56" s="364">
        <f>J57</f>
        <v>14</v>
      </c>
      <c r="K56" s="364">
        <f>SUM(I56:J56)</f>
        <v>29</v>
      </c>
      <c r="L56" s="364"/>
      <c r="M56" s="364">
        <f>M57</f>
        <v>13</v>
      </c>
      <c r="N56" s="364">
        <f>N57</f>
        <v>14</v>
      </c>
      <c r="O56" s="2315">
        <f>SUM(M56:N56)</f>
        <v>27</v>
      </c>
      <c r="P56" s="82"/>
      <c r="Q56" s="82"/>
    </row>
    <row r="57" spans="2:17" ht="11.25" customHeight="1">
      <c r="B57" s="1583"/>
      <c r="C57" s="479"/>
      <c r="D57" s="66" t="s">
        <v>237</v>
      </c>
      <c r="E57" s="320">
        <v>0</v>
      </c>
      <c r="F57" s="66">
        <v>0</v>
      </c>
      <c r="G57" s="66">
        <f>SUM(E57:F57)</f>
        <v>0</v>
      </c>
      <c r="H57" s="66"/>
      <c r="I57" s="66">
        <v>15</v>
      </c>
      <c r="J57" s="66">
        <v>14</v>
      </c>
      <c r="K57" s="66">
        <f>SUM(I57:J57)</f>
        <v>29</v>
      </c>
      <c r="L57" s="66"/>
      <c r="M57" s="66">
        <v>13</v>
      </c>
      <c r="N57" s="66">
        <v>14</v>
      </c>
      <c r="O57" s="594">
        <f>SUM(M57:N57)</f>
        <v>27</v>
      </c>
      <c r="P57" s="82"/>
      <c r="Q57" s="82"/>
    </row>
    <row r="58" spans="2:17">
      <c r="B58" s="1581">
        <v>1403</v>
      </c>
      <c r="C58" s="139" t="s">
        <v>17</v>
      </c>
      <c r="D58" s="78"/>
      <c r="E58" s="407">
        <f>SUM(E59+E61+E63)</f>
        <v>0</v>
      </c>
      <c r="F58" s="407">
        <f>SUM(F59+F61+F63)</f>
        <v>0</v>
      </c>
      <c r="G58" s="407">
        <f>SUM(E58:F58)</f>
        <v>0</v>
      </c>
      <c r="H58" s="407">
        <f>SUM(H59+H61+H63)</f>
        <v>0</v>
      </c>
      <c r="I58" s="407">
        <f>I59+I61+I63</f>
        <v>45</v>
      </c>
      <c r="J58" s="407">
        <f>J59+J61+J63</f>
        <v>55</v>
      </c>
      <c r="K58" s="407">
        <f>SUM(I58:J58)</f>
        <v>100</v>
      </c>
      <c r="L58" s="407"/>
      <c r="M58" s="407">
        <f>M59+M61+M63</f>
        <v>37</v>
      </c>
      <c r="N58" s="407">
        <f>N59+N61+N63</f>
        <v>39</v>
      </c>
      <c r="O58" s="2316">
        <f>SUM(M58:N58)</f>
        <v>76</v>
      </c>
      <c r="P58" s="82"/>
      <c r="Q58" s="82"/>
    </row>
    <row r="59" spans="2:17" ht="11.25" customHeight="1">
      <c r="B59" s="1582"/>
      <c r="C59" s="484" t="s">
        <v>39</v>
      </c>
      <c r="D59" s="66"/>
      <c r="E59" s="364">
        <f>SUM(E60)</f>
        <v>0</v>
      </c>
      <c r="F59" s="364">
        <f>SUM(F60)</f>
        <v>0</v>
      </c>
      <c r="G59" s="364">
        <f>SUM(E59:F59)</f>
        <v>0</v>
      </c>
      <c r="H59" s="364">
        <f>SUM(H60:H60)</f>
        <v>0</v>
      </c>
      <c r="I59" s="364">
        <f>SUM(I60)</f>
        <v>14</v>
      </c>
      <c r="J59" s="364">
        <f>SUM(J60)</f>
        <v>30</v>
      </c>
      <c r="K59" s="364">
        <f>SUM(I59:J59)</f>
        <v>44</v>
      </c>
      <c r="L59" s="364"/>
      <c r="M59" s="364">
        <f>SUM(M60)</f>
        <v>6</v>
      </c>
      <c r="N59" s="364">
        <f>SUM(N60)</f>
        <v>15</v>
      </c>
      <c r="O59" s="2315">
        <f>SUM(M59:N59)</f>
        <v>21</v>
      </c>
      <c r="P59" s="82"/>
      <c r="Q59" s="82"/>
    </row>
    <row r="60" spans="2:17" ht="11.25" customHeight="1">
      <c r="B60" s="1582"/>
      <c r="C60" s="479"/>
      <c r="D60" s="320" t="s">
        <v>234</v>
      </c>
      <c r="E60" s="320">
        <v>0</v>
      </c>
      <c r="F60" s="66">
        <v>0</v>
      </c>
      <c r="G60" s="66">
        <f>SUM(E60:F60)</f>
        <v>0</v>
      </c>
      <c r="H60" s="66"/>
      <c r="I60" s="66">
        <v>14</v>
      </c>
      <c r="J60" s="66">
        <v>30</v>
      </c>
      <c r="K60" s="66">
        <f>SUM(I60:J60)</f>
        <v>44</v>
      </c>
      <c r="L60" s="66"/>
      <c r="M60" s="66">
        <v>6</v>
      </c>
      <c r="N60" s="66">
        <v>15</v>
      </c>
      <c r="O60" s="594">
        <f>SUM(M60:N60)</f>
        <v>21</v>
      </c>
      <c r="P60" s="82"/>
      <c r="Q60" s="82"/>
    </row>
    <row r="61" spans="2:17" ht="11.25" customHeight="1">
      <c r="B61" s="1582"/>
      <c r="C61" s="484" t="s">
        <v>18</v>
      </c>
      <c r="D61" s="364"/>
      <c r="E61" s="364">
        <f>SUM(E62)</f>
        <v>0</v>
      </c>
      <c r="F61" s="364">
        <f>SUM(F62)</f>
        <v>0</v>
      </c>
      <c r="G61" s="364">
        <f>SUM(E61:F61)</f>
        <v>0</v>
      </c>
      <c r="H61" s="364">
        <f>SUM(H62)</f>
        <v>0</v>
      </c>
      <c r="I61" s="364">
        <f>I62</f>
        <v>3</v>
      </c>
      <c r="J61" s="364">
        <f>J62</f>
        <v>7</v>
      </c>
      <c r="K61" s="364">
        <f>SUM(I61:J61)</f>
        <v>10</v>
      </c>
      <c r="L61" s="364"/>
      <c r="M61" s="364">
        <f>M62</f>
        <v>3</v>
      </c>
      <c r="N61" s="364">
        <f>N62</f>
        <v>7</v>
      </c>
      <c r="O61" s="2315">
        <f>SUM(M61:N61)</f>
        <v>10</v>
      </c>
      <c r="P61" s="82"/>
      <c r="Q61" s="82"/>
    </row>
    <row r="62" spans="2:17" ht="11.25" customHeight="1">
      <c r="B62" s="1582"/>
      <c r="C62" s="479"/>
      <c r="D62" s="320" t="s">
        <v>234</v>
      </c>
      <c r="E62" s="320">
        <v>0</v>
      </c>
      <c r="F62" s="66">
        <v>0</v>
      </c>
      <c r="G62" s="66">
        <f>SUM(E62:F62)</f>
        <v>0</v>
      </c>
      <c r="H62" s="66"/>
      <c r="I62" s="66">
        <v>3</v>
      </c>
      <c r="J62" s="66">
        <v>7</v>
      </c>
      <c r="K62" s="66">
        <f>SUM(I62:J62)</f>
        <v>10</v>
      </c>
      <c r="L62" s="66"/>
      <c r="M62" s="66">
        <v>3</v>
      </c>
      <c r="N62" s="66">
        <v>7</v>
      </c>
      <c r="O62" s="594">
        <f>SUM(M62:N62)</f>
        <v>10</v>
      </c>
      <c r="P62" s="82"/>
      <c r="Q62" s="82"/>
    </row>
    <row r="63" spans="2:17" ht="11.25" customHeight="1">
      <c r="B63" s="1582"/>
      <c r="C63" s="484" t="s">
        <v>19</v>
      </c>
      <c r="D63" s="66"/>
      <c r="E63" s="364">
        <f>SUM(E64:E65)</f>
        <v>0</v>
      </c>
      <c r="F63" s="364">
        <f>SUM(F64:F65)</f>
        <v>0</v>
      </c>
      <c r="G63" s="364">
        <f>SUM(E63:F63)</f>
        <v>0</v>
      </c>
      <c r="H63" s="364">
        <f>SUM(H64:H65)</f>
        <v>0</v>
      </c>
      <c r="I63" s="364">
        <f>SUM(I64:I65)</f>
        <v>28</v>
      </c>
      <c r="J63" s="364">
        <f>SUM(J64:J65)</f>
        <v>18</v>
      </c>
      <c r="K63" s="364">
        <f>SUM(I63:J63)</f>
        <v>46</v>
      </c>
      <c r="L63" s="364"/>
      <c r="M63" s="364">
        <f>SUM(M64:M65)</f>
        <v>28</v>
      </c>
      <c r="N63" s="364">
        <f>SUM(N64:N65)</f>
        <v>17</v>
      </c>
      <c r="O63" s="2315">
        <f>SUM(M63:N63)</f>
        <v>45</v>
      </c>
      <c r="P63" s="82"/>
      <c r="Q63" s="82"/>
    </row>
    <row r="64" spans="2:17" ht="11.25" customHeight="1">
      <c r="B64" s="1578"/>
      <c r="C64" s="479"/>
      <c r="D64" s="66" t="s">
        <v>234</v>
      </c>
      <c r="E64" s="320">
        <v>0</v>
      </c>
      <c r="F64" s="66">
        <v>0</v>
      </c>
      <c r="G64" s="66">
        <f>SUM(E64:F64)</f>
        <v>0</v>
      </c>
      <c r="H64" s="66"/>
      <c r="I64" s="66">
        <v>17</v>
      </c>
      <c r="J64" s="66">
        <v>12</v>
      </c>
      <c r="K64" s="66">
        <f>SUM(I64:J64)</f>
        <v>29</v>
      </c>
      <c r="L64" s="66"/>
      <c r="M64" s="66">
        <v>17</v>
      </c>
      <c r="N64" s="66">
        <v>12</v>
      </c>
      <c r="O64" s="594">
        <f>SUM(M64:N64)</f>
        <v>29</v>
      </c>
      <c r="P64" s="82"/>
      <c r="Q64" s="82"/>
    </row>
    <row r="65" spans="2:17" ht="11.25" customHeight="1">
      <c r="B65" s="1586"/>
      <c r="C65" s="495"/>
      <c r="D65" s="90" t="s">
        <v>233</v>
      </c>
      <c r="E65" s="596">
        <v>0</v>
      </c>
      <c r="F65" s="90">
        <v>0</v>
      </c>
      <c r="G65" s="90">
        <f>SUM(E65:F65)</f>
        <v>0</v>
      </c>
      <c r="H65" s="90"/>
      <c r="I65" s="90">
        <v>11</v>
      </c>
      <c r="J65" s="90">
        <v>6</v>
      </c>
      <c r="K65" s="90">
        <f>SUM(I65:J65)</f>
        <v>17</v>
      </c>
      <c r="L65" s="90"/>
      <c r="M65" s="90">
        <v>11</v>
      </c>
      <c r="N65" s="66">
        <v>5</v>
      </c>
      <c r="O65" s="2314">
        <f>SUM(M65:N65)</f>
        <v>16</v>
      </c>
      <c r="P65" s="82"/>
      <c r="Q65" s="82"/>
    </row>
    <row r="66" spans="2:17" ht="12" customHeight="1">
      <c r="C66" s="98"/>
      <c r="D66" s="98"/>
      <c r="E66" s="98"/>
      <c r="F66" s="98"/>
      <c r="G66" s="98"/>
      <c r="H66" s="91"/>
      <c r="I66" s="265"/>
      <c r="J66" s="265"/>
      <c r="K66" s="2313"/>
      <c r="L66" s="2313"/>
      <c r="M66" s="265"/>
      <c r="N66" s="2312"/>
      <c r="O66" s="2311" t="s">
        <v>232</v>
      </c>
      <c r="P66" s="82"/>
      <c r="Q66" s="82"/>
    </row>
    <row r="67" spans="2:17" ht="12" customHeight="1">
      <c r="C67" s="98"/>
      <c r="D67" s="98"/>
      <c r="E67" s="98"/>
      <c r="F67" s="98"/>
      <c r="G67" s="98"/>
      <c r="H67" s="91"/>
      <c r="I67" s="265"/>
      <c r="J67" s="2310"/>
      <c r="K67" s="265"/>
      <c r="L67" s="265"/>
      <c r="M67" s="2309"/>
      <c r="N67" s="2308"/>
      <c r="O67" s="2307" t="s">
        <v>776</v>
      </c>
    </row>
    <row r="68" spans="2:17" ht="6.6" customHeight="1">
      <c r="B68" s="1597" t="s">
        <v>32</v>
      </c>
      <c r="C68" s="310"/>
      <c r="D68" s="310"/>
      <c r="E68" s="310"/>
      <c r="F68" s="310"/>
      <c r="G68" s="310"/>
      <c r="H68" s="1069"/>
      <c r="I68" s="2305"/>
      <c r="J68" s="2306"/>
      <c r="K68" s="2305"/>
      <c r="L68" s="2305"/>
      <c r="M68" s="2304"/>
      <c r="N68" s="2304"/>
      <c r="O68" s="2303"/>
    </row>
    <row r="69" spans="2:17" ht="9" customHeight="1">
      <c r="B69" s="1598"/>
      <c r="C69" s="171" t="s">
        <v>1219</v>
      </c>
      <c r="D69" s="569"/>
      <c r="E69" s="1719" t="s">
        <v>1218</v>
      </c>
      <c r="F69" s="1719"/>
      <c r="G69" s="1719"/>
      <c r="H69" s="2302"/>
      <c r="I69" s="2300" t="s">
        <v>1210</v>
      </c>
      <c r="J69" s="2300"/>
      <c r="K69" s="2300"/>
      <c r="L69" s="2301"/>
      <c r="M69" s="2300" t="s">
        <v>1209</v>
      </c>
      <c r="N69" s="2300"/>
      <c r="O69" s="2299"/>
    </row>
    <row r="70" spans="2:17">
      <c r="B70" s="1599"/>
      <c r="C70" s="567"/>
      <c r="D70" s="162"/>
      <c r="E70" s="88" t="s">
        <v>29</v>
      </c>
      <c r="F70" s="88" t="s">
        <v>30</v>
      </c>
      <c r="G70" s="88" t="s">
        <v>6</v>
      </c>
      <c r="H70" s="2298"/>
      <c r="I70" s="88" t="s">
        <v>29</v>
      </c>
      <c r="J70" s="88" t="s">
        <v>30</v>
      </c>
      <c r="K70" s="88" t="s">
        <v>6</v>
      </c>
      <c r="L70" s="88"/>
      <c r="M70" s="88" t="s">
        <v>29</v>
      </c>
      <c r="N70" s="88" t="s">
        <v>30</v>
      </c>
      <c r="O70" s="2297" t="s">
        <v>6</v>
      </c>
    </row>
    <row r="71" spans="2:17">
      <c r="B71" s="1570">
        <v>1404</v>
      </c>
      <c r="C71" s="139" t="s">
        <v>40</v>
      </c>
      <c r="D71" s="78"/>
      <c r="E71" s="407">
        <f>SUM(E72+E74)</f>
        <v>356</v>
      </c>
      <c r="F71" s="407">
        <f>SUM(F72+F74)</f>
        <v>88</v>
      </c>
      <c r="G71" s="407">
        <f>SUM(E71:F71)</f>
        <v>444</v>
      </c>
      <c r="H71" s="1971">
        <f>SUM(H72+H74)</f>
        <v>0</v>
      </c>
      <c r="I71" s="2296">
        <f>I72+I74</f>
        <v>389</v>
      </c>
      <c r="J71" s="2296">
        <f>J72+J74</f>
        <v>106</v>
      </c>
      <c r="K71" s="136">
        <f>SUM(I71:J71)</f>
        <v>495</v>
      </c>
      <c r="L71" s="1957"/>
      <c r="M71" s="1957">
        <f>M72+M74</f>
        <v>383</v>
      </c>
      <c r="N71" s="1957">
        <f>N72+N74</f>
        <v>102</v>
      </c>
      <c r="O71" s="1956">
        <f>M71+N71</f>
        <v>485</v>
      </c>
    </row>
    <row r="72" spans="2:17" ht="12" customHeight="1">
      <c r="B72" s="1573"/>
      <c r="C72" s="484" t="s">
        <v>115</v>
      </c>
      <c r="D72" s="66"/>
      <c r="E72" s="364">
        <f>SUM(E73)</f>
        <v>253</v>
      </c>
      <c r="F72" s="364">
        <f>SUM(F73)</f>
        <v>48</v>
      </c>
      <c r="G72" s="364">
        <f>SUM(E72:F72)</f>
        <v>301</v>
      </c>
      <c r="H72" s="630">
        <f>SUM(H73)</f>
        <v>0</v>
      </c>
      <c r="I72" s="1982">
        <f>I73</f>
        <v>275</v>
      </c>
      <c r="J72" s="1982">
        <f>J73</f>
        <v>58</v>
      </c>
      <c r="K72" s="589">
        <f>SUM(I72:J72)</f>
        <v>333</v>
      </c>
      <c r="L72" s="589"/>
      <c r="M72" s="589">
        <f>M73</f>
        <v>272</v>
      </c>
      <c r="N72" s="589">
        <f>N73</f>
        <v>55</v>
      </c>
      <c r="O72" s="1951">
        <f>SUM(M72:N72)</f>
        <v>327</v>
      </c>
    </row>
    <row r="73" spans="2:17" ht="12" customHeight="1">
      <c r="B73" s="1566"/>
      <c r="C73" s="479"/>
      <c r="D73" s="66" t="s">
        <v>226</v>
      </c>
      <c r="E73" s="320">
        <v>253</v>
      </c>
      <c r="F73" s="66">
        <v>48</v>
      </c>
      <c r="G73" s="66">
        <f>SUM(E73:F73)</f>
        <v>301</v>
      </c>
      <c r="H73" s="66"/>
      <c r="I73" s="66">
        <v>275</v>
      </c>
      <c r="J73" s="66">
        <v>58</v>
      </c>
      <c r="K73" s="66">
        <f>SUM(I73:J73)</f>
        <v>333</v>
      </c>
      <c r="L73" s="66"/>
      <c r="M73" s="66">
        <v>272</v>
      </c>
      <c r="N73" s="66">
        <v>55</v>
      </c>
      <c r="O73" s="594">
        <f>SUM(M73:N73)</f>
        <v>327</v>
      </c>
    </row>
    <row r="74" spans="2:17" ht="12" customHeight="1">
      <c r="B74" s="1573"/>
      <c r="C74" s="484" t="s">
        <v>20</v>
      </c>
      <c r="D74" s="66"/>
      <c r="E74" s="364">
        <f>SUM(E75)</f>
        <v>103</v>
      </c>
      <c r="F74" s="364">
        <f>SUM(F75)</f>
        <v>40</v>
      </c>
      <c r="G74" s="364">
        <f>SUM(E74:F74)</f>
        <v>143</v>
      </c>
      <c r="H74" s="630">
        <f>SUM(H75)</f>
        <v>0</v>
      </c>
      <c r="I74" s="2295">
        <f>I75</f>
        <v>114</v>
      </c>
      <c r="J74" s="2295">
        <f>J75</f>
        <v>48</v>
      </c>
      <c r="K74" s="589">
        <f>SUM(I74:J74)</f>
        <v>162</v>
      </c>
      <c r="L74" s="589"/>
      <c r="M74" s="589">
        <f>M75</f>
        <v>111</v>
      </c>
      <c r="N74" s="589">
        <f>N75</f>
        <v>47</v>
      </c>
      <c r="O74" s="1951">
        <f>SUM(M74:N74)</f>
        <v>158</v>
      </c>
    </row>
    <row r="75" spans="2:17" ht="12" customHeight="1">
      <c r="B75" s="1566"/>
      <c r="C75" s="479"/>
      <c r="D75" s="66" t="s">
        <v>293</v>
      </c>
      <c r="E75" s="320">
        <v>103</v>
      </c>
      <c r="F75" s="66">
        <v>40</v>
      </c>
      <c r="G75" s="66">
        <f>SUM(E75:F75)</f>
        <v>143</v>
      </c>
      <c r="H75" s="66"/>
      <c r="I75" s="66">
        <v>114</v>
      </c>
      <c r="J75" s="66">
        <v>48</v>
      </c>
      <c r="K75" s="66">
        <f>SUM(I75:J75)</f>
        <v>162</v>
      </c>
      <c r="L75" s="66"/>
      <c r="M75" s="66">
        <v>111</v>
      </c>
      <c r="N75" s="66">
        <v>47</v>
      </c>
      <c r="O75" s="594">
        <f>SUM(M75:N75)</f>
        <v>158</v>
      </c>
    </row>
    <row r="76" spans="2:17" ht="12" customHeight="1">
      <c r="B76" s="1581">
        <v>1405</v>
      </c>
      <c r="C76" s="139" t="s">
        <v>21</v>
      </c>
      <c r="D76" s="84"/>
      <c r="E76" s="2294">
        <f>SUM(E77+E82+E89+E91)</f>
        <v>107</v>
      </c>
      <c r="F76" s="2294">
        <f>SUM(F77+F82+F89+F91)</f>
        <v>170</v>
      </c>
      <c r="G76" s="2294">
        <f>SUM(E76:F76)</f>
        <v>277</v>
      </c>
      <c r="H76" s="2293" t="e">
        <f>SUM(H77+H79+H84+#REF!)</f>
        <v>#REF!</v>
      </c>
      <c r="I76" s="418">
        <f>SUM(I77)+I82+I89+I91</f>
        <v>174</v>
      </c>
      <c r="J76" s="418">
        <f>SUM(J77)+J82+J89+J91</f>
        <v>236</v>
      </c>
      <c r="K76" s="1957">
        <f>SUM(I76:J76)</f>
        <v>410</v>
      </c>
      <c r="L76" s="2290"/>
      <c r="M76" s="136">
        <f>SUM(M77+M82+M89+M91)</f>
        <v>169</v>
      </c>
      <c r="N76" s="136">
        <f>SUM(N77+N82+N89+N91)</f>
        <v>232</v>
      </c>
      <c r="O76" s="1956">
        <f>SUM(M76:N76)</f>
        <v>401</v>
      </c>
    </row>
    <row r="77" spans="2:17" ht="12" customHeight="1">
      <c r="B77" s="1582"/>
      <c r="C77" s="484" t="s">
        <v>24</v>
      </c>
      <c r="D77" s="66"/>
      <c r="E77" s="364">
        <f>SUM(E78)</f>
        <v>0</v>
      </c>
      <c r="F77" s="364">
        <f>SUM(F78)</f>
        <v>0</v>
      </c>
      <c r="G77" s="589">
        <f>G78+G79+G80+G81</f>
        <v>0</v>
      </c>
      <c r="H77" s="630">
        <f>SUM(H78)</f>
        <v>0</v>
      </c>
      <c r="I77" s="589">
        <f>I78+I79+I80+I81</f>
        <v>23</v>
      </c>
      <c r="J77" s="589">
        <f>J78+J79+J80+J81</f>
        <v>23</v>
      </c>
      <c r="K77" s="589">
        <f>SUM(I77:J77)</f>
        <v>46</v>
      </c>
      <c r="L77" s="589"/>
      <c r="M77" s="589">
        <f>M78+M79+M80+M81</f>
        <v>23</v>
      </c>
      <c r="N77" s="589">
        <f>N78+N79+N80+N81</f>
        <v>22</v>
      </c>
      <c r="O77" s="1951">
        <f>SUM(M77:N77)</f>
        <v>45</v>
      </c>
    </row>
    <row r="78" spans="2:17" ht="12" customHeight="1">
      <c r="B78" s="1582"/>
      <c r="C78" s="479"/>
      <c r="D78" s="98" t="s">
        <v>222</v>
      </c>
      <c r="E78" s="66">
        <v>0</v>
      </c>
      <c r="F78" s="66">
        <v>0</v>
      </c>
      <c r="G78" s="66">
        <f>SUM(E78:F78)</f>
        <v>0</v>
      </c>
      <c r="H78" s="1947"/>
      <c r="I78" s="402">
        <v>3</v>
      </c>
      <c r="J78" s="402">
        <v>3</v>
      </c>
      <c r="K78" s="142">
        <f>SUM(I78:J78)</f>
        <v>6</v>
      </c>
      <c r="L78" s="142"/>
      <c r="M78" s="142">
        <v>3</v>
      </c>
      <c r="N78" s="142">
        <v>2</v>
      </c>
      <c r="O78" s="141">
        <f>SUM(M78:N78)</f>
        <v>5</v>
      </c>
    </row>
    <row r="79" spans="2:17" ht="12" customHeight="1">
      <c r="B79" s="1582"/>
      <c r="C79" s="479"/>
      <c r="D79" s="98" t="s">
        <v>220</v>
      </c>
      <c r="E79" s="320">
        <v>0</v>
      </c>
      <c r="F79" s="320">
        <v>0</v>
      </c>
      <c r="G79" s="320">
        <f>SUM(E79:F79)</f>
        <v>0</v>
      </c>
      <c r="H79" s="1940">
        <f>SUM(H80:H83)</f>
        <v>0</v>
      </c>
      <c r="I79" s="402">
        <v>13</v>
      </c>
      <c r="J79" s="402">
        <v>7</v>
      </c>
      <c r="K79" s="142">
        <f>SUM(I79:J79)</f>
        <v>20</v>
      </c>
      <c r="L79" s="142"/>
      <c r="M79" s="142">
        <v>13</v>
      </c>
      <c r="N79" s="142">
        <v>7</v>
      </c>
      <c r="O79" s="141">
        <f>SUM(M79:N79)</f>
        <v>20</v>
      </c>
    </row>
    <row r="80" spans="2:17" ht="12" customHeight="1">
      <c r="B80" s="1582"/>
      <c r="C80" s="479"/>
      <c r="D80" s="98" t="s">
        <v>219</v>
      </c>
      <c r="E80" s="66">
        <v>0</v>
      </c>
      <c r="F80" s="66">
        <v>0</v>
      </c>
      <c r="G80" s="66">
        <f>SUM(E80:F80)</f>
        <v>0</v>
      </c>
      <c r="H80" s="1947"/>
      <c r="I80" s="2292">
        <v>5</v>
      </c>
      <c r="J80" s="2292">
        <v>3</v>
      </c>
      <c r="K80" s="142">
        <f>SUM(I80:J80)</f>
        <v>8</v>
      </c>
      <c r="L80" s="142"/>
      <c r="M80" s="142">
        <v>5</v>
      </c>
      <c r="N80" s="142">
        <v>3</v>
      </c>
      <c r="O80" s="141">
        <f>SUM(M80:N80)</f>
        <v>8</v>
      </c>
    </row>
    <row r="81" spans="2:15" ht="12" customHeight="1">
      <c r="B81" s="1582"/>
      <c r="C81" s="479"/>
      <c r="D81" s="98" t="s">
        <v>217</v>
      </c>
      <c r="E81" s="320">
        <v>0</v>
      </c>
      <c r="F81" s="320">
        <v>0</v>
      </c>
      <c r="G81" s="66">
        <f>SUM(E81:F81)</f>
        <v>0</v>
      </c>
      <c r="H81" s="1947"/>
      <c r="I81" s="2292">
        <v>2</v>
      </c>
      <c r="J81" s="2292">
        <v>10</v>
      </c>
      <c r="K81" s="142">
        <f>SUM(I81:J81)</f>
        <v>12</v>
      </c>
      <c r="L81" s="142"/>
      <c r="M81" s="142">
        <v>2</v>
      </c>
      <c r="N81" s="142">
        <v>10</v>
      </c>
      <c r="O81" s="141">
        <f>SUM(M81:N81)</f>
        <v>12</v>
      </c>
    </row>
    <row r="82" spans="2:15" ht="12" customHeight="1">
      <c r="B82" s="1582"/>
      <c r="C82" s="484" t="s">
        <v>22</v>
      </c>
      <c r="D82" s="66"/>
      <c r="E82" s="364">
        <f>SUM(E83:E88)</f>
        <v>92</v>
      </c>
      <c r="F82" s="364">
        <f>SUM(F83:F88)</f>
        <v>132</v>
      </c>
      <c r="G82" s="364">
        <f>SUM(E82:F82)</f>
        <v>224</v>
      </c>
      <c r="H82" s="364">
        <f>SUM(H83:H88)</f>
        <v>0</v>
      </c>
      <c r="I82" s="621">
        <f>SUM(I83:I88)</f>
        <v>129</v>
      </c>
      <c r="J82" s="621">
        <f>SUM(J83:J88)</f>
        <v>159</v>
      </c>
      <c r="K82" s="589">
        <f>SUM(I82:J82)</f>
        <v>288</v>
      </c>
      <c r="L82" s="364">
        <f>SUM(L83:L88)</f>
        <v>0</v>
      </c>
      <c r="M82" s="621">
        <f>SUM(M83:M88)</f>
        <v>125</v>
      </c>
      <c r="N82" s="621">
        <f>SUM(N83:N88)</f>
        <v>156</v>
      </c>
      <c r="O82" s="1951">
        <f>SUM(M82:N82)</f>
        <v>281</v>
      </c>
    </row>
    <row r="83" spans="2:15" ht="12" customHeight="1">
      <c r="B83" s="1582"/>
      <c r="C83" s="479"/>
      <c r="D83" s="98" t="s">
        <v>215</v>
      </c>
      <c r="E83" s="320">
        <v>0</v>
      </c>
      <c r="F83" s="320">
        <v>0</v>
      </c>
      <c r="G83" s="66">
        <f>SUM(E83:F83)</f>
        <v>0</v>
      </c>
      <c r="H83" s="1947"/>
      <c r="I83" s="402">
        <v>3</v>
      </c>
      <c r="J83" s="402">
        <v>2</v>
      </c>
      <c r="K83" s="142">
        <f>SUM(I83:J83)</f>
        <v>5</v>
      </c>
      <c r="L83" s="142"/>
      <c r="M83" s="142">
        <v>3</v>
      </c>
      <c r="N83" s="142">
        <v>2</v>
      </c>
      <c r="O83" s="141">
        <f>SUM(M83:N83)</f>
        <v>5</v>
      </c>
    </row>
    <row r="84" spans="2:15" ht="12" customHeight="1">
      <c r="B84" s="1582"/>
      <c r="C84" s="479"/>
      <c r="D84" s="98" t="s">
        <v>213</v>
      </c>
      <c r="E84" s="320">
        <v>46</v>
      </c>
      <c r="F84" s="320">
        <v>35</v>
      </c>
      <c r="G84" s="320">
        <f>SUM(E84:F84)</f>
        <v>81</v>
      </c>
      <c r="H84" s="1940">
        <f>SUM(H85:H90)</f>
        <v>0</v>
      </c>
      <c r="I84" s="402">
        <v>55</v>
      </c>
      <c r="J84" s="402">
        <v>41</v>
      </c>
      <c r="K84" s="142">
        <f>SUM(I84:J84)</f>
        <v>96</v>
      </c>
      <c r="L84" s="142"/>
      <c r="M84" s="142">
        <v>54</v>
      </c>
      <c r="N84" s="142">
        <v>40</v>
      </c>
      <c r="O84" s="141">
        <f>SUM(M84:N84)</f>
        <v>94</v>
      </c>
    </row>
    <row r="85" spans="2:15" ht="12" customHeight="1">
      <c r="B85" s="1582"/>
      <c r="C85" s="479"/>
      <c r="D85" s="98" t="s">
        <v>211</v>
      </c>
      <c r="E85" s="66">
        <v>0</v>
      </c>
      <c r="F85" s="66">
        <v>0</v>
      </c>
      <c r="G85" s="66">
        <f>SUM(E85:F85)</f>
        <v>0</v>
      </c>
      <c r="H85" s="1947"/>
      <c r="I85" s="66">
        <v>0</v>
      </c>
      <c r="J85" s="66">
        <v>0</v>
      </c>
      <c r="K85" s="142">
        <f>SUM(I85:J85)</f>
        <v>0</v>
      </c>
      <c r="L85" s="142"/>
      <c r="M85" s="66">
        <v>0</v>
      </c>
      <c r="N85" s="66">
        <v>0</v>
      </c>
      <c r="O85" s="141">
        <f>SUM(M85:N85)</f>
        <v>0</v>
      </c>
    </row>
    <row r="86" spans="2:15" ht="12" customHeight="1">
      <c r="B86" s="1582"/>
      <c r="C86" s="479"/>
      <c r="D86" s="98" t="s">
        <v>286</v>
      </c>
      <c r="E86" s="320">
        <v>0</v>
      </c>
      <c r="F86" s="320">
        <v>0</v>
      </c>
      <c r="G86" s="66">
        <f>SUM(E86:F86)</f>
        <v>0</v>
      </c>
      <c r="H86" s="1947"/>
      <c r="I86" s="320">
        <v>0</v>
      </c>
      <c r="J86" s="320">
        <v>0</v>
      </c>
      <c r="K86" s="142">
        <f>SUM(I86:J86)</f>
        <v>0</v>
      </c>
      <c r="L86" s="142"/>
      <c r="M86" s="320">
        <v>0</v>
      </c>
      <c r="N86" s="320">
        <v>0</v>
      </c>
      <c r="O86" s="141">
        <f>SUM(M86:N86)</f>
        <v>0</v>
      </c>
    </row>
    <row r="87" spans="2:15" ht="12" customHeight="1">
      <c r="B87" s="1582"/>
      <c r="C87" s="479"/>
      <c r="D87" s="98" t="s">
        <v>283</v>
      </c>
      <c r="E87" s="66">
        <v>46</v>
      </c>
      <c r="F87" s="66">
        <v>97</v>
      </c>
      <c r="G87" s="66">
        <f>SUM(E87:F87)</f>
        <v>143</v>
      </c>
      <c r="H87" s="1947"/>
      <c r="I87" s="1940">
        <v>52</v>
      </c>
      <c r="J87" s="1940">
        <v>105</v>
      </c>
      <c r="K87" s="142">
        <f>SUM(I87:J87)</f>
        <v>157</v>
      </c>
      <c r="L87" s="142"/>
      <c r="M87" s="142">
        <v>50</v>
      </c>
      <c r="N87" s="142">
        <v>103</v>
      </c>
      <c r="O87" s="141">
        <f>SUM(M87:N87)</f>
        <v>153</v>
      </c>
    </row>
    <row r="88" spans="2:15" ht="12" customHeight="1">
      <c r="B88" s="1582"/>
      <c r="C88" s="479"/>
      <c r="D88" s="193" t="s">
        <v>208</v>
      </c>
      <c r="E88" s="66">
        <v>0</v>
      </c>
      <c r="F88" s="66">
        <v>0</v>
      </c>
      <c r="G88" s="66">
        <f>SUM(E88:F88)</f>
        <v>0</v>
      </c>
      <c r="H88" s="1947"/>
      <c r="I88" s="402">
        <v>19</v>
      </c>
      <c r="J88" s="402">
        <v>11</v>
      </c>
      <c r="K88" s="142">
        <f>SUM(I88:J88)</f>
        <v>30</v>
      </c>
      <c r="L88" s="142"/>
      <c r="M88" s="142">
        <v>18</v>
      </c>
      <c r="N88" s="142">
        <v>11</v>
      </c>
      <c r="O88" s="141">
        <f>SUM(M88:N88)</f>
        <v>29</v>
      </c>
    </row>
    <row r="89" spans="2:15" ht="12" customHeight="1">
      <c r="B89" s="1582"/>
      <c r="C89" s="487" t="s">
        <v>137</v>
      </c>
      <c r="D89" s="66"/>
      <c r="E89" s="364">
        <f>SUM(E90)</f>
        <v>15</v>
      </c>
      <c r="F89" s="364">
        <f>SUM(F90:F90)</f>
        <v>38</v>
      </c>
      <c r="G89" s="364">
        <f>SUM(E89:F89)</f>
        <v>53</v>
      </c>
      <c r="H89" s="364">
        <f>SUM(H90)</f>
        <v>0</v>
      </c>
      <c r="I89" s="364">
        <f>SUM(I90)</f>
        <v>18</v>
      </c>
      <c r="J89" s="364">
        <f>SUM(J90)</f>
        <v>50</v>
      </c>
      <c r="K89" s="589">
        <f>SUM(I89:J89)</f>
        <v>68</v>
      </c>
      <c r="L89" s="364">
        <f>SUM(L90)</f>
        <v>0</v>
      </c>
      <c r="M89" s="364">
        <f>SUM(M90)</f>
        <v>18</v>
      </c>
      <c r="N89" s="364">
        <f>SUM(N90)</f>
        <v>50</v>
      </c>
      <c r="O89" s="1951">
        <f>SUM(M89:N89)</f>
        <v>68</v>
      </c>
    </row>
    <row r="90" spans="2:15" ht="12" customHeight="1">
      <c r="B90" s="1582"/>
      <c r="C90" s="487"/>
      <c r="D90" s="66" t="s">
        <v>283</v>
      </c>
      <c r="E90" s="320">
        <v>15</v>
      </c>
      <c r="F90" s="66">
        <v>38</v>
      </c>
      <c r="G90" s="66">
        <f>SUM(E90:F90)</f>
        <v>53</v>
      </c>
      <c r="H90" s="1947"/>
      <c r="I90" s="142">
        <v>18</v>
      </c>
      <c r="J90" s="142">
        <v>50</v>
      </c>
      <c r="K90" s="142">
        <f>SUM(I90:J90)</f>
        <v>68</v>
      </c>
      <c r="L90" s="142"/>
      <c r="M90" s="142">
        <v>18</v>
      </c>
      <c r="N90" s="142">
        <v>50</v>
      </c>
      <c r="O90" s="141">
        <f>SUM(M90:N90)</f>
        <v>68</v>
      </c>
    </row>
    <row r="91" spans="2:15" ht="12" customHeight="1">
      <c r="B91" s="1582"/>
      <c r="C91" s="2291" t="s">
        <v>58</v>
      </c>
      <c r="D91" s="66"/>
      <c r="E91" s="364">
        <f>E92</f>
        <v>0</v>
      </c>
      <c r="F91" s="364">
        <f>F92</f>
        <v>0</v>
      </c>
      <c r="G91" s="364">
        <f>SUM(E91:F91)</f>
        <v>0</v>
      </c>
      <c r="H91" s="364">
        <f>H92</f>
        <v>0</v>
      </c>
      <c r="I91" s="364">
        <f>I92</f>
        <v>4</v>
      </c>
      <c r="J91" s="364">
        <f>J92</f>
        <v>4</v>
      </c>
      <c r="K91" s="589">
        <f>SUM(I91:J91)</f>
        <v>8</v>
      </c>
      <c r="L91" s="364">
        <f>L92</f>
        <v>0</v>
      </c>
      <c r="M91" s="364">
        <f>M92</f>
        <v>3</v>
      </c>
      <c r="N91" s="364">
        <f>N92</f>
        <v>4</v>
      </c>
      <c r="O91" s="1951">
        <f>SUM(M91:N91)</f>
        <v>7</v>
      </c>
    </row>
    <row r="92" spans="2:15" ht="12" customHeight="1">
      <c r="B92" s="1583"/>
      <c r="C92" s="2291"/>
      <c r="D92" s="66" t="s">
        <v>283</v>
      </c>
      <c r="E92" s="66">
        <v>0</v>
      </c>
      <c r="F92" s="66">
        <v>0</v>
      </c>
      <c r="G92" s="364">
        <f>SUM(E92:F92)</f>
        <v>0</v>
      </c>
      <c r="H92" s="1947"/>
      <c r="I92" s="588">
        <v>4</v>
      </c>
      <c r="J92" s="588">
        <v>4</v>
      </c>
      <c r="K92" s="142">
        <f>SUM(I92:J92)</f>
        <v>8</v>
      </c>
      <c r="L92" s="588"/>
      <c r="M92" s="588">
        <v>3</v>
      </c>
      <c r="N92" s="588">
        <v>4</v>
      </c>
      <c r="O92" s="141">
        <f>SUM(M92:N92)</f>
        <v>7</v>
      </c>
    </row>
    <row r="93" spans="2:15" ht="12" customHeight="1">
      <c r="B93" s="1581">
        <v>1406</v>
      </c>
      <c r="C93" s="139" t="s">
        <v>25</v>
      </c>
      <c r="D93" s="78"/>
      <c r="E93" s="407">
        <f>SUM(E94+E97+E100+E102)</f>
        <v>400</v>
      </c>
      <c r="F93" s="407">
        <f>SUM(F94+F97+F100+F102)</f>
        <v>475</v>
      </c>
      <c r="G93" s="407">
        <f>SUM(E93:F93)</f>
        <v>875</v>
      </c>
      <c r="H93" s="1971">
        <f>SUM(H94+H97+H100+H102)</f>
        <v>0</v>
      </c>
      <c r="I93" s="1957">
        <f>I94+I97+I100+I102</f>
        <v>723</v>
      </c>
      <c r="J93" s="1957">
        <f>J94+J97+J100+J102</f>
        <v>865</v>
      </c>
      <c r="K93" s="1957">
        <f>SUM(I93:J93)</f>
        <v>1588</v>
      </c>
      <c r="L93" s="2290"/>
      <c r="M93" s="136">
        <f>M94+M97+M100+M102</f>
        <v>483</v>
      </c>
      <c r="N93" s="136">
        <f>N94+N97+N100+N102</f>
        <v>572</v>
      </c>
      <c r="O93" s="175">
        <f>M93+N93</f>
        <v>1055</v>
      </c>
    </row>
    <row r="94" spans="2:15" ht="12" customHeight="1">
      <c r="B94" s="1582"/>
      <c r="C94" s="484" t="s">
        <v>135</v>
      </c>
      <c r="D94" s="364"/>
      <c r="E94" s="364">
        <f>SUM(E95:E96)</f>
        <v>307</v>
      </c>
      <c r="F94" s="364">
        <f>SUM(F95:F96)</f>
        <v>354</v>
      </c>
      <c r="G94" s="364">
        <f>SUM(E94:F94)</f>
        <v>661</v>
      </c>
      <c r="H94" s="630">
        <f>SUM(H95:H96)</f>
        <v>0</v>
      </c>
      <c r="I94" s="408">
        <f>I95+I96</f>
        <v>446</v>
      </c>
      <c r="J94" s="408">
        <f>J95+J96</f>
        <v>556</v>
      </c>
      <c r="K94" s="589">
        <f>SUM(I94:J94)</f>
        <v>1002</v>
      </c>
      <c r="L94" s="589"/>
      <c r="M94" s="589">
        <f>M95+M96</f>
        <v>314</v>
      </c>
      <c r="N94" s="589">
        <f>N95+N96</f>
        <v>378</v>
      </c>
      <c r="O94" s="1951">
        <f>SUM(M94:N94)</f>
        <v>692</v>
      </c>
    </row>
    <row r="95" spans="2:15" ht="12" customHeight="1">
      <c r="B95" s="1582"/>
      <c r="C95" s="492"/>
      <c r="D95" s="66" t="s">
        <v>203</v>
      </c>
      <c r="E95" s="66">
        <v>0</v>
      </c>
      <c r="F95" s="66">
        <v>0</v>
      </c>
      <c r="G95" s="320">
        <f>SUM(E95:F95)</f>
        <v>0</v>
      </c>
      <c r="H95" s="1947"/>
      <c r="I95" s="402">
        <v>7</v>
      </c>
      <c r="J95" s="402">
        <v>24</v>
      </c>
      <c r="K95" s="142">
        <f>SUM(I95:J95)</f>
        <v>31</v>
      </c>
      <c r="L95" s="142"/>
      <c r="M95" s="142">
        <v>7</v>
      </c>
      <c r="N95" s="142">
        <v>24</v>
      </c>
      <c r="O95" s="141">
        <f>SUM(M95:N95)</f>
        <v>31</v>
      </c>
    </row>
    <row r="96" spans="2:15" ht="13.5" customHeight="1">
      <c r="B96" s="1582"/>
      <c r="C96" s="492"/>
      <c r="D96" s="66" t="s">
        <v>201</v>
      </c>
      <c r="E96" s="66">
        <v>307</v>
      </c>
      <c r="F96" s="66">
        <v>354</v>
      </c>
      <c r="G96" s="320">
        <f>SUM(E96:F96)</f>
        <v>661</v>
      </c>
      <c r="H96" s="1947"/>
      <c r="I96" s="402">
        <v>439</v>
      </c>
      <c r="J96" s="402">
        <v>532</v>
      </c>
      <c r="K96" s="142">
        <f>SUM(I96:J96)</f>
        <v>971</v>
      </c>
      <c r="L96" s="142"/>
      <c r="M96" s="142">
        <v>307</v>
      </c>
      <c r="N96" s="142">
        <v>354</v>
      </c>
      <c r="O96" s="141">
        <f>SUM(M96:N96)</f>
        <v>661</v>
      </c>
    </row>
    <row r="97" spans="2:15" ht="12" customHeight="1">
      <c r="B97" s="1582"/>
      <c r="C97" s="484" t="s">
        <v>26</v>
      </c>
      <c r="D97" s="364"/>
      <c r="E97" s="364">
        <f>SUM(E98:E99)</f>
        <v>0</v>
      </c>
      <c r="F97" s="364">
        <f>SUM(F98:F99)</f>
        <v>0</v>
      </c>
      <c r="G97" s="364">
        <f>SUM(E97:F97)</f>
        <v>0</v>
      </c>
      <c r="H97" s="630">
        <f>SUM(H98:H99)</f>
        <v>0</v>
      </c>
      <c r="I97" s="589">
        <f>I98+I99</f>
        <v>86</v>
      </c>
      <c r="J97" s="589">
        <f>J98+J99</f>
        <v>80</v>
      </c>
      <c r="K97" s="589">
        <f>SUM(I97:J97)</f>
        <v>166</v>
      </c>
      <c r="L97" s="589"/>
      <c r="M97" s="589">
        <f>M98+M99</f>
        <v>76</v>
      </c>
      <c r="N97" s="589">
        <f>N98+N99</f>
        <v>73</v>
      </c>
      <c r="O97" s="1951">
        <f>SUM(M97:N97)</f>
        <v>149</v>
      </c>
    </row>
    <row r="98" spans="2:15" ht="12" customHeight="1">
      <c r="B98" s="1582"/>
      <c r="C98" s="479"/>
      <c r="D98" s="66" t="s">
        <v>200</v>
      </c>
      <c r="E98" s="66">
        <v>0</v>
      </c>
      <c r="F98" s="66">
        <v>0</v>
      </c>
      <c r="G98" s="320">
        <f>SUM(E98:F98)</f>
        <v>0</v>
      </c>
      <c r="H98" s="1947"/>
      <c r="I98" s="402">
        <v>45</v>
      </c>
      <c r="J98" s="402">
        <v>42</v>
      </c>
      <c r="K98" s="142">
        <f>SUM(I98:J98)</f>
        <v>87</v>
      </c>
      <c r="L98" s="142"/>
      <c r="M98" s="142">
        <v>36</v>
      </c>
      <c r="N98" s="142">
        <v>37</v>
      </c>
      <c r="O98" s="141">
        <f>SUM(M98:N98)</f>
        <v>73</v>
      </c>
    </row>
    <row r="99" spans="2:15" ht="12" customHeight="1">
      <c r="B99" s="1582"/>
      <c r="C99" s="479"/>
      <c r="D99" s="66" t="s">
        <v>264</v>
      </c>
      <c r="E99" s="320">
        <v>0</v>
      </c>
      <c r="F99" s="320">
        <v>0</v>
      </c>
      <c r="G99" s="320">
        <f>SUM(E99:F99)</f>
        <v>0</v>
      </c>
      <c r="H99" s="1947"/>
      <c r="I99" s="402">
        <v>41</v>
      </c>
      <c r="J99" s="402">
        <v>38</v>
      </c>
      <c r="K99" s="142">
        <f>SUM(I99:J99)</f>
        <v>79</v>
      </c>
      <c r="L99" s="142"/>
      <c r="M99" s="142">
        <v>40</v>
      </c>
      <c r="N99" s="142">
        <v>36</v>
      </c>
      <c r="O99" s="141">
        <f>SUM(M99:N99)</f>
        <v>76</v>
      </c>
    </row>
    <row r="100" spans="2:15" ht="12" customHeight="1">
      <c r="B100" s="1582"/>
      <c r="C100" s="484" t="s">
        <v>42</v>
      </c>
      <c r="D100" s="66"/>
      <c r="E100" s="364">
        <f>SUM(E101)</f>
        <v>93</v>
      </c>
      <c r="F100" s="364">
        <f>SUM(F101)</f>
        <v>121</v>
      </c>
      <c r="G100" s="364">
        <f>SUM(E100:F100)</f>
        <v>214</v>
      </c>
      <c r="H100" s="630">
        <f>SUM(H101)</f>
        <v>0</v>
      </c>
      <c r="I100" s="589">
        <f>I101</f>
        <v>180</v>
      </c>
      <c r="J100" s="589">
        <f>J101</f>
        <v>227</v>
      </c>
      <c r="K100" s="589">
        <f>SUM(I100:J100)</f>
        <v>407</v>
      </c>
      <c r="L100" s="589"/>
      <c r="M100" s="589">
        <f>M101</f>
        <v>93</v>
      </c>
      <c r="N100" s="589">
        <f>N101</f>
        <v>121</v>
      </c>
      <c r="O100" s="1951">
        <f>SUM(M100:N100)</f>
        <v>214</v>
      </c>
    </row>
    <row r="101" spans="2:15" ht="12" customHeight="1">
      <c r="B101" s="1582"/>
      <c r="C101" s="492"/>
      <c r="D101" s="66" t="s">
        <v>198</v>
      </c>
      <c r="E101" s="66">
        <v>93</v>
      </c>
      <c r="F101" s="66">
        <v>121</v>
      </c>
      <c r="G101" s="320">
        <f>SUM(E101:F101)</f>
        <v>214</v>
      </c>
      <c r="H101" s="1947"/>
      <c r="I101" s="402">
        <v>180</v>
      </c>
      <c r="J101" s="402">
        <v>227</v>
      </c>
      <c r="K101" s="142">
        <f>SUM(I101:J101)</f>
        <v>407</v>
      </c>
      <c r="L101" s="142"/>
      <c r="M101" s="142">
        <v>93</v>
      </c>
      <c r="N101" s="142">
        <v>121</v>
      </c>
      <c r="O101" s="141">
        <f>SUM(M101:N101)</f>
        <v>214</v>
      </c>
    </row>
    <row r="102" spans="2:15" ht="12" customHeight="1">
      <c r="B102" s="1582"/>
      <c r="C102" s="484" t="s">
        <v>43</v>
      </c>
      <c r="D102" s="66"/>
      <c r="E102" s="364">
        <f>SUM(E103)</f>
        <v>0</v>
      </c>
      <c r="F102" s="364">
        <f>SUM(F103)</f>
        <v>0</v>
      </c>
      <c r="G102" s="364">
        <f>SUM(E102:F102)</f>
        <v>0</v>
      </c>
      <c r="H102" s="630">
        <f>SUM(H103)</f>
        <v>0</v>
      </c>
      <c r="I102" s="408">
        <f>I103</f>
        <v>11</v>
      </c>
      <c r="J102" s="408">
        <f>J103</f>
        <v>2</v>
      </c>
      <c r="K102" s="589">
        <f>SUM(I102:J102)</f>
        <v>13</v>
      </c>
      <c r="L102" s="589"/>
      <c r="M102" s="589">
        <f>M103</f>
        <v>0</v>
      </c>
      <c r="N102" s="589">
        <f>N103</f>
        <v>0</v>
      </c>
      <c r="O102" s="1951">
        <f>SUM(M102:N102)</f>
        <v>0</v>
      </c>
    </row>
    <row r="103" spans="2:15" ht="12" customHeight="1">
      <c r="B103" s="1583"/>
      <c r="C103" s="479"/>
      <c r="D103" s="66" t="s">
        <v>197</v>
      </c>
      <c r="E103" s="66">
        <v>0</v>
      </c>
      <c r="F103" s="66">
        <v>0</v>
      </c>
      <c r="G103" s="320">
        <f>SUM(E103:F103)</f>
        <v>0</v>
      </c>
      <c r="H103" s="1947"/>
      <c r="I103" s="405">
        <v>11</v>
      </c>
      <c r="J103" s="405">
        <v>2</v>
      </c>
      <c r="K103" s="142">
        <f>SUM(I103:J103)</f>
        <v>13</v>
      </c>
      <c r="L103" s="588"/>
      <c r="M103" s="588">
        <v>0</v>
      </c>
      <c r="N103" s="588">
        <v>0</v>
      </c>
      <c r="O103" s="141">
        <f>SUM(M103:N103)</f>
        <v>0</v>
      </c>
    </row>
    <row r="104" spans="2:15" ht="12" customHeight="1">
      <c r="B104" s="1570">
        <v>1407</v>
      </c>
      <c r="C104" s="139" t="s">
        <v>27</v>
      </c>
      <c r="D104" s="78"/>
      <c r="E104" s="407">
        <f>SUM(E105+E108)</f>
        <v>0</v>
      </c>
      <c r="F104" s="407">
        <f>SUM(F105+F108)</f>
        <v>0</v>
      </c>
      <c r="G104" s="407">
        <f>SUM(E104:F104)</f>
        <v>0</v>
      </c>
      <c r="H104" s="1971">
        <f>SUM(H105+H108)</f>
        <v>0</v>
      </c>
      <c r="I104" s="1971">
        <f>SUM(I105+I108)</f>
        <v>9</v>
      </c>
      <c r="J104" s="1971">
        <f>SUM(J105+J108)</f>
        <v>12</v>
      </c>
      <c r="K104" s="1957">
        <f>SUM(I104:J104)</f>
        <v>21</v>
      </c>
      <c r="L104" s="2290"/>
      <c r="M104" s="136">
        <f>SUM(M105+M108)</f>
        <v>9</v>
      </c>
      <c r="N104" s="136">
        <f>SUM(N105+N108)</f>
        <v>12</v>
      </c>
      <c r="O104" s="1956">
        <f>SUM(M104:N104)</f>
        <v>21</v>
      </c>
    </row>
    <row r="105" spans="2:15" ht="12" customHeight="1">
      <c r="B105" s="1573"/>
      <c r="C105" s="484" t="s">
        <v>44</v>
      </c>
      <c r="D105" s="66"/>
      <c r="E105" s="364">
        <f>SUM(E106:E107)</f>
        <v>0</v>
      </c>
      <c r="F105" s="364">
        <f>SUM(F106:F107)</f>
        <v>0</v>
      </c>
      <c r="G105" s="364">
        <f>SUM(E105:F105)</f>
        <v>0</v>
      </c>
      <c r="H105" s="630">
        <f>SUM(H106:H107)</f>
        <v>0</v>
      </c>
      <c r="I105" s="630">
        <f>I106+I107</f>
        <v>0</v>
      </c>
      <c r="J105" s="630">
        <f>J106+J107</f>
        <v>0</v>
      </c>
      <c r="K105" s="589">
        <f>SUM(I105:J105)</f>
        <v>0</v>
      </c>
      <c r="L105" s="589"/>
      <c r="M105" s="589">
        <f>M106+M107</f>
        <v>0</v>
      </c>
      <c r="N105" s="589">
        <f>N106+N107</f>
        <v>0</v>
      </c>
      <c r="O105" s="1951">
        <f>SUM(M105:N105)</f>
        <v>0</v>
      </c>
    </row>
    <row r="106" spans="2:15" ht="12" customHeight="1">
      <c r="B106" s="1573"/>
      <c r="C106" s="484"/>
      <c r="D106" s="66" t="s">
        <v>195</v>
      </c>
      <c r="E106" s="66">
        <v>0</v>
      </c>
      <c r="F106" s="66">
        <v>0</v>
      </c>
      <c r="G106" s="66">
        <f>SUM(E106:F106)</f>
        <v>0</v>
      </c>
      <c r="H106" s="1947"/>
      <c r="I106" s="66">
        <v>0</v>
      </c>
      <c r="J106" s="66">
        <v>0</v>
      </c>
      <c r="K106" s="142">
        <f>SUM(I106:J106)</f>
        <v>0</v>
      </c>
      <c r="L106" s="142"/>
      <c r="M106" s="66">
        <v>0</v>
      </c>
      <c r="N106" s="66">
        <v>0</v>
      </c>
      <c r="O106" s="141">
        <f>SUM(M106:N106)</f>
        <v>0</v>
      </c>
    </row>
    <row r="107" spans="2:15" ht="12" customHeight="1">
      <c r="B107" s="1573"/>
      <c r="C107" s="479"/>
      <c r="D107" s="66" t="s">
        <v>193</v>
      </c>
      <c r="E107" s="320">
        <v>0</v>
      </c>
      <c r="F107" s="320">
        <v>0</v>
      </c>
      <c r="G107" s="66">
        <f>SUM(E107:F107)</f>
        <v>0</v>
      </c>
      <c r="H107" s="1947"/>
      <c r="I107" s="320">
        <v>0</v>
      </c>
      <c r="J107" s="320">
        <v>0</v>
      </c>
      <c r="K107" s="142">
        <f>SUM(I107:J107)</f>
        <v>0</v>
      </c>
      <c r="L107" s="142"/>
      <c r="M107" s="320">
        <v>0</v>
      </c>
      <c r="N107" s="320">
        <v>0</v>
      </c>
      <c r="O107" s="141">
        <f>SUM(M107:N107)</f>
        <v>0</v>
      </c>
    </row>
    <row r="108" spans="2:15" ht="12" customHeight="1">
      <c r="B108" s="1573"/>
      <c r="C108" s="484" t="s">
        <v>61</v>
      </c>
      <c r="D108" s="364"/>
      <c r="E108" s="364">
        <f>SUM(E109:E110)</f>
        <v>0</v>
      </c>
      <c r="F108" s="364">
        <f>SUM(F109:F110)</f>
        <v>0</v>
      </c>
      <c r="G108" s="364">
        <f>SUM(E108:F108)</f>
        <v>0</v>
      </c>
      <c r="H108" s="630">
        <f>SUM(H109:H110)</f>
        <v>0</v>
      </c>
      <c r="I108" s="630">
        <f>I109+I110</f>
        <v>9</v>
      </c>
      <c r="J108" s="630">
        <f>J109+J110</f>
        <v>12</v>
      </c>
      <c r="K108" s="589">
        <f>SUM(I108:J108)</f>
        <v>21</v>
      </c>
      <c r="L108" s="589"/>
      <c r="M108" s="589">
        <f>M109+M110</f>
        <v>9</v>
      </c>
      <c r="N108" s="589">
        <f>N109+N110</f>
        <v>12</v>
      </c>
      <c r="O108" s="1951">
        <f>SUM(M108:N108)</f>
        <v>21</v>
      </c>
    </row>
    <row r="109" spans="2:15" ht="12" customHeight="1">
      <c r="B109" s="1573"/>
      <c r="C109" s="479"/>
      <c r="D109" s="66" t="s">
        <v>192</v>
      </c>
      <c r="E109" s="66">
        <v>0</v>
      </c>
      <c r="F109" s="66">
        <v>0</v>
      </c>
      <c r="G109" s="66">
        <f>SUM(E109:F109)</f>
        <v>0</v>
      </c>
      <c r="H109" s="1947"/>
      <c r="I109" s="1940">
        <v>9</v>
      </c>
      <c r="J109" s="402">
        <v>12</v>
      </c>
      <c r="K109" s="142">
        <f>SUM(I109:J109)</f>
        <v>21</v>
      </c>
      <c r="L109" s="142"/>
      <c r="M109" s="142">
        <v>9</v>
      </c>
      <c r="N109" s="142">
        <v>12</v>
      </c>
      <c r="O109" s="141">
        <f>SUM(M109:N109)</f>
        <v>21</v>
      </c>
    </row>
    <row r="110" spans="2:15" ht="12" customHeight="1">
      <c r="B110" s="1573"/>
      <c r="C110" s="479"/>
      <c r="D110" s="66" t="s">
        <v>191</v>
      </c>
      <c r="E110" s="320">
        <v>0</v>
      </c>
      <c r="F110" s="320">
        <v>0</v>
      </c>
      <c r="G110" s="66">
        <f>SUM(E110:F110)</f>
        <v>0</v>
      </c>
      <c r="H110" s="1947"/>
      <c r="I110" s="1940">
        <v>0</v>
      </c>
      <c r="J110" s="402">
        <v>0</v>
      </c>
      <c r="K110" s="606">
        <f>SUM(I110:J110)</f>
        <v>0</v>
      </c>
      <c r="L110" s="142"/>
      <c r="M110" s="142">
        <v>0</v>
      </c>
      <c r="N110" s="142">
        <v>0</v>
      </c>
      <c r="O110" s="141">
        <f>SUM(M110:N110)</f>
        <v>0</v>
      </c>
    </row>
    <row r="111" spans="2:15" ht="12" customHeight="1">
      <c r="B111" s="1570">
        <v>1408</v>
      </c>
      <c r="C111" s="139" t="s">
        <v>28</v>
      </c>
      <c r="D111" s="337"/>
      <c r="E111" s="407">
        <f>SUM(E112,E114+E118+E120)</f>
        <v>0</v>
      </c>
      <c r="F111" s="407">
        <f>SUM(F112,F114+F118+F120)</f>
        <v>0</v>
      </c>
      <c r="G111" s="407">
        <f>SUM(E111:F111)</f>
        <v>0</v>
      </c>
      <c r="H111" s="1971">
        <f>SUM(H114+H118+H120)</f>
        <v>0</v>
      </c>
      <c r="I111" s="418">
        <f>I112+I114+I116+I120</f>
        <v>65</v>
      </c>
      <c r="J111" s="418">
        <f>J112+J114+J116+J120</f>
        <v>49</v>
      </c>
      <c r="K111" s="136">
        <f>SUM(I111:J111)</f>
        <v>114</v>
      </c>
      <c r="L111" s="2290"/>
      <c r="M111" s="136">
        <f>M112+M114+M116+M120</f>
        <v>63</v>
      </c>
      <c r="N111" s="136">
        <f>N112+N114+N116+N120</f>
        <v>47</v>
      </c>
      <c r="O111" s="1956">
        <f>SUM(M111:N111)</f>
        <v>110</v>
      </c>
    </row>
    <row r="112" spans="2:15" ht="12" customHeight="1">
      <c r="B112" s="1573"/>
      <c r="C112" s="2288" t="s">
        <v>1214</v>
      </c>
      <c r="D112" s="319"/>
      <c r="E112" s="364">
        <f>E113</f>
        <v>0</v>
      </c>
      <c r="F112" s="364">
        <f>F113</f>
        <v>0</v>
      </c>
      <c r="G112" s="2285">
        <f>SUM(E112:F112)</f>
        <v>0</v>
      </c>
      <c r="H112" s="630"/>
      <c r="I112" s="408">
        <f>I113</f>
        <v>0</v>
      </c>
      <c r="J112" s="408">
        <f>J113</f>
        <v>0</v>
      </c>
      <c r="K112" s="1982">
        <f>SUM(I112:J112)</f>
        <v>0</v>
      </c>
      <c r="L112" s="588"/>
      <c r="M112" s="589">
        <f>M113</f>
        <v>0</v>
      </c>
      <c r="N112" s="589">
        <f>N113</f>
        <v>0</v>
      </c>
      <c r="O112" s="2289">
        <f>SUM(M112:N112)</f>
        <v>0</v>
      </c>
    </row>
    <row r="113" spans="2:15" ht="12" customHeight="1">
      <c r="B113" s="1573"/>
      <c r="C113" s="888"/>
      <c r="D113" s="320" t="s">
        <v>190</v>
      </c>
      <c r="E113" s="320">
        <v>0</v>
      </c>
      <c r="F113" s="320">
        <v>0</v>
      </c>
      <c r="G113" s="320">
        <f>SUM(E113:F113)</f>
        <v>0</v>
      </c>
      <c r="H113" s="1940"/>
      <c r="I113" s="402">
        <v>0</v>
      </c>
      <c r="J113" s="402">
        <v>0</v>
      </c>
      <c r="K113" s="142">
        <f>SUM(I113:J113)</f>
        <v>0</v>
      </c>
      <c r="L113" s="142"/>
      <c r="M113" s="142">
        <v>0</v>
      </c>
      <c r="N113" s="142">
        <v>0</v>
      </c>
      <c r="O113" s="141">
        <f>SUM(M113:N113)</f>
        <v>0</v>
      </c>
    </row>
    <row r="114" spans="2:15" ht="12" customHeight="1">
      <c r="B114" s="1573"/>
      <c r="C114" s="2288" t="s">
        <v>157</v>
      </c>
      <c r="D114" s="319"/>
      <c r="E114" s="364">
        <f>SUM(E115)</f>
        <v>0</v>
      </c>
      <c r="F114" s="364">
        <f>SUM(F115)</f>
        <v>0</v>
      </c>
      <c r="G114" s="364">
        <f>SUM(E114:F114)</f>
        <v>0</v>
      </c>
      <c r="H114" s="364">
        <f>SUM(H115)</f>
        <v>0</v>
      </c>
      <c r="I114" s="364">
        <f>SUM(I115)</f>
        <v>0</v>
      </c>
      <c r="J114" s="364">
        <f>SUM(J115)</f>
        <v>0</v>
      </c>
      <c r="K114" s="589">
        <f>SUM(I114:J114)</f>
        <v>0</v>
      </c>
      <c r="L114" s="364">
        <f>SUM(L115)</f>
        <v>0</v>
      </c>
      <c r="M114" s="364">
        <f>SUM(M115)</f>
        <v>0</v>
      </c>
      <c r="N114" s="364">
        <f>SUM(N115)</f>
        <v>0</v>
      </c>
      <c r="O114" s="1953">
        <f>SUM(M114:N114)</f>
        <v>0</v>
      </c>
    </row>
    <row r="115" spans="2:15" ht="12" customHeight="1">
      <c r="B115" s="1573"/>
      <c r="C115" s="888"/>
      <c r="D115" s="320" t="s">
        <v>1213</v>
      </c>
      <c r="E115" s="66">
        <v>0</v>
      </c>
      <c r="F115" s="66">
        <v>0</v>
      </c>
      <c r="G115" s="66">
        <f>SUM(E115:F115)</f>
        <v>0</v>
      </c>
      <c r="H115" s="1947"/>
      <c r="I115" s="142">
        <v>0</v>
      </c>
      <c r="J115" s="142">
        <v>0</v>
      </c>
      <c r="K115" s="142">
        <f>SUM(I115:J115)</f>
        <v>0</v>
      </c>
      <c r="L115" s="142"/>
      <c r="M115" s="142">
        <v>0</v>
      </c>
      <c r="N115" s="142">
        <v>0</v>
      </c>
      <c r="O115" s="141">
        <f>SUM(M115:N115)</f>
        <v>0</v>
      </c>
    </row>
    <row r="116" spans="2:15" ht="12" customHeight="1">
      <c r="B116" s="1573"/>
      <c r="C116" s="484" t="s">
        <v>45</v>
      </c>
      <c r="D116" s="98"/>
      <c r="E116" s="364">
        <f>E117+E118+E119</f>
        <v>0</v>
      </c>
      <c r="F116" s="364">
        <f>F117+F118+F119</f>
        <v>0</v>
      </c>
      <c r="G116" s="364">
        <f>SUM(E116:F116)</f>
        <v>0</v>
      </c>
      <c r="H116" s="364">
        <f>H117+H118+H119</f>
        <v>0</v>
      </c>
      <c r="I116" s="364">
        <f>I117+I118+I119</f>
        <v>34</v>
      </c>
      <c r="J116" s="364">
        <f>J117+J118+J119</f>
        <v>17</v>
      </c>
      <c r="K116" s="589">
        <f>SUM(I116:J116)</f>
        <v>51</v>
      </c>
      <c r="L116" s="364">
        <f>L117+L118+L119</f>
        <v>0</v>
      </c>
      <c r="M116" s="364">
        <f>M117+M118+M119</f>
        <v>33</v>
      </c>
      <c r="N116" s="621">
        <f>N117+N118+N119</f>
        <v>17</v>
      </c>
      <c r="O116" s="1951">
        <f>SUM(M116:N116)</f>
        <v>50</v>
      </c>
    </row>
    <row r="117" spans="2:15" ht="12" customHeight="1">
      <c r="B117" s="1573"/>
      <c r="C117" s="484"/>
      <c r="D117" s="98" t="s">
        <v>188</v>
      </c>
      <c r="E117" s="66">
        <v>0</v>
      </c>
      <c r="F117" s="66">
        <v>0</v>
      </c>
      <c r="G117" s="66">
        <f>SUM(E117:F117)</f>
        <v>0</v>
      </c>
      <c r="H117" s="1947"/>
      <c r="I117" s="1940">
        <v>15</v>
      </c>
      <c r="J117" s="1940">
        <v>5</v>
      </c>
      <c r="K117" s="142">
        <f>SUM(I117:J117)</f>
        <v>20</v>
      </c>
      <c r="L117" s="142"/>
      <c r="M117" s="142">
        <v>15</v>
      </c>
      <c r="N117" s="142">
        <v>5</v>
      </c>
      <c r="O117" s="141">
        <f>SUM(M117:N117)</f>
        <v>20</v>
      </c>
    </row>
    <row r="118" spans="2:15" ht="10.5" customHeight="1">
      <c r="B118" s="1573"/>
      <c r="C118" s="484"/>
      <c r="D118" s="98" t="s">
        <v>273</v>
      </c>
      <c r="E118" s="320">
        <v>0</v>
      </c>
      <c r="F118" s="320">
        <v>0</v>
      </c>
      <c r="G118" s="364">
        <f>SUM(E118:F118)</f>
        <v>0</v>
      </c>
      <c r="H118" s="630">
        <f>SUM(H119)</f>
        <v>0</v>
      </c>
      <c r="I118" s="1940">
        <v>14</v>
      </c>
      <c r="J118" s="1940">
        <v>4</v>
      </c>
      <c r="K118" s="142">
        <f>SUM(I118:J118)</f>
        <v>18</v>
      </c>
      <c r="L118" s="142"/>
      <c r="M118" s="142">
        <v>13</v>
      </c>
      <c r="N118" s="142">
        <v>4</v>
      </c>
      <c r="O118" s="141">
        <f>SUM(M118:N118)</f>
        <v>17</v>
      </c>
    </row>
    <row r="119" spans="2:15" ht="12" customHeight="1">
      <c r="B119" s="1573"/>
      <c r="C119" s="484"/>
      <c r="D119" s="98" t="s">
        <v>271</v>
      </c>
      <c r="E119" s="66">
        <v>0</v>
      </c>
      <c r="F119" s="66">
        <v>0</v>
      </c>
      <c r="G119" s="66">
        <f>SUM(E119:F119)</f>
        <v>0</v>
      </c>
      <c r="H119" s="1947"/>
      <c r="I119" s="1940">
        <v>5</v>
      </c>
      <c r="J119" s="1940">
        <v>8</v>
      </c>
      <c r="K119" s="142">
        <f>SUM(I119:J119)</f>
        <v>13</v>
      </c>
      <c r="L119" s="142"/>
      <c r="M119" s="142">
        <v>5</v>
      </c>
      <c r="N119" s="142">
        <v>8</v>
      </c>
      <c r="O119" s="141">
        <f>M119+N119</f>
        <v>13</v>
      </c>
    </row>
    <row r="120" spans="2:15" ht="12" customHeight="1">
      <c r="B120" s="1573"/>
      <c r="C120" s="484" t="s">
        <v>46</v>
      </c>
      <c r="D120" s="364"/>
      <c r="E120" s="364">
        <f>SUM(E121)</f>
        <v>0</v>
      </c>
      <c r="F120" s="364">
        <f>SUM(F121)</f>
        <v>0</v>
      </c>
      <c r="G120" s="364">
        <f>SUM(E120:F120)</f>
        <v>0</v>
      </c>
      <c r="H120" s="630">
        <f>SUM(H121)</f>
        <v>0</v>
      </c>
      <c r="I120" s="630">
        <f>I121</f>
        <v>31</v>
      </c>
      <c r="J120" s="630">
        <f>J121</f>
        <v>32</v>
      </c>
      <c r="K120" s="589">
        <f>SUM(I120:J120)</f>
        <v>63</v>
      </c>
      <c r="L120" s="589"/>
      <c r="M120" s="589">
        <f>M121</f>
        <v>30</v>
      </c>
      <c r="N120" s="589">
        <f>N121</f>
        <v>30</v>
      </c>
      <c r="O120" s="1951">
        <f>SUM(M120:N120)</f>
        <v>60</v>
      </c>
    </row>
    <row r="121" spans="2:15" ht="12" customHeight="1">
      <c r="B121" s="1571"/>
      <c r="C121" s="479"/>
      <c r="D121" s="98" t="s">
        <v>185</v>
      </c>
      <c r="E121" s="90">
        <v>0</v>
      </c>
      <c r="F121" s="90">
        <v>0</v>
      </c>
      <c r="G121" s="66">
        <f>SUM(E121:F121)</f>
        <v>0</v>
      </c>
      <c r="H121" s="2287"/>
      <c r="I121" s="2191">
        <v>31</v>
      </c>
      <c r="J121" s="2191">
        <v>32</v>
      </c>
      <c r="K121" s="606">
        <f>SUM(I121:J121)</f>
        <v>63</v>
      </c>
      <c r="L121" s="606"/>
      <c r="M121" s="606">
        <v>30</v>
      </c>
      <c r="N121" s="606">
        <v>30</v>
      </c>
      <c r="O121" s="1943">
        <f>SUM(M121:N121)</f>
        <v>60</v>
      </c>
    </row>
    <row r="122" spans="2:15" ht="12" customHeight="1">
      <c r="B122" s="1570">
        <v>1409</v>
      </c>
      <c r="C122" s="139" t="s">
        <v>156</v>
      </c>
      <c r="D122" s="78"/>
      <c r="E122" s="407">
        <f>SUM(E123+E125)</f>
        <v>0</v>
      </c>
      <c r="F122" s="407">
        <f>SUM(F123+F125)</f>
        <v>0</v>
      </c>
      <c r="G122" s="78">
        <f>SUM(E122:F122)</f>
        <v>0</v>
      </c>
      <c r="H122" s="407" t="e">
        <f>SUM(H123+#REF!+H125)</f>
        <v>#REF!</v>
      </c>
      <c r="I122" s="407">
        <f>SUM(I123+I125)</f>
        <v>13</v>
      </c>
      <c r="J122" s="407">
        <f>SUM(J123+J125)</f>
        <v>18</v>
      </c>
      <c r="K122" s="606">
        <f>SUM(I122:J122)</f>
        <v>31</v>
      </c>
      <c r="L122" s="407" t="e">
        <f>SUM(L123+#REF!+L125)</f>
        <v>#REF!</v>
      </c>
      <c r="M122" s="137">
        <f>SUM(M123+M125)</f>
        <v>13</v>
      </c>
      <c r="N122" s="137">
        <f>SUM(N123+N125)</f>
        <v>18</v>
      </c>
      <c r="O122" s="2219">
        <f>SUM(M122:N122)</f>
        <v>31</v>
      </c>
    </row>
    <row r="123" spans="2:15" ht="12" customHeight="1">
      <c r="B123" s="1573"/>
      <c r="C123" s="2286" t="s">
        <v>1212</v>
      </c>
      <c r="D123" s="310"/>
      <c r="E123" s="364">
        <f>SUM(E124)</f>
        <v>0</v>
      </c>
      <c r="F123" s="364">
        <f>SUM(F124)</f>
        <v>0</v>
      </c>
      <c r="G123" s="2285">
        <f>SUM(E123:F123)</f>
        <v>0</v>
      </c>
      <c r="H123" s="364">
        <f>SUM(H124)</f>
        <v>0</v>
      </c>
      <c r="I123" s="364">
        <f>SUM(I124)</f>
        <v>0</v>
      </c>
      <c r="J123" s="364">
        <f>SUM(J124)</f>
        <v>0</v>
      </c>
      <c r="K123" s="1982">
        <f>SUM(I123:J123)</f>
        <v>0</v>
      </c>
      <c r="L123" s="364">
        <f>SUM(L124)</f>
        <v>0</v>
      </c>
      <c r="M123" s="364">
        <f>SUM(M124)</f>
        <v>0</v>
      </c>
      <c r="N123" s="364">
        <f>SUM(N124)</f>
        <v>0</v>
      </c>
      <c r="O123" s="2219">
        <f>SUM(M123:N123)</f>
        <v>0</v>
      </c>
    </row>
    <row r="124" spans="2:15" ht="12" customHeight="1">
      <c r="B124" s="1573"/>
      <c r="C124" s="888"/>
      <c r="D124" s="98" t="s">
        <v>1217</v>
      </c>
      <c r="E124" s="320">
        <v>0</v>
      </c>
      <c r="F124" s="320">
        <v>0</v>
      </c>
      <c r="G124" s="320">
        <f>SUM(E124:F124)</f>
        <v>0</v>
      </c>
      <c r="H124" s="1940"/>
      <c r="I124" s="1940">
        <v>0</v>
      </c>
      <c r="J124" s="1940">
        <v>0</v>
      </c>
      <c r="K124" s="142">
        <f>SUM(I124:J124)</f>
        <v>0</v>
      </c>
      <c r="L124" s="142"/>
      <c r="M124" s="142">
        <v>0</v>
      </c>
      <c r="N124" s="142">
        <v>0</v>
      </c>
      <c r="O124" s="141">
        <f>SUM(M124:N124)</f>
        <v>0</v>
      </c>
    </row>
    <row r="125" spans="2:15" ht="12" customHeight="1">
      <c r="B125" s="1573"/>
      <c r="C125" s="4" t="s">
        <v>62</v>
      </c>
      <c r="D125" s="12"/>
      <c r="E125" s="364">
        <f>SUM(E126)</f>
        <v>0</v>
      </c>
      <c r="F125" s="364">
        <f>SUM(F126)</f>
        <v>0</v>
      </c>
      <c r="G125" s="364">
        <f>SUM(E125:F125)</f>
        <v>0</v>
      </c>
      <c r="H125" s="364">
        <f>SUM(H130)</f>
        <v>0</v>
      </c>
      <c r="I125" s="364">
        <f>SUM(I126)</f>
        <v>13</v>
      </c>
      <c r="J125" s="364">
        <f>SUM(J126)</f>
        <v>18</v>
      </c>
      <c r="K125" s="589">
        <f>SUM(I125:J125)</f>
        <v>31</v>
      </c>
      <c r="L125" s="364">
        <f>SUM(L130)</f>
        <v>0</v>
      </c>
      <c r="M125" s="621">
        <f>SUM(M126)</f>
        <v>13</v>
      </c>
      <c r="N125" s="621">
        <f>SUM(N126)</f>
        <v>18</v>
      </c>
      <c r="O125" s="1951">
        <f>SUM(M125:N125)</f>
        <v>31</v>
      </c>
    </row>
    <row r="126" spans="2:15" ht="12" customHeight="1">
      <c r="B126" s="1571"/>
      <c r="C126" s="98"/>
      <c r="D126" s="98" t="s">
        <v>183</v>
      </c>
      <c r="E126" s="320">
        <v>0</v>
      </c>
      <c r="F126" s="320">
        <v>0</v>
      </c>
      <c r="G126" s="320">
        <f>SUM(E126:F126)</f>
        <v>0</v>
      </c>
      <c r="H126" s="1940"/>
      <c r="I126" s="1940">
        <v>13</v>
      </c>
      <c r="J126" s="1940">
        <v>18</v>
      </c>
      <c r="K126" s="142">
        <f>SUM(I126:J126)</f>
        <v>31</v>
      </c>
      <c r="L126" s="142"/>
      <c r="M126" s="142">
        <v>13</v>
      </c>
      <c r="N126" s="142">
        <v>18</v>
      </c>
      <c r="O126" s="141">
        <f>SUM(M126:N126)</f>
        <v>31</v>
      </c>
    </row>
    <row r="127" spans="2:15" ht="12" customHeight="1">
      <c r="C127" s="1869" t="s">
        <v>6</v>
      </c>
      <c r="D127" s="1870"/>
      <c r="E127" s="136">
        <f>SUM(E7+E28+E58+E71+E76+E93+E104+E111+E122)</f>
        <v>1130</v>
      </c>
      <c r="F127" s="136">
        <f>SUM(F7+F28+F58+F71+F76+F93+F104+F111+F122)</f>
        <v>947</v>
      </c>
      <c r="G127" s="136">
        <f>SUM(G7+G28+G58+G71+G76+G93+G104+G111+G122)</f>
        <v>2077</v>
      </c>
      <c r="H127" s="473" t="e">
        <f>SUM(H7+H28+H58+H71+H76+H93+H104+H111+H122)</f>
        <v>#REF!</v>
      </c>
      <c r="I127" s="136">
        <f>SUM(I7+I28+I58+I71+I76+I93+I104+I111+I122)</f>
        <v>1983</v>
      </c>
      <c r="J127" s="136">
        <f>SUM(J7+J28+J58+J71+J76+J93+J104+J111+J122)</f>
        <v>1768</v>
      </c>
      <c r="K127" s="136">
        <f>SUM(K7+K28+K58+K71+K76+K93+K104+K111+K122)</f>
        <v>3751</v>
      </c>
      <c r="L127" s="136" t="e">
        <f>SUM(L7+L28+L58+L71+L76+L93+L104+L111+L122)</f>
        <v>#REF!</v>
      </c>
      <c r="M127" s="136">
        <f>SUM(M7+M28+M58+M71+M76+M93+M104+M111+M122)</f>
        <v>1683</v>
      </c>
      <c r="N127" s="136">
        <f>SUM(N7+N28+N58+N71+N76+N93+N104+N111+N122)</f>
        <v>1430</v>
      </c>
      <c r="O127" s="175">
        <f>SUM(O7+O28+O58+O71+O76+O93+O104+O111+O122)</f>
        <v>3113</v>
      </c>
    </row>
    <row r="128" spans="2:15" ht="9" customHeight="1">
      <c r="C128" s="582" t="s">
        <v>1216</v>
      </c>
    </row>
    <row r="129" spans="3:3" ht="9" customHeight="1">
      <c r="C129" s="582" t="s">
        <v>1215</v>
      </c>
    </row>
    <row r="130" spans="3:3" ht="9" customHeight="1"/>
    <row r="131" spans="3:3" ht="9" customHeight="1"/>
    <row r="132" spans="3:3" ht="9" customHeight="1"/>
    <row r="133" spans="3:3" ht="9" customHeight="1"/>
    <row r="134" spans="3:3" ht="9" customHeight="1"/>
    <row r="135" spans="3:3" ht="9" customHeight="1"/>
    <row r="136" spans="3:3" ht="9" customHeight="1"/>
    <row r="137" spans="3:3" ht="9" customHeight="1"/>
    <row r="138" spans="3:3" ht="9" customHeight="1"/>
    <row r="139" spans="3:3" ht="9" customHeight="1"/>
    <row r="140" spans="3:3" ht="9" customHeight="1"/>
    <row r="141" spans="3:3" ht="9" customHeight="1"/>
    <row r="142" spans="3:3" ht="9" customHeight="1"/>
    <row r="143" spans="3:3" ht="9" customHeight="1"/>
    <row r="144" spans="3: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3:15" ht="9" customHeight="1">
      <c r="C209" s="98"/>
      <c r="D209" s="98"/>
      <c r="E209" s="98"/>
      <c r="F209" s="98"/>
      <c r="G209" s="98"/>
      <c r="H209" s="91"/>
      <c r="I209" s="2284"/>
      <c r="J209" s="2284"/>
      <c r="K209" s="2283"/>
      <c r="L209" s="2284"/>
      <c r="M209" s="2284"/>
      <c r="N209" s="2284"/>
      <c r="O209" s="2283"/>
    </row>
    <row r="210" spans="3:15" ht="9" customHeight="1"/>
    <row r="211" spans="3:15" ht="9" customHeight="1"/>
    <row r="212" spans="3:15" ht="9" customHeight="1"/>
    <row r="213" spans="3:15" ht="9" customHeight="1"/>
    <row r="214" spans="3:15" ht="9" customHeight="1"/>
    <row r="215" spans="3:15" ht="9" customHeight="1"/>
    <row r="216" spans="3:15" ht="9" customHeight="1"/>
    <row r="217" spans="3:15" ht="9" customHeight="1"/>
    <row r="218" spans="3:15" ht="9" customHeight="1"/>
    <row r="219" spans="3:15" ht="9" customHeight="1"/>
    <row r="220" spans="3:15" ht="9" customHeight="1"/>
    <row r="221" spans="3:15" ht="9" customHeight="1"/>
    <row r="222" spans="3:15" ht="9" customHeight="1"/>
    <row r="223" spans="3:15" ht="9" customHeight="1"/>
    <row r="224" spans="3:15"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sheetData>
  <mergeCells count="22">
    <mergeCell ref="B1:O1"/>
    <mergeCell ref="S1:AG1"/>
    <mergeCell ref="B2:O2"/>
    <mergeCell ref="B4:B6"/>
    <mergeCell ref="E4:G4"/>
    <mergeCell ref="E5:G5"/>
    <mergeCell ref="I5:K5"/>
    <mergeCell ref="M5:O5"/>
    <mergeCell ref="B7:B27"/>
    <mergeCell ref="B28:B57"/>
    <mergeCell ref="B58:B65"/>
    <mergeCell ref="B68:B70"/>
    <mergeCell ref="E69:G69"/>
    <mergeCell ref="I69:K69"/>
    <mergeCell ref="C127:D127"/>
    <mergeCell ref="M69:O69"/>
    <mergeCell ref="B71:B75"/>
    <mergeCell ref="B93:B103"/>
    <mergeCell ref="B104:B110"/>
    <mergeCell ref="B111:B121"/>
    <mergeCell ref="B122:B126"/>
    <mergeCell ref="B76:B92"/>
  </mergeCells>
  <pageMargins left="0.70866141732283472" right="0.70866141732283472" top="0.74803149606299213" bottom="0.74803149606299213" header="0.31496062992125984" footer="0.31496062992125984"/>
  <pageSetup scale="68" orientation="portrait" r:id="rId1"/>
  <rowBreaks count="1" manualBreakCount="1">
    <brk id="6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DC839-7843-4A7B-9267-D784BC52047F}">
  <dimension ref="A1:CG488"/>
  <sheetViews>
    <sheetView tabSelected="1" view="pageBreakPreview" zoomScaleNormal="100" zoomScaleSheetLayoutView="100" workbookViewId="0">
      <selection activeCell="W15" sqref="W15"/>
    </sheetView>
  </sheetViews>
  <sheetFormatPr baseColWidth="10" defaultRowHeight="12.75"/>
  <cols>
    <col min="1" max="1" width="2.7109375" style="295" customWidth="1"/>
    <col min="2" max="2" width="7.140625" style="356" customWidth="1"/>
    <col min="3" max="3" width="2.5703125" style="63" customWidth="1"/>
    <col min="4" max="4" width="46.28515625" style="63" customWidth="1"/>
    <col min="5" max="6" width="6" style="63" customWidth="1"/>
    <col min="7" max="8" width="6" style="2321" customWidth="1"/>
    <col min="9" max="9" width="6" style="63" customWidth="1"/>
    <col min="10" max="10" width="2.140625" style="63" customWidth="1"/>
    <col min="11" max="11" width="5" style="2321" customWidth="1"/>
    <col min="12" max="12" width="4.85546875" style="2321" customWidth="1"/>
    <col min="13" max="13" width="6" style="63" customWidth="1"/>
    <col min="14" max="14" width="2" style="63" customWidth="1"/>
    <col min="15" max="15" width="5" style="2321" customWidth="1"/>
    <col min="16" max="16" width="5.140625" style="2321" customWidth="1"/>
    <col min="17" max="17" width="6" style="63" customWidth="1"/>
    <col min="18" max="18" width="1.7109375" style="63" customWidth="1"/>
    <col min="19" max="21" width="5.7109375" style="63" customWidth="1"/>
    <col min="22" max="22" width="1.7109375" style="63" customWidth="1"/>
    <col min="23" max="23" width="27.7109375" style="63" customWidth="1"/>
    <col min="24" max="24" width="3.85546875" style="63" customWidth="1"/>
    <col min="25" max="31" width="3.7109375" style="63" customWidth="1"/>
    <col min="32" max="32" width="1.7109375" style="63" customWidth="1"/>
    <col min="33" max="41" width="3.7109375" style="63" customWidth="1"/>
    <col min="42" max="16384" width="11.42578125" style="63"/>
  </cols>
  <sheetData>
    <row r="1" spans="1:85" ht="3.75" customHeight="1">
      <c r="C1" s="417"/>
      <c r="D1" s="417"/>
      <c r="E1" s="417"/>
      <c r="F1" s="417"/>
      <c r="G1" s="2322"/>
      <c r="H1" s="2322"/>
      <c r="I1" s="417"/>
      <c r="J1" s="417"/>
      <c r="K1" s="2322"/>
      <c r="L1" s="2322"/>
      <c r="M1" s="417"/>
      <c r="Q1" s="417"/>
    </row>
    <row r="2" spans="1:85" ht="12" customHeight="1">
      <c r="B2" s="1840" t="s">
        <v>1221</v>
      </c>
      <c r="C2" s="1840"/>
      <c r="D2" s="1840"/>
      <c r="E2" s="1840"/>
      <c r="F2" s="1840"/>
      <c r="G2" s="1840"/>
      <c r="H2" s="1840"/>
      <c r="I2" s="1840"/>
      <c r="J2" s="1840"/>
      <c r="K2" s="1840"/>
      <c r="L2" s="1840"/>
      <c r="M2" s="1840"/>
      <c r="N2" s="1840"/>
      <c r="O2" s="1840"/>
      <c r="P2" s="1840"/>
      <c r="Q2" s="1840"/>
      <c r="R2" s="2282"/>
      <c r="T2" s="617"/>
      <c r="U2" s="617"/>
      <c r="V2" s="562"/>
      <c r="W2" s="2282"/>
      <c r="X2" s="103"/>
      <c r="Y2" s="103"/>
      <c r="Z2" s="103"/>
      <c r="AA2" s="103"/>
      <c r="AB2" s="2282"/>
      <c r="AC2" s="2282"/>
      <c r="AD2" s="2282"/>
      <c r="AE2" s="2282"/>
      <c r="AF2" s="2282"/>
      <c r="AG2" s="2282"/>
      <c r="AH2" s="2282"/>
      <c r="AI2" s="2282"/>
      <c r="AJ2" s="2282"/>
      <c r="AK2" s="2282"/>
      <c r="AL2" s="2282"/>
      <c r="AM2" s="2282"/>
      <c r="AN2" s="2282"/>
      <c r="AO2" s="617"/>
      <c r="AP2" s="617"/>
      <c r="AQ2" s="562"/>
      <c r="AR2" s="2282"/>
      <c r="AS2" s="103"/>
      <c r="AT2" s="103"/>
      <c r="AU2" s="103"/>
      <c r="AV2" s="103"/>
      <c r="AW2" s="2282"/>
      <c r="AX2" s="2282"/>
      <c r="AY2" s="2282"/>
      <c r="AZ2" s="2282"/>
      <c r="BA2" s="2282"/>
      <c r="BB2" s="2282"/>
      <c r="BC2" s="2282"/>
      <c r="BD2" s="2282"/>
      <c r="BE2" s="2282"/>
      <c r="BF2" s="2282"/>
      <c r="BG2" s="2282"/>
      <c r="BH2" s="2282"/>
      <c r="BI2" s="2282"/>
      <c r="BJ2" s="617"/>
      <c r="BK2" s="617"/>
      <c r="BL2" s="562"/>
      <c r="BM2" s="2282"/>
      <c r="BN2" s="103"/>
      <c r="BO2" s="103"/>
      <c r="BP2" s="103"/>
      <c r="BQ2" s="103"/>
      <c r="BR2" s="2282"/>
      <c r="BS2" s="2282"/>
      <c r="BT2" s="2282"/>
      <c r="BU2" s="2282"/>
      <c r="BV2" s="2282"/>
      <c r="BW2" s="2282"/>
      <c r="BX2" s="2282"/>
      <c r="BY2" s="2282"/>
      <c r="BZ2" s="2282"/>
      <c r="CA2" s="2282"/>
      <c r="CB2" s="2282"/>
      <c r="CC2" s="2282"/>
      <c r="CD2" s="2282"/>
      <c r="CE2" s="617"/>
      <c r="CF2" s="617"/>
      <c r="CG2" s="562"/>
    </row>
    <row r="3" spans="1:85" ht="11.25" customHeight="1">
      <c r="B3" s="1840" t="s">
        <v>74</v>
      </c>
      <c r="C3" s="1840"/>
      <c r="D3" s="1840"/>
      <c r="E3" s="1840"/>
      <c r="F3" s="1840"/>
      <c r="G3" s="1840"/>
      <c r="H3" s="1840"/>
      <c r="I3" s="1840"/>
      <c r="J3" s="1840"/>
      <c r="K3" s="1840"/>
      <c r="L3" s="1840"/>
      <c r="M3" s="1840"/>
      <c r="N3" s="1840"/>
      <c r="O3" s="1840"/>
      <c r="P3" s="1840"/>
      <c r="Q3" s="1840"/>
      <c r="R3" s="2282"/>
      <c r="S3" s="66"/>
      <c r="T3" s="66"/>
      <c r="U3" s="66"/>
    </row>
    <row r="4" spans="1:85" ht="13.5" customHeight="1" thickBot="1">
      <c r="B4" s="2360"/>
      <c r="C4" s="2360"/>
      <c r="D4" s="2360"/>
      <c r="E4" s="2360"/>
      <c r="F4" s="2360"/>
      <c r="G4" s="2361"/>
      <c r="H4" s="2361"/>
      <c r="I4" s="2360"/>
      <c r="J4" s="2360"/>
      <c r="K4" s="2361"/>
      <c r="L4" s="2361"/>
      <c r="M4" s="2360"/>
      <c r="N4" s="2360"/>
      <c r="O4" s="2361"/>
      <c r="P4" s="2361"/>
      <c r="Q4" s="2360"/>
      <c r="S4" s="2341"/>
      <c r="T4" s="2341"/>
      <c r="U4" s="2341"/>
    </row>
    <row r="5" spans="1:85" s="66" customFormat="1" ht="15.75" customHeight="1">
      <c r="A5" s="295"/>
      <c r="B5" s="2346" t="s">
        <v>32</v>
      </c>
      <c r="C5" s="2345" t="s">
        <v>561</v>
      </c>
      <c r="D5" s="2345"/>
      <c r="E5" s="1515"/>
      <c r="F5" s="1515"/>
      <c r="G5" s="1924" t="s">
        <v>1225</v>
      </c>
      <c r="H5" s="1924"/>
      <c r="I5" s="1924"/>
      <c r="J5" s="95"/>
      <c r="K5" s="2359" t="s">
        <v>1210</v>
      </c>
      <c r="L5" s="2359"/>
      <c r="M5" s="2359"/>
      <c r="N5" s="2358"/>
      <c r="O5" s="2228" t="s">
        <v>1209</v>
      </c>
      <c r="P5" s="2228"/>
      <c r="Q5" s="2228"/>
      <c r="R5" s="292"/>
      <c r="S5" s="2341"/>
      <c r="T5" s="2341"/>
      <c r="U5" s="2341"/>
    </row>
    <row r="6" spans="1:85" s="417" customFormat="1" ht="12" customHeight="1">
      <c r="A6" s="295"/>
      <c r="B6" s="1862"/>
      <c r="C6" s="1846"/>
      <c r="D6" s="1846"/>
      <c r="E6" s="1516"/>
      <c r="F6" s="1516"/>
      <c r="G6" s="2357" t="s">
        <v>29</v>
      </c>
      <c r="H6" s="2357" t="s">
        <v>30</v>
      </c>
      <c r="I6" s="88" t="s">
        <v>6</v>
      </c>
      <c r="J6" s="88"/>
      <c r="K6" s="2357" t="s">
        <v>29</v>
      </c>
      <c r="L6" s="2357" t="s">
        <v>30</v>
      </c>
      <c r="M6" s="88" t="s">
        <v>6</v>
      </c>
      <c r="N6" s="2208"/>
      <c r="O6" s="2357" t="s">
        <v>29</v>
      </c>
      <c r="P6" s="2357" t="s">
        <v>30</v>
      </c>
      <c r="Q6" s="88" t="s">
        <v>6</v>
      </c>
      <c r="R6" s="2356"/>
      <c r="S6" s="2337"/>
      <c r="T6" s="2337"/>
      <c r="U6" s="2337"/>
    </row>
    <row r="7" spans="1:85" s="66" customFormat="1" ht="12" customHeight="1">
      <c r="A7" s="295"/>
      <c r="B7" s="1712">
        <v>1401</v>
      </c>
      <c r="C7" s="342" t="s">
        <v>12</v>
      </c>
      <c r="D7" s="97"/>
      <c r="E7" s="97"/>
      <c r="F7" s="97"/>
      <c r="G7" s="943">
        <f>SUM(G8+G11+G14+G16+G23+G26)</f>
        <v>83</v>
      </c>
      <c r="H7" s="943">
        <f>SUM(H8+H11+H14+H16+H23+H26)</f>
        <v>39</v>
      </c>
      <c r="I7" s="943">
        <f>SUM(G7:H7)</f>
        <v>122</v>
      </c>
      <c r="J7" s="943"/>
      <c r="K7" s="943">
        <f>SUM(K8+K11+K14+K16+K23+K26)</f>
        <v>647</v>
      </c>
      <c r="L7" s="943">
        <f>SUM(L8+L11+L14+L16+L23+L26)</f>
        <v>212</v>
      </c>
      <c r="M7" s="943">
        <f>SUM(K7:L7)</f>
        <v>859</v>
      </c>
      <c r="N7" s="2325"/>
      <c r="O7" s="943">
        <f>SUM(O8+O11+O14+O16+O23+O26)</f>
        <v>470</v>
      </c>
      <c r="P7" s="943">
        <f>SUM(P8+P11+P14+P16+P23+P26)</f>
        <v>158</v>
      </c>
      <c r="Q7" s="943">
        <f>SUM(O7:P7)</f>
        <v>628</v>
      </c>
      <c r="R7" s="2350"/>
    </row>
    <row r="8" spans="1:85" s="66" customFormat="1" ht="12" customHeight="1">
      <c r="A8" s="295"/>
      <c r="B8" s="1713"/>
      <c r="C8" s="559" t="s">
        <v>13</v>
      </c>
      <c r="D8" s="102"/>
      <c r="E8" s="102"/>
      <c r="F8" s="102"/>
      <c r="G8" s="2328">
        <f>SUM(G9:G10)</f>
        <v>83</v>
      </c>
      <c r="H8" s="2328">
        <f>SUM(H9:H10)</f>
        <v>39</v>
      </c>
      <c r="I8" s="2328">
        <f>SUM(G8:H8)</f>
        <v>122</v>
      </c>
      <c r="J8" s="2328"/>
      <c r="K8" s="2328">
        <f>SUM(K9:K10)</f>
        <v>247</v>
      </c>
      <c r="L8" s="2328">
        <f>SUM(L9:L10)</f>
        <v>112</v>
      </c>
      <c r="M8" s="2328">
        <f>SUM(K8:L8)</f>
        <v>359</v>
      </c>
      <c r="N8" s="481"/>
      <c r="O8" s="2328">
        <f>SUM(O9:O10)</f>
        <v>120</v>
      </c>
      <c r="P8" s="2328">
        <f>SUM(P9:P10)</f>
        <v>59</v>
      </c>
      <c r="Q8" s="2328">
        <f>SUM(O8:P8)</f>
        <v>179</v>
      </c>
      <c r="R8" s="2355"/>
    </row>
    <row r="9" spans="1:85" s="66" customFormat="1" ht="10.5" customHeight="1">
      <c r="A9" s="295"/>
      <c r="B9" s="1713"/>
      <c r="C9" s="292"/>
      <c r="D9" s="66" t="s">
        <v>249</v>
      </c>
      <c r="G9" s="900">
        <v>83</v>
      </c>
      <c r="H9" s="900">
        <v>39</v>
      </c>
      <c r="I9" s="900">
        <f>SUM(G9:H9)</f>
        <v>122</v>
      </c>
      <c r="J9" s="2331"/>
      <c r="K9" s="900">
        <v>208</v>
      </c>
      <c r="L9" s="900">
        <v>93</v>
      </c>
      <c r="M9" s="900">
        <f>SUM(K9:L9)</f>
        <v>301</v>
      </c>
      <c r="N9" s="2327"/>
      <c r="O9" s="2327">
        <v>83</v>
      </c>
      <c r="P9" s="2327">
        <v>39</v>
      </c>
      <c r="Q9" s="900">
        <f>SUM(O9:P9)</f>
        <v>122</v>
      </c>
      <c r="R9" s="2355"/>
    </row>
    <row r="10" spans="1:85" s="66" customFormat="1" ht="10.5" customHeight="1">
      <c r="A10" s="295"/>
      <c r="B10" s="1713"/>
      <c r="C10" s="292"/>
      <c r="D10" s="66" t="s">
        <v>600</v>
      </c>
      <c r="G10" s="900">
        <v>0</v>
      </c>
      <c r="H10" s="900">
        <v>0</v>
      </c>
      <c r="I10" s="900">
        <f>SUM(G10:H10)</f>
        <v>0</v>
      </c>
      <c r="J10" s="900"/>
      <c r="K10" s="900">
        <v>39</v>
      </c>
      <c r="L10" s="900">
        <v>19</v>
      </c>
      <c r="M10" s="900">
        <f>SUM(K10:L10)</f>
        <v>58</v>
      </c>
      <c r="N10" s="900"/>
      <c r="O10" s="900">
        <v>37</v>
      </c>
      <c r="P10" s="900">
        <v>20</v>
      </c>
      <c r="Q10" s="900">
        <f>SUM(O10:P10)</f>
        <v>57</v>
      </c>
      <c r="R10" s="2355"/>
    </row>
    <row r="11" spans="1:85" s="66" customFormat="1" ht="12" customHeight="1">
      <c r="A11" s="295"/>
      <c r="B11" s="1713"/>
      <c r="C11" s="540" t="s">
        <v>14</v>
      </c>
      <c r="G11" s="909">
        <f>SUM(G12:G13)</f>
        <v>0</v>
      </c>
      <c r="H11" s="909">
        <f>SUM(H12:H13)</f>
        <v>0</v>
      </c>
      <c r="I11" s="909">
        <f>SUM(G11:H11)</f>
        <v>0</v>
      </c>
      <c r="J11" s="909"/>
      <c r="K11" s="909">
        <f>SUM(K12:K13)</f>
        <v>102</v>
      </c>
      <c r="L11" s="909">
        <f>SUM(L12:L13)</f>
        <v>30</v>
      </c>
      <c r="M11" s="909">
        <f>SUM(K11:L11)</f>
        <v>132</v>
      </c>
      <c r="N11" s="909"/>
      <c r="O11" s="909">
        <f>SUM(O12:O13)</f>
        <v>87</v>
      </c>
      <c r="P11" s="909">
        <f>SUM(P12:P13)</f>
        <v>35</v>
      </c>
      <c r="Q11" s="909">
        <f>SUM(O11:P11)</f>
        <v>122</v>
      </c>
      <c r="R11" s="2352"/>
    </row>
    <row r="12" spans="1:85" s="66" customFormat="1" ht="11.1" customHeight="1">
      <c r="A12" s="295"/>
      <c r="B12" s="1713"/>
      <c r="C12" s="292"/>
      <c r="D12" s="66" t="s">
        <v>259</v>
      </c>
      <c r="G12" s="900">
        <v>0</v>
      </c>
      <c r="H12" s="900">
        <v>0</v>
      </c>
      <c r="I12" s="900">
        <f>SUM(G12:H12)</f>
        <v>0</v>
      </c>
      <c r="J12" s="900"/>
      <c r="K12" s="900">
        <v>95</v>
      </c>
      <c r="L12" s="900">
        <v>25</v>
      </c>
      <c r="M12" s="900">
        <f>SUM(K12:L12)</f>
        <v>120</v>
      </c>
      <c r="N12" s="900"/>
      <c r="O12" s="900">
        <v>80</v>
      </c>
      <c r="P12" s="900">
        <v>30</v>
      </c>
      <c r="Q12" s="900">
        <f>SUM(O12:P12)</f>
        <v>110</v>
      </c>
      <c r="R12" s="2350"/>
    </row>
    <row r="13" spans="1:85" s="66" customFormat="1" ht="11.1" customHeight="1">
      <c r="A13" s="295"/>
      <c r="B13" s="1713"/>
      <c r="C13" s="292"/>
      <c r="D13" s="66" t="s">
        <v>258</v>
      </c>
      <c r="G13" s="900">
        <v>0</v>
      </c>
      <c r="H13" s="900">
        <v>0</v>
      </c>
      <c r="I13" s="900">
        <f>SUM(G13:H13)</f>
        <v>0</v>
      </c>
      <c r="J13" s="900"/>
      <c r="K13" s="900">
        <v>7</v>
      </c>
      <c r="L13" s="900">
        <v>5</v>
      </c>
      <c r="M13" s="900">
        <f>SUM(K13:L13)</f>
        <v>12</v>
      </c>
      <c r="N13" s="900"/>
      <c r="O13" s="900">
        <v>7</v>
      </c>
      <c r="P13" s="900">
        <v>5</v>
      </c>
      <c r="Q13" s="900">
        <f>SUM(O13:P13)</f>
        <v>12</v>
      </c>
      <c r="R13" s="2350"/>
      <c r="W13" s="2354"/>
    </row>
    <row r="14" spans="1:85" s="66" customFormat="1" ht="12" customHeight="1">
      <c r="A14" s="295"/>
      <c r="B14" s="1713"/>
      <c r="C14" s="540" t="s">
        <v>15</v>
      </c>
      <c r="G14" s="909">
        <f>SUM(G15:G15)</f>
        <v>0</v>
      </c>
      <c r="H14" s="909">
        <f>SUM(H15:H15)</f>
        <v>0</v>
      </c>
      <c r="I14" s="909">
        <f>SUM(G14:H14)</f>
        <v>0</v>
      </c>
      <c r="J14" s="909"/>
      <c r="K14" s="909">
        <f>SUM(K15:K15)</f>
        <v>104</v>
      </c>
      <c r="L14" s="909">
        <f>SUM(L15:L15)</f>
        <v>20</v>
      </c>
      <c r="M14" s="909">
        <f>SUM(K14:L14)</f>
        <v>124</v>
      </c>
      <c r="N14" s="909"/>
      <c r="O14" s="909">
        <f>SUM(O15:O15)</f>
        <v>99</v>
      </c>
      <c r="P14" s="909">
        <f>SUM(P15:P15)</f>
        <v>19</v>
      </c>
      <c r="Q14" s="909">
        <f>SUM(O14:P14)</f>
        <v>118</v>
      </c>
      <c r="R14" s="2350"/>
    </row>
    <row r="15" spans="1:85" s="66" customFormat="1" ht="11.1" customHeight="1">
      <c r="A15" s="295"/>
      <c r="B15" s="1713"/>
      <c r="C15" s="292"/>
      <c r="D15" s="66" t="s">
        <v>256</v>
      </c>
      <c r="G15" s="900">
        <v>0</v>
      </c>
      <c r="H15" s="900">
        <v>0</v>
      </c>
      <c r="I15" s="900">
        <f>SUM(G15:H15)</f>
        <v>0</v>
      </c>
      <c r="J15" s="900"/>
      <c r="K15" s="900">
        <v>104</v>
      </c>
      <c r="L15" s="900">
        <v>20</v>
      </c>
      <c r="M15" s="900">
        <f>SUM(K15:L15)</f>
        <v>124</v>
      </c>
      <c r="N15" s="900"/>
      <c r="O15" s="900">
        <v>99</v>
      </c>
      <c r="P15" s="900">
        <v>19</v>
      </c>
      <c r="Q15" s="900">
        <f>SUM(O15:P15)</f>
        <v>118</v>
      </c>
      <c r="R15" s="2350"/>
    </row>
    <row r="16" spans="1:85" s="66" customFormat="1" ht="12" customHeight="1">
      <c r="A16" s="295"/>
      <c r="B16" s="1713"/>
      <c r="C16" s="557" t="s">
        <v>36</v>
      </c>
      <c r="D16" s="79"/>
      <c r="E16" s="79"/>
      <c r="F16" s="79"/>
      <c r="G16" s="909">
        <f>SUM(G17:G22)</f>
        <v>0</v>
      </c>
      <c r="H16" s="909">
        <f>SUM(H17:H22)</f>
        <v>0</v>
      </c>
      <c r="I16" s="909">
        <f>SUM(G16:H16)</f>
        <v>0</v>
      </c>
      <c r="J16" s="909"/>
      <c r="K16" s="909">
        <f>SUM(K17:K22)</f>
        <v>130</v>
      </c>
      <c r="L16" s="909">
        <f>SUM(L17:L22)</f>
        <v>22</v>
      </c>
      <c r="M16" s="909">
        <f>SUM(K16:L16)</f>
        <v>152</v>
      </c>
      <c r="N16" s="909"/>
      <c r="O16" s="909">
        <f>SUM(O17:O22)</f>
        <v>105</v>
      </c>
      <c r="P16" s="909">
        <f>SUM(P17:P22)</f>
        <v>17</v>
      </c>
      <c r="Q16" s="909">
        <f>SUM(O16:P16)</f>
        <v>122</v>
      </c>
      <c r="R16" s="2350"/>
    </row>
    <row r="17" spans="1:18" s="66" customFormat="1" ht="11.1" customHeight="1">
      <c r="A17" s="295"/>
      <c r="B17" s="1713"/>
      <c r="C17" s="292"/>
      <c r="D17" s="66" t="s">
        <v>250</v>
      </c>
      <c r="G17" s="900">
        <v>0</v>
      </c>
      <c r="H17" s="900">
        <v>0</v>
      </c>
      <c r="I17" s="900">
        <f>SUM(G17:H17)</f>
        <v>0</v>
      </c>
      <c r="J17" s="900"/>
      <c r="K17" s="900">
        <v>22</v>
      </c>
      <c r="L17" s="900">
        <v>4</v>
      </c>
      <c r="M17" s="900">
        <f>SUM(K17:L17)</f>
        <v>26</v>
      </c>
      <c r="N17" s="900"/>
      <c r="O17" s="900">
        <v>23</v>
      </c>
      <c r="P17" s="900">
        <v>3</v>
      </c>
      <c r="Q17" s="900">
        <f>SUM(O17:P17)</f>
        <v>26</v>
      </c>
      <c r="R17" s="2350"/>
    </row>
    <row r="18" spans="1:18" s="66" customFormat="1" ht="11.1" customHeight="1">
      <c r="A18" s="295"/>
      <c r="B18" s="1713"/>
      <c r="C18" s="292"/>
      <c r="D18" s="66" t="s">
        <v>255</v>
      </c>
      <c r="G18" s="900">
        <v>0</v>
      </c>
      <c r="H18" s="900">
        <v>0</v>
      </c>
      <c r="I18" s="900">
        <f>SUM(G18:H18)</f>
        <v>0</v>
      </c>
      <c r="J18" s="900"/>
      <c r="K18" s="900">
        <v>2</v>
      </c>
      <c r="L18" s="900">
        <v>0</v>
      </c>
      <c r="M18" s="900">
        <f>SUM(K18:L18)</f>
        <v>2</v>
      </c>
      <c r="N18" s="900"/>
      <c r="O18" s="900">
        <v>0</v>
      </c>
      <c r="P18" s="900">
        <v>0</v>
      </c>
      <c r="Q18" s="900">
        <f>SUM(O18:P18)</f>
        <v>0</v>
      </c>
      <c r="R18" s="2350"/>
    </row>
    <row r="19" spans="1:18" s="66" customFormat="1" ht="11.1" customHeight="1">
      <c r="A19" s="295"/>
      <c r="B19" s="1713"/>
      <c r="C19" s="292"/>
      <c r="D19" s="66" t="s">
        <v>265</v>
      </c>
      <c r="G19" s="900">
        <v>0</v>
      </c>
      <c r="H19" s="900">
        <v>0</v>
      </c>
      <c r="I19" s="900">
        <f>SUM(G19:H19)</f>
        <v>0</v>
      </c>
      <c r="J19" s="900"/>
      <c r="K19" s="900">
        <v>9</v>
      </c>
      <c r="L19" s="900">
        <v>2</v>
      </c>
      <c r="M19" s="900">
        <f>SUM(K19:L19)</f>
        <v>11</v>
      </c>
      <c r="N19" s="900"/>
      <c r="O19" s="900">
        <v>9</v>
      </c>
      <c r="P19" s="900">
        <v>2</v>
      </c>
      <c r="Q19" s="900">
        <f>SUM(O19:P19)</f>
        <v>11</v>
      </c>
      <c r="R19" s="2350"/>
    </row>
    <row r="20" spans="1:18" s="66" customFormat="1" ht="11.1" customHeight="1">
      <c r="A20" s="295"/>
      <c r="B20" s="1713"/>
      <c r="C20" s="292"/>
      <c r="D20" s="66" t="s">
        <v>253</v>
      </c>
      <c r="G20" s="900">
        <v>0</v>
      </c>
      <c r="H20" s="900">
        <v>0</v>
      </c>
      <c r="I20" s="900">
        <f>SUM(G20:H20)</f>
        <v>0</v>
      </c>
      <c r="J20" s="900"/>
      <c r="K20" s="900">
        <v>11</v>
      </c>
      <c r="L20" s="900">
        <v>2</v>
      </c>
      <c r="M20" s="900">
        <f>SUM(K20:L20)</f>
        <v>13</v>
      </c>
      <c r="N20" s="900"/>
      <c r="O20" s="900">
        <v>11</v>
      </c>
      <c r="P20" s="900">
        <v>2</v>
      </c>
      <c r="Q20" s="900">
        <f>SUM(O20:P20)</f>
        <v>13</v>
      </c>
      <c r="R20" s="2350"/>
    </row>
    <row r="21" spans="1:18" s="66" customFormat="1" ht="11.1" customHeight="1">
      <c r="A21" s="295"/>
      <c r="B21" s="1713"/>
      <c r="C21" s="292"/>
      <c r="D21" s="66" t="s">
        <v>252</v>
      </c>
      <c r="G21" s="900">
        <v>0</v>
      </c>
      <c r="H21" s="900">
        <v>0</v>
      </c>
      <c r="I21" s="900">
        <f>SUM(G21:H21)</f>
        <v>0</v>
      </c>
      <c r="J21" s="900"/>
      <c r="K21" s="900">
        <v>75</v>
      </c>
      <c r="L21" s="900">
        <v>12</v>
      </c>
      <c r="M21" s="900">
        <f>SUM(K21:L21)</f>
        <v>87</v>
      </c>
      <c r="N21" s="900"/>
      <c r="O21" s="900">
        <v>52</v>
      </c>
      <c r="P21" s="900">
        <v>8</v>
      </c>
      <c r="Q21" s="900">
        <f>SUM(O21:P21)</f>
        <v>60</v>
      </c>
      <c r="R21" s="2353"/>
    </row>
    <row r="22" spans="1:18" s="66" customFormat="1" ht="11.1" customHeight="1">
      <c r="A22" s="295"/>
      <c r="B22" s="1713"/>
      <c r="C22" s="292"/>
      <c r="D22" s="66" t="s">
        <v>598</v>
      </c>
      <c r="G22" s="900">
        <v>0</v>
      </c>
      <c r="H22" s="900">
        <v>0</v>
      </c>
      <c r="I22" s="900">
        <f>SUM(G22:H22)</f>
        <v>0</v>
      </c>
      <c r="J22" s="900"/>
      <c r="K22" s="900">
        <v>11</v>
      </c>
      <c r="L22" s="900">
        <v>2</v>
      </c>
      <c r="M22" s="900">
        <f>SUM(K22:L22)</f>
        <v>13</v>
      </c>
      <c r="N22" s="900"/>
      <c r="O22" s="900">
        <v>10</v>
      </c>
      <c r="P22" s="900">
        <v>2</v>
      </c>
      <c r="Q22" s="900">
        <f>SUM(O22:P22)</f>
        <v>12</v>
      </c>
      <c r="R22" s="2353"/>
    </row>
    <row r="23" spans="1:18" s="66" customFormat="1" ht="12" customHeight="1">
      <c r="A23" s="295"/>
      <c r="B23" s="1713"/>
      <c r="C23" s="557" t="s">
        <v>37</v>
      </c>
      <c r="G23" s="909">
        <f>SUM(G24:G25)</f>
        <v>0</v>
      </c>
      <c r="H23" s="909">
        <f>SUM(H24:H25)</f>
        <v>0</v>
      </c>
      <c r="I23" s="909">
        <f>SUM(G23:H23)</f>
        <v>0</v>
      </c>
      <c r="J23" s="909"/>
      <c r="K23" s="909">
        <f>SUM(K24:K25)</f>
        <v>50</v>
      </c>
      <c r="L23" s="909">
        <f>SUM(L24:L25)</f>
        <v>8</v>
      </c>
      <c r="M23" s="909">
        <f>SUM(K23:L23)</f>
        <v>58</v>
      </c>
      <c r="N23" s="909"/>
      <c r="O23" s="909">
        <f>SUM(O24:O25)</f>
        <v>45</v>
      </c>
      <c r="P23" s="909">
        <f>SUM(P24:P25)</f>
        <v>8</v>
      </c>
      <c r="Q23" s="909">
        <f>SUM(O23:P23)</f>
        <v>53</v>
      </c>
      <c r="R23" s="2350"/>
    </row>
    <row r="24" spans="1:18" s="66" customFormat="1" ht="11.1" customHeight="1">
      <c r="A24" s="295"/>
      <c r="B24" s="1713"/>
      <c r="C24" s="292"/>
      <c r="D24" s="66" t="s">
        <v>250</v>
      </c>
      <c r="G24" s="900">
        <v>0</v>
      </c>
      <c r="H24" s="900">
        <v>0</v>
      </c>
      <c r="I24" s="900">
        <f>SUM(G24:H24)</f>
        <v>0</v>
      </c>
      <c r="J24" s="900"/>
      <c r="K24" s="900">
        <v>18</v>
      </c>
      <c r="L24" s="900">
        <v>3</v>
      </c>
      <c r="M24" s="900">
        <f>SUM(K24:L24)</f>
        <v>21</v>
      </c>
      <c r="N24" s="900"/>
      <c r="O24" s="900">
        <v>18</v>
      </c>
      <c r="P24" s="900">
        <v>3</v>
      </c>
      <c r="Q24" s="900">
        <f>SUM(O24:P24)</f>
        <v>21</v>
      </c>
      <c r="R24" s="2350"/>
    </row>
    <row r="25" spans="1:18" s="66" customFormat="1" ht="11.1" customHeight="1">
      <c r="A25" s="295"/>
      <c r="B25" s="1713"/>
      <c r="C25" s="292"/>
      <c r="D25" s="66" t="s">
        <v>249</v>
      </c>
      <c r="G25" s="900">
        <v>0</v>
      </c>
      <c r="H25" s="900">
        <v>0</v>
      </c>
      <c r="I25" s="900">
        <f>SUM(G25:H25)</f>
        <v>0</v>
      </c>
      <c r="J25" s="900"/>
      <c r="K25" s="900">
        <v>32</v>
      </c>
      <c r="L25" s="900">
        <v>5</v>
      </c>
      <c r="M25" s="900">
        <f>SUM(K25:L25)</f>
        <v>37</v>
      </c>
      <c r="N25" s="900"/>
      <c r="O25" s="900">
        <v>27</v>
      </c>
      <c r="P25" s="900">
        <v>5</v>
      </c>
      <c r="Q25" s="900">
        <f>SUM(O25:P25)</f>
        <v>32</v>
      </c>
      <c r="R25" s="2350"/>
    </row>
    <row r="26" spans="1:18" s="66" customFormat="1" ht="12" customHeight="1">
      <c r="A26" s="295"/>
      <c r="B26" s="1713"/>
      <c r="C26" s="540" t="s">
        <v>1224</v>
      </c>
      <c r="G26" s="909">
        <f>SUM(G27)</f>
        <v>0</v>
      </c>
      <c r="H26" s="909">
        <f>SUM(H27)</f>
        <v>0</v>
      </c>
      <c r="I26" s="909">
        <f>SUM(G26:H26)</f>
        <v>0</v>
      </c>
      <c r="J26" s="909"/>
      <c r="K26" s="909">
        <f>SUM(K27)</f>
        <v>14</v>
      </c>
      <c r="L26" s="909">
        <f>SUM(L27)</f>
        <v>20</v>
      </c>
      <c r="M26" s="909">
        <f>SUM(K26:L26)</f>
        <v>34</v>
      </c>
      <c r="N26" s="909"/>
      <c r="O26" s="909">
        <f>SUM(O27)</f>
        <v>14</v>
      </c>
      <c r="P26" s="909">
        <f>SUM(P27)</f>
        <v>20</v>
      </c>
      <c r="Q26" s="909">
        <f>SUM(O26:P26)</f>
        <v>34</v>
      </c>
      <c r="R26" s="2353"/>
    </row>
    <row r="27" spans="1:18" s="66" customFormat="1" ht="11.1" customHeight="1">
      <c r="A27" s="295"/>
      <c r="B27" s="1832"/>
      <c r="C27" s="292"/>
      <c r="D27" s="66" t="s">
        <v>248</v>
      </c>
      <c r="G27" s="907">
        <v>0</v>
      </c>
      <c r="H27" s="907">
        <v>0</v>
      </c>
      <c r="I27" s="907">
        <f>SUM(G27:H27)</f>
        <v>0</v>
      </c>
      <c r="J27" s="907"/>
      <c r="K27" s="900">
        <v>14</v>
      </c>
      <c r="L27" s="900">
        <v>20</v>
      </c>
      <c r="M27" s="907">
        <f>SUM(K27:L27)</f>
        <v>34</v>
      </c>
      <c r="N27" s="2327"/>
      <c r="O27" s="2327">
        <v>14</v>
      </c>
      <c r="P27" s="2327">
        <v>20</v>
      </c>
      <c r="Q27" s="907">
        <f>SUM(O27:P27)</f>
        <v>34</v>
      </c>
      <c r="R27" s="2350"/>
    </row>
    <row r="28" spans="1:18" s="66" customFormat="1" ht="12" customHeight="1">
      <c r="A28" s="295"/>
      <c r="B28" s="1712">
        <v>1402</v>
      </c>
      <c r="C28" s="338" t="s">
        <v>16</v>
      </c>
      <c r="D28" s="78"/>
      <c r="E28" s="78"/>
      <c r="F28" s="78"/>
      <c r="G28" s="906">
        <f>SUM(G29+G35+G38+G43+G46+G50+G53+G57)</f>
        <v>379</v>
      </c>
      <c r="H28" s="906">
        <f>SUM(H29+H35+H38+H43+H46+H50+H53+H57)</f>
        <v>348</v>
      </c>
      <c r="I28" s="906">
        <f>SUM(G28:H28)</f>
        <v>727</v>
      </c>
      <c r="J28" s="906"/>
      <c r="K28" s="906">
        <f>K29+K35+K38+K43+K46+K50+K53+K57</f>
        <v>1495</v>
      </c>
      <c r="L28" s="906">
        <f>SUM(L29+L35+L38+L43+L46+L50+L53+L57)</f>
        <v>1182</v>
      </c>
      <c r="M28" s="906">
        <f>SUM(K28:L28)</f>
        <v>2677</v>
      </c>
      <c r="N28" s="2325"/>
      <c r="O28" s="906">
        <f>SUM(O29+O35+O38+O43+O46+O50+O53+O57)</f>
        <v>1101</v>
      </c>
      <c r="P28" s="906">
        <f>SUM(P29+P35+P38+P43+P46+P50+P53+P57)</f>
        <v>840</v>
      </c>
      <c r="Q28" s="906">
        <f>SUM(O28:P28)</f>
        <v>1941</v>
      </c>
      <c r="R28" s="2350"/>
    </row>
    <row r="29" spans="1:18" s="66" customFormat="1" ht="11.1" customHeight="1">
      <c r="A29" s="295"/>
      <c r="B29" s="1713"/>
      <c r="C29" s="540" t="s">
        <v>96</v>
      </c>
      <c r="G29" s="909">
        <f>SUM(G30:G34)</f>
        <v>203</v>
      </c>
      <c r="H29" s="909">
        <f>SUM(H30:H34)</f>
        <v>196</v>
      </c>
      <c r="I29" s="909">
        <f>SUM(G29:H29)</f>
        <v>399</v>
      </c>
      <c r="J29" s="909"/>
      <c r="K29" s="909">
        <f>SUM(K30:K34)</f>
        <v>779</v>
      </c>
      <c r="L29" s="909">
        <f>SUM(L30:L34)</f>
        <v>607</v>
      </c>
      <c r="M29" s="909">
        <f>SUM(K29:L29)</f>
        <v>1386</v>
      </c>
      <c r="N29" s="909"/>
      <c r="O29" s="909">
        <f>SUM(O30:O34)</f>
        <v>426</v>
      </c>
      <c r="P29" s="909">
        <f>SUM(P30:P34)</f>
        <v>300</v>
      </c>
      <c r="Q29" s="909">
        <f>SUM(O29:P29)</f>
        <v>726</v>
      </c>
      <c r="R29" s="2350"/>
    </row>
    <row r="30" spans="1:18" s="66" customFormat="1" ht="11.1" customHeight="1">
      <c r="A30" s="295"/>
      <c r="B30" s="1713"/>
      <c r="C30" s="292"/>
      <c r="D30" s="66" t="s">
        <v>240</v>
      </c>
      <c r="G30" s="900">
        <v>56</v>
      </c>
      <c r="H30" s="900">
        <v>64</v>
      </c>
      <c r="I30" s="900">
        <f>SUM(G30:H30)</f>
        <v>120</v>
      </c>
      <c r="J30" s="900"/>
      <c r="K30" s="900">
        <v>250</v>
      </c>
      <c r="L30" s="900">
        <v>240</v>
      </c>
      <c r="M30" s="900">
        <f>SUM(K30:L30)</f>
        <v>490</v>
      </c>
      <c r="N30" s="900"/>
      <c r="O30" s="900">
        <v>84</v>
      </c>
      <c r="P30" s="900">
        <v>79</v>
      </c>
      <c r="Q30" s="900">
        <f>SUM(O30:P30)</f>
        <v>163</v>
      </c>
      <c r="R30" s="2350"/>
    </row>
    <row r="31" spans="1:18" s="66" customFormat="1" ht="11.1" customHeight="1">
      <c r="A31" s="295"/>
      <c r="B31" s="1713"/>
      <c r="C31" s="292"/>
      <c r="D31" s="66" t="s">
        <v>239</v>
      </c>
      <c r="G31" s="900">
        <v>65</v>
      </c>
      <c r="H31" s="900">
        <v>55</v>
      </c>
      <c r="I31" s="900">
        <f>SUM(G31:H31)</f>
        <v>120</v>
      </c>
      <c r="J31" s="900"/>
      <c r="K31" s="900">
        <v>274</v>
      </c>
      <c r="L31" s="900">
        <v>216</v>
      </c>
      <c r="M31" s="900">
        <f>SUM(K31:L31)</f>
        <v>490</v>
      </c>
      <c r="N31" s="900"/>
      <c r="O31" s="900">
        <v>90</v>
      </c>
      <c r="P31" s="900">
        <v>71</v>
      </c>
      <c r="Q31" s="900">
        <f>SUM(O31:P31)</f>
        <v>161</v>
      </c>
      <c r="R31" s="2350"/>
    </row>
    <row r="32" spans="1:18" s="66" customFormat="1" ht="11.1" customHeight="1">
      <c r="A32" s="295"/>
      <c r="B32" s="1713"/>
      <c r="C32" s="292"/>
      <c r="D32" s="66" t="s">
        <v>247</v>
      </c>
      <c r="G32" s="900">
        <v>61</v>
      </c>
      <c r="H32" s="900">
        <v>68</v>
      </c>
      <c r="I32" s="900">
        <f>SUM(G32:H32)</f>
        <v>129</v>
      </c>
      <c r="J32" s="900"/>
      <c r="K32" s="900">
        <v>97</v>
      </c>
      <c r="L32" s="900">
        <v>109</v>
      </c>
      <c r="M32" s="900">
        <f>SUM(K32:L32)</f>
        <v>206</v>
      </c>
      <c r="N32" s="900"/>
      <c r="O32" s="900">
        <v>98</v>
      </c>
      <c r="P32" s="900">
        <v>107</v>
      </c>
      <c r="Q32" s="900">
        <f>SUM(O32:P32)</f>
        <v>205</v>
      </c>
      <c r="R32" s="2352"/>
    </row>
    <row r="33" spans="1:35" s="66" customFormat="1" ht="11.1" customHeight="1">
      <c r="A33" s="295"/>
      <c r="B33" s="1713"/>
      <c r="C33" s="292"/>
      <c r="D33" s="66" t="s">
        <v>246</v>
      </c>
      <c r="G33" s="66">
        <v>21</v>
      </c>
      <c r="H33" s="66">
        <v>9</v>
      </c>
      <c r="I33" s="900">
        <f>SUM(G33:H33)</f>
        <v>30</v>
      </c>
      <c r="K33" s="66">
        <v>110</v>
      </c>
      <c r="L33" s="66">
        <v>29</v>
      </c>
      <c r="M33" s="900">
        <f>SUM(K33:L33)</f>
        <v>139</v>
      </c>
      <c r="O33" s="66">
        <v>106</v>
      </c>
      <c r="P33" s="66">
        <v>30</v>
      </c>
      <c r="Q33" s="900">
        <f>SUM(O33:P33)</f>
        <v>136</v>
      </c>
      <c r="R33" s="2352"/>
    </row>
    <row r="34" spans="1:35" s="66" customFormat="1" ht="11.1" customHeight="1">
      <c r="A34" s="295"/>
      <c r="B34" s="1713"/>
      <c r="C34" s="292"/>
      <c r="D34" s="66" t="s">
        <v>245</v>
      </c>
      <c r="G34" s="900">
        <v>0</v>
      </c>
      <c r="H34" s="900">
        <v>0</v>
      </c>
      <c r="I34" s="900">
        <f>SUM(G34:H34)</f>
        <v>0</v>
      </c>
      <c r="J34" s="900"/>
      <c r="K34" s="900">
        <v>48</v>
      </c>
      <c r="L34" s="900">
        <v>13</v>
      </c>
      <c r="M34" s="900">
        <f>SUM(K34:L34)</f>
        <v>61</v>
      </c>
      <c r="N34" s="900"/>
      <c r="O34" s="900">
        <v>48</v>
      </c>
      <c r="P34" s="900">
        <v>13</v>
      </c>
      <c r="Q34" s="900">
        <f>SUM(O34:P34)</f>
        <v>61</v>
      </c>
      <c r="R34" s="2352"/>
    </row>
    <row r="35" spans="1:35" s="66" customFormat="1" ht="12" customHeight="1">
      <c r="A35" s="295"/>
      <c r="B35" s="1713"/>
      <c r="C35" s="540" t="s">
        <v>116</v>
      </c>
      <c r="G35" s="909">
        <f>SUM(G36:G37)</f>
        <v>69</v>
      </c>
      <c r="H35" s="909">
        <f>SUM(H36:H37)</f>
        <v>41</v>
      </c>
      <c r="I35" s="909">
        <f>SUM(G35:H35)</f>
        <v>110</v>
      </c>
      <c r="J35" s="909"/>
      <c r="K35" s="909">
        <f>SUM(K36:K37)</f>
        <v>185</v>
      </c>
      <c r="L35" s="909">
        <f>SUM(L36:L37)</f>
        <v>96</v>
      </c>
      <c r="M35" s="909">
        <f>SUM(K35:L35)</f>
        <v>281</v>
      </c>
      <c r="N35" s="909"/>
      <c r="O35" s="909">
        <f>SUM(O36:O37)</f>
        <v>183</v>
      </c>
      <c r="P35" s="909">
        <f>SUM(P36:P37)</f>
        <v>95</v>
      </c>
      <c r="Q35" s="909">
        <f>SUM(O35:P35)</f>
        <v>278</v>
      </c>
      <c r="R35" s="2352"/>
    </row>
    <row r="36" spans="1:35" s="66" customFormat="1" ht="11.1" customHeight="1">
      <c r="A36" s="295"/>
      <c r="B36" s="1713"/>
      <c r="C36" s="292"/>
      <c r="D36" s="66" t="s">
        <v>239</v>
      </c>
      <c r="G36" s="900">
        <v>54</v>
      </c>
      <c r="H36" s="900">
        <v>39</v>
      </c>
      <c r="I36" s="900">
        <f>SUM(G36:H36)</f>
        <v>93</v>
      </c>
      <c r="J36" s="900"/>
      <c r="K36" s="900">
        <v>119</v>
      </c>
      <c r="L36" s="900">
        <v>87</v>
      </c>
      <c r="M36" s="900">
        <f>SUM(K36:L36)</f>
        <v>206</v>
      </c>
      <c r="N36" s="900"/>
      <c r="O36" s="900">
        <v>118</v>
      </c>
      <c r="P36" s="900">
        <v>86</v>
      </c>
      <c r="Q36" s="900">
        <f>SUM(O36:P36)</f>
        <v>204</v>
      </c>
      <c r="R36" s="2352"/>
    </row>
    <row r="37" spans="1:35" s="66" customFormat="1" ht="11.1" customHeight="1">
      <c r="A37" s="295"/>
      <c r="B37" s="1713"/>
      <c r="C37" s="292"/>
      <c r="D37" s="66" t="s">
        <v>245</v>
      </c>
      <c r="G37" s="900">
        <v>15</v>
      </c>
      <c r="H37" s="900">
        <v>2</v>
      </c>
      <c r="I37" s="900">
        <f>SUM(G37:H37)</f>
        <v>17</v>
      </c>
      <c r="J37" s="900"/>
      <c r="K37" s="900">
        <v>66</v>
      </c>
      <c r="L37" s="900">
        <v>9</v>
      </c>
      <c r="M37" s="900">
        <f>SUM(K37:L37)</f>
        <v>75</v>
      </c>
      <c r="N37" s="900"/>
      <c r="O37" s="900">
        <v>65</v>
      </c>
      <c r="P37" s="900">
        <v>9</v>
      </c>
      <c r="Q37" s="900">
        <f>SUM(O37:P37)</f>
        <v>74</v>
      </c>
      <c r="R37" s="2350"/>
    </row>
    <row r="38" spans="1:35" s="66" customFormat="1" ht="12" customHeight="1">
      <c r="A38" s="295"/>
      <c r="B38" s="1713"/>
      <c r="C38" s="540" t="s">
        <v>70</v>
      </c>
      <c r="G38" s="909">
        <f>SUM(G39:G42)</f>
        <v>55</v>
      </c>
      <c r="H38" s="909">
        <f>SUM(H39:H42)</f>
        <v>93</v>
      </c>
      <c r="I38" s="909">
        <f>SUM(G38:H38)</f>
        <v>148</v>
      </c>
      <c r="J38" s="909"/>
      <c r="K38" s="909">
        <f>SUM(K39:K42)</f>
        <v>150</v>
      </c>
      <c r="L38" s="909">
        <f>SUM(L39:L42)</f>
        <v>256</v>
      </c>
      <c r="M38" s="909">
        <f>SUM(K38:L38)</f>
        <v>406</v>
      </c>
      <c r="N38" s="909"/>
      <c r="O38" s="909">
        <f>SUM(O39:O42)</f>
        <v>118</v>
      </c>
      <c r="P38" s="909">
        <f>SUM(P39:P42)</f>
        <v>222</v>
      </c>
      <c r="Q38" s="909">
        <f>SUM(O38:P38)</f>
        <v>340</v>
      </c>
      <c r="R38" s="2352"/>
    </row>
    <row r="39" spans="1:35" s="66" customFormat="1" ht="11.1" customHeight="1">
      <c r="A39" s="295"/>
      <c r="B39" s="1713"/>
      <c r="C39" s="292"/>
      <c r="D39" s="66" t="s">
        <v>240</v>
      </c>
      <c r="G39" s="900">
        <v>40</v>
      </c>
      <c r="H39" s="900">
        <v>50</v>
      </c>
      <c r="I39" s="900">
        <f>SUM(G39:H39)</f>
        <v>90</v>
      </c>
      <c r="J39" s="900"/>
      <c r="K39" s="900">
        <v>95</v>
      </c>
      <c r="L39" s="900">
        <v>116</v>
      </c>
      <c r="M39" s="900">
        <f>SUM(K39:L39)</f>
        <v>211</v>
      </c>
      <c r="N39" s="900"/>
      <c r="O39" s="900">
        <v>64</v>
      </c>
      <c r="P39" s="900">
        <v>96</v>
      </c>
      <c r="Q39" s="900">
        <f>SUM(O39:P39)</f>
        <v>160</v>
      </c>
      <c r="R39" s="2352"/>
    </row>
    <row r="40" spans="1:35" s="66" customFormat="1" ht="11.1" customHeight="1">
      <c r="A40" s="295"/>
      <c r="B40" s="1713"/>
      <c r="C40" s="292"/>
      <c r="D40" s="66" t="s">
        <v>244</v>
      </c>
      <c r="G40" s="900">
        <v>0</v>
      </c>
      <c r="H40" s="900">
        <v>0</v>
      </c>
      <c r="I40" s="900">
        <f>SUM(G40:H40)</f>
        <v>0</v>
      </c>
      <c r="J40" s="900"/>
      <c r="K40" s="900">
        <v>7</v>
      </c>
      <c r="L40" s="900">
        <v>6</v>
      </c>
      <c r="M40" s="900">
        <f>SUM(K40:L40)</f>
        <v>13</v>
      </c>
      <c r="N40" s="900"/>
      <c r="O40" s="900">
        <v>7</v>
      </c>
      <c r="P40" s="900">
        <v>6</v>
      </c>
      <c r="Q40" s="900">
        <f>SUM(O40:P40)</f>
        <v>13</v>
      </c>
      <c r="R40" s="2351"/>
    </row>
    <row r="41" spans="1:35" s="66" customFormat="1" ht="11.1" customHeight="1">
      <c r="A41" s="295"/>
      <c r="B41" s="1713"/>
      <c r="C41" s="292"/>
      <c r="D41" s="66" t="s">
        <v>243</v>
      </c>
      <c r="G41" s="900">
        <v>8</v>
      </c>
      <c r="H41" s="900">
        <v>9</v>
      </c>
      <c r="I41" s="900">
        <f>SUM(G41:H41)</f>
        <v>17</v>
      </c>
      <c r="J41" s="900"/>
      <c r="K41" s="900">
        <v>26</v>
      </c>
      <c r="L41" s="900">
        <v>29</v>
      </c>
      <c r="M41" s="900">
        <f>SUM(K41:L41)</f>
        <v>55</v>
      </c>
      <c r="N41" s="900"/>
      <c r="O41" s="900">
        <v>28</v>
      </c>
      <c r="P41" s="900">
        <v>27</v>
      </c>
      <c r="Q41" s="900">
        <f>SUM(O41:P41)</f>
        <v>55</v>
      </c>
      <c r="R41" s="2350"/>
    </row>
    <row r="42" spans="1:35" s="66" customFormat="1" ht="11.1" customHeight="1">
      <c r="A42" s="295"/>
      <c r="B42" s="1713"/>
      <c r="C42" s="292"/>
      <c r="D42" s="66" t="s">
        <v>238</v>
      </c>
      <c r="G42" s="900">
        <v>7</v>
      </c>
      <c r="H42" s="900">
        <v>34</v>
      </c>
      <c r="I42" s="900">
        <f>SUM(G42:H42)</f>
        <v>41</v>
      </c>
      <c r="J42" s="900"/>
      <c r="K42" s="900">
        <v>22</v>
      </c>
      <c r="L42" s="900">
        <v>105</v>
      </c>
      <c r="M42" s="900">
        <f>SUM(K42:L42)</f>
        <v>127</v>
      </c>
      <c r="N42" s="900"/>
      <c r="O42" s="900">
        <v>19</v>
      </c>
      <c r="P42" s="900">
        <v>93</v>
      </c>
      <c r="Q42" s="900">
        <f>SUM(O42:P42)</f>
        <v>112</v>
      </c>
      <c r="R42" s="2350"/>
    </row>
    <row r="43" spans="1:35" s="66" customFormat="1" ht="12" customHeight="1">
      <c r="A43" s="295"/>
      <c r="B43" s="1713"/>
      <c r="C43" s="540" t="s">
        <v>129</v>
      </c>
      <c r="G43" s="909">
        <f>SUM(G44:G45)</f>
        <v>52</v>
      </c>
      <c r="H43" s="909">
        <f>SUM(H44:H45)</f>
        <v>18</v>
      </c>
      <c r="I43" s="909">
        <f>SUM(G43:H43)</f>
        <v>70</v>
      </c>
      <c r="J43" s="909"/>
      <c r="K43" s="909">
        <f>SUM(K44:K45)</f>
        <v>129</v>
      </c>
      <c r="L43" s="909">
        <f>SUM(L44:L45)</f>
        <v>104</v>
      </c>
      <c r="M43" s="909">
        <f>SUM(K43:L43)</f>
        <v>233</v>
      </c>
      <c r="N43" s="909"/>
      <c r="O43" s="909">
        <f>SUM(O44:O45)</f>
        <v>127</v>
      </c>
      <c r="P43" s="909">
        <f>SUM(P44:P45)</f>
        <v>103</v>
      </c>
      <c r="Q43" s="909">
        <f>SUM(O43:P43)</f>
        <v>230</v>
      </c>
      <c r="R43" s="2350"/>
    </row>
    <row r="44" spans="1:35" s="66" customFormat="1" ht="11.1" customHeight="1">
      <c r="A44" s="295"/>
      <c r="B44" s="1713"/>
      <c r="C44" s="292"/>
      <c r="D44" s="66" t="s">
        <v>240</v>
      </c>
      <c r="G44" s="900">
        <v>7</v>
      </c>
      <c r="H44" s="900">
        <v>7</v>
      </c>
      <c r="I44" s="900">
        <f>SUM(G44:H44)</f>
        <v>14</v>
      </c>
      <c r="J44" s="900"/>
      <c r="K44" s="900">
        <v>42</v>
      </c>
      <c r="L44" s="900">
        <v>53</v>
      </c>
      <c r="M44" s="900">
        <f>SUM(K44:L44)</f>
        <v>95</v>
      </c>
      <c r="N44" s="900"/>
      <c r="O44" s="900">
        <v>41</v>
      </c>
      <c r="P44" s="900">
        <v>53</v>
      </c>
      <c r="Q44" s="900">
        <f>SUM(O44:P44)</f>
        <v>94</v>
      </c>
      <c r="R44" s="2350"/>
    </row>
    <row r="45" spans="1:35" s="66" customFormat="1" ht="11.1" customHeight="1">
      <c r="A45" s="295"/>
      <c r="B45" s="1713"/>
      <c r="C45" s="292"/>
      <c r="D45" s="66" t="s">
        <v>239</v>
      </c>
      <c r="G45" s="900">
        <v>45</v>
      </c>
      <c r="H45" s="900">
        <v>11</v>
      </c>
      <c r="I45" s="900">
        <f>SUM(G45:H45)</f>
        <v>56</v>
      </c>
      <c r="J45" s="900"/>
      <c r="K45" s="900">
        <v>87</v>
      </c>
      <c r="L45" s="900">
        <v>51</v>
      </c>
      <c r="M45" s="900">
        <f>SUM(K45:L45)</f>
        <v>138</v>
      </c>
      <c r="N45" s="900"/>
      <c r="O45" s="900">
        <v>86</v>
      </c>
      <c r="P45" s="900">
        <v>50</v>
      </c>
      <c r="Q45" s="900">
        <f>SUM(O45:P45)</f>
        <v>136</v>
      </c>
      <c r="R45" s="292"/>
      <c r="V45" s="417"/>
      <c r="W45" s="417"/>
      <c r="X45" s="417"/>
      <c r="Y45" s="417"/>
      <c r="Z45" s="417"/>
      <c r="AA45" s="417"/>
      <c r="AB45" s="417"/>
      <c r="AC45" s="417"/>
      <c r="AD45" s="417"/>
      <c r="AE45" s="417"/>
      <c r="AF45" s="417"/>
      <c r="AG45" s="417"/>
      <c r="AH45" s="417"/>
      <c r="AI45" s="417"/>
    </row>
    <row r="46" spans="1:35" s="66" customFormat="1" ht="12" customHeight="1">
      <c r="A46" s="295"/>
      <c r="B46" s="1713"/>
      <c r="C46" s="540" t="s">
        <v>128</v>
      </c>
      <c r="G46" s="909">
        <f>SUM(G47:G49)</f>
        <v>0</v>
      </c>
      <c r="H46" s="909">
        <f>SUM(H47:H49)</f>
        <v>0</v>
      </c>
      <c r="I46" s="909">
        <f>SUM(G46:H46)</f>
        <v>0</v>
      </c>
      <c r="J46" s="909"/>
      <c r="K46" s="909">
        <f>SUM(K47:K49)</f>
        <v>64</v>
      </c>
      <c r="L46" s="909">
        <f>SUM(L47:L49)</f>
        <v>36</v>
      </c>
      <c r="M46" s="909">
        <f>SUM(K46:L46)</f>
        <v>100</v>
      </c>
      <c r="N46" s="909"/>
      <c r="O46" s="909">
        <f>SUM(O47:O49)</f>
        <v>63</v>
      </c>
      <c r="P46" s="909">
        <f>SUM(P47:P49)</f>
        <v>36</v>
      </c>
      <c r="Q46" s="909">
        <f>SUM(O46:P46)</f>
        <v>99</v>
      </c>
      <c r="R46" s="292"/>
      <c r="V46" s="417"/>
      <c r="W46" s="417"/>
      <c r="X46" s="417"/>
      <c r="Y46" s="417"/>
      <c r="Z46" s="417"/>
      <c r="AA46" s="417"/>
      <c r="AB46" s="417"/>
      <c r="AC46" s="417"/>
      <c r="AD46" s="417"/>
      <c r="AE46" s="417"/>
      <c r="AF46" s="417"/>
      <c r="AG46" s="417"/>
      <c r="AH46" s="417"/>
      <c r="AI46" s="417"/>
    </row>
    <row r="47" spans="1:35" s="66" customFormat="1" ht="11.1" customHeight="1">
      <c r="A47" s="295"/>
      <c r="B47" s="1713"/>
      <c r="C47" s="292"/>
      <c r="D47" s="66" t="s">
        <v>240</v>
      </c>
      <c r="G47" s="900">
        <v>0</v>
      </c>
      <c r="H47" s="900">
        <v>0</v>
      </c>
      <c r="I47" s="900">
        <f>SUM(G47:H47)</f>
        <v>0</v>
      </c>
      <c r="J47" s="900"/>
      <c r="K47" s="900">
        <v>22</v>
      </c>
      <c r="L47" s="900">
        <v>22</v>
      </c>
      <c r="M47" s="900">
        <f>SUM(K47:L47)</f>
        <v>44</v>
      </c>
      <c r="N47" s="900"/>
      <c r="O47" s="900">
        <v>22</v>
      </c>
      <c r="P47" s="900">
        <v>22</v>
      </c>
      <c r="Q47" s="900">
        <f>SUM(O47:P47)</f>
        <v>44</v>
      </c>
      <c r="R47" s="292"/>
      <c r="V47" s="417"/>
      <c r="W47" s="417"/>
      <c r="X47" s="417"/>
      <c r="Y47" s="417"/>
      <c r="Z47" s="417"/>
      <c r="AA47" s="417"/>
      <c r="AB47" s="417"/>
      <c r="AC47" s="417"/>
      <c r="AD47" s="417"/>
      <c r="AE47" s="417"/>
      <c r="AF47" s="417"/>
      <c r="AG47" s="417"/>
      <c r="AH47" s="417"/>
      <c r="AI47" s="417"/>
    </row>
    <row r="48" spans="1:35" s="66" customFormat="1" ht="11.1" customHeight="1">
      <c r="A48" s="295"/>
      <c r="B48" s="1713"/>
      <c r="C48" s="292"/>
      <c r="D48" s="66" t="s">
        <v>241</v>
      </c>
      <c r="G48" s="900">
        <v>0</v>
      </c>
      <c r="H48" s="900">
        <v>0</v>
      </c>
      <c r="I48" s="900">
        <f>SUM(G48:H48)</f>
        <v>0</v>
      </c>
      <c r="J48" s="900"/>
      <c r="K48" s="900">
        <v>0</v>
      </c>
      <c r="L48" s="900">
        <v>0</v>
      </c>
      <c r="M48" s="900">
        <f>SUM(K48:L48)</f>
        <v>0</v>
      </c>
      <c r="N48" s="900"/>
      <c r="O48" s="900">
        <v>0</v>
      </c>
      <c r="P48" s="900">
        <v>0</v>
      </c>
      <c r="Q48" s="900">
        <f>SUM(O48:P48)</f>
        <v>0</v>
      </c>
      <c r="R48" s="292"/>
      <c r="V48" s="417"/>
      <c r="W48" s="417"/>
      <c r="X48" s="417"/>
      <c r="Y48" s="417"/>
      <c r="Z48" s="417"/>
      <c r="AA48" s="417"/>
      <c r="AB48" s="417"/>
      <c r="AC48" s="417"/>
      <c r="AD48" s="417"/>
      <c r="AE48" s="417"/>
      <c r="AF48" s="417"/>
      <c r="AG48" s="417"/>
      <c r="AH48" s="417"/>
      <c r="AI48" s="417"/>
    </row>
    <row r="49" spans="1:35" s="66" customFormat="1" ht="11.1" customHeight="1">
      <c r="A49" s="295"/>
      <c r="B49" s="1713"/>
      <c r="C49" s="292"/>
      <c r="D49" s="66" t="s">
        <v>239</v>
      </c>
      <c r="G49" s="900">
        <v>0</v>
      </c>
      <c r="H49" s="900">
        <v>0</v>
      </c>
      <c r="I49" s="900">
        <f>SUM(G49:H49)</f>
        <v>0</v>
      </c>
      <c r="J49" s="900"/>
      <c r="K49" s="900">
        <v>42</v>
      </c>
      <c r="L49" s="900">
        <v>14</v>
      </c>
      <c r="M49" s="900">
        <f>SUM(K49:L49)</f>
        <v>56</v>
      </c>
      <c r="N49" s="900"/>
      <c r="O49" s="900">
        <v>41</v>
      </c>
      <c r="P49" s="900">
        <v>14</v>
      </c>
      <c r="Q49" s="900">
        <f>SUM(O49:P49)</f>
        <v>55</v>
      </c>
      <c r="R49" s="292"/>
      <c r="V49" s="417"/>
      <c r="W49" s="417"/>
      <c r="X49" s="417"/>
      <c r="Y49" s="417"/>
      <c r="Z49" s="417"/>
      <c r="AA49" s="417"/>
      <c r="AB49" s="417"/>
      <c r="AC49" s="417"/>
      <c r="AD49" s="417"/>
      <c r="AE49" s="417"/>
      <c r="AF49" s="417"/>
      <c r="AG49" s="417"/>
      <c r="AH49" s="417"/>
      <c r="AI49" s="417"/>
    </row>
    <row r="50" spans="1:35" s="66" customFormat="1" ht="12" customHeight="1">
      <c r="A50" s="295"/>
      <c r="B50" s="1713"/>
      <c r="C50" s="540" t="s">
        <v>1220</v>
      </c>
      <c r="G50" s="909">
        <f>SUM(G51:G52)</f>
        <v>0</v>
      </c>
      <c r="H50" s="909">
        <f>SUM(H51:H52)</f>
        <v>0</v>
      </c>
      <c r="I50" s="909">
        <f>SUM(G50:H50)</f>
        <v>0</v>
      </c>
      <c r="J50" s="909"/>
      <c r="K50" s="909">
        <f>SUM(K51:K52)</f>
        <v>58</v>
      </c>
      <c r="L50" s="909">
        <f>SUM(L51:L52)</f>
        <v>19</v>
      </c>
      <c r="M50" s="909">
        <f>SUM(K50:L50)</f>
        <v>77</v>
      </c>
      <c r="N50" s="909"/>
      <c r="O50" s="909">
        <f>SUM(O51:O52)</f>
        <v>58</v>
      </c>
      <c r="P50" s="909">
        <f>SUM(P51:P52)</f>
        <v>19</v>
      </c>
      <c r="Q50" s="909">
        <f>SUM(O50:P50)</f>
        <v>77</v>
      </c>
      <c r="R50" s="292"/>
      <c r="V50" s="417"/>
      <c r="W50" s="417"/>
      <c r="X50" s="417"/>
      <c r="Y50" s="417"/>
      <c r="Z50" s="417"/>
      <c r="AA50" s="417"/>
      <c r="AB50" s="417"/>
      <c r="AC50" s="417"/>
      <c r="AD50" s="417"/>
      <c r="AE50" s="417"/>
      <c r="AF50" s="417"/>
      <c r="AG50" s="417"/>
      <c r="AH50" s="417"/>
      <c r="AI50" s="417"/>
    </row>
    <row r="51" spans="1:35" s="66" customFormat="1" ht="11.1" customHeight="1">
      <c r="A51" s="295"/>
      <c r="B51" s="1713"/>
      <c r="C51" s="292"/>
      <c r="D51" s="66" t="s">
        <v>240</v>
      </c>
      <c r="G51" s="900">
        <v>0</v>
      </c>
      <c r="H51" s="900">
        <v>0</v>
      </c>
      <c r="I51" s="900">
        <f>SUM(G51:H51)</f>
        <v>0</v>
      </c>
      <c r="J51" s="900"/>
      <c r="K51" s="900">
        <v>33</v>
      </c>
      <c r="L51" s="900">
        <v>10</v>
      </c>
      <c r="M51" s="900">
        <f>SUM(K51:L51)</f>
        <v>43</v>
      </c>
      <c r="N51" s="900"/>
      <c r="O51" s="900">
        <v>32</v>
      </c>
      <c r="P51" s="900">
        <v>11</v>
      </c>
      <c r="Q51" s="900">
        <f>SUM(O51:P51)</f>
        <v>43</v>
      </c>
      <c r="R51" s="292"/>
      <c r="V51" s="417"/>
      <c r="W51" s="417"/>
      <c r="X51" s="417"/>
      <c r="Y51" s="417"/>
      <c r="Z51" s="417"/>
      <c r="AA51" s="417"/>
      <c r="AB51" s="417"/>
      <c r="AC51" s="417"/>
      <c r="AD51" s="417"/>
      <c r="AE51" s="417"/>
      <c r="AF51" s="417"/>
      <c r="AG51" s="417"/>
      <c r="AH51" s="417"/>
      <c r="AI51" s="417"/>
    </row>
    <row r="52" spans="1:35" s="66" customFormat="1" ht="11.1" customHeight="1">
      <c r="A52" s="295"/>
      <c r="B52" s="1713"/>
      <c r="C52" s="292"/>
      <c r="D52" s="66" t="s">
        <v>239</v>
      </c>
      <c r="G52" s="900">
        <v>0</v>
      </c>
      <c r="H52" s="900">
        <v>0</v>
      </c>
      <c r="I52" s="900">
        <f>SUM(G52:H52)</f>
        <v>0</v>
      </c>
      <c r="J52" s="900"/>
      <c r="K52" s="900">
        <v>25</v>
      </c>
      <c r="L52" s="900">
        <v>9</v>
      </c>
      <c r="M52" s="900">
        <f>SUM(K52:L52)</f>
        <v>34</v>
      </c>
      <c r="N52" s="900"/>
      <c r="O52" s="900">
        <v>26</v>
      </c>
      <c r="P52" s="900">
        <v>8</v>
      </c>
      <c r="Q52" s="900">
        <f>SUM(O52:P52)</f>
        <v>34</v>
      </c>
      <c r="R52" s="292"/>
      <c r="V52" s="417"/>
      <c r="W52" s="417"/>
      <c r="X52" s="417"/>
      <c r="Y52" s="417"/>
      <c r="Z52" s="417"/>
      <c r="AA52" s="417"/>
      <c r="AB52" s="417"/>
      <c r="AC52" s="417"/>
      <c r="AD52" s="417"/>
      <c r="AE52" s="417"/>
      <c r="AF52" s="417"/>
      <c r="AG52" s="417"/>
      <c r="AH52" s="417"/>
      <c r="AI52" s="417"/>
    </row>
    <row r="53" spans="1:35" s="66" customFormat="1" ht="12" customHeight="1">
      <c r="A53" s="295"/>
      <c r="B53" s="1713"/>
      <c r="C53" s="540" t="s">
        <v>127</v>
      </c>
      <c r="G53" s="909">
        <f>SUM(G54)</f>
        <v>0</v>
      </c>
      <c r="H53" s="909">
        <f>SUM(H54:H56)</f>
        <v>0</v>
      </c>
      <c r="I53" s="909">
        <f>SUM(I54:I56)</f>
        <v>0</v>
      </c>
      <c r="J53" s="909"/>
      <c r="K53" s="909">
        <f>SUM(K54:K56)</f>
        <v>97</v>
      </c>
      <c r="L53" s="909">
        <f>SUM(L54:L56)</f>
        <v>33</v>
      </c>
      <c r="M53" s="909">
        <f>SUM(K53:L53)</f>
        <v>130</v>
      </c>
      <c r="N53" s="909"/>
      <c r="O53" s="909">
        <f>SUM(O54:O56)</f>
        <v>95</v>
      </c>
      <c r="P53" s="909">
        <f>SUM(P54:P56)</f>
        <v>32</v>
      </c>
      <c r="Q53" s="909">
        <f>SUM(O53:P53)</f>
        <v>127</v>
      </c>
      <c r="R53" s="292"/>
      <c r="V53" s="417"/>
      <c r="W53" s="417"/>
      <c r="X53" s="417"/>
      <c r="Y53" s="417"/>
      <c r="Z53" s="417"/>
      <c r="AA53" s="417"/>
      <c r="AB53" s="417"/>
      <c r="AC53" s="417"/>
      <c r="AD53" s="417"/>
      <c r="AE53" s="417"/>
      <c r="AF53" s="417"/>
      <c r="AG53" s="417"/>
      <c r="AH53" s="417"/>
      <c r="AI53" s="417"/>
    </row>
    <row r="54" spans="1:35" s="417" customFormat="1" ht="11.1" customHeight="1">
      <c r="A54" s="295"/>
      <c r="B54" s="1713"/>
      <c r="C54" s="542"/>
      <c r="D54" s="66" t="s">
        <v>240</v>
      </c>
      <c r="E54" s="66"/>
      <c r="F54" s="66"/>
      <c r="G54" s="900">
        <v>0</v>
      </c>
      <c r="H54" s="900">
        <v>0</v>
      </c>
      <c r="I54" s="900">
        <f>SUM(G54:H54)</f>
        <v>0</v>
      </c>
      <c r="J54" s="900"/>
      <c r="K54" s="900">
        <v>45</v>
      </c>
      <c r="L54" s="900">
        <v>15</v>
      </c>
      <c r="M54" s="900">
        <f>SUM(K54:L54)</f>
        <v>60</v>
      </c>
      <c r="N54" s="900"/>
      <c r="O54" s="900">
        <v>45</v>
      </c>
      <c r="P54" s="900">
        <v>15</v>
      </c>
      <c r="Q54" s="900">
        <f>SUM(O54:P54)</f>
        <v>60</v>
      </c>
      <c r="R54" s="292"/>
    </row>
    <row r="55" spans="1:35" s="66" customFormat="1" ht="11.1" customHeight="1">
      <c r="A55" s="295"/>
      <c r="B55" s="1713"/>
      <c r="C55" s="542"/>
      <c r="D55" s="66" t="s">
        <v>239</v>
      </c>
      <c r="G55" s="900">
        <v>0</v>
      </c>
      <c r="H55" s="900">
        <v>0</v>
      </c>
      <c r="I55" s="900">
        <f>SUM(G55:H55)</f>
        <v>0</v>
      </c>
      <c r="J55" s="900"/>
      <c r="K55" s="900">
        <v>38</v>
      </c>
      <c r="L55" s="900">
        <v>13</v>
      </c>
      <c r="M55" s="900">
        <f>SUM(K55:L55)</f>
        <v>51</v>
      </c>
      <c r="N55" s="900"/>
      <c r="O55" s="900">
        <v>36</v>
      </c>
      <c r="P55" s="900">
        <v>12</v>
      </c>
      <c r="Q55" s="900">
        <f>SUM(O55:P55)</f>
        <v>48</v>
      </c>
      <c r="R55" s="292"/>
      <c r="V55" s="417"/>
      <c r="W55" s="417"/>
      <c r="X55" s="417"/>
      <c r="Y55" s="417"/>
      <c r="Z55" s="417"/>
      <c r="AA55" s="417"/>
      <c r="AB55" s="417"/>
      <c r="AC55" s="417"/>
      <c r="AD55" s="417"/>
      <c r="AE55" s="417"/>
      <c r="AF55" s="417"/>
      <c r="AG55" s="417"/>
      <c r="AH55" s="417"/>
      <c r="AI55" s="417"/>
    </row>
    <row r="56" spans="1:35" s="66" customFormat="1" ht="11.1" customHeight="1">
      <c r="A56" s="295"/>
      <c r="B56" s="1713"/>
      <c r="C56" s="542"/>
      <c r="D56" s="66" t="s">
        <v>238</v>
      </c>
      <c r="G56" s="900">
        <v>0</v>
      </c>
      <c r="H56" s="900">
        <v>0</v>
      </c>
      <c r="I56" s="900">
        <f>SUM(G56:H56)</f>
        <v>0</v>
      </c>
      <c r="J56" s="900"/>
      <c r="K56" s="900">
        <v>14</v>
      </c>
      <c r="L56" s="900">
        <v>5</v>
      </c>
      <c r="M56" s="900">
        <f>SUM(K56:L56)</f>
        <v>19</v>
      </c>
      <c r="N56" s="900"/>
      <c r="O56" s="900">
        <v>14</v>
      </c>
      <c r="P56" s="900">
        <v>5</v>
      </c>
      <c r="Q56" s="900">
        <f>SUM(O56:P56)</f>
        <v>19</v>
      </c>
      <c r="R56" s="292"/>
      <c r="V56" s="417"/>
      <c r="W56" s="417"/>
      <c r="X56" s="417"/>
      <c r="Y56" s="417"/>
      <c r="Z56" s="417"/>
      <c r="AA56" s="417"/>
      <c r="AB56" s="417"/>
      <c r="AC56" s="417"/>
      <c r="AD56" s="417"/>
      <c r="AE56" s="417"/>
      <c r="AF56" s="417"/>
      <c r="AG56" s="417"/>
      <c r="AH56" s="417"/>
      <c r="AI56" s="417"/>
    </row>
    <row r="57" spans="1:35" s="66" customFormat="1" ht="12" customHeight="1">
      <c r="A57" s="295"/>
      <c r="B57" s="1713"/>
      <c r="C57" s="540" t="s">
        <v>38</v>
      </c>
      <c r="D57" s="364"/>
      <c r="E57" s="364"/>
      <c r="F57" s="364"/>
      <c r="G57" s="909">
        <f>SUM(G58)</f>
        <v>0</v>
      </c>
      <c r="H57" s="909">
        <f>SUM(H58)</f>
        <v>0</v>
      </c>
      <c r="I57" s="909">
        <f>SUM(G57:H57)</f>
        <v>0</v>
      </c>
      <c r="J57" s="909"/>
      <c r="K57" s="909">
        <f>SUM(K58)</f>
        <v>33</v>
      </c>
      <c r="L57" s="909">
        <f>SUM(L58)</f>
        <v>31</v>
      </c>
      <c r="M57" s="909">
        <f>SUM(K57:L57)</f>
        <v>64</v>
      </c>
      <c r="N57" s="909"/>
      <c r="O57" s="909">
        <f>SUM(O58)</f>
        <v>31</v>
      </c>
      <c r="P57" s="909">
        <f>SUM(P58)</f>
        <v>33</v>
      </c>
      <c r="Q57" s="909">
        <f>SUM(O57:P57)</f>
        <v>64</v>
      </c>
      <c r="R57" s="292"/>
      <c r="V57" s="417"/>
      <c r="W57" s="417"/>
      <c r="X57" s="417"/>
      <c r="Y57" s="417"/>
      <c r="Z57" s="417"/>
      <c r="AA57" s="417"/>
      <c r="AB57" s="417"/>
      <c r="AC57" s="417"/>
      <c r="AD57" s="417"/>
      <c r="AE57" s="417"/>
      <c r="AF57" s="417"/>
      <c r="AG57" s="417"/>
      <c r="AH57" s="417"/>
      <c r="AI57" s="417"/>
    </row>
    <row r="58" spans="1:35" s="66" customFormat="1" ht="11.1" customHeight="1">
      <c r="A58" s="295"/>
      <c r="B58" s="1832"/>
      <c r="C58" s="292"/>
      <c r="D58" s="66" t="s">
        <v>237</v>
      </c>
      <c r="G58" s="900">
        <v>0</v>
      </c>
      <c r="H58" s="900">
        <v>0</v>
      </c>
      <c r="I58" s="900">
        <f>SUM(G58:H58)</f>
        <v>0</v>
      </c>
      <c r="J58" s="900"/>
      <c r="K58" s="900">
        <v>33</v>
      </c>
      <c r="L58" s="900">
        <v>31</v>
      </c>
      <c r="M58" s="900">
        <f>SUM(K58:L58)</f>
        <v>64</v>
      </c>
      <c r="N58" s="900"/>
      <c r="O58" s="900">
        <v>31</v>
      </c>
      <c r="P58" s="900">
        <v>33</v>
      </c>
      <c r="Q58" s="900">
        <f>SUM(O58:P58)</f>
        <v>64</v>
      </c>
      <c r="R58" s="292"/>
      <c r="V58" s="417"/>
      <c r="W58" s="417"/>
      <c r="X58" s="417"/>
      <c r="Y58" s="417"/>
      <c r="Z58" s="417"/>
      <c r="AA58" s="417"/>
      <c r="AB58" s="417"/>
      <c r="AC58" s="417"/>
      <c r="AD58" s="417"/>
      <c r="AE58" s="417"/>
      <c r="AF58" s="417"/>
      <c r="AG58" s="417"/>
      <c r="AH58" s="417"/>
      <c r="AI58" s="417"/>
    </row>
    <row r="59" spans="1:35" s="66" customFormat="1" ht="12" customHeight="1">
      <c r="A59" s="295"/>
      <c r="B59" s="1712">
        <v>1403</v>
      </c>
      <c r="C59" s="338" t="s">
        <v>17</v>
      </c>
      <c r="D59" s="78"/>
      <c r="E59" s="78"/>
      <c r="F59" s="78"/>
      <c r="G59" s="906">
        <f>SUM(G60+G62+G64)</f>
        <v>0</v>
      </c>
      <c r="H59" s="906">
        <f>SUM(H60+H62+H64)</f>
        <v>0</v>
      </c>
      <c r="I59" s="906">
        <f>SUM(G59:H59)</f>
        <v>0</v>
      </c>
      <c r="J59" s="906"/>
      <c r="K59" s="906">
        <f>SUM(K60+K62+K64)</f>
        <v>121</v>
      </c>
      <c r="L59" s="906">
        <f>SUM(L60+L62+L64)</f>
        <v>151</v>
      </c>
      <c r="M59" s="906">
        <f>SUM(K59:L59)</f>
        <v>272</v>
      </c>
      <c r="N59" s="2325"/>
      <c r="O59" s="906">
        <f>SUM(O60+O62+O64)</f>
        <v>92</v>
      </c>
      <c r="P59" s="906">
        <f>SUM(P60+P62+P64)</f>
        <v>87</v>
      </c>
      <c r="Q59" s="906">
        <f>SUM(O59:P59)</f>
        <v>179</v>
      </c>
      <c r="R59" s="292"/>
      <c r="V59" s="417"/>
      <c r="W59" s="417"/>
      <c r="X59" s="417"/>
      <c r="Y59" s="417"/>
      <c r="Z59" s="417"/>
      <c r="AA59" s="417"/>
      <c r="AB59" s="417"/>
      <c r="AC59" s="417"/>
      <c r="AD59" s="417"/>
      <c r="AE59" s="417"/>
      <c r="AF59" s="417"/>
      <c r="AG59" s="417"/>
      <c r="AH59" s="417"/>
      <c r="AI59" s="417"/>
    </row>
    <row r="60" spans="1:35" s="66" customFormat="1" ht="12" customHeight="1">
      <c r="A60" s="295"/>
      <c r="B60" s="1713"/>
      <c r="C60" s="540" t="s">
        <v>39</v>
      </c>
      <c r="G60" s="909">
        <f>SUM(G61:G61)</f>
        <v>0</v>
      </c>
      <c r="H60" s="909">
        <f>SUM(H61:H61)</f>
        <v>0</v>
      </c>
      <c r="I60" s="909">
        <f>SUM(G60:H60)</f>
        <v>0</v>
      </c>
      <c r="J60" s="909"/>
      <c r="K60" s="909">
        <f>SUM(K61:K61)</f>
        <v>29</v>
      </c>
      <c r="L60" s="909">
        <f>SUM(L61:L61)</f>
        <v>63</v>
      </c>
      <c r="M60" s="909">
        <f>SUM(K60:L60)</f>
        <v>92</v>
      </c>
      <c r="N60" s="909"/>
      <c r="O60" s="909">
        <f>SUM(O61:O61)</f>
        <v>8</v>
      </c>
      <c r="P60" s="909">
        <f>SUM(P61:P61)</f>
        <v>18</v>
      </c>
      <c r="Q60" s="909">
        <f>SUM(O60:P60)</f>
        <v>26</v>
      </c>
      <c r="R60" s="292"/>
      <c r="V60" s="417"/>
      <c r="W60" s="417"/>
      <c r="X60" s="417"/>
      <c r="Y60" s="417"/>
      <c r="Z60" s="417"/>
      <c r="AA60" s="417"/>
      <c r="AB60" s="417"/>
      <c r="AC60" s="417"/>
      <c r="AD60" s="417"/>
      <c r="AE60" s="417"/>
      <c r="AF60" s="417"/>
      <c r="AG60" s="417"/>
      <c r="AH60" s="417"/>
      <c r="AI60" s="417"/>
    </row>
    <row r="61" spans="1:35" s="66" customFormat="1" ht="11.1" customHeight="1">
      <c r="A61" s="295"/>
      <c r="B61" s="1713"/>
      <c r="C61" s="292"/>
      <c r="D61" s="66" t="s">
        <v>234</v>
      </c>
      <c r="G61" s="900">
        <v>0</v>
      </c>
      <c r="H61" s="900">
        <v>0</v>
      </c>
      <c r="I61" s="900">
        <f>SUM(G61:H61)</f>
        <v>0</v>
      </c>
      <c r="J61" s="900"/>
      <c r="K61" s="900">
        <v>29</v>
      </c>
      <c r="L61" s="900">
        <v>63</v>
      </c>
      <c r="M61" s="900">
        <f>SUM(K61:L61)</f>
        <v>92</v>
      </c>
      <c r="N61" s="900"/>
      <c r="O61" s="900">
        <v>8</v>
      </c>
      <c r="P61" s="900">
        <v>18</v>
      </c>
      <c r="Q61" s="900">
        <f>SUM(O61:P61)</f>
        <v>26</v>
      </c>
      <c r="R61" s="292"/>
      <c r="V61" s="417"/>
      <c r="W61" s="417"/>
      <c r="X61" s="417"/>
      <c r="Y61" s="417"/>
      <c r="Z61" s="417"/>
      <c r="AA61" s="417"/>
      <c r="AB61" s="417"/>
      <c r="AC61" s="417"/>
      <c r="AD61" s="417"/>
      <c r="AE61" s="417"/>
      <c r="AF61" s="417"/>
      <c r="AG61" s="417"/>
      <c r="AH61" s="417"/>
      <c r="AI61" s="417"/>
    </row>
    <row r="62" spans="1:35" s="66" customFormat="1" ht="12" customHeight="1">
      <c r="A62" s="295"/>
      <c r="B62" s="1713"/>
      <c r="C62" s="540" t="s">
        <v>18</v>
      </c>
      <c r="G62" s="909">
        <f>SUM(G63)</f>
        <v>0</v>
      </c>
      <c r="H62" s="909">
        <f>SUM(H63)</f>
        <v>0</v>
      </c>
      <c r="I62" s="909">
        <f>SUM(G62:H62)</f>
        <v>0</v>
      </c>
      <c r="J62" s="909"/>
      <c r="K62" s="909">
        <f>SUM(K63)</f>
        <v>17</v>
      </c>
      <c r="L62" s="909">
        <f>SUM(L63)</f>
        <v>40</v>
      </c>
      <c r="M62" s="909">
        <f>SUM(K62:L62)</f>
        <v>57</v>
      </c>
      <c r="N62" s="909"/>
      <c r="O62" s="909">
        <f>SUM(O63)</f>
        <v>11</v>
      </c>
      <c r="P62" s="909">
        <f>SUM(P63)</f>
        <v>25</v>
      </c>
      <c r="Q62" s="909">
        <f>SUM(O62:P62)</f>
        <v>36</v>
      </c>
      <c r="R62" s="292"/>
      <c r="V62" s="417"/>
      <c r="W62" s="417"/>
      <c r="X62" s="417"/>
      <c r="Y62" s="417"/>
      <c r="Z62" s="417"/>
      <c r="AA62" s="417"/>
      <c r="AB62" s="417"/>
      <c r="AC62" s="417"/>
      <c r="AD62" s="417"/>
      <c r="AE62" s="417"/>
      <c r="AF62" s="417"/>
      <c r="AG62" s="417"/>
      <c r="AH62" s="417"/>
      <c r="AI62" s="417"/>
    </row>
    <row r="63" spans="1:35" s="66" customFormat="1" ht="11.1" customHeight="1">
      <c r="A63" s="295"/>
      <c r="B63" s="1713"/>
      <c r="C63" s="292"/>
      <c r="D63" s="66" t="s">
        <v>234</v>
      </c>
      <c r="G63" s="900">
        <v>0</v>
      </c>
      <c r="H63" s="900">
        <v>0</v>
      </c>
      <c r="I63" s="900">
        <f>SUM(G63:H63)</f>
        <v>0</v>
      </c>
      <c r="J63" s="900"/>
      <c r="K63" s="900">
        <v>17</v>
      </c>
      <c r="L63" s="900">
        <v>40</v>
      </c>
      <c r="M63" s="900">
        <f>SUM(K63:L63)</f>
        <v>57</v>
      </c>
      <c r="N63" s="900"/>
      <c r="O63" s="900">
        <v>11</v>
      </c>
      <c r="P63" s="900">
        <v>25</v>
      </c>
      <c r="Q63" s="900">
        <f>SUM(O63:P63)</f>
        <v>36</v>
      </c>
      <c r="R63" s="292"/>
      <c r="V63" s="417"/>
      <c r="W63" s="417"/>
      <c r="X63" s="417"/>
      <c r="Y63" s="417"/>
      <c r="Z63" s="417"/>
      <c r="AA63" s="417"/>
      <c r="AB63" s="417"/>
      <c r="AC63" s="417"/>
      <c r="AD63" s="417"/>
      <c r="AE63" s="417"/>
      <c r="AF63" s="417"/>
      <c r="AG63" s="417"/>
      <c r="AH63" s="417"/>
      <c r="AI63" s="417"/>
    </row>
    <row r="64" spans="1:35" s="66" customFormat="1" ht="12" customHeight="1">
      <c r="A64" s="295"/>
      <c r="B64" s="1713"/>
      <c r="C64" s="540" t="s">
        <v>19</v>
      </c>
      <c r="G64" s="909">
        <f>SUM(G65:G66)</f>
        <v>0</v>
      </c>
      <c r="H64" s="909">
        <f>SUM(H65:H66)</f>
        <v>0</v>
      </c>
      <c r="I64" s="909">
        <f>SUM(G64:H64)</f>
        <v>0</v>
      </c>
      <c r="J64" s="909"/>
      <c r="K64" s="909">
        <f>SUM(K65:K66)</f>
        <v>75</v>
      </c>
      <c r="L64" s="909">
        <f>SUM(L65:L66)</f>
        <v>48</v>
      </c>
      <c r="M64" s="909">
        <f>SUM(K64:L64)</f>
        <v>123</v>
      </c>
      <c r="N64" s="909"/>
      <c r="O64" s="909">
        <f>SUM(O65:O66)</f>
        <v>73</v>
      </c>
      <c r="P64" s="909">
        <f>SUM(P65:P66)</f>
        <v>44</v>
      </c>
      <c r="Q64" s="909">
        <f>SUM(O64:P64)</f>
        <v>117</v>
      </c>
      <c r="R64" s="292"/>
      <c r="V64" s="417"/>
      <c r="W64" s="417"/>
      <c r="X64" s="417"/>
      <c r="Y64" s="417"/>
      <c r="Z64" s="417"/>
      <c r="AA64" s="417"/>
      <c r="AB64" s="417"/>
      <c r="AC64" s="417"/>
      <c r="AD64" s="417"/>
      <c r="AE64" s="417"/>
      <c r="AF64" s="417"/>
      <c r="AG64" s="417"/>
      <c r="AH64" s="417"/>
      <c r="AI64" s="417"/>
    </row>
    <row r="65" spans="1:35" s="66" customFormat="1" ht="11.1" customHeight="1">
      <c r="A65" s="295"/>
      <c r="B65" s="1713"/>
      <c r="C65" s="292"/>
      <c r="D65" s="66" t="s">
        <v>234</v>
      </c>
      <c r="G65" s="900">
        <v>0</v>
      </c>
      <c r="H65" s="900">
        <v>0</v>
      </c>
      <c r="I65" s="900">
        <f>SUM(G65:H65)</f>
        <v>0</v>
      </c>
      <c r="J65" s="900"/>
      <c r="K65" s="900">
        <v>50</v>
      </c>
      <c r="L65" s="900">
        <v>34</v>
      </c>
      <c r="M65" s="900">
        <f>SUM(K65:L65)</f>
        <v>84</v>
      </c>
      <c r="N65" s="900"/>
      <c r="O65" s="900">
        <v>48</v>
      </c>
      <c r="P65" s="900">
        <v>33</v>
      </c>
      <c r="Q65" s="900">
        <f>SUM(O65:P65)</f>
        <v>81</v>
      </c>
      <c r="R65" s="292"/>
      <c r="V65" s="417"/>
      <c r="W65" s="417"/>
      <c r="X65" s="417"/>
      <c r="Y65" s="417"/>
      <c r="Z65" s="417"/>
      <c r="AA65" s="417"/>
      <c r="AB65" s="417"/>
      <c r="AC65" s="417"/>
      <c r="AD65" s="417"/>
      <c r="AE65" s="417"/>
      <c r="AF65" s="417"/>
      <c r="AG65" s="417"/>
      <c r="AH65" s="417"/>
      <c r="AI65" s="417"/>
    </row>
    <row r="66" spans="1:35" s="66" customFormat="1" ht="11.1" customHeight="1">
      <c r="A66" s="295"/>
      <c r="B66" s="1832"/>
      <c r="C66" s="537"/>
      <c r="D66" s="90" t="s">
        <v>233</v>
      </c>
      <c r="E66" s="90"/>
      <c r="F66" s="90"/>
      <c r="G66" s="2330">
        <v>0</v>
      </c>
      <c r="H66" s="2330">
        <v>0</v>
      </c>
      <c r="I66" s="2330">
        <f>SUM(G66:H66)</f>
        <v>0</v>
      </c>
      <c r="J66" s="2330"/>
      <c r="K66" s="2330">
        <v>25</v>
      </c>
      <c r="L66" s="2330">
        <v>14</v>
      </c>
      <c r="M66" s="2330">
        <f>SUM(K66:L66)</f>
        <v>39</v>
      </c>
      <c r="N66" s="2330"/>
      <c r="O66" s="2330">
        <v>25</v>
      </c>
      <c r="P66" s="2330">
        <v>11</v>
      </c>
      <c r="Q66" s="2330">
        <f>SUM(O66:P66)</f>
        <v>36</v>
      </c>
      <c r="R66" s="292"/>
      <c r="V66" s="417"/>
      <c r="W66" s="417"/>
      <c r="X66" s="417"/>
      <c r="Y66" s="417"/>
      <c r="Z66" s="417"/>
      <c r="AA66" s="417"/>
      <c r="AB66" s="417"/>
      <c r="AC66" s="417"/>
      <c r="AD66" s="417"/>
      <c r="AE66" s="417"/>
      <c r="AF66" s="417"/>
      <c r="AG66" s="417"/>
      <c r="AH66" s="417"/>
      <c r="AI66" s="417"/>
    </row>
    <row r="67" spans="1:35" s="66" customFormat="1" ht="12" customHeight="1">
      <c r="A67" s="295"/>
      <c r="G67" s="900"/>
      <c r="H67" s="900"/>
      <c r="I67" s="900"/>
      <c r="J67" s="900"/>
      <c r="K67" s="900"/>
      <c r="L67" s="900"/>
      <c r="M67" s="900"/>
      <c r="N67" s="2349"/>
      <c r="O67" s="2349"/>
      <c r="P67" s="2349"/>
      <c r="Q67" s="900"/>
      <c r="V67" s="417"/>
      <c r="W67" s="417"/>
      <c r="X67" s="417"/>
      <c r="Y67" s="417"/>
      <c r="Z67" s="417"/>
      <c r="AA67" s="417"/>
      <c r="AB67" s="417"/>
      <c r="AC67" s="417"/>
      <c r="AD67" s="417"/>
      <c r="AE67" s="417"/>
      <c r="AF67" s="417"/>
      <c r="AG67" s="417"/>
      <c r="AH67" s="417"/>
      <c r="AI67" s="417"/>
    </row>
    <row r="68" spans="1:35" s="66" customFormat="1" ht="12" customHeight="1" thickBot="1">
      <c r="A68" s="295"/>
      <c r="B68" s="2348"/>
      <c r="C68" s="2348"/>
      <c r="D68" s="2348"/>
      <c r="E68" s="2348"/>
      <c r="F68" s="2348"/>
      <c r="G68" s="2347"/>
      <c r="H68" s="2347"/>
      <c r="I68" s="2347"/>
      <c r="J68" s="2347"/>
      <c r="K68" s="2347"/>
      <c r="L68" s="2347"/>
      <c r="M68" s="2347"/>
      <c r="N68" s="2347"/>
      <c r="O68" s="2347"/>
      <c r="P68" s="2347"/>
      <c r="Q68" s="2347"/>
      <c r="V68" s="417"/>
      <c r="W68" s="417"/>
      <c r="X68" s="417"/>
      <c r="Y68" s="417"/>
      <c r="Z68" s="417"/>
      <c r="AA68" s="417"/>
      <c r="AB68" s="417"/>
      <c r="AC68" s="417"/>
      <c r="AD68" s="417"/>
      <c r="AE68" s="417"/>
      <c r="AF68" s="417"/>
      <c r="AG68" s="417"/>
      <c r="AH68" s="417"/>
      <c r="AI68" s="417"/>
    </row>
    <row r="69" spans="1:35" s="66" customFormat="1" ht="11.25" customHeight="1">
      <c r="A69" s="295"/>
      <c r="B69" s="2346" t="s">
        <v>32</v>
      </c>
      <c r="C69" s="2345" t="s">
        <v>561</v>
      </c>
      <c r="D69" s="2345"/>
      <c r="E69" s="1515"/>
      <c r="F69" s="1515"/>
      <c r="G69" s="2342" t="s">
        <v>1223</v>
      </c>
      <c r="H69" s="2342"/>
      <c r="I69" s="2342"/>
      <c r="J69" s="2344"/>
      <c r="K69" s="2342" t="s">
        <v>1210</v>
      </c>
      <c r="L69" s="2342"/>
      <c r="M69" s="2342"/>
      <c r="N69" s="2343"/>
      <c r="O69" s="2342" t="s">
        <v>1209</v>
      </c>
      <c r="P69" s="2342"/>
      <c r="Q69" s="2342"/>
      <c r="R69" s="292"/>
      <c r="S69" s="2341"/>
      <c r="T69" s="2341"/>
      <c r="U69" s="2341"/>
      <c r="V69" s="417"/>
      <c r="W69" s="417"/>
      <c r="X69" s="417"/>
      <c r="Y69" s="417"/>
      <c r="Z69" s="417"/>
      <c r="AA69" s="417"/>
      <c r="AB69" s="417"/>
      <c r="AC69" s="417"/>
      <c r="AD69" s="417"/>
      <c r="AE69" s="417"/>
      <c r="AF69" s="417"/>
      <c r="AG69" s="417"/>
      <c r="AH69" s="417"/>
      <c r="AI69" s="417"/>
    </row>
    <row r="70" spans="1:35" s="66" customFormat="1" ht="11.25">
      <c r="A70" s="295"/>
      <c r="B70" s="1862"/>
      <c r="C70" s="1846"/>
      <c r="D70" s="1846"/>
      <c r="E70" s="1516"/>
      <c r="F70" s="1516"/>
      <c r="G70" s="2338" t="s">
        <v>29</v>
      </c>
      <c r="H70" s="2338" t="s">
        <v>30</v>
      </c>
      <c r="I70" s="2338" t="s">
        <v>6</v>
      </c>
      <c r="J70" s="2340"/>
      <c r="K70" s="2338" t="s">
        <v>29</v>
      </c>
      <c r="L70" s="2338" t="s">
        <v>30</v>
      </c>
      <c r="M70" s="2338" t="s">
        <v>6</v>
      </c>
      <c r="N70" s="2339"/>
      <c r="O70" s="2338" t="s">
        <v>29</v>
      </c>
      <c r="P70" s="2338" t="s">
        <v>30</v>
      </c>
      <c r="Q70" s="2338" t="s">
        <v>6</v>
      </c>
      <c r="R70" s="292"/>
      <c r="S70" s="2337"/>
      <c r="T70" s="2337"/>
      <c r="U70" s="2337"/>
      <c r="V70" s="417"/>
      <c r="W70" s="417"/>
      <c r="X70" s="417"/>
      <c r="Y70" s="417"/>
      <c r="Z70" s="417"/>
      <c r="AA70" s="417"/>
      <c r="AB70" s="417"/>
      <c r="AC70" s="417"/>
      <c r="AD70" s="417"/>
      <c r="AE70" s="417"/>
      <c r="AF70" s="417"/>
      <c r="AG70" s="417"/>
      <c r="AH70" s="417"/>
      <c r="AI70" s="417"/>
    </row>
    <row r="71" spans="1:35" s="66" customFormat="1" ht="12" customHeight="1">
      <c r="A71" s="295"/>
      <c r="B71" s="1709">
        <v>1404</v>
      </c>
      <c r="C71" s="338" t="s">
        <v>40</v>
      </c>
      <c r="D71" s="78"/>
      <c r="E71" s="78"/>
      <c r="F71" s="78"/>
      <c r="G71" s="906">
        <f>SUM(G72+G74)</f>
        <v>555</v>
      </c>
      <c r="H71" s="906">
        <f>SUM(H72+H74)</f>
        <v>157</v>
      </c>
      <c r="I71" s="906">
        <f>SUM(G71:H71)</f>
        <v>712</v>
      </c>
      <c r="J71" s="906"/>
      <c r="K71" s="906">
        <f>SUM(K72+K74)</f>
        <v>1053</v>
      </c>
      <c r="L71" s="906">
        <f>SUM(L72+L74)</f>
        <v>289</v>
      </c>
      <c r="M71" s="906">
        <f>SUM(K71:L71)</f>
        <v>1342</v>
      </c>
      <c r="N71" s="2334"/>
      <c r="O71" s="906">
        <f>SUM(O72+O74)</f>
        <v>589</v>
      </c>
      <c r="P71" s="906">
        <f>SUM(P72+P74)</f>
        <v>180</v>
      </c>
      <c r="Q71" s="906">
        <f>SUM(O71:P71)</f>
        <v>769</v>
      </c>
      <c r="R71" s="292"/>
      <c r="S71" s="364"/>
      <c r="T71" s="364"/>
      <c r="U71" s="364"/>
      <c r="V71" s="417"/>
      <c r="W71" s="417"/>
      <c r="X71" s="417"/>
      <c r="Y71" s="417"/>
      <c r="Z71" s="417"/>
      <c r="AA71" s="417"/>
      <c r="AB71" s="417"/>
      <c r="AC71" s="417"/>
      <c r="AD71" s="417"/>
      <c r="AE71" s="417"/>
      <c r="AF71" s="417"/>
      <c r="AG71" s="417"/>
      <c r="AH71" s="417"/>
      <c r="AI71" s="417"/>
    </row>
    <row r="72" spans="1:35" s="66" customFormat="1" ht="12" customHeight="1">
      <c r="A72" s="295"/>
      <c r="B72" s="1710"/>
      <c r="C72" s="540" t="s">
        <v>115</v>
      </c>
      <c r="G72" s="909">
        <f>G73</f>
        <v>296</v>
      </c>
      <c r="H72" s="909">
        <f>H73</f>
        <v>56</v>
      </c>
      <c r="I72" s="909">
        <f>SUM(G72:H72)</f>
        <v>352</v>
      </c>
      <c r="J72" s="909"/>
      <c r="K72" s="909">
        <f>K73</f>
        <v>725</v>
      </c>
      <c r="L72" s="909">
        <f>L73</f>
        <v>149</v>
      </c>
      <c r="M72" s="909">
        <f>SUM(K72:L72)</f>
        <v>874</v>
      </c>
      <c r="N72" s="909"/>
      <c r="O72" s="909">
        <f>O73</f>
        <v>325</v>
      </c>
      <c r="P72" s="909">
        <f>P73</f>
        <v>67</v>
      </c>
      <c r="Q72" s="909">
        <f>SUM(O72:P72)</f>
        <v>392</v>
      </c>
      <c r="R72" s="292"/>
      <c r="S72" s="364"/>
      <c r="T72" s="364"/>
      <c r="U72" s="364"/>
      <c r="V72" s="417"/>
      <c r="W72" s="417"/>
      <c r="X72" s="417"/>
      <c r="Y72" s="417"/>
      <c r="Z72" s="417"/>
      <c r="AA72" s="417"/>
      <c r="AB72" s="417"/>
      <c r="AC72" s="417"/>
      <c r="AD72" s="417"/>
      <c r="AE72" s="417"/>
      <c r="AF72" s="417"/>
      <c r="AG72" s="417"/>
      <c r="AH72" s="417"/>
      <c r="AI72" s="417"/>
    </row>
    <row r="73" spans="1:35" s="66" customFormat="1" ht="11.1" customHeight="1">
      <c r="A73" s="295"/>
      <c r="B73" s="1710"/>
      <c r="C73" s="292"/>
      <c r="D73" s="66" t="s">
        <v>226</v>
      </c>
      <c r="G73" s="900">
        <v>296</v>
      </c>
      <c r="H73" s="900">
        <v>56</v>
      </c>
      <c r="I73" s="900">
        <f>SUM(G73:H73)</f>
        <v>352</v>
      </c>
      <c r="J73" s="900"/>
      <c r="K73" s="900">
        <v>725</v>
      </c>
      <c r="L73" s="900">
        <v>149</v>
      </c>
      <c r="M73" s="900">
        <f>SUM(K73:L73)</f>
        <v>874</v>
      </c>
      <c r="N73" s="900"/>
      <c r="O73" s="900">
        <v>325</v>
      </c>
      <c r="P73" s="900">
        <v>67</v>
      </c>
      <c r="Q73" s="900">
        <f>SUM(O73:P73)</f>
        <v>392</v>
      </c>
      <c r="R73" s="292"/>
      <c r="S73" s="2336"/>
      <c r="T73" s="2336"/>
      <c r="V73" s="417"/>
      <c r="W73" s="417"/>
      <c r="X73" s="417"/>
      <c r="Y73" s="417"/>
      <c r="Z73" s="417"/>
      <c r="AA73" s="417"/>
      <c r="AB73" s="417"/>
      <c r="AC73" s="417"/>
      <c r="AD73" s="417"/>
      <c r="AE73" s="417"/>
      <c r="AF73" s="417"/>
      <c r="AG73" s="417"/>
      <c r="AH73" s="417"/>
      <c r="AI73" s="417"/>
    </row>
    <row r="74" spans="1:35" s="66" customFormat="1" ht="11.1" customHeight="1">
      <c r="A74" s="295"/>
      <c r="B74" s="1710"/>
      <c r="C74" s="540" t="s">
        <v>20</v>
      </c>
      <c r="G74" s="909">
        <f>G75</f>
        <v>259</v>
      </c>
      <c r="H74" s="909">
        <f>H75</f>
        <v>101</v>
      </c>
      <c r="I74" s="909">
        <f>SUM(G74:H74)</f>
        <v>360</v>
      </c>
      <c r="J74" s="909"/>
      <c r="K74" s="909">
        <f>K75</f>
        <v>328</v>
      </c>
      <c r="L74" s="909">
        <f>L75</f>
        <v>140</v>
      </c>
      <c r="M74" s="909">
        <f>SUM(K74:L74)</f>
        <v>468</v>
      </c>
      <c r="N74" s="909"/>
      <c r="O74" s="909">
        <f>O75</f>
        <v>264</v>
      </c>
      <c r="P74" s="909">
        <f>P75</f>
        <v>113</v>
      </c>
      <c r="Q74" s="909">
        <f>SUM(O74:P74)</f>
        <v>377</v>
      </c>
      <c r="R74" s="292"/>
      <c r="S74" s="364"/>
      <c r="T74" s="364"/>
      <c r="U74" s="364"/>
      <c r="V74" s="417"/>
      <c r="W74" s="417"/>
      <c r="X74" s="417"/>
      <c r="Y74" s="417"/>
      <c r="Z74" s="417"/>
      <c r="AA74" s="417"/>
      <c r="AB74" s="417"/>
      <c r="AC74" s="417"/>
      <c r="AD74" s="417"/>
      <c r="AE74" s="417"/>
      <c r="AF74" s="417"/>
      <c r="AG74" s="417"/>
      <c r="AH74" s="417"/>
      <c r="AI74" s="417"/>
    </row>
    <row r="75" spans="1:35" s="66" customFormat="1" ht="11.1" customHeight="1">
      <c r="A75" s="295"/>
      <c r="B75" s="1711"/>
      <c r="C75" s="292"/>
      <c r="D75" s="66" t="s">
        <v>293</v>
      </c>
      <c r="G75" s="900">
        <v>259</v>
      </c>
      <c r="H75" s="900">
        <v>101</v>
      </c>
      <c r="I75" s="900">
        <f>SUM(G75:H75)</f>
        <v>360</v>
      </c>
      <c r="J75" s="2330"/>
      <c r="K75" s="900">
        <v>328</v>
      </c>
      <c r="L75" s="900">
        <v>140</v>
      </c>
      <c r="M75" s="900">
        <f>SUM(K75:L75)</f>
        <v>468</v>
      </c>
      <c r="N75" s="900"/>
      <c r="O75" s="900">
        <v>264</v>
      </c>
      <c r="P75" s="900">
        <v>113</v>
      </c>
      <c r="Q75" s="900">
        <f>SUM(O75:P75)</f>
        <v>377</v>
      </c>
      <c r="R75" s="292"/>
      <c r="S75" s="2336"/>
      <c r="T75" s="2336"/>
      <c r="V75" s="417"/>
      <c r="W75" s="417"/>
      <c r="X75" s="417"/>
      <c r="Y75" s="417"/>
      <c r="Z75" s="417"/>
      <c r="AA75" s="417"/>
      <c r="AB75" s="417"/>
      <c r="AC75" s="417"/>
      <c r="AD75" s="417"/>
      <c r="AE75" s="417"/>
      <c r="AF75" s="417"/>
      <c r="AG75" s="417"/>
      <c r="AH75" s="417"/>
      <c r="AI75" s="417"/>
    </row>
    <row r="76" spans="1:35" s="66" customFormat="1" ht="12" customHeight="1">
      <c r="A76" s="295"/>
      <c r="B76" s="1712">
        <v>1405</v>
      </c>
      <c r="C76" s="338" t="s">
        <v>21</v>
      </c>
      <c r="D76" s="84"/>
      <c r="E76" s="84"/>
      <c r="F76" s="84"/>
      <c r="G76" s="914">
        <f>SUM(G77+G82+G89+G91)</f>
        <v>177</v>
      </c>
      <c r="H76" s="914">
        <f>SUM(H77+H82+H89+H91)</f>
        <v>288</v>
      </c>
      <c r="I76" s="914">
        <f>SUM(G76:H76)</f>
        <v>465</v>
      </c>
      <c r="J76" s="2335"/>
      <c r="K76" s="914">
        <f>SUM(K77+K82+K89+K91)</f>
        <v>404</v>
      </c>
      <c r="L76" s="914">
        <f>SUM(L77+L82+L89+L91)</f>
        <v>534</v>
      </c>
      <c r="M76" s="914">
        <f>SUM(K76:L76)</f>
        <v>938</v>
      </c>
      <c r="N76" s="2334"/>
      <c r="O76" s="914">
        <f>SUM(O77+O82+O89+O91)</f>
        <v>390</v>
      </c>
      <c r="P76" s="914">
        <f>SUM(P77+P82+P89+P91)</f>
        <v>524</v>
      </c>
      <c r="Q76" s="914">
        <f>SUM(O76:P76)</f>
        <v>914</v>
      </c>
      <c r="R76" s="292"/>
      <c r="S76" s="79"/>
      <c r="T76" s="79"/>
      <c r="U76" s="79"/>
      <c r="V76" s="417"/>
      <c r="W76" s="417"/>
      <c r="X76" s="417"/>
      <c r="Y76" s="417"/>
      <c r="Z76" s="417"/>
      <c r="AA76" s="417"/>
      <c r="AB76" s="417"/>
      <c r="AC76" s="417"/>
      <c r="AD76" s="417"/>
      <c r="AE76" s="417"/>
      <c r="AF76" s="417"/>
      <c r="AG76" s="417"/>
      <c r="AH76" s="417"/>
      <c r="AI76" s="417"/>
    </row>
    <row r="77" spans="1:35" s="66" customFormat="1" ht="10.5" customHeight="1">
      <c r="A77" s="295"/>
      <c r="B77" s="1713"/>
      <c r="C77" s="540" t="s">
        <v>24</v>
      </c>
      <c r="G77" s="909">
        <f>SUM(G78)</f>
        <v>0</v>
      </c>
      <c r="H77" s="909">
        <f>SUM(H78)</f>
        <v>0</v>
      </c>
      <c r="I77" s="481">
        <f>I78+I79+I80+I81</f>
        <v>0</v>
      </c>
      <c r="J77" s="481"/>
      <c r="K77" s="909">
        <f>SUM(K78:K81)</f>
        <v>79</v>
      </c>
      <c r="L77" s="909">
        <f>SUM(L78:L81)</f>
        <v>71</v>
      </c>
      <c r="M77" s="481">
        <f>M78+M79+M80+M81</f>
        <v>150</v>
      </c>
      <c r="N77" s="920"/>
      <c r="O77" s="909">
        <f>SUM(O78:O81)</f>
        <v>78</v>
      </c>
      <c r="P77" s="909">
        <f>SUM(P78:P81)</f>
        <v>70</v>
      </c>
      <c r="Q77" s="481">
        <f>Q78+Q79+Q80+Q81</f>
        <v>148</v>
      </c>
      <c r="R77" s="292"/>
      <c r="S77" s="364"/>
      <c r="T77" s="364"/>
      <c r="U77" s="589"/>
      <c r="V77" s="417"/>
      <c r="W77" s="417"/>
      <c r="X77" s="417"/>
      <c r="Y77" s="417"/>
      <c r="Z77" s="417"/>
      <c r="AA77" s="417"/>
      <c r="AB77" s="417"/>
      <c r="AC77" s="417"/>
      <c r="AD77" s="417"/>
      <c r="AE77" s="417"/>
      <c r="AF77" s="417"/>
      <c r="AG77" s="417"/>
      <c r="AH77" s="417"/>
      <c r="AI77" s="417"/>
    </row>
    <row r="78" spans="1:35" s="364" customFormat="1" ht="10.5" customHeight="1">
      <c r="A78" s="295"/>
      <c r="B78" s="1713"/>
      <c r="C78" s="292"/>
      <c r="D78" s="66" t="s">
        <v>222</v>
      </c>
      <c r="E78" s="66"/>
      <c r="F78" s="66"/>
      <c r="G78" s="900">
        <v>0</v>
      </c>
      <c r="H78" s="900">
        <v>0</v>
      </c>
      <c r="I78" s="900">
        <f>SUM(G78:H78)</f>
        <v>0</v>
      </c>
      <c r="J78" s="900"/>
      <c r="K78" s="900">
        <v>8</v>
      </c>
      <c r="L78" s="900">
        <v>7</v>
      </c>
      <c r="M78" s="900">
        <f>SUM(K78:L78)</f>
        <v>15</v>
      </c>
      <c r="N78" s="921"/>
      <c r="O78" s="921">
        <v>8</v>
      </c>
      <c r="P78" s="921">
        <v>7</v>
      </c>
      <c r="Q78" s="900">
        <f>SUM(O78:P78)</f>
        <v>15</v>
      </c>
      <c r="R78" s="540"/>
      <c r="S78" s="66"/>
      <c r="T78" s="66"/>
      <c r="U78" s="66"/>
      <c r="V78" s="2250"/>
      <c r="W78" s="2250"/>
      <c r="X78" s="2250"/>
      <c r="Y78" s="2250"/>
      <c r="Z78" s="2250"/>
      <c r="AA78" s="2250"/>
      <c r="AB78" s="2250"/>
      <c r="AC78" s="2250"/>
      <c r="AD78" s="2250"/>
      <c r="AE78" s="2250"/>
      <c r="AF78" s="2250"/>
      <c r="AG78" s="2250"/>
      <c r="AH78" s="2250"/>
      <c r="AI78" s="2250"/>
    </row>
    <row r="79" spans="1:35" s="66" customFormat="1" ht="10.5" customHeight="1">
      <c r="A79" s="295"/>
      <c r="B79" s="1713"/>
      <c r="C79" s="292"/>
      <c r="D79" s="66" t="s">
        <v>220</v>
      </c>
      <c r="G79" s="900">
        <v>0</v>
      </c>
      <c r="H79" s="900">
        <v>0</v>
      </c>
      <c r="I79" s="907">
        <f>SUM(G79:H79)</f>
        <v>0</v>
      </c>
      <c r="J79" s="907"/>
      <c r="K79" s="900">
        <v>45</v>
      </c>
      <c r="L79" s="900">
        <v>25</v>
      </c>
      <c r="M79" s="907">
        <f>SUM(K79:L79)</f>
        <v>70</v>
      </c>
      <c r="N79" s="921"/>
      <c r="O79" s="921">
        <v>45</v>
      </c>
      <c r="P79" s="921">
        <v>24</v>
      </c>
      <c r="Q79" s="907">
        <f>SUM(O79:P79)</f>
        <v>69</v>
      </c>
      <c r="R79" s="292"/>
      <c r="S79" s="364"/>
      <c r="T79" s="320"/>
      <c r="U79" s="320"/>
      <c r="V79" s="417"/>
      <c r="W79" s="417"/>
      <c r="X79" s="417"/>
      <c r="Y79" s="417"/>
      <c r="Z79" s="417"/>
      <c r="AA79" s="417"/>
      <c r="AB79" s="417"/>
      <c r="AC79" s="417"/>
      <c r="AD79" s="417"/>
      <c r="AE79" s="417"/>
      <c r="AF79" s="417"/>
      <c r="AG79" s="417"/>
      <c r="AH79" s="417"/>
      <c r="AI79" s="417"/>
    </row>
    <row r="80" spans="1:35" s="66" customFormat="1" ht="10.5" customHeight="1">
      <c r="A80" s="295"/>
      <c r="B80" s="1713"/>
      <c r="C80" s="292"/>
      <c r="D80" s="66" t="s">
        <v>219</v>
      </c>
      <c r="G80" s="900">
        <v>0</v>
      </c>
      <c r="H80" s="900">
        <v>0</v>
      </c>
      <c r="I80" s="900">
        <f>SUM(G80:H80)</f>
        <v>0</v>
      </c>
      <c r="J80" s="900"/>
      <c r="K80" s="900">
        <v>20</v>
      </c>
      <c r="L80" s="900">
        <v>12</v>
      </c>
      <c r="M80" s="900">
        <f>SUM(K80:L80)</f>
        <v>32</v>
      </c>
      <c r="N80" s="921"/>
      <c r="O80" s="921">
        <v>20</v>
      </c>
      <c r="P80" s="921">
        <v>12</v>
      </c>
      <c r="Q80" s="900">
        <f>SUM(O80:P80)</f>
        <v>32</v>
      </c>
      <c r="R80" s="292"/>
      <c r="V80" s="417"/>
      <c r="W80" s="417"/>
      <c r="X80" s="417"/>
      <c r="Y80" s="417"/>
      <c r="Z80" s="417"/>
      <c r="AA80" s="417"/>
      <c r="AB80" s="417"/>
      <c r="AC80" s="417"/>
      <c r="AD80" s="417"/>
      <c r="AE80" s="417"/>
      <c r="AF80" s="417"/>
      <c r="AG80" s="417"/>
      <c r="AH80" s="417"/>
      <c r="AI80" s="417"/>
    </row>
    <row r="81" spans="1:35" s="364" customFormat="1" ht="11.1" customHeight="1">
      <c r="A81" s="295"/>
      <c r="B81" s="1713"/>
      <c r="C81" s="292"/>
      <c r="D81" s="66" t="s">
        <v>217</v>
      </c>
      <c r="E81" s="66"/>
      <c r="F81" s="66"/>
      <c r="G81" s="900">
        <v>0</v>
      </c>
      <c r="H81" s="900">
        <v>0</v>
      </c>
      <c r="I81" s="900">
        <f>SUM(G81:H81)</f>
        <v>0</v>
      </c>
      <c r="J81" s="900"/>
      <c r="K81" s="900">
        <v>6</v>
      </c>
      <c r="L81" s="900">
        <v>27</v>
      </c>
      <c r="M81" s="900">
        <f>SUM(K81:L81)</f>
        <v>33</v>
      </c>
      <c r="N81" s="921"/>
      <c r="O81" s="921">
        <v>5</v>
      </c>
      <c r="P81" s="921">
        <v>27</v>
      </c>
      <c r="Q81" s="900">
        <f>SUM(O81:P81)</f>
        <v>32</v>
      </c>
      <c r="R81" s="540"/>
      <c r="S81" s="320"/>
      <c r="T81" s="320"/>
      <c r="U81" s="66"/>
      <c r="V81" s="2250"/>
      <c r="W81" s="2250"/>
      <c r="X81" s="2250"/>
      <c r="Y81" s="2250"/>
      <c r="Z81" s="2250"/>
      <c r="AA81" s="2250"/>
      <c r="AB81" s="2250"/>
      <c r="AC81" s="2250"/>
      <c r="AD81" s="2250"/>
      <c r="AE81" s="2250"/>
      <c r="AF81" s="2250"/>
      <c r="AG81" s="2250"/>
      <c r="AH81" s="2250"/>
      <c r="AI81" s="2250"/>
    </row>
    <row r="82" spans="1:35" s="66" customFormat="1" ht="12" customHeight="1">
      <c r="A82" s="295"/>
      <c r="B82" s="1713"/>
      <c r="C82" s="540" t="s">
        <v>22</v>
      </c>
      <c r="G82" s="909">
        <f>SUM(G83:G88)</f>
        <v>136</v>
      </c>
      <c r="H82" s="909">
        <f>SUM(H83:H88)</f>
        <v>181</v>
      </c>
      <c r="I82" s="909">
        <f>SUM(G82:H82)</f>
        <v>317</v>
      </c>
      <c r="J82" s="909"/>
      <c r="K82" s="909">
        <f>SUM(K83:K88)</f>
        <v>262</v>
      </c>
      <c r="L82" s="909">
        <f>SUM(L83:L88)</f>
        <v>309</v>
      </c>
      <c r="M82" s="909">
        <f>SUM(K82:L82)</f>
        <v>571</v>
      </c>
      <c r="N82" s="920"/>
      <c r="O82" s="909">
        <f>SUM(O83:O88)</f>
        <v>251</v>
      </c>
      <c r="P82" s="909">
        <f>SUM(P83:P88)</f>
        <v>298</v>
      </c>
      <c r="Q82" s="909">
        <f>SUM(O82:P82)</f>
        <v>549</v>
      </c>
      <c r="R82" s="292"/>
      <c r="S82" s="364"/>
      <c r="T82" s="364"/>
      <c r="U82" s="364"/>
      <c r="V82" s="417"/>
      <c r="W82" s="417"/>
      <c r="X82" s="417"/>
      <c r="Y82" s="417"/>
      <c r="Z82" s="417"/>
      <c r="AA82" s="417"/>
      <c r="AB82" s="417"/>
      <c r="AC82" s="417"/>
      <c r="AD82" s="417"/>
      <c r="AE82" s="417"/>
      <c r="AF82" s="417"/>
      <c r="AG82" s="417"/>
      <c r="AH82" s="417"/>
      <c r="AI82" s="417"/>
    </row>
    <row r="83" spans="1:35" s="66" customFormat="1" ht="11.1" customHeight="1">
      <c r="A83" s="295"/>
      <c r="B83" s="1713"/>
      <c r="C83" s="292"/>
      <c r="D83" s="66" t="s">
        <v>215</v>
      </c>
      <c r="G83" s="907">
        <v>0</v>
      </c>
      <c r="H83" s="907">
        <v>0</v>
      </c>
      <c r="I83" s="900">
        <f>SUM(G83:H83)</f>
        <v>0</v>
      </c>
      <c r="J83" s="900"/>
      <c r="K83" s="900">
        <v>2</v>
      </c>
      <c r="L83" s="900">
        <v>1</v>
      </c>
      <c r="M83" s="900">
        <f>SUM(K83:L83)</f>
        <v>3</v>
      </c>
      <c r="N83" s="921"/>
      <c r="O83" s="921">
        <v>0</v>
      </c>
      <c r="P83" s="921">
        <v>0</v>
      </c>
      <c r="Q83" s="900">
        <f>SUM(O83:P83)</f>
        <v>0</v>
      </c>
      <c r="R83" s="292"/>
      <c r="S83" s="364"/>
      <c r="T83" s="320"/>
      <c r="V83" s="417"/>
      <c r="W83" s="417"/>
      <c r="X83" s="417"/>
      <c r="Y83" s="417"/>
      <c r="Z83" s="417"/>
      <c r="AA83" s="417"/>
      <c r="AB83" s="417"/>
      <c r="AC83" s="417"/>
      <c r="AD83" s="417"/>
      <c r="AE83" s="417"/>
      <c r="AF83" s="417"/>
      <c r="AG83" s="417"/>
      <c r="AH83" s="417"/>
      <c r="AI83" s="417"/>
    </row>
    <row r="84" spans="1:35" s="66" customFormat="1" ht="11.1" customHeight="1">
      <c r="A84" s="295"/>
      <c r="B84" s="1713"/>
      <c r="C84" s="292"/>
      <c r="D84" s="66" t="s">
        <v>213</v>
      </c>
      <c r="G84" s="900">
        <v>79</v>
      </c>
      <c r="H84" s="900">
        <v>59</v>
      </c>
      <c r="I84" s="907">
        <f>SUM(G84:H84)</f>
        <v>138</v>
      </c>
      <c r="J84" s="907"/>
      <c r="K84" s="900">
        <v>117</v>
      </c>
      <c r="L84" s="900">
        <v>88</v>
      </c>
      <c r="M84" s="907">
        <f>SUM(K84:L84)</f>
        <v>205</v>
      </c>
      <c r="N84" s="921"/>
      <c r="O84" s="921">
        <v>113</v>
      </c>
      <c r="P84" s="921">
        <v>85</v>
      </c>
      <c r="Q84" s="907">
        <f>SUM(O84:P84)</f>
        <v>198</v>
      </c>
      <c r="R84" s="292"/>
      <c r="S84" s="320"/>
      <c r="T84" s="320"/>
      <c r="U84" s="320"/>
      <c r="V84" s="417"/>
      <c r="W84" s="417"/>
      <c r="X84" s="417"/>
      <c r="Y84" s="417"/>
      <c r="Z84" s="417"/>
      <c r="AA84" s="417"/>
      <c r="AB84" s="417"/>
      <c r="AC84" s="417"/>
      <c r="AD84" s="417"/>
      <c r="AE84" s="417"/>
      <c r="AF84" s="417"/>
      <c r="AG84" s="417"/>
      <c r="AH84" s="417"/>
      <c r="AI84" s="417"/>
    </row>
    <row r="85" spans="1:35" s="66" customFormat="1" ht="11.1" customHeight="1">
      <c r="A85" s="295"/>
      <c r="B85" s="1713"/>
      <c r="C85" s="292"/>
      <c r="D85" s="66" t="s">
        <v>211</v>
      </c>
      <c r="G85" s="900">
        <v>0</v>
      </c>
      <c r="H85" s="900">
        <v>0</v>
      </c>
      <c r="I85" s="900">
        <f>SUM(G85:H85)</f>
        <v>0</v>
      </c>
      <c r="J85" s="907"/>
      <c r="K85" s="900">
        <v>7</v>
      </c>
      <c r="L85" s="900">
        <v>6</v>
      </c>
      <c r="M85" s="900">
        <f>SUM(K85:L85)</f>
        <v>13</v>
      </c>
      <c r="N85" s="921"/>
      <c r="O85" s="900">
        <v>7</v>
      </c>
      <c r="P85" s="900">
        <v>5</v>
      </c>
      <c r="Q85" s="900">
        <f>SUM(O85:P85)</f>
        <v>12</v>
      </c>
      <c r="R85" s="292"/>
      <c r="V85" s="417"/>
      <c r="W85" s="417"/>
      <c r="X85" s="417"/>
      <c r="Y85" s="417"/>
      <c r="Z85" s="417"/>
      <c r="AA85" s="417"/>
      <c r="AB85" s="417"/>
      <c r="AC85" s="417"/>
      <c r="AD85" s="417"/>
      <c r="AE85" s="417"/>
      <c r="AF85" s="417"/>
      <c r="AG85" s="417"/>
      <c r="AH85" s="417"/>
      <c r="AI85" s="417"/>
    </row>
    <row r="86" spans="1:35" s="66" customFormat="1" ht="11.1" customHeight="1">
      <c r="A86" s="295"/>
      <c r="B86" s="1713"/>
      <c r="C86" s="292"/>
      <c r="D86" s="66" t="s">
        <v>286</v>
      </c>
      <c r="G86" s="900">
        <v>0</v>
      </c>
      <c r="H86" s="900">
        <v>0</v>
      </c>
      <c r="I86" s="900">
        <f>SUM(G86:H86)</f>
        <v>0</v>
      </c>
      <c r="J86" s="907"/>
      <c r="K86" s="900">
        <v>21</v>
      </c>
      <c r="L86" s="900">
        <v>15</v>
      </c>
      <c r="M86" s="900">
        <f>SUM(K86:L86)</f>
        <v>36</v>
      </c>
      <c r="N86" s="921"/>
      <c r="O86" s="900">
        <v>19</v>
      </c>
      <c r="P86" s="900">
        <v>14</v>
      </c>
      <c r="Q86" s="900">
        <f>SUM(O86:P86)</f>
        <v>33</v>
      </c>
      <c r="R86" s="292"/>
      <c r="V86" s="417"/>
      <c r="W86" s="417"/>
      <c r="X86" s="417"/>
      <c r="Y86" s="417"/>
      <c r="Z86" s="417"/>
      <c r="AA86" s="417"/>
      <c r="AB86" s="417"/>
      <c r="AC86" s="417"/>
      <c r="AD86" s="417"/>
      <c r="AE86" s="417"/>
      <c r="AF86" s="417"/>
      <c r="AG86" s="417"/>
      <c r="AH86" s="417"/>
      <c r="AI86" s="417"/>
    </row>
    <row r="87" spans="1:35" s="66" customFormat="1" ht="11.1" customHeight="1">
      <c r="A87" s="295"/>
      <c r="B87" s="1713"/>
      <c r="C87" s="292"/>
      <c r="D87" s="66" t="s">
        <v>283</v>
      </c>
      <c r="G87" s="900">
        <v>57</v>
      </c>
      <c r="H87" s="900">
        <v>122</v>
      </c>
      <c r="I87" s="900">
        <f>SUM(G87:H87)</f>
        <v>179</v>
      </c>
      <c r="J87" s="2331"/>
      <c r="K87" s="900">
        <v>91</v>
      </c>
      <c r="L87" s="900">
        <v>185</v>
      </c>
      <c r="M87" s="900">
        <f>SUM(K87:L87)</f>
        <v>276</v>
      </c>
      <c r="N87" s="921"/>
      <c r="O87" s="921">
        <v>89</v>
      </c>
      <c r="P87" s="921">
        <v>180</v>
      </c>
      <c r="Q87" s="900">
        <f>SUM(O87:P87)</f>
        <v>269</v>
      </c>
      <c r="R87" s="292"/>
      <c r="V87" s="417"/>
      <c r="W87" s="417"/>
      <c r="X87" s="417"/>
      <c r="Y87" s="417"/>
      <c r="Z87" s="417"/>
      <c r="AA87" s="417"/>
      <c r="AB87" s="417"/>
      <c r="AC87" s="417"/>
      <c r="AD87" s="417"/>
      <c r="AE87" s="417"/>
      <c r="AF87" s="417"/>
      <c r="AG87" s="417"/>
      <c r="AH87" s="417"/>
      <c r="AI87" s="417"/>
    </row>
    <row r="88" spans="1:35" s="66" customFormat="1" ht="10.5" customHeight="1">
      <c r="A88" s="295"/>
      <c r="B88" s="1713"/>
      <c r="C88" s="292"/>
      <c r="D88" s="320" t="s">
        <v>208</v>
      </c>
      <c r="E88" s="320"/>
      <c r="F88" s="320"/>
      <c r="G88" s="900">
        <v>0</v>
      </c>
      <c r="H88" s="900">
        <v>0</v>
      </c>
      <c r="I88" s="900">
        <f>SUM(G88:H88)</f>
        <v>0</v>
      </c>
      <c r="J88" s="907"/>
      <c r="K88" s="907">
        <v>24</v>
      </c>
      <c r="L88" s="907">
        <v>14</v>
      </c>
      <c r="M88" s="900">
        <f>SUM(K88:L88)</f>
        <v>38</v>
      </c>
      <c r="N88" s="921"/>
      <c r="O88" s="921">
        <v>23</v>
      </c>
      <c r="P88" s="921">
        <v>14</v>
      </c>
      <c r="Q88" s="900">
        <f>SUM(O88:P88)</f>
        <v>37</v>
      </c>
      <c r="R88" s="292"/>
      <c r="V88" s="417"/>
      <c r="W88" s="417"/>
      <c r="X88" s="417"/>
      <c r="Y88" s="417"/>
      <c r="Z88" s="417"/>
      <c r="AA88" s="417"/>
      <c r="AB88" s="417"/>
      <c r="AC88" s="417"/>
      <c r="AD88" s="417"/>
      <c r="AE88" s="417"/>
      <c r="AF88" s="417"/>
      <c r="AG88" s="417"/>
      <c r="AH88" s="417"/>
      <c r="AI88" s="417"/>
    </row>
    <row r="89" spans="1:35" s="66" customFormat="1" ht="10.5" customHeight="1">
      <c r="A89" s="295"/>
      <c r="B89" s="1713"/>
      <c r="C89" s="540" t="s">
        <v>114</v>
      </c>
      <c r="D89" s="320"/>
      <c r="E89" s="320"/>
      <c r="F89" s="320"/>
      <c r="G89" s="909">
        <f>SUM(G90)</f>
        <v>41</v>
      </c>
      <c r="H89" s="909">
        <f>SUM(H90:H90)</f>
        <v>107</v>
      </c>
      <c r="I89" s="909">
        <f>SUM(G89:H89)</f>
        <v>148</v>
      </c>
      <c r="J89" s="909"/>
      <c r="K89" s="909">
        <f>SUM(K90)</f>
        <v>49</v>
      </c>
      <c r="L89" s="909">
        <f>SUM(L90:L90)</f>
        <v>139</v>
      </c>
      <c r="M89" s="909">
        <f>SUM(K89:L89)</f>
        <v>188</v>
      </c>
      <c r="N89" s="920"/>
      <c r="O89" s="909">
        <f>SUM(O90)</f>
        <v>49</v>
      </c>
      <c r="P89" s="909">
        <f>SUM(P90:P90)</f>
        <v>139</v>
      </c>
      <c r="Q89" s="909">
        <f>SUM(O89:P89)</f>
        <v>188</v>
      </c>
      <c r="R89" s="292"/>
      <c r="S89" s="364"/>
      <c r="T89" s="364"/>
      <c r="V89" s="417"/>
      <c r="W89" s="417"/>
      <c r="X89" s="417"/>
      <c r="Y89" s="417"/>
      <c r="Z89" s="417"/>
      <c r="AA89" s="417"/>
      <c r="AB89" s="417"/>
      <c r="AC89" s="417"/>
      <c r="AD89" s="417"/>
      <c r="AE89" s="417"/>
      <c r="AF89" s="417"/>
      <c r="AG89" s="417"/>
      <c r="AH89" s="417"/>
      <c r="AI89" s="417"/>
    </row>
    <row r="90" spans="1:35" s="66" customFormat="1" ht="10.5" customHeight="1">
      <c r="A90" s="295"/>
      <c r="B90" s="1713"/>
      <c r="C90" s="292"/>
      <c r="D90" s="320" t="s">
        <v>283</v>
      </c>
      <c r="E90" s="320"/>
      <c r="F90" s="320"/>
      <c r="G90" s="907">
        <v>41</v>
      </c>
      <c r="H90" s="907">
        <v>107</v>
      </c>
      <c r="I90" s="900">
        <f>SUM(G90:H90)</f>
        <v>148</v>
      </c>
      <c r="J90" s="2331"/>
      <c r="K90" s="907">
        <v>49</v>
      </c>
      <c r="L90" s="907">
        <v>139</v>
      </c>
      <c r="M90" s="900">
        <f>SUM(K90:L90)</f>
        <v>188</v>
      </c>
      <c r="N90" s="921"/>
      <c r="O90" s="921">
        <v>49</v>
      </c>
      <c r="P90" s="921">
        <v>139</v>
      </c>
      <c r="Q90" s="900">
        <f>SUM(O90:P90)</f>
        <v>188</v>
      </c>
      <c r="R90" s="292"/>
      <c r="S90" s="320"/>
      <c r="T90" s="320"/>
      <c r="V90" s="417"/>
      <c r="W90" s="417"/>
      <c r="X90" s="417"/>
      <c r="Y90" s="417"/>
      <c r="Z90" s="417"/>
      <c r="AA90" s="417"/>
      <c r="AB90" s="417"/>
      <c r="AC90" s="417"/>
      <c r="AD90" s="417"/>
      <c r="AE90" s="417"/>
      <c r="AF90" s="417"/>
      <c r="AG90" s="417"/>
      <c r="AH90" s="417"/>
      <c r="AI90" s="417"/>
    </row>
    <row r="91" spans="1:35" s="66" customFormat="1" ht="10.5" customHeight="1">
      <c r="A91" s="295"/>
      <c r="B91" s="1713"/>
      <c r="C91" s="540" t="s">
        <v>58</v>
      </c>
      <c r="D91" s="320"/>
      <c r="E91" s="320"/>
      <c r="F91" s="320"/>
      <c r="G91" s="909">
        <f>SUM(G92:G93)</f>
        <v>0</v>
      </c>
      <c r="H91" s="909">
        <f>SUM(H92:H93)</f>
        <v>0</v>
      </c>
      <c r="I91" s="909">
        <f>SUM(G91:H91)</f>
        <v>0</v>
      </c>
      <c r="J91" s="909"/>
      <c r="K91" s="909">
        <f>SUM(K92:K93)</f>
        <v>14</v>
      </c>
      <c r="L91" s="909">
        <f>SUM(L92:L93)</f>
        <v>15</v>
      </c>
      <c r="M91" s="909">
        <f>SUM(K91:L91)</f>
        <v>29</v>
      </c>
      <c r="N91" s="920"/>
      <c r="O91" s="909">
        <f>SUM(O92:O93)</f>
        <v>12</v>
      </c>
      <c r="P91" s="909">
        <f>SUM(P92:P93)</f>
        <v>17</v>
      </c>
      <c r="Q91" s="909">
        <f>SUM(O91:P91)</f>
        <v>29</v>
      </c>
      <c r="R91" s="292"/>
      <c r="S91" s="364"/>
      <c r="T91" s="364"/>
      <c r="U91" s="364"/>
      <c r="V91" s="417"/>
      <c r="W91" s="417"/>
      <c r="X91" s="417"/>
      <c r="Y91" s="417"/>
      <c r="Z91" s="417"/>
      <c r="AA91" s="417"/>
      <c r="AB91" s="417"/>
      <c r="AC91" s="417"/>
      <c r="AD91" s="417"/>
      <c r="AE91" s="417"/>
      <c r="AF91" s="417"/>
      <c r="AG91" s="417"/>
      <c r="AH91" s="417"/>
      <c r="AI91" s="417"/>
    </row>
    <row r="92" spans="1:35" s="66" customFormat="1" ht="10.5" customHeight="1">
      <c r="A92" s="295"/>
      <c r="B92" s="1713"/>
      <c r="C92" s="364"/>
      <c r="D92" s="320" t="s">
        <v>283</v>
      </c>
      <c r="E92" s="320"/>
      <c r="F92" s="320"/>
      <c r="G92" s="900">
        <v>0</v>
      </c>
      <c r="H92" s="900">
        <v>0</v>
      </c>
      <c r="I92" s="909">
        <f>SUM(G92:H92)</f>
        <v>0</v>
      </c>
      <c r="J92" s="907"/>
      <c r="K92" s="907">
        <v>14</v>
      </c>
      <c r="L92" s="907">
        <v>15</v>
      </c>
      <c r="M92" s="907">
        <f>SUM(K92:L92)</f>
        <v>29</v>
      </c>
      <c r="N92" s="921"/>
      <c r="O92" s="921">
        <v>12</v>
      </c>
      <c r="P92" s="921">
        <v>17</v>
      </c>
      <c r="Q92" s="907">
        <f>SUM(O92:P92)</f>
        <v>29</v>
      </c>
      <c r="R92" s="292"/>
      <c r="U92" s="364"/>
      <c r="V92" s="417"/>
      <c r="W92" s="417"/>
      <c r="X92" s="417"/>
      <c r="Y92" s="417"/>
      <c r="Z92" s="417"/>
      <c r="AA92" s="417"/>
      <c r="AB92" s="417"/>
      <c r="AC92" s="417"/>
      <c r="AD92" s="417"/>
      <c r="AE92" s="417"/>
      <c r="AF92" s="417"/>
      <c r="AG92" s="417"/>
      <c r="AH92" s="417"/>
      <c r="AI92" s="417"/>
    </row>
    <row r="93" spans="1:35" s="66" customFormat="1" ht="10.5" customHeight="1">
      <c r="A93" s="295"/>
      <c r="B93" s="81"/>
      <c r="C93" s="364"/>
      <c r="D93" s="320" t="s">
        <v>204</v>
      </c>
      <c r="E93" s="320"/>
      <c r="F93" s="320"/>
      <c r="G93" s="900">
        <v>0</v>
      </c>
      <c r="H93" s="900">
        <v>0</v>
      </c>
      <c r="I93" s="909">
        <f>SUM(G93:H93)</f>
        <v>0</v>
      </c>
      <c r="J93" s="907"/>
      <c r="K93" s="907">
        <v>0</v>
      </c>
      <c r="L93" s="907">
        <v>0</v>
      </c>
      <c r="M93" s="909">
        <f>SUM(K93:L93)</f>
        <v>0</v>
      </c>
      <c r="N93" s="921"/>
      <c r="O93" s="921">
        <v>0</v>
      </c>
      <c r="P93" s="921">
        <v>0</v>
      </c>
      <c r="Q93" s="907">
        <f>SUM(O93:P93)</f>
        <v>0</v>
      </c>
      <c r="R93" s="292"/>
      <c r="V93" s="417"/>
      <c r="W93" s="417"/>
      <c r="X93" s="417"/>
      <c r="Y93" s="417"/>
      <c r="Z93" s="417"/>
      <c r="AA93" s="417"/>
      <c r="AB93" s="417"/>
      <c r="AC93" s="417"/>
      <c r="AD93" s="417"/>
      <c r="AE93" s="417"/>
      <c r="AF93" s="417"/>
      <c r="AG93" s="417"/>
      <c r="AH93" s="417"/>
      <c r="AI93" s="417"/>
    </row>
    <row r="94" spans="1:35" s="66" customFormat="1" ht="12" customHeight="1">
      <c r="A94" s="295"/>
      <c r="B94" s="1712">
        <v>1406</v>
      </c>
      <c r="C94" s="338" t="s">
        <v>25</v>
      </c>
      <c r="D94" s="78"/>
      <c r="E94" s="78"/>
      <c r="F94" s="78"/>
      <c r="G94" s="906">
        <f>SUM(G95+G98+G101+G103)</f>
        <v>467</v>
      </c>
      <c r="H94" s="906">
        <f>SUM(H95+H98+H101+H103)</f>
        <v>540</v>
      </c>
      <c r="I94" s="906">
        <f>SUM(G94:H94)</f>
        <v>1007</v>
      </c>
      <c r="J94" s="906"/>
      <c r="K94" s="906">
        <f>SUM(K95+K98+K101+K103)</f>
        <v>1580</v>
      </c>
      <c r="L94" s="906">
        <f>SUM(L95+L98+L101+L103)</f>
        <v>1913</v>
      </c>
      <c r="M94" s="906">
        <f>SUM(K94:L94)</f>
        <v>3493</v>
      </c>
      <c r="N94" s="2334"/>
      <c r="O94" s="906">
        <f>SUM(O95+O98+O101+O103)</f>
        <v>477</v>
      </c>
      <c r="P94" s="906">
        <f>SUM(P95+P98+P101+P103)</f>
        <v>584</v>
      </c>
      <c r="Q94" s="906">
        <f>SUM(O94:P94)</f>
        <v>1061</v>
      </c>
      <c r="R94" s="292"/>
      <c r="S94" s="364"/>
      <c r="T94" s="364"/>
      <c r="U94" s="364"/>
      <c r="V94" s="417"/>
      <c r="W94" s="417"/>
      <c r="X94" s="417"/>
      <c r="Y94" s="417"/>
      <c r="Z94" s="417"/>
      <c r="AA94" s="417"/>
      <c r="AB94" s="417"/>
      <c r="AC94" s="417"/>
      <c r="AD94" s="417"/>
      <c r="AE94" s="417"/>
      <c r="AF94" s="417"/>
      <c r="AG94" s="417"/>
      <c r="AH94" s="417"/>
      <c r="AI94" s="417"/>
    </row>
    <row r="95" spans="1:35" s="66" customFormat="1" ht="12.75" customHeight="1">
      <c r="A95" s="295"/>
      <c r="B95" s="1713"/>
      <c r="C95" s="540" t="s">
        <v>135</v>
      </c>
      <c r="G95" s="909">
        <f>G96+G97</f>
        <v>279</v>
      </c>
      <c r="H95" s="909">
        <f>H96+H97</f>
        <v>327</v>
      </c>
      <c r="I95" s="909">
        <f>SUM(G95:H95)</f>
        <v>606</v>
      </c>
      <c r="J95" s="909"/>
      <c r="K95" s="909">
        <f>K96+K97</f>
        <v>1034</v>
      </c>
      <c r="L95" s="909">
        <f>L96+L97</f>
        <v>1290</v>
      </c>
      <c r="M95" s="909">
        <f>SUM(K95:L95)</f>
        <v>2324</v>
      </c>
      <c r="N95" s="920"/>
      <c r="O95" s="920">
        <f>O96+O97</f>
        <v>291</v>
      </c>
      <c r="P95" s="920">
        <f>P96+P97</f>
        <v>369</v>
      </c>
      <c r="Q95" s="909">
        <f>SUM(O95:P95)</f>
        <v>660</v>
      </c>
      <c r="R95" s="292"/>
      <c r="S95" s="364"/>
      <c r="T95" s="364"/>
      <c r="U95" s="364"/>
      <c r="V95" s="417"/>
      <c r="W95" s="417"/>
      <c r="X95" s="417"/>
      <c r="Y95" s="417"/>
      <c r="Z95" s="417"/>
      <c r="AA95" s="417"/>
      <c r="AB95" s="417"/>
      <c r="AC95" s="417"/>
      <c r="AD95" s="417"/>
      <c r="AE95" s="417"/>
      <c r="AF95" s="417"/>
      <c r="AG95" s="417"/>
      <c r="AH95" s="417"/>
      <c r="AI95" s="417"/>
    </row>
    <row r="96" spans="1:35" s="66" customFormat="1" ht="11.1" customHeight="1">
      <c r="A96" s="295"/>
      <c r="B96" s="1713"/>
      <c r="C96" s="2332"/>
      <c r="D96" s="66" t="s">
        <v>203</v>
      </c>
      <c r="G96" s="900">
        <v>0</v>
      </c>
      <c r="H96" s="900">
        <v>0</v>
      </c>
      <c r="I96" s="907">
        <f>SUM(G96:H96)</f>
        <v>0</v>
      </c>
      <c r="J96" s="907"/>
      <c r="K96" s="900">
        <v>13</v>
      </c>
      <c r="L96" s="900">
        <v>42</v>
      </c>
      <c r="M96" s="907">
        <f>SUM(K96:L96)</f>
        <v>55</v>
      </c>
      <c r="N96" s="921"/>
      <c r="O96" s="921">
        <v>12</v>
      </c>
      <c r="P96" s="921">
        <v>42</v>
      </c>
      <c r="Q96" s="907">
        <f>SUM(O96:P96)</f>
        <v>54</v>
      </c>
      <c r="R96" s="292"/>
      <c r="U96" s="320"/>
      <c r="V96" s="417"/>
      <c r="W96" s="417"/>
      <c r="X96" s="417"/>
      <c r="Y96" s="417"/>
      <c r="Z96" s="417"/>
      <c r="AA96" s="417"/>
      <c r="AB96" s="417"/>
      <c r="AC96" s="417"/>
      <c r="AD96" s="417"/>
      <c r="AE96" s="417"/>
      <c r="AF96" s="417"/>
      <c r="AG96" s="417"/>
      <c r="AH96" s="417"/>
      <c r="AI96" s="417"/>
    </row>
    <row r="97" spans="1:35" s="66" customFormat="1" ht="11.1" customHeight="1">
      <c r="A97" s="295"/>
      <c r="B97" s="1713"/>
      <c r="C97" s="2332"/>
      <c r="D97" s="66" t="s">
        <v>201</v>
      </c>
      <c r="G97" s="900">
        <v>279</v>
      </c>
      <c r="H97" s="900">
        <v>327</v>
      </c>
      <c r="I97" s="907">
        <f>SUM(G97:H97)</f>
        <v>606</v>
      </c>
      <c r="J97" s="2331"/>
      <c r="K97" s="900">
        <v>1021</v>
      </c>
      <c r="L97" s="900">
        <v>1248</v>
      </c>
      <c r="M97" s="907">
        <f>SUM(K97:L97)</f>
        <v>2269</v>
      </c>
      <c r="N97" s="921"/>
      <c r="O97" s="921">
        <v>279</v>
      </c>
      <c r="P97" s="921">
        <v>327</v>
      </c>
      <c r="Q97" s="907">
        <f>SUM(O97:P97)</f>
        <v>606</v>
      </c>
      <c r="R97" s="292"/>
      <c r="U97" s="320"/>
      <c r="V97" s="417"/>
      <c r="W97" s="417"/>
      <c r="X97" s="417"/>
      <c r="Y97" s="417"/>
      <c r="Z97" s="417"/>
      <c r="AA97" s="417"/>
      <c r="AB97" s="417"/>
      <c r="AC97" s="417"/>
      <c r="AD97" s="417"/>
      <c r="AE97" s="417"/>
      <c r="AF97" s="417"/>
      <c r="AG97" s="417"/>
      <c r="AH97" s="417"/>
      <c r="AI97" s="417"/>
    </row>
    <row r="98" spans="1:35" s="66" customFormat="1" ht="12" customHeight="1">
      <c r="A98" s="295"/>
      <c r="B98" s="1713"/>
      <c r="C98" s="540" t="s">
        <v>26</v>
      </c>
      <c r="G98" s="909">
        <f>G99+G100</f>
        <v>90</v>
      </c>
      <c r="H98" s="909">
        <f>H99+H100</f>
        <v>83</v>
      </c>
      <c r="I98" s="909">
        <f>SUM(G98:H98)</f>
        <v>173</v>
      </c>
      <c r="J98" s="909"/>
      <c r="K98" s="909">
        <f>K99+K100</f>
        <v>207</v>
      </c>
      <c r="L98" s="909">
        <f>L99+L100</f>
        <v>191</v>
      </c>
      <c r="M98" s="909">
        <f>SUM(K98:L98)</f>
        <v>398</v>
      </c>
      <c r="N98" s="920"/>
      <c r="O98" s="920">
        <f>O99+O100</f>
        <v>88</v>
      </c>
      <c r="P98" s="920">
        <f>P99+P100</f>
        <v>85</v>
      </c>
      <c r="Q98" s="909">
        <f>SUM(O98:P98)</f>
        <v>173</v>
      </c>
      <c r="R98" s="292"/>
      <c r="S98" s="364"/>
      <c r="T98" s="364"/>
      <c r="U98" s="364"/>
      <c r="V98" s="417"/>
      <c r="W98" s="417"/>
      <c r="X98" s="417"/>
      <c r="Y98" s="417"/>
      <c r="Z98" s="417"/>
      <c r="AA98" s="417"/>
      <c r="AB98" s="417"/>
      <c r="AC98" s="417"/>
      <c r="AD98" s="417"/>
      <c r="AE98" s="417"/>
      <c r="AF98" s="417"/>
      <c r="AG98" s="417"/>
      <c r="AH98" s="417"/>
      <c r="AI98" s="417"/>
    </row>
    <row r="99" spans="1:35" s="66" customFormat="1" ht="11.1" customHeight="1">
      <c r="A99" s="295"/>
      <c r="B99" s="1713"/>
      <c r="C99" s="292"/>
      <c r="D99" s="66" t="s">
        <v>1222</v>
      </c>
      <c r="G99" s="900">
        <v>54</v>
      </c>
      <c r="H99" s="900">
        <v>49</v>
      </c>
      <c r="I99" s="907">
        <f>SUM(G99:H99)</f>
        <v>103</v>
      </c>
      <c r="J99" s="2333"/>
      <c r="K99" s="900">
        <v>113</v>
      </c>
      <c r="L99" s="900">
        <v>105</v>
      </c>
      <c r="M99" s="907">
        <f>SUM(K99:L99)</f>
        <v>218</v>
      </c>
      <c r="N99" s="921"/>
      <c r="O99" s="921">
        <v>50</v>
      </c>
      <c r="P99" s="921">
        <v>53</v>
      </c>
      <c r="Q99" s="907">
        <f>SUM(O99:P99)</f>
        <v>103</v>
      </c>
      <c r="R99" s="292"/>
      <c r="U99" s="320"/>
      <c r="V99" s="417"/>
      <c r="W99" s="417"/>
      <c r="X99" s="417"/>
      <c r="Y99" s="417"/>
      <c r="Z99" s="417"/>
      <c r="AA99" s="417"/>
      <c r="AB99" s="417"/>
      <c r="AC99" s="417"/>
      <c r="AD99" s="417"/>
      <c r="AE99" s="417"/>
      <c r="AF99" s="417"/>
      <c r="AG99" s="417"/>
      <c r="AH99" s="417"/>
      <c r="AI99" s="417"/>
    </row>
    <row r="100" spans="1:35" s="66" customFormat="1" ht="11.1" customHeight="1">
      <c r="A100" s="295"/>
      <c r="B100" s="1713"/>
      <c r="C100" s="292"/>
      <c r="D100" s="66" t="s">
        <v>199</v>
      </c>
      <c r="G100" s="900">
        <v>36</v>
      </c>
      <c r="H100" s="900">
        <v>34</v>
      </c>
      <c r="I100" s="907">
        <f>SUM(G100:H100)</f>
        <v>70</v>
      </c>
      <c r="J100" s="2333"/>
      <c r="K100" s="900">
        <v>94</v>
      </c>
      <c r="L100" s="900">
        <v>86</v>
      </c>
      <c r="M100" s="907">
        <f>SUM(K100:L100)</f>
        <v>180</v>
      </c>
      <c r="N100" s="921"/>
      <c r="O100" s="2327">
        <v>38</v>
      </c>
      <c r="P100" s="2327">
        <v>32</v>
      </c>
      <c r="Q100" s="907">
        <f>SUM(O100:P100)</f>
        <v>70</v>
      </c>
      <c r="R100" s="292"/>
      <c r="S100" s="320"/>
      <c r="T100" s="320"/>
      <c r="U100" s="320"/>
      <c r="V100" s="417"/>
      <c r="W100" s="417"/>
      <c r="X100" s="417"/>
      <c r="Y100" s="417"/>
      <c r="Z100" s="417"/>
      <c r="AA100" s="417"/>
      <c r="AB100" s="417"/>
      <c r="AC100" s="417"/>
      <c r="AD100" s="417"/>
      <c r="AE100" s="417"/>
      <c r="AF100" s="417"/>
      <c r="AG100" s="417"/>
      <c r="AH100" s="417"/>
      <c r="AI100" s="417"/>
    </row>
    <row r="101" spans="1:35" s="66" customFormat="1" ht="12" customHeight="1">
      <c r="A101" s="295"/>
      <c r="B101" s="1713"/>
      <c r="C101" s="540" t="s">
        <v>42</v>
      </c>
      <c r="G101" s="909">
        <f>G102</f>
        <v>98</v>
      </c>
      <c r="H101" s="909">
        <f>H102</f>
        <v>130</v>
      </c>
      <c r="I101" s="909">
        <f>SUM(G101:H101)</f>
        <v>228</v>
      </c>
      <c r="J101" s="909"/>
      <c r="K101" s="909">
        <f>K102</f>
        <v>339</v>
      </c>
      <c r="L101" s="909">
        <f>L102</f>
        <v>432</v>
      </c>
      <c r="M101" s="909">
        <f>SUM(K101:L101)</f>
        <v>771</v>
      </c>
      <c r="N101" s="920"/>
      <c r="O101" s="481">
        <f>O102</f>
        <v>98</v>
      </c>
      <c r="P101" s="481">
        <f>P102</f>
        <v>130</v>
      </c>
      <c r="Q101" s="909">
        <f>SUM(O101:P101)</f>
        <v>228</v>
      </c>
      <c r="R101" s="292"/>
      <c r="S101" s="364"/>
      <c r="T101" s="364"/>
      <c r="U101" s="364"/>
      <c r="V101" s="417"/>
      <c r="W101" s="417"/>
      <c r="X101" s="417"/>
      <c r="Y101" s="417"/>
      <c r="Z101" s="417"/>
      <c r="AA101" s="417"/>
      <c r="AB101" s="417"/>
      <c r="AC101" s="417"/>
      <c r="AD101" s="417"/>
      <c r="AE101" s="417"/>
      <c r="AF101" s="417"/>
      <c r="AG101" s="417"/>
      <c r="AH101" s="417"/>
      <c r="AI101" s="417"/>
    </row>
    <row r="102" spans="1:35" s="66" customFormat="1" ht="11.1" customHeight="1">
      <c r="A102" s="295"/>
      <c r="B102" s="1713"/>
      <c r="C102" s="2332"/>
      <c r="D102" s="66" t="s">
        <v>198</v>
      </c>
      <c r="G102" s="900">
        <v>98</v>
      </c>
      <c r="H102" s="900">
        <v>130</v>
      </c>
      <c r="I102" s="907">
        <f>SUM(G102:H102)</f>
        <v>228</v>
      </c>
      <c r="J102" s="2331"/>
      <c r="K102" s="900">
        <v>339</v>
      </c>
      <c r="L102" s="900">
        <v>432</v>
      </c>
      <c r="M102" s="907">
        <f>SUM(K102:L102)</f>
        <v>771</v>
      </c>
      <c r="N102" s="921"/>
      <c r="O102" s="921">
        <v>98</v>
      </c>
      <c r="P102" s="921">
        <v>130</v>
      </c>
      <c r="Q102" s="907">
        <f>SUM(O102:P102)</f>
        <v>228</v>
      </c>
      <c r="R102" s="292"/>
      <c r="U102" s="320"/>
      <c r="V102" s="417"/>
      <c r="W102" s="417"/>
      <c r="X102" s="417"/>
      <c r="Y102" s="417"/>
      <c r="Z102" s="417"/>
      <c r="AA102" s="417"/>
      <c r="AB102" s="417"/>
      <c r="AC102" s="417"/>
      <c r="AD102" s="417"/>
      <c r="AE102" s="417"/>
      <c r="AF102" s="417"/>
      <c r="AG102" s="417"/>
      <c r="AH102" s="417"/>
      <c r="AI102" s="417"/>
    </row>
    <row r="103" spans="1:35" s="66" customFormat="1" ht="12" customHeight="1">
      <c r="A103" s="295"/>
      <c r="B103" s="1713"/>
      <c r="C103" s="540" t="s">
        <v>43</v>
      </c>
      <c r="G103" s="909">
        <f>G104</f>
        <v>0</v>
      </c>
      <c r="H103" s="909">
        <f>H104</f>
        <v>0</v>
      </c>
      <c r="I103" s="909">
        <f>SUM(G103:H103)</f>
        <v>0</v>
      </c>
      <c r="J103" s="909"/>
      <c r="K103" s="909">
        <f>K104</f>
        <v>0</v>
      </c>
      <c r="L103" s="909">
        <f>L104</f>
        <v>0</v>
      </c>
      <c r="M103" s="909">
        <f>SUM(K103:L103)</f>
        <v>0</v>
      </c>
      <c r="N103" s="920"/>
      <c r="O103" s="481">
        <f>O104</f>
        <v>0</v>
      </c>
      <c r="P103" s="481">
        <f>P104</f>
        <v>0</v>
      </c>
      <c r="Q103" s="909">
        <f>SUM(O103:P103)</f>
        <v>0</v>
      </c>
      <c r="R103" s="292"/>
      <c r="S103" s="364"/>
      <c r="T103" s="364"/>
      <c r="U103" s="364"/>
      <c r="V103" s="417"/>
      <c r="W103" s="417"/>
      <c r="X103" s="417"/>
      <c r="Y103" s="417"/>
      <c r="Z103" s="417"/>
      <c r="AA103" s="417"/>
      <c r="AB103" s="417"/>
      <c r="AC103" s="417"/>
      <c r="AD103" s="417"/>
      <c r="AE103" s="417"/>
      <c r="AF103" s="417"/>
      <c r="AG103" s="417"/>
      <c r="AH103" s="417"/>
      <c r="AI103" s="417"/>
    </row>
    <row r="104" spans="1:35" ht="11.1" customHeight="1">
      <c r="B104" s="1832"/>
      <c r="C104" s="292"/>
      <c r="D104" s="66" t="s">
        <v>197</v>
      </c>
      <c r="E104" s="66"/>
      <c r="F104" s="66"/>
      <c r="G104" s="900">
        <v>0</v>
      </c>
      <c r="H104" s="900">
        <v>0</v>
      </c>
      <c r="I104" s="907">
        <f>SUM(G104:H104)</f>
        <v>0</v>
      </c>
      <c r="J104" s="907"/>
      <c r="K104" s="900">
        <v>0</v>
      </c>
      <c r="L104" s="900">
        <v>0</v>
      </c>
      <c r="M104" s="907">
        <f>SUM(K104:L104)</f>
        <v>0</v>
      </c>
      <c r="N104" s="921"/>
      <c r="O104" s="2327">
        <v>0</v>
      </c>
      <c r="P104" s="2327">
        <v>0</v>
      </c>
      <c r="Q104" s="907">
        <f>SUM(O104:P104)</f>
        <v>0</v>
      </c>
      <c r="R104" s="542"/>
      <c r="S104" s="66"/>
      <c r="T104" s="66"/>
      <c r="U104" s="320"/>
      <c r="V104" s="417"/>
      <c r="W104" s="417"/>
      <c r="X104" s="417"/>
      <c r="Y104" s="417"/>
      <c r="Z104" s="417"/>
      <c r="AA104" s="417"/>
      <c r="AB104" s="417"/>
      <c r="AC104" s="417"/>
      <c r="AD104" s="417"/>
      <c r="AE104" s="417"/>
      <c r="AF104" s="417"/>
      <c r="AG104" s="417"/>
      <c r="AH104" s="417"/>
      <c r="AI104" s="417"/>
    </row>
    <row r="105" spans="1:35" ht="12" customHeight="1">
      <c r="B105" s="1709">
        <v>1407</v>
      </c>
      <c r="C105" s="338" t="s">
        <v>27</v>
      </c>
      <c r="D105" s="78"/>
      <c r="E105" s="78"/>
      <c r="F105" s="78"/>
      <c r="G105" s="906">
        <f>SUM(G106+G109)</f>
        <v>0</v>
      </c>
      <c r="H105" s="906">
        <f>SUM(H106+H109)</f>
        <v>0</v>
      </c>
      <c r="I105" s="906">
        <f>SUM(G105:H105)</f>
        <v>0</v>
      </c>
      <c r="J105" s="906"/>
      <c r="K105" s="906">
        <f>SUM(K106+K109)</f>
        <v>106</v>
      </c>
      <c r="L105" s="906">
        <f>SUM(L106+L109)</f>
        <v>57</v>
      </c>
      <c r="M105" s="906">
        <f>SUM(K105:L105)</f>
        <v>163</v>
      </c>
      <c r="N105" s="2325"/>
      <c r="O105" s="906">
        <f>SUM(O106+O109)</f>
        <v>96</v>
      </c>
      <c r="P105" s="906">
        <f>SUM(P106+P109)</f>
        <v>43</v>
      </c>
      <c r="Q105" s="906">
        <f>SUM(O105:P105)</f>
        <v>139</v>
      </c>
      <c r="R105" s="542"/>
      <c r="S105" s="364"/>
      <c r="T105" s="364"/>
      <c r="U105" s="364"/>
      <c r="V105" s="417"/>
      <c r="W105" s="417"/>
      <c r="X105" s="417"/>
      <c r="Y105" s="417"/>
      <c r="Z105" s="417"/>
      <c r="AA105" s="417"/>
      <c r="AB105" s="417"/>
      <c r="AC105" s="417"/>
      <c r="AD105" s="417"/>
      <c r="AE105" s="417"/>
      <c r="AF105" s="417"/>
      <c r="AG105" s="417"/>
      <c r="AH105" s="417"/>
      <c r="AI105" s="417"/>
    </row>
    <row r="106" spans="1:35" ht="12" customHeight="1">
      <c r="B106" s="1710"/>
      <c r="C106" s="540" t="s">
        <v>44</v>
      </c>
      <c r="D106" s="364"/>
      <c r="E106" s="364"/>
      <c r="F106" s="364"/>
      <c r="G106" s="909">
        <f>SUM(G107:G108)</f>
        <v>0</v>
      </c>
      <c r="H106" s="909">
        <f>SUM(H107:H108)</f>
        <v>0</v>
      </c>
      <c r="I106" s="909">
        <f>SUM(G106:H106)</f>
        <v>0</v>
      </c>
      <c r="J106" s="909"/>
      <c r="K106" s="909">
        <f>SUM(K107:K108)</f>
        <v>71</v>
      </c>
      <c r="L106" s="909">
        <f>SUM(L107:L108)</f>
        <v>9</v>
      </c>
      <c r="M106" s="909">
        <f>SUM(K106:L106)</f>
        <v>80</v>
      </c>
      <c r="N106" s="481"/>
      <c r="O106" s="909">
        <f>SUM(O107:O108)</f>
        <v>70</v>
      </c>
      <c r="P106" s="909">
        <f>SUM(P107:P108)</f>
        <v>10</v>
      </c>
      <c r="Q106" s="909">
        <f>SUM(O106:P106)</f>
        <v>80</v>
      </c>
      <c r="R106" s="542"/>
      <c r="S106" s="364"/>
      <c r="T106" s="364"/>
      <c r="U106" s="364"/>
      <c r="V106" s="417"/>
      <c r="W106" s="417"/>
      <c r="X106" s="417"/>
      <c r="Y106" s="417"/>
      <c r="Z106" s="417"/>
      <c r="AA106" s="417"/>
      <c r="AB106" s="417"/>
      <c r="AC106" s="417"/>
      <c r="AD106" s="417"/>
      <c r="AE106" s="417"/>
      <c r="AF106" s="417"/>
      <c r="AG106" s="417"/>
      <c r="AH106" s="417"/>
      <c r="AI106" s="417"/>
    </row>
    <row r="107" spans="1:35" ht="11.1" customHeight="1">
      <c r="B107" s="1710"/>
      <c r="C107" s="292"/>
      <c r="D107" s="66" t="s">
        <v>195</v>
      </c>
      <c r="E107" s="66"/>
      <c r="F107" s="66"/>
      <c r="G107" s="900">
        <v>0</v>
      </c>
      <c r="H107" s="900">
        <v>0</v>
      </c>
      <c r="I107" s="900">
        <f>SUM(G107:H107)</f>
        <v>0</v>
      </c>
      <c r="J107" s="900"/>
      <c r="K107" s="900">
        <v>33</v>
      </c>
      <c r="L107" s="900">
        <v>4</v>
      </c>
      <c r="M107" s="900">
        <f>SUM(K107:L107)</f>
        <v>37</v>
      </c>
      <c r="N107" s="2327"/>
      <c r="O107" s="900">
        <v>33</v>
      </c>
      <c r="P107" s="900">
        <v>4</v>
      </c>
      <c r="Q107" s="900">
        <f>SUM(O107:P107)</f>
        <v>37</v>
      </c>
      <c r="R107" s="542"/>
      <c r="S107" s="66"/>
      <c r="T107" s="66"/>
      <c r="U107" s="66"/>
      <c r="V107" s="417"/>
      <c r="W107" s="417"/>
      <c r="X107" s="417"/>
      <c r="Y107" s="417"/>
      <c r="Z107" s="417"/>
      <c r="AA107" s="417"/>
      <c r="AB107" s="417"/>
      <c r="AC107" s="417"/>
      <c r="AD107" s="417"/>
      <c r="AE107" s="417"/>
      <c r="AF107" s="417"/>
      <c r="AG107" s="417"/>
      <c r="AH107" s="417"/>
      <c r="AI107" s="417"/>
    </row>
    <row r="108" spans="1:35" ht="11.1" customHeight="1">
      <c r="B108" s="1710"/>
      <c r="C108" s="292"/>
      <c r="D108" s="66" t="s">
        <v>193</v>
      </c>
      <c r="E108" s="66"/>
      <c r="F108" s="66"/>
      <c r="G108" s="900">
        <v>0</v>
      </c>
      <c r="H108" s="900">
        <v>0</v>
      </c>
      <c r="I108" s="900">
        <f>SUM(G108:H108)</f>
        <v>0</v>
      </c>
      <c r="J108" s="900"/>
      <c r="K108" s="900">
        <v>38</v>
      </c>
      <c r="L108" s="900">
        <v>5</v>
      </c>
      <c r="M108" s="900">
        <f>SUM(K108:L108)</f>
        <v>43</v>
      </c>
      <c r="N108" s="2327"/>
      <c r="O108" s="900">
        <v>37</v>
      </c>
      <c r="P108" s="900">
        <v>6</v>
      </c>
      <c r="Q108" s="900">
        <f>SUM(O108:P108)</f>
        <v>43</v>
      </c>
      <c r="R108" s="542"/>
      <c r="S108" s="320"/>
      <c r="T108" s="320"/>
      <c r="U108" s="66"/>
      <c r="V108" s="417"/>
      <c r="W108" s="417"/>
      <c r="X108" s="417"/>
      <c r="Y108" s="417"/>
      <c r="Z108" s="417"/>
      <c r="AA108" s="417"/>
      <c r="AB108" s="417"/>
      <c r="AC108" s="417"/>
      <c r="AD108" s="417"/>
      <c r="AE108" s="417"/>
      <c r="AF108" s="417"/>
      <c r="AG108" s="417"/>
      <c r="AH108" s="417"/>
      <c r="AI108" s="417"/>
    </row>
    <row r="109" spans="1:35" ht="12" customHeight="1">
      <c r="B109" s="1710"/>
      <c r="C109" s="540" t="s">
        <v>105</v>
      </c>
      <c r="D109" s="66"/>
      <c r="E109" s="66"/>
      <c r="F109" s="66"/>
      <c r="G109" s="909">
        <f>SUM(G110:G111)</f>
        <v>0</v>
      </c>
      <c r="H109" s="909">
        <f>SUM(H110:H111)</f>
        <v>0</v>
      </c>
      <c r="I109" s="909">
        <f>SUM(G109:H109)</f>
        <v>0</v>
      </c>
      <c r="J109" s="909"/>
      <c r="K109" s="909">
        <f>SUM(K110:K111)</f>
        <v>35</v>
      </c>
      <c r="L109" s="909">
        <f>SUM(L110:L111)</f>
        <v>48</v>
      </c>
      <c r="M109" s="909">
        <f>SUM(K109:L109)</f>
        <v>83</v>
      </c>
      <c r="N109" s="481"/>
      <c r="O109" s="909">
        <f>SUM(O110:O111)</f>
        <v>26</v>
      </c>
      <c r="P109" s="909">
        <f>SUM(P110:P111)</f>
        <v>33</v>
      </c>
      <c r="Q109" s="909">
        <f>SUM(O109:P109)</f>
        <v>59</v>
      </c>
      <c r="R109" s="542"/>
      <c r="S109" s="364"/>
      <c r="T109" s="364"/>
      <c r="U109" s="364"/>
      <c r="V109" s="417"/>
      <c r="W109" s="417"/>
      <c r="X109" s="417"/>
      <c r="Y109" s="417"/>
      <c r="Z109" s="417"/>
      <c r="AA109" s="417"/>
      <c r="AB109" s="417"/>
      <c r="AC109" s="417"/>
      <c r="AD109" s="417"/>
      <c r="AE109" s="417"/>
      <c r="AF109" s="417"/>
      <c r="AG109" s="417"/>
      <c r="AH109" s="417"/>
      <c r="AI109" s="417"/>
    </row>
    <row r="110" spans="1:35" ht="11.1" customHeight="1">
      <c r="B110" s="1710"/>
      <c r="C110" s="540"/>
      <c r="D110" s="66" t="s">
        <v>192</v>
      </c>
      <c r="E110" s="66"/>
      <c r="F110" s="66"/>
      <c r="G110" s="900">
        <v>0</v>
      </c>
      <c r="H110" s="900">
        <v>0</v>
      </c>
      <c r="I110" s="900">
        <f>SUM(G110:H110)</f>
        <v>0</v>
      </c>
      <c r="J110" s="900"/>
      <c r="K110" s="900">
        <v>31</v>
      </c>
      <c r="L110" s="900">
        <v>42</v>
      </c>
      <c r="M110" s="900">
        <f>SUM(K110:L110)</f>
        <v>73</v>
      </c>
      <c r="N110" s="2327"/>
      <c r="O110" s="2327">
        <v>22</v>
      </c>
      <c r="P110" s="2327">
        <v>28</v>
      </c>
      <c r="Q110" s="900">
        <f>SUM(O110:P110)</f>
        <v>50</v>
      </c>
      <c r="R110" s="542"/>
      <c r="S110" s="66"/>
      <c r="T110" s="66"/>
      <c r="U110" s="66"/>
      <c r="V110" s="417"/>
      <c r="W110" s="417"/>
      <c r="X110" s="417"/>
      <c r="Y110" s="417"/>
      <c r="Z110" s="417"/>
      <c r="AA110" s="417"/>
      <c r="AB110" s="417"/>
      <c r="AC110" s="417"/>
      <c r="AD110" s="417"/>
      <c r="AE110" s="417"/>
      <c r="AF110" s="417"/>
      <c r="AG110" s="417"/>
      <c r="AH110" s="417"/>
      <c r="AI110" s="417"/>
    </row>
    <row r="111" spans="1:35" ht="11.1" customHeight="1">
      <c r="B111" s="1711"/>
      <c r="C111" s="292"/>
      <c r="D111" s="66" t="s">
        <v>191</v>
      </c>
      <c r="E111" s="66"/>
      <c r="F111" s="66"/>
      <c r="G111" s="907">
        <v>0</v>
      </c>
      <c r="H111" s="907">
        <v>0</v>
      </c>
      <c r="I111" s="900">
        <f>SUM(G111:H111)</f>
        <v>0</v>
      </c>
      <c r="J111" s="900"/>
      <c r="K111" s="900">
        <v>4</v>
      </c>
      <c r="L111" s="900">
        <v>6</v>
      </c>
      <c r="M111" s="900">
        <f>SUM(K111:L111)</f>
        <v>10</v>
      </c>
      <c r="N111" s="2327"/>
      <c r="O111" s="2327">
        <v>4</v>
      </c>
      <c r="P111" s="2327">
        <v>5</v>
      </c>
      <c r="Q111" s="900">
        <f>SUM(O111:P111)</f>
        <v>9</v>
      </c>
      <c r="R111" s="542"/>
      <c r="S111" s="320"/>
      <c r="T111" s="320"/>
      <c r="U111" s="66"/>
      <c r="V111" s="417"/>
      <c r="W111" s="417"/>
      <c r="X111" s="417"/>
      <c r="Y111" s="417"/>
      <c r="Z111" s="417"/>
      <c r="AA111" s="417"/>
      <c r="AB111" s="417"/>
      <c r="AC111" s="417"/>
      <c r="AD111" s="417"/>
      <c r="AE111" s="417"/>
      <c r="AF111" s="417"/>
      <c r="AG111" s="417"/>
      <c r="AH111" s="417"/>
      <c r="AI111" s="417"/>
    </row>
    <row r="112" spans="1:35" ht="12" customHeight="1">
      <c r="B112" s="1709">
        <v>1408</v>
      </c>
      <c r="C112" s="338" t="s">
        <v>28</v>
      </c>
      <c r="D112" s="337"/>
      <c r="E112" s="337"/>
      <c r="F112" s="337"/>
      <c r="G112" s="906">
        <f>SUM(G113+G115+G117+G121)</f>
        <v>141</v>
      </c>
      <c r="H112" s="906">
        <f>SUM(H113+H115+H117+H121)</f>
        <v>19</v>
      </c>
      <c r="I112" s="906">
        <f>SUM(G112:H112)</f>
        <v>160</v>
      </c>
      <c r="J112" s="906"/>
      <c r="K112" s="906">
        <f>SUM(K113+K115+K117+K121)</f>
        <v>567</v>
      </c>
      <c r="L112" s="906">
        <f>SUM(L113+L115+L117+L121)</f>
        <v>131</v>
      </c>
      <c r="M112" s="906">
        <f>SUM(K112:L112)</f>
        <v>698</v>
      </c>
      <c r="N112" s="2325"/>
      <c r="O112" s="906">
        <f>SUM(O113+O115+O117+O121)</f>
        <v>305</v>
      </c>
      <c r="P112" s="906">
        <f>SUM(P113+P117+P121)</f>
        <v>92</v>
      </c>
      <c r="Q112" s="906">
        <f>SUM(O112:P112)</f>
        <v>397</v>
      </c>
      <c r="R112" s="542"/>
      <c r="S112" s="364"/>
      <c r="T112" s="364"/>
      <c r="U112" s="364"/>
      <c r="V112" s="417"/>
      <c r="W112" s="417"/>
      <c r="X112" s="417"/>
      <c r="Y112" s="417"/>
      <c r="Z112" s="417"/>
      <c r="AA112" s="417"/>
      <c r="AB112" s="417"/>
      <c r="AC112" s="417"/>
      <c r="AD112" s="417"/>
      <c r="AE112" s="417"/>
      <c r="AF112" s="417"/>
      <c r="AG112" s="417"/>
      <c r="AH112" s="417"/>
      <c r="AI112" s="417"/>
    </row>
    <row r="113" spans="2:35" ht="12" customHeight="1">
      <c r="B113" s="1710"/>
      <c r="C113" s="540" t="s">
        <v>23</v>
      </c>
      <c r="D113" s="319"/>
      <c r="E113" s="319"/>
      <c r="F113" s="319"/>
      <c r="G113" s="909">
        <f>G114</f>
        <v>141</v>
      </c>
      <c r="H113" s="909">
        <f>H114</f>
        <v>19</v>
      </c>
      <c r="I113" s="2328">
        <f>SUM(G113:H113)</f>
        <v>160</v>
      </c>
      <c r="J113" s="909"/>
      <c r="K113" s="909">
        <f>K114</f>
        <v>490</v>
      </c>
      <c r="L113" s="909">
        <f>L114</f>
        <v>68</v>
      </c>
      <c r="M113" s="2328">
        <f>SUM(K113:L113)</f>
        <v>558</v>
      </c>
      <c r="N113" s="481"/>
      <c r="O113" s="909">
        <f>O114</f>
        <v>232</v>
      </c>
      <c r="P113" s="909">
        <f>P114</f>
        <v>32</v>
      </c>
      <c r="Q113" s="2328">
        <f>SUM(O113:P113)</f>
        <v>264</v>
      </c>
      <c r="R113" s="542"/>
      <c r="S113" s="364"/>
      <c r="T113" s="364"/>
      <c r="U113" s="364"/>
      <c r="V113" s="417"/>
      <c r="W113" s="417"/>
      <c r="X113" s="417"/>
      <c r="Y113" s="417"/>
      <c r="Z113" s="417"/>
      <c r="AA113" s="417"/>
      <c r="AB113" s="417"/>
      <c r="AC113" s="417"/>
      <c r="AD113" s="417"/>
      <c r="AE113" s="417"/>
      <c r="AF113" s="417"/>
      <c r="AG113" s="417"/>
      <c r="AH113" s="417"/>
      <c r="AI113" s="417"/>
    </row>
    <row r="114" spans="2:35" ht="12" customHeight="1">
      <c r="B114" s="1710"/>
      <c r="C114" s="357"/>
      <c r="D114" s="66" t="s">
        <v>190</v>
      </c>
      <c r="E114" s="66"/>
      <c r="F114" s="66"/>
      <c r="G114" s="900">
        <v>141</v>
      </c>
      <c r="H114" s="900">
        <v>19</v>
      </c>
      <c r="I114" s="907">
        <f>SUM(G114:H114)</f>
        <v>160</v>
      </c>
      <c r="J114" s="907"/>
      <c r="K114" s="900">
        <v>490</v>
      </c>
      <c r="L114" s="900">
        <v>68</v>
      </c>
      <c r="M114" s="907">
        <f>SUM(K114:L114)</f>
        <v>558</v>
      </c>
      <c r="N114" s="2327"/>
      <c r="O114" s="900">
        <v>232</v>
      </c>
      <c r="P114" s="900">
        <v>32</v>
      </c>
      <c r="Q114" s="907">
        <f>SUM(O114:P114)</f>
        <v>264</v>
      </c>
      <c r="R114" s="542"/>
      <c r="S114" s="364"/>
      <c r="T114" s="364"/>
      <c r="U114" s="364"/>
      <c r="V114" s="417"/>
      <c r="W114" s="417"/>
      <c r="X114" s="417"/>
      <c r="Y114" s="417"/>
      <c r="Z114" s="417"/>
      <c r="AA114" s="417"/>
      <c r="AB114" s="417"/>
      <c r="AC114" s="417"/>
      <c r="AD114" s="417"/>
      <c r="AE114" s="417"/>
      <c r="AF114" s="417"/>
      <c r="AG114" s="417"/>
      <c r="AH114" s="417"/>
      <c r="AI114" s="417"/>
    </row>
    <row r="115" spans="2:35" ht="12" customHeight="1">
      <c r="B115" s="1710"/>
      <c r="C115" s="540" t="s">
        <v>59</v>
      </c>
      <c r="D115" s="66"/>
      <c r="E115" s="66"/>
      <c r="F115" s="66"/>
      <c r="G115" s="909">
        <f>SUM(G116)</f>
        <v>0</v>
      </c>
      <c r="H115" s="909">
        <f>SUM(H116)</f>
        <v>0</v>
      </c>
      <c r="I115" s="909">
        <f>SUM(G115:H115)</f>
        <v>0</v>
      </c>
      <c r="J115" s="909"/>
      <c r="K115" s="909">
        <f>SUM(K116)</f>
        <v>0</v>
      </c>
      <c r="L115" s="909">
        <f>SUM(L116)</f>
        <v>0</v>
      </c>
      <c r="M115" s="909">
        <f>SUM(K115:L115)</f>
        <v>0</v>
      </c>
      <c r="N115" s="481"/>
      <c r="O115" s="909">
        <f>SUM(O116)</f>
        <v>0</v>
      </c>
      <c r="P115" s="909">
        <f>SUM(P116)</f>
        <v>0</v>
      </c>
      <c r="Q115" s="909">
        <f>SUM(O115:P115)</f>
        <v>0</v>
      </c>
      <c r="R115" s="542"/>
      <c r="S115" s="364"/>
      <c r="T115" s="364"/>
      <c r="U115" s="364"/>
      <c r="V115" s="417"/>
      <c r="W115" s="417"/>
      <c r="X115" s="417"/>
      <c r="Y115" s="417"/>
      <c r="Z115" s="417"/>
      <c r="AA115" s="417"/>
      <c r="AB115" s="417"/>
      <c r="AC115" s="417"/>
      <c r="AD115" s="417"/>
      <c r="AE115" s="417"/>
      <c r="AF115" s="417"/>
      <c r="AG115" s="417"/>
      <c r="AH115" s="417"/>
      <c r="AI115" s="417"/>
    </row>
    <row r="116" spans="2:35" ht="12" customHeight="1">
      <c r="B116" s="1710"/>
      <c r="C116" s="357"/>
      <c r="D116" s="66" t="s">
        <v>1213</v>
      </c>
      <c r="E116" s="66"/>
      <c r="F116" s="66"/>
      <c r="G116" s="900">
        <v>0</v>
      </c>
      <c r="H116" s="900">
        <v>0</v>
      </c>
      <c r="I116" s="907">
        <f>SUM(G116:H116)</f>
        <v>0</v>
      </c>
      <c r="J116" s="907"/>
      <c r="K116" s="900">
        <v>0</v>
      </c>
      <c r="L116" s="900">
        <v>0</v>
      </c>
      <c r="M116" s="907">
        <f>SUM(K116:L116)</f>
        <v>0</v>
      </c>
      <c r="N116" s="2327"/>
      <c r="O116" s="900">
        <v>0</v>
      </c>
      <c r="P116" s="900">
        <v>0</v>
      </c>
      <c r="Q116" s="907">
        <f>SUM(O116:P116)</f>
        <v>0</v>
      </c>
      <c r="R116" s="542"/>
      <c r="S116" s="364"/>
      <c r="T116" s="364"/>
      <c r="U116" s="364"/>
      <c r="V116" s="417"/>
      <c r="W116" s="417"/>
      <c r="X116" s="417"/>
      <c r="Y116" s="417"/>
      <c r="Z116" s="417"/>
      <c r="AA116" s="417"/>
      <c r="AB116" s="417"/>
      <c r="AC116" s="417"/>
      <c r="AD116" s="417"/>
      <c r="AE116" s="417"/>
      <c r="AF116" s="417"/>
      <c r="AG116" s="417"/>
      <c r="AH116" s="417"/>
      <c r="AI116" s="417"/>
    </row>
    <row r="117" spans="2:35" ht="12" customHeight="1">
      <c r="B117" s="1710"/>
      <c r="C117" s="540" t="s">
        <v>45</v>
      </c>
      <c r="D117" s="66"/>
      <c r="E117" s="66"/>
      <c r="F117" s="66"/>
      <c r="G117" s="909">
        <f>G118+G119+G120</f>
        <v>0</v>
      </c>
      <c r="H117" s="909">
        <f>H118+H119+H120</f>
        <v>0</v>
      </c>
      <c r="I117" s="909">
        <f>SUM(G117:H117)</f>
        <v>0</v>
      </c>
      <c r="J117" s="909"/>
      <c r="K117" s="909">
        <f>K118+K119+K120</f>
        <v>32</v>
      </c>
      <c r="L117" s="909">
        <f>L118+L119+L120</f>
        <v>17</v>
      </c>
      <c r="M117" s="909">
        <f>SUM(K117:L117)</f>
        <v>49</v>
      </c>
      <c r="N117" s="481"/>
      <c r="O117" s="909">
        <f>O118+O119+O120</f>
        <v>31</v>
      </c>
      <c r="P117" s="909">
        <f>P118+P119+P120</f>
        <v>17</v>
      </c>
      <c r="Q117" s="909">
        <f>SUM(O117:P117)</f>
        <v>48</v>
      </c>
      <c r="R117" s="542"/>
      <c r="S117" s="364"/>
      <c r="T117" s="364"/>
      <c r="U117" s="364"/>
      <c r="V117" s="417"/>
      <c r="W117" s="417"/>
      <c r="X117" s="417"/>
      <c r="Y117" s="417"/>
      <c r="Z117" s="417"/>
      <c r="AA117" s="417"/>
      <c r="AB117" s="417"/>
      <c r="AC117" s="417"/>
      <c r="AD117" s="417"/>
      <c r="AE117" s="417"/>
      <c r="AF117" s="417"/>
      <c r="AG117" s="417"/>
      <c r="AH117" s="417"/>
      <c r="AI117" s="417"/>
    </row>
    <row r="118" spans="2:35" ht="11.1" customHeight="1">
      <c r="B118" s="1710"/>
      <c r="C118" s="540"/>
      <c r="D118" s="66" t="s">
        <v>188</v>
      </c>
      <c r="E118" s="66"/>
      <c r="F118" s="66"/>
      <c r="G118" s="900">
        <v>0</v>
      </c>
      <c r="H118" s="900">
        <v>0</v>
      </c>
      <c r="I118" s="900">
        <f>SUM(G118:H118)</f>
        <v>0</v>
      </c>
      <c r="J118" s="900"/>
      <c r="K118" s="900">
        <v>13</v>
      </c>
      <c r="L118" s="900">
        <v>4</v>
      </c>
      <c r="M118" s="900">
        <f>SUM(K118:L118)</f>
        <v>17</v>
      </c>
      <c r="N118" s="2327"/>
      <c r="O118" s="2327">
        <v>12</v>
      </c>
      <c r="P118" s="2327">
        <v>4</v>
      </c>
      <c r="Q118" s="900">
        <f>SUM(O118:P118)</f>
        <v>16</v>
      </c>
      <c r="R118" s="542"/>
      <c r="S118" s="66"/>
      <c r="T118" s="66"/>
      <c r="U118" s="66"/>
      <c r="V118" s="417"/>
      <c r="W118" s="417"/>
      <c r="X118" s="417"/>
      <c r="Y118" s="417"/>
      <c r="Z118" s="417"/>
      <c r="AA118" s="417"/>
      <c r="AB118" s="417"/>
      <c r="AC118" s="417"/>
      <c r="AD118" s="417"/>
      <c r="AE118" s="417"/>
      <c r="AF118" s="417"/>
      <c r="AG118" s="417"/>
      <c r="AH118" s="417"/>
      <c r="AI118" s="417"/>
    </row>
    <row r="119" spans="2:35" ht="11.1" customHeight="1">
      <c r="B119" s="1710"/>
      <c r="C119" s="540"/>
      <c r="D119" s="66" t="s">
        <v>273</v>
      </c>
      <c r="E119" s="66"/>
      <c r="F119" s="66"/>
      <c r="G119" s="900">
        <v>0</v>
      </c>
      <c r="H119" s="900">
        <v>0</v>
      </c>
      <c r="I119" s="907">
        <f>SUM(G119:H119)</f>
        <v>0</v>
      </c>
      <c r="J119" s="909"/>
      <c r="K119" s="900">
        <v>13</v>
      </c>
      <c r="L119" s="900">
        <v>4</v>
      </c>
      <c r="M119" s="907">
        <f>SUM(K119:L119)</f>
        <v>17</v>
      </c>
      <c r="N119" s="2327"/>
      <c r="O119" s="2327">
        <v>13</v>
      </c>
      <c r="P119" s="2327">
        <v>4</v>
      </c>
      <c r="Q119" s="907">
        <f>SUM(O119:P119)</f>
        <v>17</v>
      </c>
      <c r="R119" s="542"/>
      <c r="S119" s="364"/>
      <c r="T119" s="364"/>
      <c r="U119" s="364"/>
      <c r="V119" s="417"/>
      <c r="W119" s="417"/>
      <c r="X119" s="417"/>
      <c r="Y119" s="417"/>
      <c r="Z119" s="417"/>
      <c r="AA119" s="417"/>
      <c r="AB119" s="417"/>
      <c r="AC119" s="417"/>
      <c r="AD119" s="417"/>
      <c r="AE119" s="417"/>
      <c r="AF119" s="417"/>
      <c r="AG119" s="417"/>
      <c r="AH119" s="417"/>
      <c r="AI119" s="417"/>
    </row>
    <row r="120" spans="2:35" ht="11.1" customHeight="1">
      <c r="B120" s="1710"/>
      <c r="C120" s="540"/>
      <c r="D120" s="66" t="s">
        <v>271</v>
      </c>
      <c r="E120" s="66"/>
      <c r="F120" s="66"/>
      <c r="G120" s="900">
        <v>0</v>
      </c>
      <c r="H120" s="900">
        <v>0</v>
      </c>
      <c r="I120" s="900">
        <f>SUM(G120:H120)</f>
        <v>0</v>
      </c>
      <c r="J120" s="900"/>
      <c r="K120" s="900">
        <v>6</v>
      </c>
      <c r="L120" s="900">
        <v>9</v>
      </c>
      <c r="M120" s="900">
        <f>SUM(K120:L120)</f>
        <v>15</v>
      </c>
      <c r="N120" s="2327"/>
      <c r="O120" s="2327">
        <v>6</v>
      </c>
      <c r="P120" s="2327">
        <v>9</v>
      </c>
      <c r="Q120" s="900">
        <f>SUM(O120:P120)</f>
        <v>15</v>
      </c>
      <c r="R120" s="542"/>
      <c r="S120" s="66"/>
      <c r="T120" s="66"/>
      <c r="U120" s="66"/>
      <c r="V120" s="417"/>
      <c r="W120" s="417"/>
      <c r="X120" s="417"/>
      <c r="Y120" s="417"/>
      <c r="Z120" s="417"/>
      <c r="AA120" s="417"/>
      <c r="AB120" s="417"/>
      <c r="AC120" s="417"/>
      <c r="AD120" s="417"/>
      <c r="AE120" s="417"/>
      <c r="AF120" s="417"/>
      <c r="AG120" s="417"/>
      <c r="AH120" s="417"/>
      <c r="AI120" s="417"/>
    </row>
    <row r="121" spans="2:35" ht="12" customHeight="1">
      <c r="B121" s="1710"/>
      <c r="C121" s="540" t="s">
        <v>46</v>
      </c>
      <c r="D121" s="364"/>
      <c r="E121" s="364"/>
      <c r="F121" s="364"/>
      <c r="G121" s="909">
        <f>SUM(G122)</f>
        <v>0</v>
      </c>
      <c r="H121" s="909">
        <f>SUM(H122)</f>
        <v>0</v>
      </c>
      <c r="I121" s="909">
        <f>SUM(G121:H121)</f>
        <v>0</v>
      </c>
      <c r="J121" s="909"/>
      <c r="K121" s="909">
        <f>SUM(K122)</f>
        <v>45</v>
      </c>
      <c r="L121" s="909">
        <f>SUM(L122)</f>
        <v>46</v>
      </c>
      <c r="M121" s="909">
        <f>SUM(K121:L121)</f>
        <v>91</v>
      </c>
      <c r="N121" s="481"/>
      <c r="O121" s="909">
        <f>SUM(O122)</f>
        <v>42</v>
      </c>
      <c r="P121" s="909">
        <f>SUM(P122)</f>
        <v>43</v>
      </c>
      <c r="Q121" s="909">
        <f>SUM(O121:P121)</f>
        <v>85</v>
      </c>
      <c r="R121" s="542"/>
      <c r="S121" s="364"/>
      <c r="T121" s="364"/>
      <c r="U121" s="364"/>
      <c r="V121" s="417"/>
      <c r="W121" s="417"/>
      <c r="X121" s="417"/>
      <c r="Y121" s="417"/>
      <c r="Z121" s="417"/>
      <c r="AA121" s="417"/>
      <c r="AB121" s="417"/>
      <c r="AC121" s="417"/>
      <c r="AD121" s="417"/>
      <c r="AE121" s="417"/>
      <c r="AF121" s="417"/>
      <c r="AG121" s="417"/>
      <c r="AH121" s="417"/>
      <c r="AI121" s="417"/>
    </row>
    <row r="122" spans="2:35" ht="11.1" customHeight="1">
      <c r="B122" s="1711"/>
      <c r="C122" s="292"/>
      <c r="D122" s="66" t="s">
        <v>185</v>
      </c>
      <c r="E122" s="66"/>
      <c r="F122" s="66"/>
      <c r="G122" s="2330">
        <v>0</v>
      </c>
      <c r="H122" s="2330">
        <v>0</v>
      </c>
      <c r="I122" s="900">
        <f>SUM(G122:H122)</f>
        <v>0</v>
      </c>
      <c r="J122" s="900"/>
      <c r="K122" s="900">
        <v>45</v>
      </c>
      <c r="L122" s="900">
        <v>46</v>
      </c>
      <c r="M122" s="900">
        <f>SUM(K122:L122)</f>
        <v>91</v>
      </c>
      <c r="N122" s="2327"/>
      <c r="O122" s="2327">
        <v>42</v>
      </c>
      <c r="P122" s="2327">
        <v>43</v>
      </c>
      <c r="Q122" s="900">
        <f>SUM(O122:P122)</f>
        <v>85</v>
      </c>
      <c r="R122" s="542"/>
      <c r="S122" s="66"/>
      <c r="T122" s="66"/>
      <c r="U122" s="66"/>
      <c r="V122" s="417"/>
      <c r="W122" s="417"/>
      <c r="X122" s="417"/>
      <c r="Y122" s="417"/>
      <c r="Z122" s="417"/>
      <c r="AA122" s="417"/>
      <c r="AB122" s="417"/>
      <c r="AC122" s="417"/>
      <c r="AD122" s="417"/>
      <c r="AE122" s="417"/>
      <c r="AF122" s="417"/>
      <c r="AG122" s="417"/>
      <c r="AH122" s="417"/>
      <c r="AI122" s="417"/>
    </row>
    <row r="123" spans="2:35" ht="12" customHeight="1">
      <c r="B123" s="1709">
        <v>1624</v>
      </c>
      <c r="C123" s="338" t="s">
        <v>56</v>
      </c>
      <c r="D123" s="78"/>
      <c r="E123" s="78"/>
      <c r="F123" s="78"/>
      <c r="G123" s="906">
        <f>SUM(G124+G126)</f>
        <v>0</v>
      </c>
      <c r="H123" s="906">
        <f>SUM(H124+H126)</f>
        <v>0</v>
      </c>
      <c r="I123" s="906">
        <f>SUM(G123:H123)</f>
        <v>0</v>
      </c>
      <c r="J123" s="906"/>
      <c r="K123" s="906">
        <f>SUM(K124+K126)</f>
        <v>6</v>
      </c>
      <c r="L123" s="906">
        <f>SUM(L124+L126)</f>
        <v>1</v>
      </c>
      <c r="M123" s="906">
        <f>SUM(K123:L123)</f>
        <v>7</v>
      </c>
      <c r="N123" s="2325"/>
      <c r="O123" s="906">
        <f>SUM(O124+O126)</f>
        <v>6</v>
      </c>
      <c r="P123" s="906">
        <f>SUM(P124+P126)</f>
        <v>1</v>
      </c>
      <c r="Q123" s="906">
        <f>SUM(O123:P123)</f>
        <v>7</v>
      </c>
      <c r="R123" s="542"/>
      <c r="S123" s="364"/>
      <c r="T123" s="364"/>
      <c r="U123" s="66"/>
      <c r="V123" s="417"/>
      <c r="W123" s="417"/>
      <c r="X123" s="417"/>
      <c r="Y123" s="417"/>
      <c r="Z123" s="417"/>
      <c r="AA123" s="417"/>
      <c r="AB123" s="417"/>
      <c r="AC123" s="417"/>
      <c r="AD123" s="417"/>
      <c r="AE123" s="417"/>
      <c r="AF123" s="417"/>
      <c r="AG123" s="417"/>
      <c r="AH123" s="417"/>
      <c r="AI123" s="417"/>
    </row>
    <row r="124" spans="2:35" ht="12" customHeight="1">
      <c r="B124" s="1710"/>
      <c r="C124" s="540" t="s">
        <v>41</v>
      </c>
      <c r="D124" s="102"/>
      <c r="E124" s="102"/>
      <c r="F124" s="102"/>
      <c r="G124" s="909">
        <f>SUM(G125)</f>
        <v>0</v>
      </c>
      <c r="H124" s="909">
        <f>SUM(H125)</f>
        <v>0</v>
      </c>
      <c r="I124" s="2328">
        <f>SUM(G124:H124)</f>
        <v>0</v>
      </c>
      <c r="J124" s="909"/>
      <c r="K124" s="909">
        <f>SUM(K125)</f>
        <v>6</v>
      </c>
      <c r="L124" s="909">
        <f>SUM(L125)</f>
        <v>1</v>
      </c>
      <c r="M124" s="2328">
        <f>SUM(K124:L124)</f>
        <v>7</v>
      </c>
      <c r="N124" s="2329"/>
      <c r="O124" s="909">
        <f>SUM(O125)</f>
        <v>6</v>
      </c>
      <c r="P124" s="909">
        <f>SUM(P125)</f>
        <v>1</v>
      </c>
      <c r="Q124" s="2328">
        <f>SUM(O124:P124)</f>
        <v>7</v>
      </c>
      <c r="R124" s="542"/>
      <c r="S124" s="364"/>
      <c r="T124" s="364"/>
      <c r="U124" s="364"/>
      <c r="V124" s="417"/>
      <c r="W124" s="417"/>
      <c r="X124" s="417"/>
      <c r="Y124" s="417"/>
      <c r="Z124" s="417"/>
      <c r="AA124" s="417"/>
      <c r="AB124" s="417"/>
      <c r="AC124" s="417"/>
      <c r="AD124" s="417"/>
      <c r="AE124" s="417"/>
      <c r="AF124" s="417"/>
      <c r="AG124" s="417"/>
      <c r="AH124" s="417"/>
      <c r="AI124" s="417"/>
    </row>
    <row r="125" spans="2:35" ht="12" customHeight="1">
      <c r="B125" s="1710"/>
      <c r="C125" s="357"/>
      <c r="D125" s="66" t="s">
        <v>184</v>
      </c>
      <c r="E125" s="66"/>
      <c r="F125" s="66"/>
      <c r="G125" s="907">
        <v>0</v>
      </c>
      <c r="H125" s="907">
        <v>0</v>
      </c>
      <c r="I125" s="907">
        <f>SUM(G125:H125)</f>
        <v>0</v>
      </c>
      <c r="J125" s="907"/>
      <c r="K125" s="900">
        <v>6</v>
      </c>
      <c r="L125" s="900">
        <v>1</v>
      </c>
      <c r="M125" s="907">
        <f>SUM(K125:L125)</f>
        <v>7</v>
      </c>
      <c r="N125" s="2327"/>
      <c r="O125" s="900">
        <v>6</v>
      </c>
      <c r="P125" s="900">
        <v>1</v>
      </c>
      <c r="Q125" s="907">
        <f>SUM(O125:P125)</f>
        <v>7</v>
      </c>
      <c r="R125" s="542"/>
      <c r="S125" s="364"/>
      <c r="T125" s="364"/>
      <c r="U125" s="364"/>
      <c r="V125" s="417"/>
      <c r="W125" s="417"/>
      <c r="X125" s="417"/>
      <c r="Y125" s="417"/>
      <c r="Z125" s="417"/>
      <c r="AA125" s="417"/>
      <c r="AB125" s="417"/>
      <c r="AC125" s="417"/>
      <c r="AD125" s="417"/>
      <c r="AE125" s="417"/>
      <c r="AF125" s="417"/>
      <c r="AG125" s="417"/>
      <c r="AH125" s="417"/>
      <c r="AI125" s="417"/>
    </row>
    <row r="126" spans="2:35" ht="12" customHeight="1">
      <c r="B126" s="1710"/>
      <c r="C126" s="540" t="s">
        <v>62</v>
      </c>
      <c r="D126" s="66"/>
      <c r="E126" s="66"/>
      <c r="F126" s="66"/>
      <c r="G126" s="909">
        <f>SUM(G127)</f>
        <v>0</v>
      </c>
      <c r="H126" s="909">
        <f>SUM(H127)</f>
        <v>0</v>
      </c>
      <c r="I126" s="909">
        <f>SUM(G126:H126)</f>
        <v>0</v>
      </c>
      <c r="J126" s="909"/>
      <c r="K126" s="909">
        <f>SUM(K127)</f>
        <v>0</v>
      </c>
      <c r="L126" s="909">
        <f>SUM(L127)</f>
        <v>0</v>
      </c>
      <c r="M126" s="909">
        <f>SUM(K126:L126)</f>
        <v>0</v>
      </c>
      <c r="N126" s="481"/>
      <c r="O126" s="909">
        <f>SUM(O127)</f>
        <v>0</v>
      </c>
      <c r="P126" s="909">
        <f>SUM(P127)</f>
        <v>0</v>
      </c>
      <c r="Q126" s="909">
        <f>SUM(O126:P126)</f>
        <v>0</v>
      </c>
      <c r="R126" s="542"/>
      <c r="S126" s="364"/>
      <c r="T126" s="364"/>
      <c r="U126" s="364"/>
      <c r="V126" s="417"/>
      <c r="W126" s="417"/>
      <c r="X126" s="417"/>
      <c r="Y126" s="417"/>
      <c r="Z126" s="417"/>
      <c r="AA126" s="417"/>
      <c r="AB126" s="417"/>
      <c r="AC126" s="417"/>
      <c r="AD126" s="417"/>
      <c r="AE126" s="417"/>
      <c r="AF126" s="417"/>
      <c r="AG126" s="417"/>
      <c r="AH126" s="417"/>
      <c r="AI126" s="417"/>
    </row>
    <row r="127" spans="2:35" ht="12" customHeight="1">
      <c r="B127" s="1711"/>
      <c r="C127" s="2192"/>
      <c r="D127" s="66" t="s">
        <v>183</v>
      </c>
      <c r="E127" s="66"/>
      <c r="F127" s="66"/>
      <c r="G127" s="907">
        <v>0</v>
      </c>
      <c r="H127" s="907">
        <v>0</v>
      </c>
      <c r="I127" s="907">
        <f>SUM(G127:H127)</f>
        <v>0</v>
      </c>
      <c r="J127" s="907"/>
      <c r="K127" s="900">
        <v>0</v>
      </c>
      <c r="L127" s="900">
        <v>0</v>
      </c>
      <c r="M127" s="907">
        <f>SUM(K127:L127)</f>
        <v>0</v>
      </c>
      <c r="N127" s="2327"/>
      <c r="O127" s="2327">
        <v>0</v>
      </c>
      <c r="P127" s="2327">
        <v>0</v>
      </c>
      <c r="Q127" s="907">
        <f>SUM(O127:P127)</f>
        <v>0</v>
      </c>
      <c r="R127" s="542"/>
      <c r="S127" s="364"/>
      <c r="T127" s="364"/>
      <c r="U127" s="364"/>
      <c r="V127" s="417"/>
      <c r="W127" s="417"/>
      <c r="X127" s="417"/>
      <c r="Y127" s="417"/>
      <c r="Z127" s="417"/>
      <c r="AA127" s="417"/>
      <c r="AB127" s="417"/>
      <c r="AC127" s="417"/>
      <c r="AD127" s="417"/>
      <c r="AE127" s="417"/>
      <c r="AF127" s="417"/>
      <c r="AG127" s="417"/>
      <c r="AH127" s="417"/>
      <c r="AI127" s="417"/>
    </row>
    <row r="128" spans="2:35" ht="12" customHeight="1">
      <c r="C128" s="2188" t="s">
        <v>6</v>
      </c>
      <c r="D128" s="2187"/>
      <c r="E128" s="2326"/>
      <c r="F128" s="2326"/>
      <c r="G128" s="2325">
        <f>SUM(G7+G28+G59+G71+G76+G94+G105+G112+G123)</f>
        <v>1802</v>
      </c>
      <c r="H128" s="2325">
        <f>SUM(H7+H28+H59+H71+H76+H94+H105+H112+H123)</f>
        <v>1391</v>
      </c>
      <c r="I128" s="2325">
        <f>SUM(I7+I28+I59+I71+I76+I94+I105+I112+I123)</f>
        <v>3193</v>
      </c>
      <c r="J128" s="2325"/>
      <c r="K128" s="2325">
        <f>SUM(K7+K28+K59+K71+K76+K94+K105+K112+K123)</f>
        <v>5979</v>
      </c>
      <c r="L128" s="2325">
        <f>SUM(L7+L28+L59+L71+L76+L94+L105+L112+L123)</f>
        <v>4470</v>
      </c>
      <c r="M128" s="2325">
        <f>SUM(M7+M28+M59+M71+M76+M94+M105+M112+M123)</f>
        <v>10449</v>
      </c>
      <c r="N128" s="2325"/>
      <c r="O128" s="2325">
        <f>SUM(O7+O28+O59+O71+O76+O94+O105+O112+O123)</f>
        <v>3526</v>
      </c>
      <c r="P128" s="2325">
        <f>SUM(P7+P28+P59+P71+P76+P94+P105+P112+P123)</f>
        <v>2509</v>
      </c>
      <c r="Q128" s="2325">
        <f>SUM(Q7+Q28+Q59+Q71+Q76+Q94+Q105+Q112+Q123)</f>
        <v>6035</v>
      </c>
      <c r="R128" s="542"/>
      <c r="S128" s="589"/>
      <c r="T128" s="589"/>
      <c r="U128" s="589"/>
      <c r="V128" s="417"/>
      <c r="W128" s="417"/>
      <c r="X128" s="417"/>
      <c r="Y128" s="417"/>
      <c r="Z128" s="417"/>
      <c r="AA128" s="417"/>
      <c r="AB128" s="417"/>
      <c r="AC128" s="417"/>
      <c r="AD128" s="417"/>
      <c r="AE128" s="417"/>
      <c r="AF128" s="417"/>
      <c r="AG128" s="417"/>
      <c r="AH128" s="417"/>
      <c r="AI128" s="417"/>
    </row>
    <row r="129" spans="1:35" s="535" customFormat="1" ht="11.25">
      <c r="A129" s="2186"/>
      <c r="B129" s="2186"/>
      <c r="C129" s="320" t="s">
        <v>1165</v>
      </c>
      <c r="G129" s="2323"/>
      <c r="H129" s="2323"/>
      <c r="K129" s="2323"/>
      <c r="L129" s="2323"/>
      <c r="N129" s="2324"/>
      <c r="O129" s="2323"/>
      <c r="P129" s="2323"/>
    </row>
    <row r="130" spans="1:35">
      <c r="N130" s="417"/>
      <c r="O130" s="2322"/>
      <c r="P130" s="2322"/>
      <c r="V130" s="417"/>
      <c r="W130" s="417"/>
      <c r="X130" s="417"/>
      <c r="Y130" s="417"/>
      <c r="Z130" s="417"/>
      <c r="AA130" s="417"/>
      <c r="AB130" s="417"/>
      <c r="AC130" s="417"/>
      <c r="AD130" s="417"/>
      <c r="AE130" s="417"/>
      <c r="AF130" s="417"/>
      <c r="AG130" s="417"/>
      <c r="AH130" s="417"/>
      <c r="AI130" s="417"/>
    </row>
    <row r="131" spans="1:35">
      <c r="N131" s="417"/>
      <c r="O131" s="2322"/>
      <c r="P131" s="2322"/>
      <c r="R131" s="417"/>
      <c r="V131" s="417"/>
      <c r="W131" s="417"/>
      <c r="X131" s="417"/>
      <c r="Y131" s="417"/>
      <c r="Z131" s="417"/>
      <c r="AA131" s="417"/>
      <c r="AB131" s="417"/>
      <c r="AC131" s="417"/>
      <c r="AD131" s="417"/>
      <c r="AE131" s="417"/>
      <c r="AF131" s="417"/>
      <c r="AG131" s="417"/>
      <c r="AH131" s="417"/>
      <c r="AI131" s="417"/>
    </row>
    <row r="132" spans="1:35">
      <c r="N132" s="417"/>
      <c r="O132" s="2322"/>
      <c r="P132" s="2322"/>
      <c r="R132" s="417"/>
      <c r="V132" s="417"/>
      <c r="W132" s="417"/>
      <c r="X132" s="417"/>
      <c r="Y132" s="417"/>
      <c r="Z132" s="417"/>
      <c r="AA132" s="417"/>
      <c r="AB132" s="417"/>
      <c r="AC132" s="417"/>
      <c r="AD132" s="417"/>
      <c r="AE132" s="417"/>
      <c r="AF132" s="417"/>
      <c r="AG132" s="417"/>
      <c r="AH132" s="417"/>
      <c r="AI132" s="417"/>
    </row>
    <row r="133" spans="1:35">
      <c r="N133" s="417"/>
      <c r="O133" s="2322"/>
      <c r="P133" s="2322"/>
      <c r="R133" s="417"/>
      <c r="V133" s="417"/>
      <c r="W133" s="417"/>
      <c r="X133" s="417"/>
      <c r="Y133" s="417"/>
      <c r="Z133" s="417"/>
      <c r="AA133" s="417"/>
      <c r="AB133" s="417"/>
      <c r="AC133" s="417"/>
      <c r="AD133" s="417"/>
      <c r="AE133" s="417"/>
      <c r="AF133" s="417"/>
      <c r="AG133" s="417"/>
      <c r="AH133" s="417"/>
      <c r="AI133" s="417"/>
    </row>
    <row r="134" spans="1:35">
      <c r="N134" s="417"/>
      <c r="O134" s="2322"/>
      <c r="P134" s="2322"/>
      <c r="R134" s="417"/>
      <c r="V134" s="417"/>
      <c r="W134" s="417"/>
      <c r="X134" s="417"/>
      <c r="Y134" s="417"/>
      <c r="Z134" s="417"/>
      <c r="AA134" s="417"/>
      <c r="AB134" s="417"/>
      <c r="AC134" s="417"/>
      <c r="AD134" s="417"/>
      <c r="AE134" s="417"/>
      <c r="AF134" s="417"/>
      <c r="AG134" s="417"/>
      <c r="AH134" s="417"/>
      <c r="AI134" s="417"/>
    </row>
    <row r="135" spans="1:35">
      <c r="N135" s="417"/>
      <c r="O135" s="2322"/>
      <c r="P135" s="2322"/>
      <c r="R135" s="417"/>
      <c r="V135" s="417"/>
      <c r="W135" s="417"/>
      <c r="X135" s="417"/>
      <c r="Y135" s="417"/>
      <c r="Z135" s="417"/>
      <c r="AA135" s="417"/>
      <c r="AB135" s="417"/>
      <c r="AC135" s="417"/>
      <c r="AD135" s="417"/>
      <c r="AE135" s="417"/>
      <c r="AF135" s="417"/>
      <c r="AG135" s="417"/>
      <c r="AH135" s="417"/>
      <c r="AI135" s="417"/>
    </row>
    <row r="136" spans="1:35">
      <c r="N136" s="417"/>
      <c r="O136" s="2322"/>
      <c r="P136" s="2322"/>
      <c r="R136" s="417"/>
      <c r="V136" s="417"/>
      <c r="W136" s="417"/>
      <c r="X136" s="417"/>
      <c r="Y136" s="417"/>
      <c r="Z136" s="417"/>
      <c r="AA136" s="417"/>
      <c r="AB136" s="417"/>
      <c r="AC136" s="417"/>
      <c r="AD136" s="417"/>
      <c r="AE136" s="417"/>
      <c r="AF136" s="417"/>
      <c r="AG136" s="417"/>
      <c r="AH136" s="417"/>
      <c r="AI136" s="417"/>
    </row>
    <row r="137" spans="1:35">
      <c r="N137" s="417"/>
      <c r="O137" s="2322"/>
      <c r="P137" s="2322"/>
      <c r="R137" s="417"/>
      <c r="V137" s="417"/>
      <c r="W137" s="417"/>
      <c r="X137" s="417"/>
      <c r="Y137" s="417"/>
      <c r="Z137" s="417"/>
      <c r="AA137" s="417"/>
      <c r="AB137" s="417"/>
      <c r="AC137" s="417"/>
      <c r="AD137" s="417"/>
      <c r="AE137" s="417"/>
      <c r="AF137" s="417"/>
      <c r="AG137" s="417"/>
      <c r="AH137" s="417"/>
      <c r="AI137" s="417"/>
    </row>
    <row r="138" spans="1:35">
      <c r="N138" s="417"/>
      <c r="O138" s="2322"/>
      <c r="P138" s="2322"/>
      <c r="R138" s="417"/>
      <c r="V138" s="417"/>
      <c r="W138" s="417"/>
      <c r="X138" s="417"/>
      <c r="Y138" s="417"/>
      <c r="Z138" s="417"/>
      <c r="AA138" s="417"/>
      <c r="AB138" s="417"/>
      <c r="AC138" s="417"/>
      <c r="AD138" s="417"/>
      <c r="AE138" s="417"/>
      <c r="AF138" s="417"/>
      <c r="AG138" s="417"/>
      <c r="AH138" s="417"/>
      <c r="AI138" s="417"/>
    </row>
    <row r="139" spans="1:35">
      <c r="N139" s="417"/>
      <c r="O139" s="2322"/>
      <c r="P139" s="2322"/>
      <c r="R139" s="417"/>
      <c r="V139" s="417"/>
      <c r="W139" s="417"/>
      <c r="X139" s="417"/>
      <c r="Y139" s="417"/>
      <c r="Z139" s="417"/>
      <c r="AA139" s="417"/>
      <c r="AB139" s="417"/>
      <c r="AC139" s="417"/>
      <c r="AD139" s="417"/>
      <c r="AE139" s="417"/>
      <c r="AF139" s="417"/>
      <c r="AG139" s="417"/>
      <c r="AH139" s="417"/>
      <c r="AI139" s="417"/>
    </row>
    <row r="140" spans="1:35">
      <c r="N140" s="417"/>
      <c r="O140" s="2322"/>
      <c r="P140" s="2322"/>
      <c r="R140" s="417"/>
      <c r="V140" s="417"/>
      <c r="W140" s="417"/>
      <c r="X140" s="417"/>
      <c r="Y140" s="417"/>
      <c r="Z140" s="417"/>
      <c r="AA140" s="417"/>
      <c r="AB140" s="417"/>
      <c r="AC140" s="417"/>
      <c r="AD140" s="417"/>
      <c r="AE140" s="417"/>
      <c r="AF140" s="417"/>
      <c r="AG140" s="417"/>
      <c r="AH140" s="417"/>
      <c r="AI140" s="417"/>
    </row>
    <row r="141" spans="1:35">
      <c r="N141" s="417"/>
      <c r="O141" s="2322"/>
      <c r="P141" s="2322"/>
      <c r="R141" s="417"/>
      <c r="V141" s="417"/>
      <c r="W141" s="417"/>
      <c r="X141" s="417"/>
      <c r="Y141" s="417"/>
      <c r="Z141" s="417"/>
      <c r="AA141" s="417"/>
      <c r="AB141" s="417"/>
      <c r="AC141" s="417"/>
      <c r="AD141" s="417"/>
      <c r="AE141" s="417"/>
      <c r="AF141" s="417"/>
      <c r="AG141" s="417"/>
      <c r="AH141" s="417"/>
      <c r="AI141" s="417"/>
    </row>
    <row r="142" spans="1:35">
      <c r="N142" s="417"/>
      <c r="O142" s="2322"/>
      <c r="P142" s="2322"/>
      <c r="R142" s="417"/>
      <c r="V142" s="417"/>
      <c r="W142" s="417"/>
      <c r="X142" s="417"/>
      <c r="Y142" s="417"/>
      <c r="Z142" s="417"/>
      <c r="AA142" s="417"/>
      <c r="AB142" s="417"/>
      <c r="AC142" s="417"/>
      <c r="AD142" s="417"/>
      <c r="AE142" s="417"/>
      <c r="AF142" s="417"/>
      <c r="AG142" s="417"/>
      <c r="AH142" s="417"/>
      <c r="AI142" s="417"/>
    </row>
    <row r="143" spans="1:35">
      <c r="N143" s="417"/>
      <c r="O143" s="2322"/>
      <c r="P143" s="2322"/>
      <c r="R143" s="417"/>
      <c r="V143" s="417"/>
      <c r="W143" s="417"/>
      <c r="X143" s="417"/>
      <c r="Y143" s="417"/>
      <c r="Z143" s="417"/>
      <c r="AA143" s="417"/>
      <c r="AB143" s="417"/>
      <c r="AC143" s="417"/>
      <c r="AD143" s="417"/>
      <c r="AE143" s="417"/>
      <c r="AF143" s="417"/>
      <c r="AG143" s="417"/>
      <c r="AH143" s="417"/>
      <c r="AI143" s="417"/>
    </row>
    <row r="144" spans="1:35">
      <c r="N144" s="417"/>
      <c r="O144" s="2322"/>
      <c r="P144" s="2322"/>
      <c r="R144" s="417"/>
      <c r="V144" s="417"/>
      <c r="W144" s="417"/>
      <c r="X144" s="417"/>
      <c r="Y144" s="417"/>
      <c r="Z144" s="417"/>
      <c r="AA144" s="417"/>
      <c r="AB144" s="417"/>
      <c r="AC144" s="417"/>
      <c r="AD144" s="417"/>
      <c r="AE144" s="417"/>
      <c r="AF144" s="417"/>
      <c r="AG144" s="417"/>
      <c r="AH144" s="417"/>
      <c r="AI144" s="417"/>
    </row>
    <row r="145" spans="14:35">
      <c r="N145" s="417"/>
      <c r="O145" s="2322"/>
      <c r="P145" s="2322"/>
      <c r="R145" s="417"/>
      <c r="V145" s="417"/>
      <c r="W145" s="417"/>
      <c r="X145" s="417"/>
      <c r="Y145" s="417"/>
      <c r="Z145" s="417"/>
      <c r="AA145" s="417"/>
      <c r="AB145" s="417"/>
      <c r="AC145" s="417"/>
      <c r="AD145" s="417"/>
      <c r="AE145" s="417"/>
      <c r="AF145" s="417"/>
      <c r="AG145" s="417"/>
      <c r="AH145" s="417"/>
      <c r="AI145" s="417"/>
    </row>
    <row r="146" spans="14:35">
      <c r="N146" s="417"/>
      <c r="O146" s="2322"/>
      <c r="P146" s="2322"/>
      <c r="R146" s="417"/>
      <c r="V146" s="417"/>
      <c r="W146" s="417"/>
      <c r="X146" s="417"/>
      <c r="Y146" s="417"/>
      <c r="Z146" s="417"/>
      <c r="AA146" s="417"/>
      <c r="AB146" s="417"/>
      <c r="AC146" s="417"/>
      <c r="AD146" s="417"/>
      <c r="AE146" s="417"/>
      <c r="AF146" s="417"/>
      <c r="AG146" s="417"/>
      <c r="AH146" s="417"/>
      <c r="AI146" s="417"/>
    </row>
    <row r="147" spans="14:35">
      <c r="N147" s="417"/>
      <c r="O147" s="2322"/>
      <c r="P147" s="2322"/>
      <c r="R147" s="417"/>
      <c r="V147" s="417"/>
      <c r="W147" s="417"/>
      <c r="X147" s="417"/>
      <c r="Y147" s="417"/>
      <c r="Z147" s="417"/>
      <c r="AA147" s="417"/>
      <c r="AB147" s="417"/>
      <c r="AC147" s="417"/>
      <c r="AD147" s="417"/>
      <c r="AE147" s="417"/>
      <c r="AF147" s="417"/>
      <c r="AG147" s="417"/>
      <c r="AH147" s="417"/>
      <c r="AI147" s="417"/>
    </row>
    <row r="148" spans="14:35">
      <c r="N148" s="417"/>
      <c r="O148" s="2322"/>
      <c r="P148" s="2322"/>
      <c r="R148" s="417"/>
      <c r="V148" s="417"/>
      <c r="W148" s="417"/>
      <c r="X148" s="417"/>
      <c r="Y148" s="417"/>
      <c r="Z148" s="417"/>
      <c r="AA148" s="417"/>
      <c r="AB148" s="417"/>
      <c r="AC148" s="417"/>
      <c r="AD148" s="417"/>
      <c r="AE148" s="417"/>
      <c r="AF148" s="417"/>
      <c r="AG148" s="417"/>
      <c r="AH148" s="417"/>
      <c r="AI148" s="417"/>
    </row>
    <row r="149" spans="14:35">
      <c r="N149" s="417"/>
      <c r="O149" s="2322"/>
      <c r="P149" s="2322"/>
      <c r="R149" s="417"/>
      <c r="V149" s="417"/>
      <c r="W149" s="417"/>
      <c r="X149" s="417"/>
      <c r="Y149" s="417"/>
      <c r="Z149" s="417"/>
      <c r="AA149" s="417"/>
      <c r="AB149" s="417"/>
      <c r="AC149" s="417"/>
      <c r="AD149" s="417"/>
      <c r="AE149" s="417"/>
      <c r="AF149" s="417"/>
      <c r="AG149" s="417"/>
      <c r="AH149" s="417"/>
      <c r="AI149" s="417"/>
    </row>
    <row r="150" spans="14:35">
      <c r="N150" s="417"/>
      <c r="O150" s="2322"/>
      <c r="P150" s="2322"/>
      <c r="R150" s="417"/>
      <c r="V150" s="417"/>
      <c r="W150" s="417"/>
      <c r="X150" s="417"/>
      <c r="Y150" s="417"/>
      <c r="Z150" s="417"/>
      <c r="AA150" s="417"/>
      <c r="AB150" s="417"/>
      <c r="AC150" s="417"/>
      <c r="AD150" s="417"/>
      <c r="AE150" s="417"/>
      <c r="AF150" s="417"/>
      <c r="AG150" s="417"/>
      <c r="AH150" s="417"/>
      <c r="AI150" s="417"/>
    </row>
    <row r="151" spans="14:35">
      <c r="N151" s="417"/>
      <c r="O151" s="2322"/>
      <c r="P151" s="2322"/>
      <c r="R151" s="417"/>
      <c r="V151" s="417"/>
      <c r="W151" s="417"/>
      <c r="X151" s="417"/>
      <c r="Y151" s="417"/>
      <c r="Z151" s="417"/>
      <c r="AA151" s="417"/>
      <c r="AB151" s="417"/>
      <c r="AC151" s="417"/>
      <c r="AD151" s="417"/>
      <c r="AE151" s="417"/>
      <c r="AF151" s="417"/>
      <c r="AG151" s="417"/>
      <c r="AH151" s="417"/>
      <c r="AI151" s="417"/>
    </row>
    <row r="152" spans="14:35">
      <c r="N152" s="417"/>
      <c r="O152" s="2322"/>
      <c r="P152" s="2322"/>
      <c r="R152" s="417"/>
      <c r="V152" s="417"/>
      <c r="W152" s="417"/>
      <c r="X152" s="417"/>
      <c r="Y152" s="417"/>
      <c r="Z152" s="417"/>
      <c r="AA152" s="417"/>
      <c r="AB152" s="417"/>
      <c r="AC152" s="417"/>
      <c r="AD152" s="417"/>
      <c r="AE152" s="417"/>
      <c r="AF152" s="417"/>
      <c r="AG152" s="417"/>
      <c r="AH152" s="417"/>
      <c r="AI152" s="417"/>
    </row>
    <row r="153" spans="14:35">
      <c r="N153" s="417"/>
      <c r="O153" s="2322"/>
      <c r="P153" s="2322"/>
      <c r="R153" s="417"/>
      <c r="V153" s="417"/>
      <c r="W153" s="417"/>
      <c r="X153" s="417"/>
      <c r="Y153" s="417"/>
      <c r="Z153" s="417"/>
      <c r="AA153" s="417"/>
      <c r="AB153" s="417"/>
      <c r="AC153" s="417"/>
      <c r="AD153" s="417"/>
      <c r="AE153" s="417"/>
      <c r="AF153" s="417"/>
      <c r="AG153" s="417"/>
      <c r="AH153" s="417"/>
      <c r="AI153" s="417"/>
    </row>
    <row r="154" spans="14:35">
      <c r="N154" s="417"/>
      <c r="O154" s="2322"/>
      <c r="P154" s="2322"/>
      <c r="R154" s="417"/>
      <c r="V154" s="417"/>
      <c r="W154" s="417"/>
      <c r="X154" s="417"/>
      <c r="Y154" s="417"/>
      <c r="Z154" s="417"/>
      <c r="AA154" s="417"/>
      <c r="AB154" s="417"/>
      <c r="AC154" s="417"/>
      <c r="AD154" s="417"/>
      <c r="AE154" s="417"/>
      <c r="AF154" s="417"/>
      <c r="AG154" s="417"/>
      <c r="AH154" s="417"/>
      <c r="AI154" s="417"/>
    </row>
    <row r="155" spans="14:35">
      <c r="N155" s="417"/>
      <c r="O155" s="2322"/>
      <c r="P155" s="2322"/>
      <c r="R155" s="417"/>
      <c r="V155" s="417"/>
      <c r="W155" s="417"/>
      <c r="X155" s="417"/>
      <c r="Y155" s="417"/>
      <c r="Z155" s="417"/>
      <c r="AA155" s="417"/>
      <c r="AB155" s="417"/>
      <c r="AC155" s="417"/>
      <c r="AD155" s="417"/>
      <c r="AE155" s="417"/>
      <c r="AF155" s="417"/>
      <c r="AG155" s="417"/>
      <c r="AH155" s="417"/>
      <c r="AI155" s="417"/>
    </row>
    <row r="156" spans="14:35">
      <c r="N156" s="417"/>
      <c r="O156" s="2322"/>
      <c r="P156" s="2322"/>
      <c r="R156" s="417"/>
      <c r="V156" s="417"/>
      <c r="W156" s="417"/>
      <c r="X156" s="417"/>
      <c r="Y156" s="417"/>
      <c r="Z156" s="417"/>
      <c r="AA156" s="417"/>
      <c r="AB156" s="417"/>
      <c r="AC156" s="417"/>
      <c r="AD156" s="417"/>
      <c r="AE156" s="417"/>
      <c r="AF156" s="417"/>
      <c r="AG156" s="417"/>
      <c r="AH156" s="417"/>
      <c r="AI156" s="417"/>
    </row>
    <row r="157" spans="14:35">
      <c r="N157" s="417"/>
      <c r="O157" s="2322"/>
      <c r="P157" s="2322"/>
      <c r="R157" s="417"/>
      <c r="V157" s="417"/>
      <c r="W157" s="417"/>
      <c r="X157" s="417"/>
      <c r="Y157" s="417"/>
      <c r="Z157" s="417"/>
      <c r="AA157" s="417"/>
      <c r="AB157" s="417"/>
      <c r="AC157" s="417"/>
      <c r="AD157" s="417"/>
      <c r="AE157" s="417"/>
      <c r="AF157" s="417"/>
      <c r="AG157" s="417"/>
      <c r="AH157" s="417"/>
      <c r="AI157" s="417"/>
    </row>
    <row r="158" spans="14:35">
      <c r="N158" s="417"/>
      <c r="O158" s="2322"/>
      <c r="P158" s="2322"/>
      <c r="R158" s="417"/>
      <c r="V158" s="417"/>
      <c r="W158" s="417"/>
      <c r="X158" s="417"/>
      <c r="Y158" s="417"/>
      <c r="Z158" s="417"/>
      <c r="AA158" s="417"/>
      <c r="AB158" s="417"/>
      <c r="AC158" s="417"/>
      <c r="AD158" s="417"/>
      <c r="AE158" s="417"/>
      <c r="AF158" s="417"/>
      <c r="AG158" s="417"/>
      <c r="AH158" s="417"/>
      <c r="AI158" s="417"/>
    </row>
    <row r="159" spans="14:35">
      <c r="N159" s="417"/>
      <c r="O159" s="2322"/>
      <c r="P159" s="2322"/>
      <c r="R159" s="417"/>
      <c r="V159" s="417"/>
      <c r="W159" s="417"/>
      <c r="X159" s="417"/>
      <c r="Y159" s="417"/>
      <c r="Z159" s="417"/>
      <c r="AA159" s="417"/>
      <c r="AB159" s="417"/>
      <c r="AC159" s="417"/>
      <c r="AD159" s="417"/>
      <c r="AE159" s="417"/>
      <c r="AF159" s="417"/>
      <c r="AG159" s="417"/>
      <c r="AH159" s="417"/>
      <c r="AI159" s="417"/>
    </row>
    <row r="160" spans="14:35">
      <c r="N160" s="417"/>
      <c r="O160" s="2322"/>
      <c r="P160" s="2322"/>
      <c r="R160" s="417"/>
      <c r="V160" s="417"/>
      <c r="W160" s="417"/>
      <c r="X160" s="417"/>
      <c r="Y160" s="417"/>
      <c r="Z160" s="417"/>
      <c r="AA160" s="417"/>
      <c r="AB160" s="417"/>
      <c r="AC160" s="417"/>
      <c r="AD160" s="417"/>
      <c r="AE160" s="417"/>
      <c r="AF160" s="417"/>
      <c r="AG160" s="417"/>
      <c r="AH160" s="417"/>
      <c r="AI160" s="417"/>
    </row>
    <row r="161" spans="14:35">
      <c r="N161" s="417"/>
      <c r="O161" s="2322"/>
      <c r="P161" s="2322"/>
      <c r="R161" s="417"/>
      <c r="V161" s="417"/>
      <c r="W161" s="417"/>
      <c r="X161" s="417"/>
      <c r="Y161" s="417"/>
      <c r="Z161" s="417"/>
      <c r="AA161" s="417"/>
      <c r="AB161" s="417"/>
      <c r="AC161" s="417"/>
      <c r="AD161" s="417"/>
      <c r="AE161" s="417"/>
      <c r="AF161" s="417"/>
      <c r="AG161" s="417"/>
      <c r="AH161" s="417"/>
      <c r="AI161" s="417"/>
    </row>
    <row r="162" spans="14:35">
      <c r="N162" s="417"/>
      <c r="O162" s="2322"/>
      <c r="P162" s="2322"/>
      <c r="R162" s="417"/>
      <c r="V162" s="417"/>
      <c r="W162" s="417"/>
      <c r="X162" s="417"/>
      <c r="Y162" s="417"/>
      <c r="Z162" s="417"/>
      <c r="AA162" s="417"/>
      <c r="AB162" s="417"/>
      <c r="AC162" s="417"/>
      <c r="AD162" s="417"/>
      <c r="AE162" s="417"/>
      <c r="AF162" s="417"/>
      <c r="AG162" s="417"/>
      <c r="AH162" s="417"/>
      <c r="AI162" s="417"/>
    </row>
    <row r="163" spans="14:35">
      <c r="N163" s="417"/>
      <c r="O163" s="2322"/>
      <c r="P163" s="2322"/>
      <c r="R163" s="417"/>
      <c r="V163" s="417"/>
      <c r="W163" s="417"/>
      <c r="X163" s="417"/>
      <c r="Y163" s="417"/>
      <c r="Z163" s="417"/>
      <c r="AA163" s="417"/>
      <c r="AB163" s="417"/>
      <c r="AC163" s="417"/>
      <c r="AD163" s="417"/>
      <c r="AE163" s="417"/>
      <c r="AF163" s="417"/>
      <c r="AG163" s="417"/>
      <c r="AH163" s="417"/>
      <c r="AI163" s="417"/>
    </row>
    <row r="164" spans="14:35">
      <c r="N164" s="417"/>
      <c r="O164" s="2322"/>
      <c r="P164" s="2322"/>
      <c r="R164" s="417"/>
      <c r="V164" s="417"/>
      <c r="W164" s="417"/>
      <c r="X164" s="417"/>
      <c r="Y164" s="417"/>
      <c r="Z164" s="417"/>
      <c r="AA164" s="417"/>
      <c r="AB164" s="417"/>
      <c r="AC164" s="417"/>
      <c r="AD164" s="417"/>
      <c r="AE164" s="417"/>
      <c r="AF164" s="417"/>
      <c r="AG164" s="417"/>
      <c r="AH164" s="417"/>
      <c r="AI164" s="417"/>
    </row>
    <row r="165" spans="14:35">
      <c r="N165" s="417"/>
      <c r="O165" s="2322"/>
      <c r="P165" s="2322"/>
      <c r="R165" s="417"/>
      <c r="V165" s="417"/>
      <c r="W165" s="417"/>
      <c r="X165" s="417"/>
      <c r="Y165" s="417"/>
      <c r="Z165" s="417"/>
      <c r="AA165" s="417"/>
      <c r="AB165" s="417"/>
      <c r="AC165" s="417"/>
      <c r="AD165" s="417"/>
      <c r="AE165" s="417"/>
      <c r="AF165" s="417"/>
      <c r="AG165" s="417"/>
      <c r="AH165" s="417"/>
      <c r="AI165" s="417"/>
    </row>
    <row r="166" spans="14:35">
      <c r="N166" s="417"/>
      <c r="O166" s="2322"/>
      <c r="P166" s="2322"/>
      <c r="R166" s="417"/>
      <c r="V166" s="417"/>
      <c r="W166" s="417"/>
      <c r="X166" s="417"/>
      <c r="Y166" s="417"/>
      <c r="Z166" s="417"/>
      <c r="AA166" s="417"/>
      <c r="AB166" s="417"/>
      <c r="AC166" s="417"/>
      <c r="AD166" s="417"/>
      <c r="AE166" s="417"/>
      <c r="AF166" s="417"/>
      <c r="AG166" s="417"/>
      <c r="AH166" s="417"/>
      <c r="AI166" s="417"/>
    </row>
    <row r="167" spans="14:35">
      <c r="N167" s="417"/>
      <c r="O167" s="2322"/>
      <c r="P167" s="2322"/>
      <c r="R167" s="417"/>
      <c r="V167" s="417"/>
      <c r="W167" s="417"/>
      <c r="X167" s="417"/>
      <c r="Y167" s="417"/>
      <c r="Z167" s="417"/>
      <c r="AA167" s="417"/>
      <c r="AB167" s="417"/>
      <c r="AC167" s="417"/>
      <c r="AD167" s="417"/>
      <c r="AE167" s="417"/>
      <c r="AF167" s="417"/>
      <c r="AG167" s="417"/>
      <c r="AH167" s="417"/>
      <c r="AI167" s="417"/>
    </row>
    <row r="168" spans="14:35">
      <c r="N168" s="417"/>
      <c r="O168" s="2322"/>
      <c r="P168" s="2322"/>
      <c r="R168" s="417"/>
      <c r="V168" s="417"/>
      <c r="W168" s="417"/>
      <c r="X168" s="417"/>
      <c r="Y168" s="417"/>
      <c r="Z168" s="417"/>
      <c r="AA168" s="417"/>
      <c r="AB168" s="417"/>
      <c r="AC168" s="417"/>
      <c r="AD168" s="417"/>
      <c r="AE168" s="417"/>
      <c r="AF168" s="417"/>
      <c r="AG168" s="417"/>
      <c r="AH168" s="417"/>
      <c r="AI168" s="417"/>
    </row>
    <row r="169" spans="14:35">
      <c r="N169" s="417"/>
      <c r="O169" s="2322"/>
      <c r="P169" s="2322"/>
      <c r="R169" s="417"/>
      <c r="V169" s="417"/>
      <c r="W169" s="417"/>
      <c r="X169" s="417"/>
      <c r="Y169" s="417"/>
      <c r="Z169" s="417"/>
      <c r="AA169" s="417"/>
      <c r="AB169" s="417"/>
      <c r="AC169" s="417"/>
      <c r="AD169" s="417"/>
      <c r="AE169" s="417"/>
      <c r="AF169" s="417"/>
      <c r="AG169" s="417"/>
      <c r="AH169" s="417"/>
      <c r="AI169" s="417"/>
    </row>
    <row r="170" spans="14:35">
      <c r="N170" s="417"/>
      <c r="O170" s="2322"/>
      <c r="P170" s="2322"/>
      <c r="R170" s="417"/>
      <c r="V170" s="417"/>
      <c r="W170" s="417"/>
      <c r="X170" s="417"/>
      <c r="Y170" s="417"/>
      <c r="Z170" s="417"/>
      <c r="AA170" s="417"/>
      <c r="AB170" s="417"/>
      <c r="AC170" s="417"/>
      <c r="AD170" s="417"/>
      <c r="AE170" s="417"/>
      <c r="AF170" s="417"/>
      <c r="AG170" s="417"/>
      <c r="AH170" s="417"/>
      <c r="AI170" s="417"/>
    </row>
    <row r="171" spans="14:35">
      <c r="N171" s="417"/>
      <c r="O171" s="2322"/>
      <c r="P171" s="2322"/>
      <c r="R171" s="417"/>
      <c r="V171" s="417"/>
      <c r="W171" s="417"/>
      <c r="X171" s="417"/>
      <c r="Y171" s="417"/>
      <c r="Z171" s="417"/>
      <c r="AA171" s="417"/>
      <c r="AB171" s="417"/>
      <c r="AC171" s="417"/>
      <c r="AD171" s="417"/>
      <c r="AE171" s="417"/>
      <c r="AF171" s="417"/>
      <c r="AG171" s="417"/>
      <c r="AH171" s="417"/>
      <c r="AI171" s="417"/>
    </row>
    <row r="172" spans="14:35">
      <c r="N172" s="417"/>
      <c r="O172" s="2322"/>
      <c r="P172" s="2322"/>
      <c r="R172" s="417"/>
      <c r="V172" s="417"/>
      <c r="W172" s="417"/>
      <c r="X172" s="417"/>
      <c r="Y172" s="417"/>
      <c r="Z172" s="417"/>
      <c r="AA172" s="417"/>
      <c r="AB172" s="417"/>
      <c r="AC172" s="417"/>
      <c r="AD172" s="417"/>
      <c r="AE172" s="417"/>
      <c r="AF172" s="417"/>
      <c r="AG172" s="417"/>
      <c r="AH172" s="417"/>
      <c r="AI172" s="417"/>
    </row>
    <row r="173" spans="14:35">
      <c r="N173" s="417"/>
      <c r="O173" s="2322"/>
      <c r="P173" s="2322"/>
      <c r="R173" s="417"/>
      <c r="V173" s="417"/>
      <c r="W173" s="417"/>
      <c r="X173" s="417"/>
      <c r="Y173" s="417"/>
      <c r="Z173" s="417"/>
      <c r="AA173" s="417"/>
      <c r="AB173" s="417"/>
      <c r="AC173" s="417"/>
      <c r="AD173" s="417"/>
      <c r="AE173" s="417"/>
      <c r="AF173" s="417"/>
      <c r="AG173" s="417"/>
      <c r="AH173" s="417"/>
      <c r="AI173" s="417"/>
    </row>
    <row r="174" spans="14:35">
      <c r="N174" s="417"/>
      <c r="O174" s="2322"/>
      <c r="P174" s="2322"/>
      <c r="R174" s="417"/>
      <c r="V174" s="417"/>
      <c r="W174" s="417"/>
      <c r="X174" s="417"/>
      <c r="Y174" s="417"/>
      <c r="Z174" s="417"/>
      <c r="AA174" s="417"/>
      <c r="AB174" s="417"/>
      <c r="AC174" s="417"/>
      <c r="AD174" s="417"/>
      <c r="AE174" s="417"/>
      <c r="AF174" s="417"/>
      <c r="AG174" s="417"/>
      <c r="AH174" s="417"/>
      <c r="AI174" s="417"/>
    </row>
    <row r="175" spans="14:35">
      <c r="N175" s="417"/>
      <c r="O175" s="2322"/>
      <c r="P175" s="2322"/>
      <c r="R175" s="417"/>
      <c r="V175" s="417"/>
      <c r="W175" s="417"/>
      <c r="X175" s="417"/>
      <c r="Y175" s="417"/>
      <c r="Z175" s="417"/>
      <c r="AA175" s="417"/>
      <c r="AB175" s="417"/>
      <c r="AC175" s="417"/>
      <c r="AD175" s="417"/>
      <c r="AE175" s="417"/>
      <c r="AF175" s="417"/>
      <c r="AG175" s="417"/>
      <c r="AH175" s="417"/>
      <c r="AI175" s="417"/>
    </row>
    <row r="176" spans="14:35">
      <c r="N176" s="417"/>
      <c r="O176" s="2322"/>
      <c r="P176" s="2322"/>
      <c r="R176" s="417"/>
      <c r="V176" s="417"/>
      <c r="W176" s="417"/>
      <c r="X176" s="417"/>
      <c r="Y176" s="417"/>
      <c r="Z176" s="417"/>
      <c r="AA176" s="417"/>
      <c r="AB176" s="417"/>
      <c r="AC176" s="417"/>
      <c r="AD176" s="417"/>
      <c r="AE176" s="417"/>
      <c r="AF176" s="417"/>
      <c r="AG176" s="417"/>
      <c r="AH176" s="417"/>
      <c r="AI176" s="417"/>
    </row>
    <row r="177" spans="14:35">
      <c r="N177" s="417"/>
      <c r="O177" s="2322"/>
      <c r="P177" s="2322"/>
      <c r="R177" s="417"/>
      <c r="V177" s="417"/>
      <c r="W177" s="417"/>
      <c r="X177" s="417"/>
      <c r="Y177" s="417"/>
      <c r="Z177" s="417"/>
      <c r="AA177" s="417"/>
      <c r="AB177" s="417"/>
      <c r="AC177" s="417"/>
      <c r="AD177" s="417"/>
      <c r="AE177" s="417"/>
      <c r="AF177" s="417"/>
      <c r="AG177" s="417"/>
      <c r="AH177" s="417"/>
      <c r="AI177" s="417"/>
    </row>
    <row r="178" spans="14:35">
      <c r="N178" s="417"/>
      <c r="O178" s="2322"/>
      <c r="P178" s="2322"/>
      <c r="R178" s="417"/>
      <c r="V178" s="417"/>
      <c r="W178" s="417"/>
      <c r="X178" s="417"/>
      <c r="Y178" s="417"/>
      <c r="Z178" s="417"/>
      <c r="AA178" s="417"/>
      <c r="AB178" s="417"/>
      <c r="AC178" s="417"/>
      <c r="AD178" s="417"/>
      <c r="AE178" s="417"/>
      <c r="AF178" s="417"/>
      <c r="AG178" s="417"/>
      <c r="AH178" s="417"/>
      <c r="AI178" s="417"/>
    </row>
    <row r="179" spans="14:35">
      <c r="N179" s="417"/>
      <c r="O179" s="2322"/>
      <c r="P179" s="2322"/>
      <c r="R179" s="417"/>
      <c r="V179" s="417"/>
      <c r="W179" s="417"/>
      <c r="X179" s="417"/>
      <c r="Y179" s="417"/>
      <c r="Z179" s="417"/>
      <c r="AA179" s="417"/>
      <c r="AB179" s="417"/>
      <c r="AC179" s="417"/>
      <c r="AD179" s="417"/>
      <c r="AE179" s="417"/>
      <c r="AF179" s="417"/>
      <c r="AG179" s="417"/>
      <c r="AH179" s="417"/>
      <c r="AI179" s="417"/>
    </row>
    <row r="180" spans="14:35">
      <c r="N180" s="417"/>
      <c r="O180" s="2322"/>
      <c r="P180" s="2322"/>
      <c r="R180" s="417"/>
      <c r="V180" s="417"/>
      <c r="W180" s="417"/>
      <c r="X180" s="417"/>
      <c r="Y180" s="417"/>
      <c r="Z180" s="417"/>
      <c r="AA180" s="417"/>
      <c r="AB180" s="417"/>
      <c r="AC180" s="417"/>
      <c r="AD180" s="417"/>
      <c r="AE180" s="417"/>
      <c r="AF180" s="417"/>
      <c r="AG180" s="417"/>
      <c r="AH180" s="417"/>
      <c r="AI180" s="417"/>
    </row>
    <row r="181" spans="14:35">
      <c r="N181" s="417"/>
      <c r="O181" s="2322"/>
      <c r="P181" s="2322"/>
      <c r="R181" s="417"/>
      <c r="V181" s="417"/>
      <c r="W181" s="417"/>
      <c r="X181" s="417"/>
      <c r="Y181" s="417"/>
      <c r="Z181" s="417"/>
      <c r="AA181" s="417"/>
      <c r="AB181" s="417"/>
      <c r="AC181" s="417"/>
      <c r="AD181" s="417"/>
      <c r="AE181" s="417"/>
      <c r="AF181" s="417"/>
      <c r="AG181" s="417"/>
      <c r="AH181" s="417"/>
      <c r="AI181" s="417"/>
    </row>
    <row r="182" spans="14:35">
      <c r="N182" s="417"/>
      <c r="O182" s="2322"/>
      <c r="P182" s="2322"/>
      <c r="R182" s="417"/>
      <c r="V182" s="417"/>
      <c r="W182" s="417"/>
      <c r="X182" s="417"/>
      <c r="Y182" s="417"/>
      <c r="Z182" s="417"/>
      <c r="AA182" s="417"/>
      <c r="AB182" s="417"/>
      <c r="AC182" s="417"/>
      <c r="AD182" s="417"/>
      <c r="AE182" s="417"/>
      <c r="AF182" s="417"/>
      <c r="AG182" s="417"/>
      <c r="AH182" s="417"/>
      <c r="AI182" s="417"/>
    </row>
    <row r="183" spans="14:35">
      <c r="N183" s="417"/>
      <c r="O183" s="2322"/>
      <c r="P183" s="2322"/>
      <c r="R183" s="417"/>
      <c r="V183" s="417"/>
      <c r="W183" s="417"/>
      <c r="X183" s="417"/>
      <c r="Y183" s="417"/>
      <c r="Z183" s="417"/>
      <c r="AA183" s="417"/>
      <c r="AB183" s="417"/>
      <c r="AC183" s="417"/>
      <c r="AD183" s="417"/>
      <c r="AE183" s="417"/>
      <c r="AF183" s="417"/>
      <c r="AG183" s="417"/>
      <c r="AH183" s="417"/>
      <c r="AI183" s="417"/>
    </row>
    <row r="184" spans="14:35">
      <c r="N184" s="417"/>
      <c r="O184" s="2322"/>
      <c r="P184" s="2322"/>
      <c r="R184" s="417"/>
      <c r="V184" s="417"/>
      <c r="W184" s="417"/>
      <c r="X184" s="417"/>
      <c r="Y184" s="417"/>
      <c r="Z184" s="417"/>
      <c r="AA184" s="417"/>
      <c r="AB184" s="417"/>
      <c r="AC184" s="417"/>
      <c r="AD184" s="417"/>
      <c r="AE184" s="417"/>
      <c r="AF184" s="417"/>
      <c r="AG184" s="417"/>
      <c r="AH184" s="417"/>
      <c r="AI184" s="417"/>
    </row>
    <row r="185" spans="14:35">
      <c r="N185" s="417"/>
      <c r="O185" s="2322"/>
      <c r="P185" s="2322"/>
      <c r="R185" s="417"/>
      <c r="V185" s="417"/>
      <c r="W185" s="417"/>
      <c r="X185" s="417"/>
      <c r="Y185" s="417"/>
      <c r="Z185" s="417"/>
      <c r="AA185" s="417"/>
      <c r="AB185" s="417"/>
      <c r="AC185" s="417"/>
      <c r="AD185" s="417"/>
      <c r="AE185" s="417"/>
      <c r="AF185" s="417"/>
      <c r="AG185" s="417"/>
      <c r="AH185" s="417"/>
      <c r="AI185" s="417"/>
    </row>
    <row r="186" spans="14:35">
      <c r="N186" s="417"/>
      <c r="O186" s="2322"/>
      <c r="P186" s="2322"/>
      <c r="R186" s="417"/>
      <c r="V186" s="417"/>
      <c r="W186" s="417"/>
      <c r="X186" s="417"/>
      <c r="Y186" s="417"/>
      <c r="Z186" s="417"/>
      <c r="AA186" s="417"/>
      <c r="AB186" s="417"/>
      <c r="AC186" s="417"/>
      <c r="AD186" s="417"/>
      <c r="AE186" s="417"/>
      <c r="AF186" s="417"/>
      <c r="AG186" s="417"/>
      <c r="AH186" s="417"/>
      <c r="AI186" s="417"/>
    </row>
    <row r="187" spans="14:35">
      <c r="N187" s="417"/>
      <c r="O187" s="2322"/>
      <c r="P187" s="2322"/>
      <c r="R187" s="417"/>
      <c r="V187" s="417"/>
      <c r="W187" s="417"/>
      <c r="X187" s="417"/>
      <c r="Y187" s="417"/>
      <c r="Z187" s="417"/>
      <c r="AA187" s="417"/>
      <c r="AB187" s="417"/>
      <c r="AC187" s="417"/>
      <c r="AD187" s="417"/>
      <c r="AE187" s="417"/>
      <c r="AF187" s="417"/>
      <c r="AG187" s="417"/>
      <c r="AH187" s="417"/>
      <c r="AI187" s="417"/>
    </row>
    <row r="188" spans="14:35">
      <c r="N188" s="417"/>
      <c r="O188" s="2322"/>
      <c r="P188" s="2322"/>
      <c r="R188" s="417"/>
      <c r="V188" s="417"/>
      <c r="W188" s="417"/>
      <c r="X188" s="417"/>
      <c r="Y188" s="417"/>
      <c r="Z188" s="417"/>
      <c r="AA188" s="417"/>
      <c r="AB188" s="417"/>
      <c r="AC188" s="417"/>
      <c r="AD188" s="417"/>
      <c r="AE188" s="417"/>
      <c r="AF188" s="417"/>
      <c r="AG188" s="417"/>
      <c r="AH188" s="417"/>
      <c r="AI188" s="417"/>
    </row>
    <row r="189" spans="14:35">
      <c r="N189" s="417"/>
      <c r="O189" s="2322"/>
      <c r="P189" s="2322"/>
      <c r="R189" s="417"/>
      <c r="V189" s="417"/>
      <c r="W189" s="417"/>
      <c r="X189" s="417"/>
      <c r="Y189" s="417"/>
      <c r="Z189" s="417"/>
      <c r="AA189" s="417"/>
      <c r="AB189" s="417"/>
      <c r="AC189" s="417"/>
      <c r="AD189" s="417"/>
      <c r="AE189" s="417"/>
      <c r="AF189" s="417"/>
      <c r="AG189" s="417"/>
      <c r="AH189" s="417"/>
      <c r="AI189" s="417"/>
    </row>
    <row r="190" spans="14:35">
      <c r="N190" s="417"/>
      <c r="O190" s="2322"/>
      <c r="P190" s="2322"/>
      <c r="R190" s="417"/>
      <c r="V190" s="417"/>
      <c r="W190" s="417"/>
      <c r="X190" s="417"/>
      <c r="Y190" s="417"/>
      <c r="Z190" s="417"/>
      <c r="AA190" s="417"/>
      <c r="AB190" s="417"/>
      <c r="AC190" s="417"/>
      <c r="AD190" s="417"/>
      <c r="AE190" s="417"/>
      <c r="AF190" s="417"/>
      <c r="AG190" s="417"/>
      <c r="AH190" s="417"/>
      <c r="AI190" s="417"/>
    </row>
    <row r="191" spans="14:35">
      <c r="N191" s="417"/>
      <c r="O191" s="2322"/>
      <c r="P191" s="2322"/>
      <c r="R191" s="417"/>
      <c r="V191" s="417"/>
      <c r="W191" s="417"/>
      <c r="X191" s="417"/>
      <c r="Y191" s="417"/>
      <c r="Z191" s="417"/>
      <c r="AA191" s="417"/>
      <c r="AB191" s="417"/>
      <c r="AC191" s="417"/>
      <c r="AD191" s="417"/>
      <c r="AE191" s="417"/>
      <c r="AF191" s="417"/>
      <c r="AG191" s="417"/>
      <c r="AH191" s="417"/>
      <c r="AI191" s="417"/>
    </row>
    <row r="192" spans="14:35">
      <c r="N192" s="417"/>
      <c r="O192" s="2322"/>
      <c r="P192" s="2322"/>
      <c r="R192" s="417"/>
      <c r="V192" s="417"/>
      <c r="W192" s="417"/>
      <c r="X192" s="417"/>
      <c r="Y192" s="417"/>
      <c r="Z192" s="417"/>
      <c r="AA192" s="417"/>
      <c r="AB192" s="417"/>
      <c r="AC192" s="417"/>
      <c r="AD192" s="417"/>
      <c r="AE192" s="417"/>
      <c r="AF192" s="417"/>
      <c r="AG192" s="417"/>
      <c r="AH192" s="417"/>
      <c r="AI192" s="417"/>
    </row>
    <row r="193" spans="14:35">
      <c r="N193" s="417"/>
      <c r="O193" s="2322"/>
      <c r="P193" s="2322"/>
      <c r="R193" s="417"/>
      <c r="V193" s="417"/>
      <c r="W193" s="417"/>
      <c r="X193" s="417"/>
      <c r="Y193" s="417"/>
      <c r="Z193" s="417"/>
      <c r="AA193" s="417"/>
      <c r="AB193" s="417"/>
      <c r="AC193" s="417"/>
      <c r="AD193" s="417"/>
      <c r="AE193" s="417"/>
      <c r="AF193" s="417"/>
      <c r="AG193" s="417"/>
      <c r="AH193" s="417"/>
      <c r="AI193" s="417"/>
    </row>
    <row r="194" spans="14:35">
      <c r="N194" s="417"/>
      <c r="O194" s="2322"/>
      <c r="P194" s="2322"/>
      <c r="R194" s="417"/>
      <c r="V194" s="417"/>
      <c r="W194" s="417"/>
      <c r="X194" s="417"/>
      <c r="Y194" s="417"/>
      <c r="Z194" s="417"/>
      <c r="AA194" s="417"/>
      <c r="AB194" s="417"/>
      <c r="AC194" s="417"/>
      <c r="AD194" s="417"/>
      <c r="AE194" s="417"/>
      <c r="AF194" s="417"/>
      <c r="AG194" s="417"/>
      <c r="AH194" s="417"/>
      <c r="AI194" s="417"/>
    </row>
    <row r="195" spans="14:35">
      <c r="N195" s="417"/>
      <c r="O195" s="2322"/>
      <c r="P195" s="2322"/>
      <c r="R195" s="417"/>
      <c r="V195" s="417"/>
      <c r="W195" s="417"/>
      <c r="X195" s="417"/>
      <c r="Y195" s="417"/>
      <c r="Z195" s="417"/>
      <c r="AA195" s="417"/>
      <c r="AB195" s="417"/>
      <c r="AC195" s="417"/>
      <c r="AD195" s="417"/>
      <c r="AE195" s="417"/>
      <c r="AF195" s="417"/>
      <c r="AG195" s="417"/>
      <c r="AH195" s="417"/>
      <c r="AI195" s="417"/>
    </row>
    <row r="196" spans="14:35">
      <c r="N196" s="417"/>
      <c r="O196" s="2322"/>
      <c r="P196" s="2322"/>
      <c r="R196" s="417"/>
      <c r="V196" s="417"/>
      <c r="W196" s="417"/>
      <c r="X196" s="417"/>
      <c r="Y196" s="417"/>
      <c r="Z196" s="417"/>
      <c r="AA196" s="417"/>
      <c r="AB196" s="417"/>
      <c r="AC196" s="417"/>
      <c r="AD196" s="417"/>
      <c r="AE196" s="417"/>
      <c r="AF196" s="417"/>
      <c r="AG196" s="417"/>
      <c r="AH196" s="417"/>
      <c r="AI196" s="417"/>
    </row>
    <row r="197" spans="14:35">
      <c r="N197" s="417"/>
      <c r="O197" s="2322"/>
      <c r="P197" s="2322"/>
      <c r="R197" s="417"/>
      <c r="V197" s="417"/>
      <c r="W197" s="417"/>
      <c r="X197" s="417"/>
      <c r="Y197" s="417"/>
      <c r="Z197" s="417"/>
      <c r="AA197" s="417"/>
      <c r="AB197" s="417"/>
      <c r="AC197" s="417"/>
      <c r="AD197" s="417"/>
      <c r="AE197" s="417"/>
      <c r="AF197" s="417"/>
      <c r="AG197" s="417"/>
      <c r="AH197" s="417"/>
      <c r="AI197" s="417"/>
    </row>
    <row r="198" spans="14:35">
      <c r="N198" s="417"/>
      <c r="O198" s="2322"/>
      <c r="P198" s="2322"/>
      <c r="R198" s="417"/>
      <c r="V198" s="417"/>
      <c r="W198" s="417"/>
      <c r="X198" s="417"/>
      <c r="Y198" s="417"/>
      <c r="Z198" s="417"/>
      <c r="AA198" s="417"/>
      <c r="AB198" s="417"/>
      <c r="AC198" s="417"/>
      <c r="AD198" s="417"/>
      <c r="AE198" s="417"/>
      <c r="AF198" s="417"/>
      <c r="AG198" s="417"/>
      <c r="AH198" s="417"/>
      <c r="AI198" s="417"/>
    </row>
    <row r="199" spans="14:35">
      <c r="N199" s="417"/>
      <c r="O199" s="2322"/>
      <c r="P199" s="2322"/>
      <c r="R199" s="417"/>
      <c r="V199" s="417"/>
      <c r="W199" s="417"/>
      <c r="X199" s="417"/>
      <c r="Y199" s="417"/>
      <c r="Z199" s="417"/>
      <c r="AA199" s="417"/>
      <c r="AB199" s="417"/>
      <c r="AC199" s="417"/>
      <c r="AD199" s="417"/>
      <c r="AE199" s="417"/>
      <c r="AF199" s="417"/>
      <c r="AG199" s="417"/>
      <c r="AH199" s="417"/>
      <c r="AI199" s="417"/>
    </row>
    <row r="200" spans="14:35">
      <c r="N200" s="417"/>
      <c r="O200" s="2322"/>
      <c r="P200" s="2322"/>
      <c r="R200" s="417"/>
      <c r="V200" s="417"/>
      <c r="W200" s="417"/>
      <c r="X200" s="417"/>
      <c r="Y200" s="417"/>
      <c r="Z200" s="417"/>
      <c r="AA200" s="417"/>
      <c r="AB200" s="417"/>
      <c r="AC200" s="417"/>
      <c r="AD200" s="417"/>
      <c r="AE200" s="417"/>
      <c r="AF200" s="417"/>
      <c r="AG200" s="417"/>
      <c r="AH200" s="417"/>
      <c r="AI200" s="417"/>
    </row>
    <row r="201" spans="14:35">
      <c r="N201" s="417"/>
      <c r="O201" s="2322"/>
      <c r="P201" s="2322"/>
      <c r="R201" s="417"/>
      <c r="V201" s="417"/>
      <c r="W201" s="417"/>
      <c r="X201" s="417"/>
      <c r="Y201" s="417"/>
      <c r="Z201" s="417"/>
      <c r="AA201" s="417"/>
      <c r="AB201" s="417"/>
      <c r="AC201" s="417"/>
      <c r="AD201" s="417"/>
      <c r="AE201" s="417"/>
      <c r="AF201" s="417"/>
      <c r="AG201" s="417"/>
      <c r="AH201" s="417"/>
      <c r="AI201" s="417"/>
    </row>
    <row r="202" spans="14:35">
      <c r="N202" s="417"/>
      <c r="O202" s="2322"/>
      <c r="P202" s="2322"/>
      <c r="R202" s="417"/>
      <c r="V202" s="417"/>
      <c r="W202" s="417"/>
      <c r="X202" s="417"/>
      <c r="Y202" s="417"/>
      <c r="Z202" s="417"/>
      <c r="AA202" s="417"/>
      <c r="AB202" s="417"/>
      <c r="AC202" s="417"/>
      <c r="AD202" s="417"/>
      <c r="AE202" s="417"/>
      <c r="AF202" s="417"/>
      <c r="AG202" s="417"/>
      <c r="AH202" s="417"/>
      <c r="AI202" s="417"/>
    </row>
    <row r="203" spans="14:35">
      <c r="N203" s="417"/>
      <c r="O203" s="2322"/>
      <c r="P203" s="2322"/>
      <c r="R203" s="417"/>
      <c r="V203" s="417"/>
      <c r="W203" s="417"/>
      <c r="X203" s="417"/>
      <c r="Y203" s="417"/>
      <c r="Z203" s="417"/>
      <c r="AA203" s="417"/>
      <c r="AB203" s="417"/>
      <c r="AC203" s="417"/>
      <c r="AD203" s="417"/>
      <c r="AE203" s="417"/>
      <c r="AF203" s="417"/>
      <c r="AG203" s="417"/>
      <c r="AH203" s="417"/>
      <c r="AI203" s="417"/>
    </row>
    <row r="204" spans="14:35">
      <c r="N204" s="417"/>
      <c r="O204" s="2322"/>
      <c r="P204" s="2322"/>
      <c r="R204" s="417"/>
      <c r="V204" s="417"/>
      <c r="W204" s="417"/>
      <c r="X204" s="417"/>
      <c r="Y204" s="417"/>
      <c r="Z204" s="417"/>
      <c r="AA204" s="417"/>
      <c r="AB204" s="417"/>
      <c r="AC204" s="417"/>
      <c r="AD204" s="417"/>
      <c r="AE204" s="417"/>
      <c r="AF204" s="417"/>
      <c r="AG204" s="417"/>
      <c r="AH204" s="417"/>
      <c r="AI204" s="417"/>
    </row>
    <row r="205" spans="14:35">
      <c r="N205" s="417"/>
      <c r="O205" s="2322"/>
      <c r="P205" s="2322"/>
      <c r="R205" s="417"/>
      <c r="V205" s="417"/>
      <c r="W205" s="417"/>
      <c r="X205" s="417"/>
      <c r="Y205" s="417"/>
      <c r="Z205" s="417"/>
      <c r="AA205" s="417"/>
      <c r="AB205" s="417"/>
      <c r="AC205" s="417"/>
      <c r="AD205" s="417"/>
      <c r="AE205" s="417"/>
      <c r="AF205" s="417"/>
      <c r="AG205" s="417"/>
      <c r="AH205" s="417"/>
      <c r="AI205" s="417"/>
    </row>
    <row r="206" spans="14:35">
      <c r="N206" s="417"/>
      <c r="O206" s="2322"/>
      <c r="P206" s="2322"/>
      <c r="R206" s="417"/>
      <c r="V206" s="417"/>
      <c r="W206" s="417"/>
      <c r="X206" s="417"/>
      <c r="Y206" s="417"/>
      <c r="Z206" s="417"/>
      <c r="AA206" s="417"/>
      <c r="AB206" s="417"/>
      <c r="AC206" s="417"/>
      <c r="AD206" s="417"/>
      <c r="AE206" s="417"/>
      <c r="AF206" s="417"/>
      <c r="AG206" s="417"/>
      <c r="AH206" s="417"/>
      <c r="AI206" s="417"/>
    </row>
    <row r="207" spans="14:35">
      <c r="N207" s="417"/>
      <c r="O207" s="2322"/>
      <c r="P207" s="2322"/>
      <c r="R207" s="417"/>
      <c r="V207" s="417"/>
      <c r="W207" s="417"/>
      <c r="X207" s="417"/>
      <c r="Y207" s="417"/>
      <c r="Z207" s="417"/>
      <c r="AA207" s="417"/>
      <c r="AB207" s="417"/>
      <c r="AC207" s="417"/>
      <c r="AD207" s="417"/>
      <c r="AE207" s="417"/>
      <c r="AF207" s="417"/>
      <c r="AG207" s="417"/>
      <c r="AH207" s="417"/>
      <c r="AI207" s="417"/>
    </row>
    <row r="208" spans="14:35">
      <c r="N208" s="417"/>
      <c r="O208" s="2322"/>
      <c r="P208" s="2322"/>
      <c r="R208" s="417"/>
      <c r="V208" s="417"/>
      <c r="W208" s="417"/>
      <c r="X208" s="417"/>
      <c r="Y208" s="417"/>
      <c r="Z208" s="417"/>
      <c r="AA208" s="417"/>
      <c r="AB208" s="417"/>
      <c r="AC208" s="417"/>
      <c r="AD208" s="417"/>
      <c r="AE208" s="417"/>
      <c r="AF208" s="417"/>
      <c r="AG208" s="417"/>
      <c r="AH208" s="417"/>
      <c r="AI208" s="417"/>
    </row>
    <row r="209" spans="14:35">
      <c r="N209" s="417"/>
      <c r="O209" s="2322"/>
      <c r="P209" s="2322"/>
      <c r="R209" s="417"/>
      <c r="V209" s="417"/>
      <c r="W209" s="417"/>
      <c r="X209" s="417"/>
      <c r="Y209" s="417"/>
      <c r="Z209" s="417"/>
      <c r="AA209" s="417"/>
      <c r="AB209" s="417"/>
      <c r="AC209" s="417"/>
      <c r="AD209" s="417"/>
      <c r="AE209" s="417"/>
      <c r="AF209" s="417"/>
      <c r="AG209" s="417"/>
      <c r="AH209" s="417"/>
      <c r="AI209" s="417"/>
    </row>
    <row r="210" spans="14:35">
      <c r="N210" s="417"/>
      <c r="O210" s="2322"/>
      <c r="P210" s="2322"/>
      <c r="R210" s="417"/>
      <c r="V210" s="417"/>
      <c r="W210" s="417"/>
      <c r="X210" s="417"/>
      <c r="Y210" s="417"/>
      <c r="Z210" s="417"/>
      <c r="AA210" s="417"/>
      <c r="AB210" s="417"/>
      <c r="AC210" s="417"/>
      <c r="AD210" s="417"/>
      <c r="AE210" s="417"/>
      <c r="AF210" s="417"/>
      <c r="AG210" s="417"/>
      <c r="AH210" s="417"/>
      <c r="AI210" s="417"/>
    </row>
    <row r="211" spans="14:35">
      <c r="N211" s="417"/>
      <c r="O211" s="2322"/>
      <c r="P211" s="2322"/>
      <c r="R211" s="417"/>
      <c r="S211" s="66"/>
      <c r="T211" s="66"/>
      <c r="U211" s="66"/>
      <c r="V211" s="417"/>
      <c r="W211" s="417"/>
      <c r="X211" s="417"/>
      <c r="Y211" s="417"/>
      <c r="Z211" s="417"/>
      <c r="AA211" s="417"/>
      <c r="AB211" s="417"/>
      <c r="AC211" s="417"/>
      <c r="AD211" s="417"/>
      <c r="AE211" s="417"/>
      <c r="AF211" s="417"/>
      <c r="AG211" s="417"/>
      <c r="AH211" s="417"/>
      <c r="AI211" s="417"/>
    </row>
    <row r="212" spans="14:35">
      <c r="N212" s="417"/>
      <c r="O212" s="2322"/>
      <c r="P212" s="2322"/>
      <c r="R212" s="417"/>
      <c r="V212" s="417"/>
      <c r="W212" s="417"/>
      <c r="X212" s="417"/>
      <c r="Y212" s="417"/>
      <c r="Z212" s="417"/>
      <c r="AA212" s="417"/>
      <c r="AB212" s="417"/>
      <c r="AC212" s="417"/>
      <c r="AD212" s="417"/>
      <c r="AE212" s="417"/>
      <c r="AF212" s="417"/>
      <c r="AG212" s="417"/>
      <c r="AH212" s="417"/>
      <c r="AI212" s="417"/>
    </row>
    <row r="213" spans="14:35">
      <c r="N213" s="417"/>
      <c r="O213" s="2322"/>
      <c r="P213" s="2322"/>
      <c r="R213" s="417"/>
      <c r="V213" s="417"/>
      <c r="W213" s="417"/>
      <c r="X213" s="417"/>
      <c r="Y213" s="417"/>
      <c r="Z213" s="417"/>
      <c r="AA213" s="417"/>
      <c r="AB213" s="417"/>
      <c r="AC213" s="417"/>
      <c r="AD213" s="417"/>
      <c r="AE213" s="417"/>
      <c r="AF213" s="417"/>
      <c r="AG213" s="417"/>
      <c r="AH213" s="417"/>
      <c r="AI213" s="417"/>
    </row>
    <row r="214" spans="14:35">
      <c r="N214" s="417"/>
      <c r="O214" s="2322"/>
      <c r="P214" s="2322"/>
      <c r="R214" s="417"/>
      <c r="V214" s="417"/>
      <c r="W214" s="417"/>
      <c r="X214" s="417"/>
      <c r="Y214" s="417"/>
      <c r="Z214" s="417"/>
      <c r="AA214" s="417"/>
      <c r="AB214" s="417"/>
      <c r="AC214" s="417"/>
      <c r="AD214" s="417"/>
      <c r="AE214" s="417"/>
      <c r="AF214" s="417"/>
      <c r="AG214" s="417"/>
      <c r="AH214" s="417"/>
      <c r="AI214" s="417"/>
    </row>
    <row r="215" spans="14:35">
      <c r="N215" s="417"/>
      <c r="O215" s="2322"/>
      <c r="P215" s="2322"/>
      <c r="R215" s="417"/>
      <c r="V215" s="417"/>
      <c r="W215" s="417"/>
      <c r="X215" s="417"/>
      <c r="Y215" s="417"/>
      <c r="Z215" s="417"/>
      <c r="AA215" s="417"/>
      <c r="AB215" s="417"/>
      <c r="AC215" s="417"/>
      <c r="AD215" s="417"/>
      <c r="AE215" s="417"/>
      <c r="AF215" s="417"/>
      <c r="AG215" s="417"/>
      <c r="AH215" s="417"/>
      <c r="AI215" s="417"/>
    </row>
    <row r="216" spans="14:35">
      <c r="N216" s="417"/>
      <c r="O216" s="2322"/>
      <c r="P216" s="2322"/>
      <c r="R216" s="417"/>
      <c r="V216" s="417"/>
      <c r="W216" s="417"/>
      <c r="X216" s="417"/>
      <c r="Y216" s="417"/>
      <c r="Z216" s="417"/>
      <c r="AA216" s="417"/>
      <c r="AB216" s="417"/>
      <c r="AC216" s="417"/>
      <c r="AD216" s="417"/>
      <c r="AE216" s="417"/>
      <c r="AF216" s="417"/>
      <c r="AG216" s="417"/>
      <c r="AH216" s="417"/>
      <c r="AI216" s="417"/>
    </row>
    <row r="217" spans="14:35">
      <c r="N217" s="417"/>
      <c r="O217" s="2322"/>
      <c r="P217" s="2322"/>
      <c r="R217" s="417"/>
      <c r="V217" s="417"/>
      <c r="W217" s="417"/>
      <c r="X217" s="417"/>
      <c r="Y217" s="417"/>
      <c r="Z217" s="417"/>
      <c r="AA217" s="417"/>
      <c r="AB217" s="417"/>
      <c r="AC217" s="417"/>
      <c r="AD217" s="417"/>
      <c r="AE217" s="417"/>
      <c r="AF217" s="417"/>
      <c r="AG217" s="417"/>
      <c r="AH217" s="417"/>
      <c r="AI217" s="417"/>
    </row>
    <row r="218" spans="14:35">
      <c r="N218" s="417"/>
      <c r="O218" s="2322"/>
      <c r="P218" s="2322"/>
      <c r="R218" s="417"/>
      <c r="V218" s="417"/>
      <c r="W218" s="417"/>
      <c r="X218" s="417"/>
      <c r="Y218" s="417"/>
      <c r="Z218" s="417"/>
      <c r="AA218" s="417"/>
      <c r="AB218" s="417"/>
      <c r="AC218" s="417"/>
      <c r="AD218" s="417"/>
      <c r="AE218" s="417"/>
      <c r="AF218" s="417"/>
      <c r="AG218" s="417"/>
      <c r="AH218" s="417"/>
      <c r="AI218" s="417"/>
    </row>
    <row r="219" spans="14:35">
      <c r="N219" s="417"/>
      <c r="O219" s="2322"/>
      <c r="P219" s="2322"/>
      <c r="R219" s="417"/>
      <c r="V219" s="417"/>
      <c r="W219" s="417"/>
      <c r="X219" s="417"/>
      <c r="Y219" s="417"/>
      <c r="Z219" s="417"/>
      <c r="AA219" s="417"/>
      <c r="AB219" s="417"/>
      <c r="AC219" s="417"/>
      <c r="AD219" s="417"/>
      <c r="AE219" s="417"/>
      <c r="AF219" s="417"/>
      <c r="AG219" s="417"/>
      <c r="AH219" s="417"/>
      <c r="AI219" s="417"/>
    </row>
    <row r="220" spans="14:35">
      <c r="N220" s="417"/>
      <c r="O220" s="2322"/>
      <c r="P220" s="2322"/>
      <c r="R220" s="417"/>
      <c r="V220" s="417"/>
      <c r="W220" s="417"/>
      <c r="X220" s="417"/>
      <c r="Y220" s="417"/>
      <c r="Z220" s="417"/>
      <c r="AA220" s="417"/>
      <c r="AB220" s="417"/>
      <c r="AC220" s="417"/>
      <c r="AD220" s="417"/>
      <c r="AE220" s="417"/>
      <c r="AF220" s="417"/>
      <c r="AG220" s="417"/>
      <c r="AH220" s="417"/>
      <c r="AI220" s="417"/>
    </row>
    <row r="221" spans="14:35">
      <c r="N221" s="417"/>
      <c r="O221" s="2322"/>
      <c r="P221" s="2322"/>
      <c r="R221" s="417"/>
      <c r="V221" s="417"/>
      <c r="W221" s="417"/>
      <c r="X221" s="417"/>
      <c r="Y221" s="417"/>
      <c r="Z221" s="417"/>
      <c r="AA221" s="417"/>
      <c r="AB221" s="417"/>
      <c r="AC221" s="417"/>
      <c r="AD221" s="417"/>
      <c r="AE221" s="417"/>
      <c r="AF221" s="417"/>
      <c r="AG221" s="417"/>
      <c r="AH221" s="417"/>
      <c r="AI221" s="417"/>
    </row>
    <row r="222" spans="14:35">
      <c r="N222" s="417"/>
      <c r="O222" s="2322"/>
      <c r="P222" s="2322"/>
      <c r="R222" s="417"/>
      <c r="V222" s="417"/>
      <c r="W222" s="417"/>
      <c r="X222" s="417"/>
      <c r="Y222" s="417"/>
      <c r="Z222" s="417"/>
      <c r="AA222" s="417"/>
      <c r="AB222" s="417"/>
      <c r="AC222" s="417"/>
      <c r="AD222" s="417"/>
      <c r="AE222" s="417"/>
      <c r="AF222" s="417"/>
      <c r="AG222" s="417"/>
      <c r="AH222" s="417"/>
      <c r="AI222" s="417"/>
    </row>
    <row r="223" spans="14:35">
      <c r="N223" s="417"/>
      <c r="O223" s="2322"/>
      <c r="P223" s="2322"/>
      <c r="R223" s="417"/>
      <c r="V223" s="417"/>
      <c r="W223" s="417"/>
      <c r="X223" s="417"/>
      <c r="Y223" s="417"/>
      <c r="Z223" s="417"/>
      <c r="AA223" s="417"/>
      <c r="AB223" s="417"/>
      <c r="AC223" s="417"/>
      <c r="AD223" s="417"/>
      <c r="AE223" s="417"/>
      <c r="AF223" s="417"/>
      <c r="AG223" s="417"/>
      <c r="AH223" s="417"/>
      <c r="AI223" s="417"/>
    </row>
    <row r="224" spans="14:35">
      <c r="N224" s="417"/>
      <c r="O224" s="2322"/>
      <c r="P224" s="2322"/>
      <c r="R224" s="417"/>
      <c r="V224" s="417"/>
      <c r="W224" s="417"/>
      <c r="X224" s="417"/>
      <c r="Y224" s="417"/>
      <c r="Z224" s="417"/>
      <c r="AA224" s="417"/>
      <c r="AB224" s="417"/>
      <c r="AC224" s="417"/>
      <c r="AD224" s="417"/>
      <c r="AE224" s="417"/>
      <c r="AF224" s="417"/>
      <c r="AG224" s="417"/>
      <c r="AH224" s="417"/>
      <c r="AI224" s="417"/>
    </row>
    <row r="225" spans="14:35">
      <c r="N225" s="417"/>
      <c r="O225" s="2322"/>
      <c r="P225" s="2322"/>
      <c r="R225" s="417"/>
      <c r="V225" s="417"/>
      <c r="W225" s="417"/>
      <c r="X225" s="417"/>
      <c r="Y225" s="417"/>
      <c r="Z225" s="417"/>
      <c r="AA225" s="417"/>
      <c r="AB225" s="417"/>
      <c r="AC225" s="417"/>
      <c r="AD225" s="417"/>
      <c r="AE225" s="417"/>
      <c r="AF225" s="417"/>
      <c r="AG225" s="417"/>
      <c r="AH225" s="417"/>
      <c r="AI225" s="417"/>
    </row>
    <row r="226" spans="14:35">
      <c r="N226" s="417"/>
      <c r="O226" s="2322"/>
      <c r="P226" s="2322"/>
      <c r="R226" s="417"/>
      <c r="V226" s="417"/>
      <c r="W226" s="417"/>
      <c r="X226" s="417"/>
      <c r="Y226" s="417"/>
      <c r="Z226" s="417"/>
      <c r="AA226" s="417"/>
      <c r="AB226" s="417"/>
      <c r="AC226" s="417"/>
      <c r="AD226" s="417"/>
      <c r="AE226" s="417"/>
      <c r="AF226" s="417"/>
      <c r="AG226" s="417"/>
      <c r="AH226" s="417"/>
      <c r="AI226" s="417"/>
    </row>
    <row r="227" spans="14:35">
      <c r="N227" s="417"/>
      <c r="O227" s="2322"/>
      <c r="P227" s="2322"/>
      <c r="R227" s="417"/>
      <c r="V227" s="417"/>
      <c r="W227" s="417"/>
      <c r="X227" s="417"/>
      <c r="Y227" s="417"/>
      <c r="Z227" s="417"/>
      <c r="AA227" s="417"/>
      <c r="AB227" s="417"/>
      <c r="AC227" s="417"/>
      <c r="AD227" s="417"/>
      <c r="AE227" s="417"/>
      <c r="AF227" s="417"/>
      <c r="AG227" s="417"/>
      <c r="AH227" s="417"/>
      <c r="AI227" s="417"/>
    </row>
    <row r="228" spans="14:35">
      <c r="N228" s="417"/>
      <c r="O228" s="2322"/>
      <c r="P228" s="2322"/>
      <c r="R228" s="417"/>
      <c r="V228" s="417"/>
      <c r="W228" s="417"/>
      <c r="X228" s="417"/>
      <c r="Y228" s="417"/>
      <c r="Z228" s="417"/>
      <c r="AA228" s="417"/>
      <c r="AB228" s="417"/>
      <c r="AC228" s="417"/>
      <c r="AD228" s="417"/>
      <c r="AE228" s="417"/>
      <c r="AF228" s="417"/>
      <c r="AG228" s="417"/>
      <c r="AH228" s="417"/>
      <c r="AI228" s="417"/>
    </row>
    <row r="229" spans="14:35">
      <c r="N229" s="417"/>
      <c r="O229" s="2322"/>
      <c r="P229" s="2322"/>
      <c r="R229" s="417"/>
      <c r="V229" s="417"/>
      <c r="W229" s="417"/>
      <c r="X229" s="417"/>
      <c r="Y229" s="417"/>
      <c r="Z229" s="417"/>
      <c r="AA229" s="417"/>
      <c r="AB229" s="417"/>
      <c r="AC229" s="417"/>
      <c r="AD229" s="417"/>
      <c r="AE229" s="417"/>
      <c r="AF229" s="417"/>
      <c r="AG229" s="417"/>
      <c r="AH229" s="417"/>
      <c r="AI229" s="417"/>
    </row>
    <row r="230" spans="14:35">
      <c r="N230" s="417"/>
      <c r="O230" s="2322"/>
      <c r="P230" s="2322"/>
      <c r="R230" s="417"/>
      <c r="V230" s="417"/>
      <c r="W230" s="417"/>
      <c r="X230" s="417"/>
      <c r="Y230" s="417"/>
      <c r="Z230" s="417"/>
      <c r="AA230" s="417"/>
      <c r="AB230" s="417"/>
      <c r="AC230" s="417"/>
      <c r="AD230" s="417"/>
      <c r="AE230" s="417"/>
      <c r="AF230" s="417"/>
      <c r="AG230" s="417"/>
      <c r="AH230" s="417"/>
      <c r="AI230" s="417"/>
    </row>
    <row r="231" spans="14:35">
      <c r="N231" s="417"/>
      <c r="O231" s="2322"/>
      <c r="P231" s="2322"/>
      <c r="R231" s="417"/>
      <c r="V231" s="417"/>
      <c r="W231" s="417"/>
      <c r="X231" s="417"/>
      <c r="Y231" s="417"/>
      <c r="Z231" s="417"/>
      <c r="AA231" s="417"/>
      <c r="AB231" s="417"/>
      <c r="AC231" s="417"/>
      <c r="AD231" s="417"/>
      <c r="AE231" s="417"/>
      <c r="AF231" s="417"/>
      <c r="AG231" s="417"/>
      <c r="AH231" s="417"/>
      <c r="AI231" s="417"/>
    </row>
    <row r="232" spans="14:35">
      <c r="N232" s="417"/>
      <c r="O232" s="2322"/>
      <c r="P232" s="2322"/>
      <c r="R232" s="417"/>
      <c r="V232" s="417"/>
      <c r="W232" s="417"/>
      <c r="X232" s="417"/>
      <c r="Y232" s="417"/>
      <c r="Z232" s="417"/>
      <c r="AA232" s="417"/>
      <c r="AB232" s="417"/>
      <c r="AC232" s="417"/>
      <c r="AD232" s="417"/>
      <c r="AE232" s="417"/>
      <c r="AF232" s="417"/>
      <c r="AG232" s="417"/>
      <c r="AH232" s="417"/>
      <c r="AI232" s="417"/>
    </row>
    <row r="233" spans="14:35">
      <c r="N233" s="417"/>
      <c r="O233" s="2322"/>
      <c r="P233" s="2322"/>
      <c r="R233" s="417"/>
      <c r="V233" s="417"/>
      <c r="W233" s="417"/>
      <c r="X233" s="417"/>
      <c r="Y233" s="417"/>
      <c r="Z233" s="417"/>
      <c r="AA233" s="417"/>
      <c r="AB233" s="417"/>
      <c r="AC233" s="417"/>
      <c r="AD233" s="417"/>
      <c r="AE233" s="417"/>
      <c r="AF233" s="417"/>
      <c r="AG233" s="417"/>
      <c r="AH233" s="417"/>
      <c r="AI233" s="417"/>
    </row>
    <row r="234" spans="14:35">
      <c r="N234" s="417"/>
      <c r="O234" s="2322"/>
      <c r="P234" s="2322"/>
      <c r="R234" s="417"/>
      <c r="V234" s="417"/>
      <c r="W234" s="417"/>
      <c r="X234" s="417"/>
      <c r="Y234" s="417"/>
      <c r="Z234" s="417"/>
      <c r="AA234" s="417"/>
      <c r="AB234" s="417"/>
      <c r="AC234" s="417"/>
      <c r="AD234" s="417"/>
      <c r="AE234" s="417"/>
      <c r="AF234" s="417"/>
      <c r="AG234" s="417"/>
      <c r="AH234" s="417"/>
      <c r="AI234" s="417"/>
    </row>
    <row r="235" spans="14:35">
      <c r="N235" s="417"/>
      <c r="O235" s="2322"/>
      <c r="P235" s="2322"/>
      <c r="R235" s="417"/>
      <c r="V235" s="417"/>
      <c r="W235" s="417"/>
      <c r="X235" s="417"/>
      <c r="Y235" s="417"/>
      <c r="Z235" s="417"/>
      <c r="AA235" s="417"/>
      <c r="AB235" s="417"/>
      <c r="AC235" s="417"/>
      <c r="AD235" s="417"/>
      <c r="AE235" s="417"/>
      <c r="AF235" s="417"/>
      <c r="AG235" s="417"/>
      <c r="AH235" s="417"/>
      <c r="AI235" s="417"/>
    </row>
    <row r="236" spans="14:35">
      <c r="N236" s="417"/>
      <c r="O236" s="2322"/>
      <c r="P236" s="2322"/>
      <c r="R236" s="417"/>
      <c r="V236" s="417"/>
      <c r="W236" s="417"/>
      <c r="X236" s="417"/>
      <c r="Y236" s="417"/>
      <c r="Z236" s="417"/>
      <c r="AA236" s="417"/>
      <c r="AB236" s="417"/>
      <c r="AC236" s="417"/>
      <c r="AD236" s="417"/>
      <c r="AE236" s="417"/>
      <c r="AF236" s="417"/>
      <c r="AG236" s="417"/>
      <c r="AH236" s="417"/>
      <c r="AI236" s="417"/>
    </row>
    <row r="237" spans="14:35">
      <c r="N237" s="417"/>
      <c r="O237" s="2322"/>
      <c r="P237" s="2322"/>
      <c r="R237" s="417"/>
      <c r="V237" s="417"/>
      <c r="W237" s="417"/>
      <c r="X237" s="417"/>
      <c r="Y237" s="417"/>
      <c r="Z237" s="417"/>
      <c r="AA237" s="417"/>
      <c r="AB237" s="417"/>
      <c r="AC237" s="417"/>
      <c r="AD237" s="417"/>
      <c r="AE237" s="417"/>
      <c r="AF237" s="417"/>
      <c r="AG237" s="417"/>
      <c r="AH237" s="417"/>
      <c r="AI237" s="417"/>
    </row>
    <row r="238" spans="14:35">
      <c r="N238" s="417"/>
      <c r="O238" s="2322"/>
      <c r="P238" s="2322"/>
      <c r="R238" s="417"/>
      <c r="V238" s="417"/>
      <c r="W238" s="417"/>
      <c r="X238" s="417"/>
      <c r="Y238" s="417"/>
      <c r="Z238" s="417"/>
      <c r="AA238" s="417"/>
      <c r="AB238" s="417"/>
      <c r="AC238" s="417"/>
      <c r="AD238" s="417"/>
      <c r="AE238" s="417"/>
      <c r="AF238" s="417"/>
      <c r="AG238" s="417"/>
      <c r="AH238" s="417"/>
      <c r="AI238" s="417"/>
    </row>
    <row r="239" spans="14:35">
      <c r="N239" s="417"/>
      <c r="O239" s="2322"/>
      <c r="P239" s="2322"/>
      <c r="R239" s="417"/>
      <c r="V239" s="417"/>
      <c r="W239" s="417"/>
      <c r="X239" s="417"/>
      <c r="Y239" s="417"/>
      <c r="Z239" s="417"/>
      <c r="AA239" s="417"/>
      <c r="AB239" s="417"/>
      <c r="AC239" s="417"/>
      <c r="AD239" s="417"/>
      <c r="AE239" s="417"/>
      <c r="AF239" s="417"/>
      <c r="AG239" s="417"/>
      <c r="AH239" s="417"/>
      <c r="AI239" s="417"/>
    </row>
    <row r="240" spans="14:35">
      <c r="N240" s="417"/>
      <c r="O240" s="2322"/>
      <c r="P240" s="2322"/>
      <c r="R240" s="417"/>
      <c r="V240" s="417"/>
      <c r="W240" s="417"/>
      <c r="X240" s="417"/>
      <c r="Y240" s="417"/>
      <c r="Z240" s="417"/>
      <c r="AA240" s="417"/>
      <c r="AB240" s="417"/>
      <c r="AC240" s="417"/>
      <c r="AD240" s="417"/>
      <c r="AE240" s="417"/>
      <c r="AF240" s="417"/>
      <c r="AG240" s="417"/>
      <c r="AH240" s="417"/>
      <c r="AI240" s="417"/>
    </row>
    <row r="241" spans="14:35">
      <c r="N241" s="417"/>
      <c r="O241" s="2322"/>
      <c r="P241" s="2322"/>
      <c r="R241" s="417"/>
      <c r="V241" s="417"/>
      <c r="W241" s="417"/>
      <c r="X241" s="417"/>
      <c r="Y241" s="417"/>
      <c r="Z241" s="417"/>
      <c r="AA241" s="417"/>
      <c r="AB241" s="417"/>
      <c r="AC241" s="417"/>
      <c r="AD241" s="417"/>
      <c r="AE241" s="417"/>
      <c r="AF241" s="417"/>
      <c r="AG241" s="417"/>
      <c r="AH241" s="417"/>
      <c r="AI241" s="417"/>
    </row>
    <row r="242" spans="14:35">
      <c r="N242" s="417"/>
      <c r="O242" s="2322"/>
      <c r="P242" s="2322"/>
      <c r="R242" s="417"/>
      <c r="V242" s="417"/>
      <c r="W242" s="417"/>
      <c r="X242" s="417"/>
      <c r="Y242" s="417"/>
      <c r="Z242" s="417"/>
      <c r="AA242" s="417"/>
      <c r="AB242" s="417"/>
      <c r="AC242" s="417"/>
      <c r="AD242" s="417"/>
      <c r="AE242" s="417"/>
      <c r="AF242" s="417"/>
      <c r="AG242" s="417"/>
      <c r="AH242" s="417"/>
      <c r="AI242" s="417"/>
    </row>
    <row r="243" spans="14:35">
      <c r="N243" s="417"/>
      <c r="O243" s="2322"/>
      <c r="P243" s="2322"/>
      <c r="R243" s="417"/>
      <c r="V243" s="417"/>
      <c r="W243" s="417"/>
      <c r="X243" s="417"/>
      <c r="Y243" s="417"/>
      <c r="Z243" s="417"/>
      <c r="AA243" s="417"/>
      <c r="AB243" s="417"/>
      <c r="AC243" s="417"/>
      <c r="AD243" s="417"/>
      <c r="AE243" s="417"/>
      <c r="AF243" s="417"/>
      <c r="AG243" s="417"/>
      <c r="AH243" s="417"/>
      <c r="AI243" s="417"/>
    </row>
    <row r="244" spans="14:35">
      <c r="N244" s="417"/>
      <c r="O244" s="2322"/>
      <c r="P244" s="2322"/>
      <c r="R244" s="417"/>
      <c r="V244" s="417"/>
      <c r="W244" s="417"/>
      <c r="X244" s="417"/>
      <c r="Y244" s="417"/>
      <c r="Z244" s="417"/>
      <c r="AA244" s="417"/>
      <c r="AB244" s="417"/>
      <c r="AC244" s="417"/>
      <c r="AD244" s="417"/>
      <c r="AE244" s="417"/>
      <c r="AF244" s="417"/>
      <c r="AG244" s="417"/>
      <c r="AH244" s="417"/>
      <c r="AI244" s="417"/>
    </row>
    <row r="245" spans="14:35">
      <c r="N245" s="417"/>
      <c r="O245" s="2322"/>
      <c r="P245" s="2322"/>
      <c r="R245" s="417"/>
      <c r="V245" s="417"/>
      <c r="W245" s="417"/>
      <c r="X245" s="417"/>
      <c r="Y245" s="417"/>
      <c r="Z245" s="417"/>
      <c r="AA245" s="417"/>
      <c r="AB245" s="417"/>
      <c r="AC245" s="417"/>
      <c r="AD245" s="417"/>
      <c r="AE245" s="417"/>
      <c r="AF245" s="417"/>
      <c r="AG245" s="417"/>
      <c r="AH245" s="417"/>
      <c r="AI245" s="417"/>
    </row>
    <row r="246" spans="14:35">
      <c r="N246" s="417"/>
      <c r="O246" s="2322"/>
      <c r="P246" s="2322"/>
      <c r="R246" s="417"/>
      <c r="V246" s="417"/>
      <c r="W246" s="417"/>
      <c r="X246" s="417"/>
      <c r="Y246" s="417"/>
      <c r="Z246" s="417"/>
      <c r="AA246" s="417"/>
      <c r="AB246" s="417"/>
      <c r="AC246" s="417"/>
      <c r="AD246" s="417"/>
      <c r="AE246" s="417"/>
      <c r="AF246" s="417"/>
      <c r="AG246" s="417"/>
      <c r="AH246" s="417"/>
      <c r="AI246" s="417"/>
    </row>
    <row r="247" spans="14:35">
      <c r="N247" s="417"/>
      <c r="O247" s="2322"/>
      <c r="P247" s="2322"/>
      <c r="R247" s="417"/>
      <c r="V247" s="417"/>
      <c r="W247" s="417"/>
      <c r="X247" s="417"/>
      <c r="Y247" s="417"/>
      <c r="Z247" s="417"/>
      <c r="AA247" s="417"/>
      <c r="AB247" s="417"/>
      <c r="AC247" s="417"/>
      <c r="AD247" s="417"/>
      <c r="AE247" s="417"/>
      <c r="AF247" s="417"/>
      <c r="AG247" s="417"/>
      <c r="AH247" s="417"/>
      <c r="AI247" s="417"/>
    </row>
    <row r="248" spans="14:35">
      <c r="N248" s="417"/>
      <c r="O248" s="2322"/>
      <c r="P248" s="2322"/>
      <c r="R248" s="417"/>
      <c r="V248" s="417"/>
      <c r="W248" s="417"/>
      <c r="X248" s="417"/>
      <c r="Y248" s="417"/>
      <c r="Z248" s="417"/>
      <c r="AA248" s="417"/>
      <c r="AB248" s="417"/>
      <c r="AC248" s="417"/>
      <c r="AD248" s="417"/>
      <c r="AE248" s="417"/>
      <c r="AF248" s="417"/>
      <c r="AG248" s="417"/>
      <c r="AH248" s="417"/>
      <c r="AI248" s="417"/>
    </row>
    <row r="249" spans="14:35">
      <c r="N249" s="417"/>
      <c r="O249" s="2322"/>
      <c r="P249" s="2322"/>
      <c r="R249" s="417"/>
      <c r="V249" s="417"/>
      <c r="W249" s="417"/>
      <c r="X249" s="417"/>
      <c r="Y249" s="417"/>
      <c r="Z249" s="417"/>
      <c r="AA249" s="417"/>
      <c r="AB249" s="417"/>
      <c r="AC249" s="417"/>
      <c r="AD249" s="417"/>
      <c r="AE249" s="417"/>
      <c r="AF249" s="417"/>
      <c r="AG249" s="417"/>
      <c r="AH249" s="417"/>
      <c r="AI249" s="417"/>
    </row>
    <row r="250" spans="14:35">
      <c r="N250" s="417"/>
      <c r="O250" s="2322"/>
      <c r="P250" s="2322"/>
      <c r="R250" s="417"/>
      <c r="V250" s="417"/>
      <c r="W250" s="417"/>
      <c r="X250" s="417"/>
      <c r="Y250" s="417"/>
      <c r="Z250" s="417"/>
      <c r="AA250" s="417"/>
      <c r="AB250" s="417"/>
      <c r="AC250" s="417"/>
      <c r="AD250" s="417"/>
      <c r="AE250" s="417"/>
      <c r="AF250" s="417"/>
      <c r="AG250" s="417"/>
      <c r="AH250" s="417"/>
      <c r="AI250" s="417"/>
    </row>
    <row r="251" spans="14:35">
      <c r="N251" s="417"/>
      <c r="O251" s="2322"/>
      <c r="P251" s="2322"/>
      <c r="R251" s="417"/>
      <c r="V251" s="417"/>
      <c r="W251" s="417"/>
      <c r="X251" s="417"/>
      <c r="Y251" s="417"/>
      <c r="Z251" s="417"/>
      <c r="AA251" s="417"/>
      <c r="AB251" s="417"/>
      <c r="AC251" s="417"/>
      <c r="AD251" s="417"/>
      <c r="AE251" s="417"/>
      <c r="AF251" s="417"/>
      <c r="AG251" s="417"/>
      <c r="AH251" s="417"/>
      <c r="AI251" s="417"/>
    </row>
    <row r="252" spans="14:35">
      <c r="N252" s="417"/>
      <c r="O252" s="2322"/>
      <c r="P252" s="2322"/>
      <c r="R252" s="417"/>
      <c r="V252" s="417"/>
      <c r="W252" s="417"/>
      <c r="X252" s="417"/>
      <c r="Y252" s="417"/>
      <c r="Z252" s="417"/>
      <c r="AA252" s="417"/>
      <c r="AB252" s="417"/>
      <c r="AC252" s="417"/>
      <c r="AD252" s="417"/>
      <c r="AE252" s="417"/>
      <c r="AF252" s="417"/>
      <c r="AG252" s="417"/>
      <c r="AH252" s="417"/>
      <c r="AI252" s="417"/>
    </row>
    <row r="253" spans="14:35">
      <c r="N253" s="417"/>
      <c r="O253" s="2322"/>
      <c r="P253" s="2322"/>
      <c r="R253" s="417"/>
      <c r="V253" s="417"/>
      <c r="W253" s="417"/>
      <c r="X253" s="417"/>
      <c r="Y253" s="417"/>
      <c r="Z253" s="417"/>
      <c r="AA253" s="417"/>
      <c r="AB253" s="417"/>
      <c r="AC253" s="417"/>
      <c r="AD253" s="417"/>
      <c r="AE253" s="417"/>
      <c r="AF253" s="417"/>
      <c r="AG253" s="417"/>
      <c r="AH253" s="417"/>
      <c r="AI253" s="417"/>
    </row>
    <row r="254" spans="14:35">
      <c r="N254" s="417"/>
      <c r="O254" s="2322"/>
      <c r="P254" s="2322"/>
      <c r="R254" s="417"/>
      <c r="V254" s="417"/>
      <c r="W254" s="417"/>
      <c r="X254" s="417"/>
      <c r="Y254" s="417"/>
      <c r="Z254" s="417"/>
      <c r="AA254" s="417"/>
      <c r="AB254" s="417"/>
      <c r="AC254" s="417"/>
      <c r="AD254" s="417"/>
      <c r="AE254" s="417"/>
      <c r="AF254" s="417"/>
      <c r="AG254" s="417"/>
      <c r="AH254" s="417"/>
      <c r="AI254" s="417"/>
    </row>
    <row r="255" spans="14:35">
      <c r="N255" s="417"/>
      <c r="O255" s="2322"/>
      <c r="P255" s="2322"/>
      <c r="R255" s="417"/>
      <c r="V255" s="417"/>
      <c r="W255" s="417"/>
      <c r="X255" s="417"/>
      <c r="Y255" s="417"/>
      <c r="Z255" s="417"/>
      <c r="AA255" s="417"/>
      <c r="AB255" s="417"/>
      <c r="AC255" s="417"/>
      <c r="AD255" s="417"/>
      <c r="AE255" s="417"/>
      <c r="AF255" s="417"/>
      <c r="AG255" s="417"/>
      <c r="AH255" s="417"/>
      <c r="AI255" s="417"/>
    </row>
    <row r="256" spans="14:35">
      <c r="N256" s="417"/>
      <c r="O256" s="2322"/>
      <c r="P256" s="2322"/>
      <c r="R256" s="417"/>
      <c r="V256" s="417"/>
      <c r="W256" s="417"/>
      <c r="X256" s="417"/>
      <c r="Y256" s="417"/>
      <c r="Z256" s="417"/>
      <c r="AA256" s="417"/>
      <c r="AB256" s="417"/>
      <c r="AC256" s="417"/>
      <c r="AD256" s="417"/>
      <c r="AE256" s="417"/>
      <c r="AF256" s="417"/>
      <c r="AG256" s="417"/>
      <c r="AH256" s="417"/>
      <c r="AI256" s="417"/>
    </row>
    <row r="257" spans="14:35">
      <c r="N257" s="417"/>
      <c r="O257" s="2322"/>
      <c r="P257" s="2322"/>
      <c r="R257" s="417"/>
      <c r="V257" s="417"/>
      <c r="W257" s="417"/>
      <c r="X257" s="417"/>
      <c r="Y257" s="417"/>
      <c r="Z257" s="417"/>
      <c r="AA257" s="417"/>
      <c r="AB257" s="417"/>
      <c r="AC257" s="417"/>
      <c r="AD257" s="417"/>
      <c r="AE257" s="417"/>
      <c r="AF257" s="417"/>
      <c r="AG257" s="417"/>
      <c r="AH257" s="417"/>
      <c r="AI257" s="417"/>
    </row>
    <row r="258" spans="14:35">
      <c r="N258" s="417"/>
      <c r="O258" s="2322"/>
      <c r="P258" s="2322"/>
      <c r="R258" s="417"/>
      <c r="V258" s="417"/>
      <c r="W258" s="417"/>
      <c r="X258" s="417"/>
      <c r="Y258" s="417"/>
      <c r="Z258" s="417"/>
      <c r="AA258" s="417"/>
      <c r="AB258" s="417"/>
      <c r="AC258" s="417"/>
      <c r="AD258" s="417"/>
      <c r="AE258" s="417"/>
      <c r="AF258" s="417"/>
      <c r="AG258" s="417"/>
      <c r="AH258" s="417"/>
      <c r="AI258" s="417"/>
    </row>
    <row r="259" spans="14:35">
      <c r="N259" s="417"/>
      <c r="O259" s="2322"/>
      <c r="P259" s="2322"/>
      <c r="R259" s="417"/>
      <c r="V259" s="417"/>
      <c r="W259" s="417"/>
      <c r="X259" s="417"/>
      <c r="Y259" s="417"/>
      <c r="Z259" s="417"/>
      <c r="AA259" s="417"/>
      <c r="AB259" s="417"/>
      <c r="AC259" s="417"/>
      <c r="AD259" s="417"/>
      <c r="AE259" s="417"/>
      <c r="AF259" s="417"/>
      <c r="AG259" s="417"/>
      <c r="AH259" s="417"/>
      <c r="AI259" s="417"/>
    </row>
    <row r="260" spans="14:35">
      <c r="N260" s="417"/>
      <c r="O260" s="2322"/>
      <c r="P260" s="2322"/>
      <c r="R260" s="417"/>
      <c r="V260" s="417"/>
      <c r="W260" s="417"/>
      <c r="X260" s="417"/>
      <c r="Y260" s="417"/>
      <c r="Z260" s="417"/>
      <c r="AA260" s="417"/>
      <c r="AB260" s="417"/>
      <c r="AC260" s="417"/>
      <c r="AD260" s="417"/>
      <c r="AE260" s="417"/>
      <c r="AF260" s="417"/>
      <c r="AG260" s="417"/>
      <c r="AH260" s="417"/>
      <c r="AI260" s="417"/>
    </row>
    <row r="261" spans="14:35">
      <c r="N261" s="417"/>
      <c r="O261" s="2322"/>
      <c r="P261" s="2322"/>
      <c r="R261" s="417"/>
      <c r="V261" s="417"/>
      <c r="W261" s="417"/>
      <c r="X261" s="417"/>
      <c r="Y261" s="417"/>
      <c r="Z261" s="417"/>
      <c r="AA261" s="417"/>
      <c r="AB261" s="417"/>
      <c r="AC261" s="417"/>
      <c r="AD261" s="417"/>
      <c r="AE261" s="417"/>
      <c r="AF261" s="417"/>
      <c r="AG261" s="417"/>
      <c r="AH261" s="417"/>
      <c r="AI261" s="417"/>
    </row>
    <row r="262" spans="14:35">
      <c r="N262" s="417"/>
      <c r="O262" s="2322"/>
      <c r="P262" s="2322"/>
      <c r="R262" s="417"/>
      <c r="V262" s="417"/>
      <c r="W262" s="417"/>
      <c r="X262" s="417"/>
      <c r="Y262" s="417"/>
      <c r="Z262" s="417"/>
      <c r="AA262" s="417"/>
      <c r="AB262" s="417"/>
      <c r="AC262" s="417"/>
      <c r="AD262" s="417"/>
      <c r="AE262" s="417"/>
      <c r="AF262" s="417"/>
      <c r="AG262" s="417"/>
      <c r="AH262" s="417"/>
      <c r="AI262" s="417"/>
    </row>
    <row r="263" spans="14:35">
      <c r="N263" s="417"/>
      <c r="O263" s="2322"/>
      <c r="P263" s="2322"/>
      <c r="R263" s="417"/>
      <c r="V263" s="417"/>
      <c r="W263" s="417"/>
      <c r="X263" s="417"/>
      <c r="Y263" s="417"/>
      <c r="Z263" s="417"/>
      <c r="AA263" s="417"/>
      <c r="AB263" s="417"/>
      <c r="AC263" s="417"/>
      <c r="AD263" s="417"/>
      <c r="AE263" s="417"/>
      <c r="AF263" s="417"/>
      <c r="AG263" s="417"/>
      <c r="AH263" s="417"/>
      <c r="AI263" s="417"/>
    </row>
    <row r="264" spans="14:35">
      <c r="N264" s="417"/>
      <c r="O264" s="2322"/>
      <c r="P264" s="2322"/>
      <c r="R264" s="417"/>
      <c r="V264" s="417"/>
      <c r="W264" s="417"/>
      <c r="X264" s="417"/>
      <c r="Y264" s="417"/>
      <c r="Z264" s="417"/>
      <c r="AA264" s="417"/>
      <c r="AB264" s="417"/>
      <c r="AC264" s="417"/>
      <c r="AD264" s="417"/>
      <c r="AE264" s="417"/>
      <c r="AF264" s="417"/>
      <c r="AG264" s="417"/>
      <c r="AH264" s="417"/>
      <c r="AI264" s="417"/>
    </row>
    <row r="265" spans="14:35">
      <c r="N265" s="417"/>
      <c r="O265" s="2322"/>
      <c r="P265" s="2322"/>
      <c r="R265" s="417"/>
      <c r="V265" s="417"/>
      <c r="W265" s="417"/>
      <c r="X265" s="417"/>
      <c r="Y265" s="417"/>
      <c r="Z265" s="417"/>
      <c r="AA265" s="417"/>
      <c r="AB265" s="417"/>
      <c r="AC265" s="417"/>
      <c r="AD265" s="417"/>
      <c r="AE265" s="417"/>
      <c r="AF265" s="417"/>
      <c r="AG265" s="417"/>
      <c r="AH265" s="417"/>
      <c r="AI265" s="417"/>
    </row>
    <row r="266" spans="14:35">
      <c r="N266" s="417"/>
      <c r="O266" s="2322"/>
      <c r="P266" s="2322"/>
      <c r="R266" s="417"/>
      <c r="V266" s="417"/>
      <c r="W266" s="417"/>
      <c r="X266" s="417"/>
      <c r="Y266" s="417"/>
      <c r="Z266" s="417"/>
      <c r="AA266" s="417"/>
      <c r="AB266" s="417"/>
      <c r="AC266" s="417"/>
      <c r="AD266" s="417"/>
      <c r="AE266" s="417"/>
      <c r="AF266" s="417"/>
      <c r="AG266" s="417"/>
      <c r="AH266" s="417"/>
      <c r="AI266" s="417"/>
    </row>
    <row r="267" spans="14:35">
      <c r="N267" s="417"/>
      <c r="O267" s="2322"/>
      <c r="P267" s="2322"/>
      <c r="R267" s="417"/>
      <c r="V267" s="417"/>
      <c r="W267" s="417"/>
      <c r="X267" s="417"/>
      <c r="Y267" s="417"/>
      <c r="Z267" s="417"/>
      <c r="AA267" s="417"/>
      <c r="AB267" s="417"/>
      <c r="AC267" s="417"/>
      <c r="AD267" s="417"/>
      <c r="AE267" s="417"/>
      <c r="AF267" s="417"/>
      <c r="AG267" s="417"/>
      <c r="AH267" s="417"/>
      <c r="AI267" s="417"/>
    </row>
    <row r="268" spans="14:35">
      <c r="N268" s="417"/>
      <c r="O268" s="2322"/>
      <c r="P268" s="2322"/>
      <c r="R268" s="417"/>
      <c r="V268" s="417"/>
      <c r="W268" s="417"/>
      <c r="X268" s="417"/>
      <c r="Y268" s="417"/>
      <c r="Z268" s="417"/>
      <c r="AA268" s="417"/>
      <c r="AB268" s="417"/>
      <c r="AC268" s="417"/>
      <c r="AD268" s="417"/>
      <c r="AE268" s="417"/>
      <c r="AF268" s="417"/>
      <c r="AG268" s="417"/>
      <c r="AH268" s="417"/>
      <c r="AI268" s="417"/>
    </row>
    <row r="269" spans="14:35">
      <c r="N269" s="417"/>
      <c r="O269" s="2322"/>
      <c r="P269" s="2322"/>
      <c r="R269" s="417"/>
      <c r="V269" s="417"/>
      <c r="W269" s="417"/>
      <c r="X269" s="417"/>
      <c r="Y269" s="417"/>
      <c r="Z269" s="417"/>
      <c r="AA269" s="417"/>
      <c r="AB269" s="417"/>
      <c r="AC269" s="417"/>
      <c r="AD269" s="417"/>
      <c r="AE269" s="417"/>
      <c r="AF269" s="417"/>
      <c r="AG269" s="417"/>
      <c r="AH269" s="417"/>
      <c r="AI269" s="417"/>
    </row>
    <row r="270" spans="14:35">
      <c r="N270" s="417"/>
      <c r="O270" s="2322"/>
      <c r="P270" s="2322"/>
      <c r="R270" s="417"/>
      <c r="V270" s="417"/>
      <c r="W270" s="417"/>
      <c r="X270" s="417"/>
      <c r="Y270" s="417"/>
      <c r="Z270" s="417"/>
      <c r="AA270" s="417"/>
      <c r="AB270" s="417"/>
      <c r="AC270" s="417"/>
      <c r="AD270" s="417"/>
      <c r="AE270" s="417"/>
      <c r="AF270" s="417"/>
      <c r="AG270" s="417"/>
      <c r="AH270" s="417"/>
      <c r="AI270" s="417"/>
    </row>
    <row r="271" spans="14:35">
      <c r="N271" s="417"/>
      <c r="O271" s="2322"/>
      <c r="P271" s="2322"/>
      <c r="R271" s="417"/>
      <c r="V271" s="417"/>
      <c r="W271" s="417"/>
      <c r="X271" s="417"/>
      <c r="Y271" s="417"/>
      <c r="Z271" s="417"/>
      <c r="AA271" s="417"/>
      <c r="AB271" s="417"/>
      <c r="AC271" s="417"/>
      <c r="AD271" s="417"/>
      <c r="AE271" s="417"/>
      <c r="AF271" s="417"/>
      <c r="AG271" s="417"/>
      <c r="AH271" s="417"/>
      <c r="AI271" s="417"/>
    </row>
    <row r="272" spans="14:35">
      <c r="N272" s="417"/>
      <c r="O272" s="2322"/>
      <c r="P272" s="2322"/>
      <c r="R272" s="417"/>
      <c r="V272" s="417"/>
      <c r="W272" s="417"/>
      <c r="X272" s="417"/>
      <c r="Y272" s="417"/>
      <c r="Z272" s="417"/>
      <c r="AA272" s="417"/>
      <c r="AB272" s="417"/>
      <c r="AC272" s="417"/>
      <c r="AD272" s="417"/>
      <c r="AE272" s="417"/>
      <c r="AF272" s="417"/>
      <c r="AG272" s="417"/>
      <c r="AH272" s="417"/>
      <c r="AI272" s="417"/>
    </row>
    <row r="273" spans="14:35">
      <c r="N273" s="417"/>
      <c r="O273" s="2322"/>
      <c r="P273" s="2322"/>
      <c r="R273" s="417"/>
      <c r="V273" s="417"/>
      <c r="W273" s="417"/>
      <c r="X273" s="417"/>
      <c r="Y273" s="417"/>
      <c r="Z273" s="417"/>
      <c r="AA273" s="417"/>
      <c r="AB273" s="417"/>
      <c r="AC273" s="417"/>
      <c r="AD273" s="417"/>
      <c r="AE273" s="417"/>
      <c r="AF273" s="417"/>
      <c r="AG273" s="417"/>
      <c r="AH273" s="417"/>
      <c r="AI273" s="417"/>
    </row>
    <row r="274" spans="14:35">
      <c r="N274" s="417"/>
      <c r="O274" s="2322"/>
      <c r="P274" s="2322"/>
      <c r="R274" s="417"/>
      <c r="V274" s="417"/>
      <c r="W274" s="417"/>
      <c r="X274" s="417"/>
      <c r="Y274" s="417"/>
      <c r="Z274" s="417"/>
      <c r="AA274" s="417"/>
      <c r="AB274" s="417"/>
      <c r="AC274" s="417"/>
      <c r="AD274" s="417"/>
      <c r="AE274" s="417"/>
      <c r="AF274" s="417"/>
      <c r="AG274" s="417"/>
      <c r="AH274" s="417"/>
      <c r="AI274" s="417"/>
    </row>
    <row r="275" spans="14:35">
      <c r="N275" s="417"/>
      <c r="O275" s="2322"/>
      <c r="P275" s="2322"/>
      <c r="R275" s="417"/>
      <c r="V275" s="417"/>
      <c r="W275" s="417"/>
      <c r="X275" s="417"/>
      <c r="Y275" s="417"/>
      <c r="Z275" s="417"/>
      <c r="AA275" s="417"/>
      <c r="AB275" s="417"/>
      <c r="AC275" s="417"/>
      <c r="AD275" s="417"/>
      <c r="AE275" s="417"/>
      <c r="AF275" s="417"/>
      <c r="AG275" s="417"/>
      <c r="AH275" s="417"/>
      <c r="AI275" s="417"/>
    </row>
    <row r="276" spans="14:35">
      <c r="N276" s="417"/>
      <c r="O276" s="2322"/>
      <c r="P276" s="2322"/>
      <c r="R276" s="417"/>
      <c r="V276" s="417"/>
      <c r="W276" s="417"/>
      <c r="X276" s="417"/>
      <c r="Y276" s="417"/>
      <c r="Z276" s="417"/>
      <c r="AA276" s="417"/>
      <c r="AB276" s="417"/>
      <c r="AC276" s="417"/>
      <c r="AD276" s="417"/>
      <c r="AE276" s="417"/>
      <c r="AF276" s="417"/>
      <c r="AG276" s="417"/>
      <c r="AH276" s="417"/>
      <c r="AI276" s="417"/>
    </row>
    <row r="277" spans="14:35">
      <c r="N277" s="417"/>
      <c r="O277" s="2322"/>
      <c r="P277" s="2322"/>
      <c r="R277" s="417"/>
      <c r="V277" s="417"/>
      <c r="W277" s="417"/>
      <c r="X277" s="417"/>
      <c r="Y277" s="417"/>
      <c r="Z277" s="417"/>
      <c r="AA277" s="417"/>
      <c r="AB277" s="417"/>
      <c r="AC277" s="417"/>
      <c r="AD277" s="417"/>
      <c r="AE277" s="417"/>
      <c r="AF277" s="417"/>
      <c r="AG277" s="417"/>
      <c r="AH277" s="417"/>
      <c r="AI277" s="417"/>
    </row>
    <row r="278" spans="14:35">
      <c r="N278" s="417"/>
      <c r="O278" s="2322"/>
      <c r="P278" s="2322"/>
      <c r="R278" s="417"/>
      <c r="V278" s="417"/>
      <c r="W278" s="417"/>
      <c r="X278" s="417"/>
      <c r="Y278" s="417"/>
      <c r="Z278" s="417"/>
      <c r="AA278" s="417"/>
      <c r="AB278" s="417"/>
      <c r="AC278" s="417"/>
      <c r="AD278" s="417"/>
      <c r="AE278" s="417"/>
      <c r="AF278" s="417"/>
      <c r="AG278" s="417"/>
      <c r="AH278" s="417"/>
      <c r="AI278" s="417"/>
    </row>
    <row r="279" spans="14:35">
      <c r="N279" s="417"/>
      <c r="O279" s="2322"/>
      <c r="P279" s="2322"/>
      <c r="R279" s="417"/>
      <c r="V279" s="417"/>
      <c r="W279" s="417"/>
      <c r="X279" s="417"/>
      <c r="Y279" s="417"/>
      <c r="Z279" s="417"/>
      <c r="AA279" s="417"/>
      <c r="AB279" s="417"/>
      <c r="AC279" s="417"/>
      <c r="AD279" s="417"/>
      <c r="AE279" s="417"/>
      <c r="AF279" s="417"/>
      <c r="AG279" s="417"/>
      <c r="AH279" s="417"/>
      <c r="AI279" s="417"/>
    </row>
    <row r="280" spans="14:35">
      <c r="N280" s="417"/>
      <c r="O280" s="2322"/>
      <c r="P280" s="2322"/>
      <c r="R280" s="417"/>
      <c r="V280" s="417"/>
      <c r="W280" s="417"/>
      <c r="X280" s="417"/>
      <c r="Y280" s="417"/>
      <c r="Z280" s="417"/>
      <c r="AA280" s="417"/>
      <c r="AB280" s="417"/>
      <c r="AC280" s="417"/>
      <c r="AD280" s="417"/>
      <c r="AE280" s="417"/>
      <c r="AF280" s="417"/>
      <c r="AG280" s="417"/>
      <c r="AH280" s="417"/>
      <c r="AI280" s="417"/>
    </row>
    <row r="281" spans="14:35">
      <c r="N281" s="417"/>
      <c r="O281" s="2322"/>
      <c r="P281" s="2322"/>
      <c r="R281" s="417"/>
      <c r="V281" s="417"/>
      <c r="W281" s="417"/>
      <c r="X281" s="417"/>
      <c r="Y281" s="417"/>
      <c r="Z281" s="417"/>
      <c r="AA281" s="417"/>
      <c r="AB281" s="417"/>
      <c r="AC281" s="417"/>
      <c r="AD281" s="417"/>
      <c r="AE281" s="417"/>
      <c r="AF281" s="417"/>
      <c r="AG281" s="417"/>
      <c r="AH281" s="417"/>
      <c r="AI281" s="417"/>
    </row>
    <row r="282" spans="14:35">
      <c r="N282" s="417"/>
      <c r="O282" s="2322"/>
      <c r="P282" s="2322"/>
      <c r="R282" s="417"/>
      <c r="V282" s="417"/>
      <c r="W282" s="417"/>
      <c r="X282" s="417"/>
      <c r="Y282" s="417"/>
      <c r="Z282" s="417"/>
      <c r="AA282" s="417"/>
      <c r="AB282" s="417"/>
      <c r="AC282" s="417"/>
      <c r="AD282" s="417"/>
      <c r="AE282" s="417"/>
      <c r="AF282" s="417"/>
      <c r="AG282" s="417"/>
      <c r="AH282" s="417"/>
      <c r="AI282" s="417"/>
    </row>
    <row r="283" spans="14:35">
      <c r="N283" s="417"/>
      <c r="O283" s="2322"/>
      <c r="P283" s="2322"/>
      <c r="R283" s="417"/>
      <c r="V283" s="417"/>
      <c r="W283" s="417"/>
      <c r="X283" s="417"/>
      <c r="Y283" s="417"/>
      <c r="Z283" s="417"/>
      <c r="AA283" s="417"/>
      <c r="AB283" s="417"/>
      <c r="AC283" s="417"/>
      <c r="AD283" s="417"/>
      <c r="AE283" s="417"/>
      <c r="AF283" s="417"/>
      <c r="AG283" s="417"/>
      <c r="AH283" s="417"/>
      <c r="AI283" s="417"/>
    </row>
    <row r="284" spans="14:35">
      <c r="N284" s="417"/>
      <c r="O284" s="2322"/>
      <c r="P284" s="2322"/>
      <c r="R284" s="417"/>
      <c r="V284" s="417"/>
      <c r="W284" s="417"/>
      <c r="X284" s="417"/>
      <c r="Y284" s="417"/>
      <c r="Z284" s="417"/>
      <c r="AA284" s="417"/>
      <c r="AB284" s="417"/>
      <c r="AC284" s="417"/>
      <c r="AD284" s="417"/>
      <c r="AE284" s="417"/>
      <c r="AF284" s="417"/>
      <c r="AG284" s="417"/>
      <c r="AH284" s="417"/>
      <c r="AI284" s="417"/>
    </row>
    <row r="285" spans="14:35">
      <c r="N285" s="417"/>
      <c r="O285" s="2322"/>
      <c r="P285" s="2322"/>
      <c r="R285" s="417"/>
      <c r="V285" s="417"/>
      <c r="W285" s="417"/>
      <c r="X285" s="417"/>
      <c r="Y285" s="417"/>
      <c r="Z285" s="417"/>
      <c r="AA285" s="417"/>
      <c r="AB285" s="417"/>
      <c r="AC285" s="417"/>
      <c r="AD285" s="417"/>
      <c r="AE285" s="417"/>
      <c r="AF285" s="417"/>
      <c r="AG285" s="417"/>
      <c r="AH285" s="417"/>
      <c r="AI285" s="417"/>
    </row>
    <row r="286" spans="14:35">
      <c r="N286" s="417"/>
      <c r="O286" s="2322"/>
      <c r="P286" s="2322"/>
      <c r="R286" s="417"/>
      <c r="V286" s="417"/>
      <c r="W286" s="417"/>
      <c r="X286" s="417"/>
      <c r="Y286" s="417"/>
      <c r="Z286" s="417"/>
      <c r="AA286" s="417"/>
      <c r="AB286" s="417"/>
      <c r="AC286" s="417"/>
      <c r="AD286" s="417"/>
      <c r="AE286" s="417"/>
      <c r="AF286" s="417"/>
      <c r="AG286" s="417"/>
      <c r="AH286" s="417"/>
      <c r="AI286" s="417"/>
    </row>
    <row r="287" spans="14:35">
      <c r="N287" s="417"/>
      <c r="O287" s="2322"/>
      <c r="P287" s="2322"/>
      <c r="R287" s="417"/>
      <c r="V287" s="417"/>
      <c r="W287" s="417"/>
      <c r="X287" s="417"/>
      <c r="Y287" s="417"/>
      <c r="Z287" s="417"/>
      <c r="AA287" s="417"/>
      <c r="AB287" s="417"/>
      <c r="AC287" s="417"/>
      <c r="AD287" s="417"/>
      <c r="AE287" s="417"/>
      <c r="AF287" s="417"/>
      <c r="AG287" s="417"/>
      <c r="AH287" s="417"/>
      <c r="AI287" s="417"/>
    </row>
    <row r="288" spans="14:35">
      <c r="N288" s="417"/>
      <c r="O288" s="2322"/>
      <c r="P288" s="2322"/>
      <c r="R288" s="417"/>
      <c r="V288" s="417"/>
      <c r="W288" s="417"/>
      <c r="X288" s="417"/>
      <c r="Y288" s="417"/>
      <c r="Z288" s="417"/>
      <c r="AA288" s="417"/>
      <c r="AB288" s="417"/>
      <c r="AC288" s="417"/>
      <c r="AD288" s="417"/>
      <c r="AE288" s="417"/>
      <c r="AF288" s="417"/>
      <c r="AG288" s="417"/>
      <c r="AH288" s="417"/>
      <c r="AI288" s="417"/>
    </row>
    <row r="289" spans="14:35">
      <c r="N289" s="417"/>
      <c r="O289" s="2322"/>
      <c r="P289" s="2322"/>
      <c r="R289" s="417"/>
      <c r="V289" s="417"/>
      <c r="W289" s="417"/>
      <c r="X289" s="417"/>
      <c r="Y289" s="417"/>
      <c r="Z289" s="417"/>
      <c r="AA289" s="417"/>
      <c r="AB289" s="417"/>
      <c r="AC289" s="417"/>
      <c r="AD289" s="417"/>
      <c r="AE289" s="417"/>
      <c r="AF289" s="417"/>
      <c r="AG289" s="417"/>
      <c r="AH289" s="417"/>
      <c r="AI289" s="417"/>
    </row>
    <row r="290" spans="14:35">
      <c r="N290" s="417"/>
      <c r="O290" s="2322"/>
      <c r="P290" s="2322"/>
      <c r="R290" s="417"/>
      <c r="V290" s="417"/>
      <c r="W290" s="417"/>
      <c r="X290" s="417"/>
      <c r="Y290" s="417"/>
      <c r="Z290" s="417"/>
      <c r="AA290" s="417"/>
      <c r="AB290" s="417"/>
      <c r="AC290" s="417"/>
      <c r="AD290" s="417"/>
      <c r="AE290" s="417"/>
      <c r="AF290" s="417"/>
      <c r="AG290" s="417"/>
      <c r="AH290" s="417"/>
      <c r="AI290" s="417"/>
    </row>
    <row r="291" spans="14:35">
      <c r="N291" s="417"/>
      <c r="O291" s="2322"/>
      <c r="P291" s="2322"/>
      <c r="R291" s="417"/>
      <c r="V291" s="417"/>
      <c r="W291" s="417"/>
      <c r="X291" s="417"/>
      <c r="Y291" s="417"/>
      <c r="Z291" s="417"/>
      <c r="AA291" s="417"/>
      <c r="AB291" s="417"/>
      <c r="AC291" s="417"/>
      <c r="AD291" s="417"/>
      <c r="AE291" s="417"/>
      <c r="AF291" s="417"/>
      <c r="AG291" s="417"/>
      <c r="AH291" s="417"/>
      <c r="AI291" s="417"/>
    </row>
    <row r="292" spans="14:35">
      <c r="N292" s="417"/>
      <c r="O292" s="2322"/>
      <c r="P292" s="2322"/>
      <c r="R292" s="417"/>
      <c r="V292" s="417"/>
      <c r="W292" s="417"/>
      <c r="X292" s="417"/>
      <c r="Y292" s="417"/>
      <c r="Z292" s="417"/>
      <c r="AA292" s="417"/>
      <c r="AB292" s="417"/>
      <c r="AC292" s="417"/>
      <c r="AD292" s="417"/>
      <c r="AE292" s="417"/>
      <c r="AF292" s="417"/>
      <c r="AG292" s="417"/>
      <c r="AH292" s="417"/>
      <c r="AI292" s="417"/>
    </row>
    <row r="293" spans="14:35">
      <c r="N293" s="417"/>
      <c r="O293" s="2322"/>
      <c r="P293" s="2322"/>
      <c r="R293" s="417"/>
      <c r="V293" s="417"/>
      <c r="W293" s="417"/>
      <c r="X293" s="417"/>
      <c r="Y293" s="417"/>
      <c r="Z293" s="417"/>
      <c r="AA293" s="417"/>
      <c r="AB293" s="417"/>
      <c r="AC293" s="417"/>
      <c r="AD293" s="417"/>
      <c r="AE293" s="417"/>
      <c r="AF293" s="417"/>
      <c r="AG293" s="417"/>
      <c r="AH293" s="417"/>
      <c r="AI293" s="417"/>
    </row>
    <row r="294" spans="14:35">
      <c r="N294" s="417"/>
      <c r="O294" s="2322"/>
      <c r="P294" s="2322"/>
      <c r="R294" s="417"/>
      <c r="V294" s="417"/>
      <c r="W294" s="417"/>
      <c r="X294" s="417"/>
      <c r="Y294" s="417"/>
      <c r="Z294" s="417"/>
      <c r="AA294" s="417"/>
      <c r="AB294" s="417"/>
      <c r="AC294" s="417"/>
      <c r="AD294" s="417"/>
      <c r="AE294" s="417"/>
      <c r="AF294" s="417"/>
      <c r="AG294" s="417"/>
      <c r="AH294" s="417"/>
      <c r="AI294" s="417"/>
    </row>
    <row r="295" spans="14:35">
      <c r="N295" s="417"/>
      <c r="O295" s="2322"/>
      <c r="P295" s="2322"/>
      <c r="R295" s="417"/>
      <c r="V295" s="417"/>
      <c r="W295" s="417"/>
      <c r="X295" s="417"/>
      <c r="Y295" s="417"/>
      <c r="Z295" s="417"/>
      <c r="AA295" s="417"/>
      <c r="AB295" s="417"/>
      <c r="AC295" s="417"/>
      <c r="AD295" s="417"/>
      <c r="AE295" s="417"/>
      <c r="AF295" s="417"/>
      <c r="AG295" s="417"/>
      <c r="AH295" s="417"/>
      <c r="AI295" s="417"/>
    </row>
    <row r="296" spans="14:35">
      <c r="N296" s="417"/>
      <c r="O296" s="2322"/>
      <c r="P296" s="2322"/>
      <c r="R296" s="417"/>
      <c r="V296" s="417"/>
      <c r="W296" s="417"/>
      <c r="X296" s="417"/>
      <c r="Y296" s="417"/>
      <c r="Z296" s="417"/>
      <c r="AA296" s="417"/>
      <c r="AB296" s="417"/>
      <c r="AC296" s="417"/>
      <c r="AD296" s="417"/>
      <c r="AE296" s="417"/>
      <c r="AF296" s="417"/>
      <c r="AG296" s="417"/>
      <c r="AH296" s="417"/>
      <c r="AI296" s="417"/>
    </row>
    <row r="297" spans="14:35">
      <c r="N297" s="417"/>
      <c r="O297" s="2322"/>
      <c r="P297" s="2322"/>
      <c r="R297" s="417"/>
      <c r="V297" s="417"/>
      <c r="W297" s="417"/>
      <c r="X297" s="417"/>
      <c r="Y297" s="417"/>
      <c r="Z297" s="417"/>
      <c r="AA297" s="417"/>
      <c r="AB297" s="417"/>
      <c r="AC297" s="417"/>
      <c r="AD297" s="417"/>
      <c r="AE297" s="417"/>
      <c r="AF297" s="417"/>
      <c r="AG297" s="417"/>
      <c r="AH297" s="417"/>
      <c r="AI297" s="417"/>
    </row>
    <row r="298" spans="14:35">
      <c r="N298" s="417"/>
      <c r="O298" s="2322"/>
      <c r="P298" s="2322"/>
      <c r="R298" s="417"/>
      <c r="V298" s="417"/>
      <c r="W298" s="417"/>
      <c r="X298" s="417"/>
      <c r="Y298" s="417"/>
      <c r="Z298" s="417"/>
      <c r="AA298" s="417"/>
      <c r="AB298" s="417"/>
      <c r="AC298" s="417"/>
      <c r="AD298" s="417"/>
      <c r="AE298" s="417"/>
      <c r="AF298" s="417"/>
      <c r="AG298" s="417"/>
      <c r="AH298" s="417"/>
      <c r="AI298" s="417"/>
    </row>
    <row r="299" spans="14:35">
      <c r="N299" s="417"/>
      <c r="O299" s="2322"/>
      <c r="P299" s="2322"/>
      <c r="R299" s="417"/>
      <c r="V299" s="417"/>
      <c r="W299" s="417"/>
      <c r="X299" s="417"/>
      <c r="Y299" s="417"/>
      <c r="Z299" s="417"/>
      <c r="AA299" s="417"/>
      <c r="AB299" s="417"/>
      <c r="AC299" s="417"/>
      <c r="AD299" s="417"/>
      <c r="AE299" s="417"/>
      <c r="AF299" s="417"/>
      <c r="AG299" s="417"/>
      <c r="AH299" s="417"/>
      <c r="AI299" s="417"/>
    </row>
    <row r="300" spans="14:35">
      <c r="N300" s="417"/>
      <c r="O300" s="2322"/>
      <c r="P300" s="2322"/>
      <c r="R300" s="417"/>
      <c r="V300" s="417"/>
      <c r="W300" s="417"/>
      <c r="X300" s="417"/>
      <c r="Y300" s="417"/>
      <c r="Z300" s="417"/>
      <c r="AA300" s="417"/>
      <c r="AB300" s="417"/>
      <c r="AC300" s="417"/>
      <c r="AD300" s="417"/>
      <c r="AE300" s="417"/>
      <c r="AF300" s="417"/>
      <c r="AG300" s="417"/>
      <c r="AH300" s="417"/>
      <c r="AI300" s="417"/>
    </row>
    <row r="301" spans="14:35">
      <c r="N301" s="417"/>
      <c r="O301" s="2322"/>
      <c r="P301" s="2322"/>
      <c r="R301" s="417"/>
      <c r="V301" s="417"/>
      <c r="W301" s="417"/>
      <c r="X301" s="417"/>
      <c r="Y301" s="417"/>
      <c r="Z301" s="417"/>
      <c r="AA301" s="417"/>
      <c r="AB301" s="417"/>
      <c r="AC301" s="417"/>
      <c r="AD301" s="417"/>
      <c r="AE301" s="417"/>
      <c r="AF301" s="417"/>
      <c r="AG301" s="417"/>
      <c r="AH301" s="417"/>
      <c r="AI301" s="417"/>
    </row>
    <row r="302" spans="14:35">
      <c r="N302" s="417"/>
      <c r="O302" s="2322"/>
      <c r="P302" s="2322"/>
      <c r="R302" s="417"/>
      <c r="V302" s="417"/>
      <c r="W302" s="417"/>
      <c r="X302" s="417"/>
      <c r="Y302" s="417"/>
      <c r="Z302" s="417"/>
      <c r="AA302" s="417"/>
      <c r="AB302" s="417"/>
      <c r="AC302" s="417"/>
      <c r="AD302" s="417"/>
      <c r="AE302" s="417"/>
      <c r="AF302" s="417"/>
      <c r="AG302" s="417"/>
      <c r="AH302" s="417"/>
      <c r="AI302" s="417"/>
    </row>
    <row r="303" spans="14:35">
      <c r="N303" s="417"/>
      <c r="O303" s="2322"/>
      <c r="P303" s="2322"/>
      <c r="R303" s="417"/>
      <c r="V303" s="417"/>
      <c r="W303" s="417"/>
      <c r="X303" s="417"/>
      <c r="Y303" s="417"/>
      <c r="Z303" s="417"/>
      <c r="AA303" s="417"/>
      <c r="AB303" s="417"/>
      <c r="AC303" s="417"/>
      <c r="AD303" s="417"/>
      <c r="AE303" s="417"/>
      <c r="AF303" s="417"/>
      <c r="AG303" s="417"/>
      <c r="AH303" s="417"/>
      <c r="AI303" s="417"/>
    </row>
    <row r="304" spans="14:35">
      <c r="N304" s="417"/>
      <c r="O304" s="2322"/>
      <c r="P304" s="2322"/>
      <c r="R304" s="417"/>
      <c r="V304" s="417"/>
      <c r="W304" s="417"/>
      <c r="X304" s="417"/>
      <c r="Y304" s="417"/>
      <c r="Z304" s="417"/>
      <c r="AA304" s="417"/>
      <c r="AB304" s="417"/>
      <c r="AC304" s="417"/>
      <c r="AD304" s="417"/>
      <c r="AE304" s="417"/>
      <c r="AF304" s="417"/>
      <c r="AG304" s="417"/>
      <c r="AH304" s="417"/>
      <c r="AI304" s="417"/>
    </row>
    <row r="305" spans="14:35">
      <c r="N305" s="417"/>
      <c r="O305" s="2322"/>
      <c r="P305" s="2322"/>
      <c r="R305" s="417"/>
      <c r="V305" s="417"/>
      <c r="W305" s="417"/>
      <c r="X305" s="417"/>
      <c r="Y305" s="417"/>
      <c r="Z305" s="417"/>
      <c r="AA305" s="417"/>
      <c r="AB305" s="417"/>
      <c r="AC305" s="417"/>
      <c r="AD305" s="417"/>
      <c r="AE305" s="417"/>
      <c r="AF305" s="417"/>
      <c r="AG305" s="417"/>
      <c r="AH305" s="417"/>
      <c r="AI305" s="417"/>
    </row>
    <row r="306" spans="14:35">
      <c r="N306" s="417"/>
      <c r="O306" s="2322"/>
      <c r="P306" s="2322"/>
      <c r="R306" s="417"/>
      <c r="V306" s="417"/>
      <c r="W306" s="417"/>
      <c r="X306" s="417"/>
      <c r="Y306" s="417"/>
      <c r="Z306" s="417"/>
      <c r="AA306" s="417"/>
      <c r="AB306" s="417"/>
      <c r="AC306" s="417"/>
      <c r="AD306" s="417"/>
      <c r="AE306" s="417"/>
      <c r="AF306" s="417"/>
      <c r="AG306" s="417"/>
      <c r="AH306" s="417"/>
      <c r="AI306" s="417"/>
    </row>
    <row r="307" spans="14:35">
      <c r="N307" s="417"/>
      <c r="O307" s="2322"/>
      <c r="P307" s="2322"/>
      <c r="R307" s="417"/>
      <c r="V307" s="417"/>
      <c r="W307" s="417"/>
      <c r="X307" s="417"/>
      <c r="Y307" s="417"/>
      <c r="Z307" s="417"/>
      <c r="AA307" s="417"/>
      <c r="AB307" s="417"/>
      <c r="AC307" s="417"/>
      <c r="AD307" s="417"/>
      <c r="AE307" s="417"/>
      <c r="AF307" s="417"/>
      <c r="AG307" s="417"/>
      <c r="AH307" s="417"/>
      <c r="AI307" s="417"/>
    </row>
    <row r="308" spans="14:35">
      <c r="N308" s="417"/>
      <c r="O308" s="2322"/>
      <c r="P308" s="2322"/>
      <c r="R308" s="417"/>
      <c r="V308" s="417"/>
      <c r="W308" s="417"/>
      <c r="X308" s="417"/>
      <c r="Y308" s="417"/>
      <c r="Z308" s="417"/>
      <c r="AA308" s="417"/>
      <c r="AB308" s="417"/>
      <c r="AC308" s="417"/>
      <c r="AD308" s="417"/>
      <c r="AE308" s="417"/>
      <c r="AF308" s="417"/>
      <c r="AG308" s="417"/>
      <c r="AH308" s="417"/>
      <c r="AI308" s="417"/>
    </row>
    <row r="309" spans="14:35">
      <c r="N309" s="417"/>
      <c r="O309" s="2322"/>
      <c r="P309" s="2322"/>
      <c r="R309" s="417"/>
      <c r="V309" s="417"/>
      <c r="W309" s="417"/>
      <c r="X309" s="417"/>
      <c r="Y309" s="417"/>
      <c r="Z309" s="417"/>
      <c r="AA309" s="417"/>
      <c r="AB309" s="417"/>
      <c r="AC309" s="417"/>
      <c r="AD309" s="417"/>
      <c r="AE309" s="417"/>
      <c r="AF309" s="417"/>
      <c r="AG309" s="417"/>
      <c r="AH309" s="417"/>
      <c r="AI309" s="417"/>
    </row>
    <row r="310" spans="14:35">
      <c r="N310" s="417"/>
      <c r="O310" s="2322"/>
      <c r="P310" s="2322"/>
      <c r="R310" s="417"/>
      <c r="V310" s="417"/>
      <c r="W310" s="417"/>
      <c r="X310" s="417"/>
      <c r="Y310" s="417"/>
      <c r="Z310" s="417"/>
      <c r="AA310" s="417"/>
      <c r="AB310" s="417"/>
      <c r="AC310" s="417"/>
      <c r="AD310" s="417"/>
      <c r="AE310" s="417"/>
      <c r="AF310" s="417"/>
      <c r="AG310" s="417"/>
      <c r="AH310" s="417"/>
      <c r="AI310" s="417"/>
    </row>
    <row r="311" spans="14:35">
      <c r="N311" s="417"/>
      <c r="O311" s="2322"/>
      <c r="P311" s="2322"/>
      <c r="R311" s="417"/>
      <c r="V311" s="417"/>
      <c r="W311" s="417"/>
      <c r="X311" s="417"/>
      <c r="Y311" s="417"/>
      <c r="Z311" s="417"/>
      <c r="AA311" s="417"/>
      <c r="AB311" s="417"/>
      <c r="AC311" s="417"/>
      <c r="AD311" s="417"/>
      <c r="AE311" s="417"/>
      <c r="AF311" s="417"/>
      <c r="AG311" s="417"/>
      <c r="AH311" s="417"/>
      <c r="AI311" s="417"/>
    </row>
    <row r="312" spans="14:35">
      <c r="N312" s="417"/>
      <c r="O312" s="2322"/>
      <c r="P312" s="2322"/>
      <c r="R312" s="417"/>
      <c r="V312" s="417"/>
      <c r="W312" s="417"/>
      <c r="X312" s="417"/>
      <c r="Y312" s="417"/>
      <c r="Z312" s="417"/>
      <c r="AA312" s="417"/>
      <c r="AB312" s="417"/>
      <c r="AC312" s="417"/>
      <c r="AD312" s="417"/>
      <c r="AE312" s="417"/>
      <c r="AF312" s="417"/>
      <c r="AG312" s="417"/>
      <c r="AH312" s="417"/>
      <c r="AI312" s="417"/>
    </row>
    <row r="313" spans="14:35">
      <c r="N313" s="417"/>
      <c r="O313" s="2322"/>
      <c r="P313" s="2322"/>
      <c r="R313" s="417"/>
      <c r="V313" s="417"/>
      <c r="W313" s="417"/>
      <c r="X313" s="417"/>
      <c r="Y313" s="417"/>
      <c r="Z313" s="417"/>
      <c r="AA313" s="417"/>
      <c r="AB313" s="417"/>
      <c r="AC313" s="417"/>
      <c r="AD313" s="417"/>
      <c r="AE313" s="417"/>
      <c r="AF313" s="417"/>
      <c r="AG313" s="417"/>
      <c r="AH313" s="417"/>
      <c r="AI313" s="417"/>
    </row>
    <row r="314" spans="14:35">
      <c r="N314" s="417"/>
      <c r="O314" s="2322"/>
      <c r="P314" s="2322"/>
      <c r="R314" s="417"/>
      <c r="V314" s="417"/>
      <c r="W314" s="417"/>
      <c r="X314" s="417"/>
      <c r="Y314" s="417"/>
      <c r="Z314" s="417"/>
      <c r="AA314" s="417"/>
      <c r="AB314" s="417"/>
      <c r="AC314" s="417"/>
      <c r="AD314" s="417"/>
      <c r="AE314" s="417"/>
      <c r="AF314" s="417"/>
      <c r="AG314" s="417"/>
      <c r="AH314" s="417"/>
      <c r="AI314" s="417"/>
    </row>
    <row r="315" spans="14:35">
      <c r="N315" s="417"/>
      <c r="O315" s="2322"/>
      <c r="P315" s="2322"/>
      <c r="R315" s="417"/>
      <c r="V315" s="417"/>
      <c r="W315" s="417"/>
      <c r="X315" s="417"/>
      <c r="Y315" s="417"/>
      <c r="Z315" s="417"/>
      <c r="AA315" s="417"/>
      <c r="AB315" s="417"/>
      <c r="AC315" s="417"/>
      <c r="AD315" s="417"/>
      <c r="AE315" s="417"/>
      <c r="AF315" s="417"/>
      <c r="AG315" s="417"/>
      <c r="AH315" s="417"/>
      <c r="AI315" s="417"/>
    </row>
    <row r="316" spans="14:35">
      <c r="N316" s="417"/>
      <c r="O316" s="2322"/>
      <c r="P316" s="2322"/>
      <c r="R316" s="417"/>
      <c r="V316" s="417"/>
      <c r="W316" s="417"/>
      <c r="X316" s="417"/>
      <c r="Y316" s="417"/>
      <c r="Z316" s="417"/>
      <c r="AA316" s="417"/>
      <c r="AB316" s="417"/>
      <c r="AC316" s="417"/>
      <c r="AD316" s="417"/>
      <c r="AE316" s="417"/>
      <c r="AF316" s="417"/>
      <c r="AG316" s="417"/>
      <c r="AH316" s="417"/>
      <c r="AI316" s="417"/>
    </row>
    <row r="317" spans="14:35">
      <c r="N317" s="417"/>
      <c r="O317" s="2322"/>
      <c r="P317" s="2322"/>
      <c r="R317" s="417"/>
      <c r="V317" s="417"/>
      <c r="W317" s="417"/>
      <c r="X317" s="417"/>
      <c r="Y317" s="417"/>
      <c r="Z317" s="417"/>
      <c r="AA317" s="417"/>
      <c r="AB317" s="417"/>
      <c r="AC317" s="417"/>
      <c r="AD317" s="417"/>
      <c r="AE317" s="417"/>
      <c r="AF317" s="417"/>
      <c r="AG317" s="417"/>
      <c r="AH317" s="417"/>
      <c r="AI317" s="417"/>
    </row>
    <row r="318" spans="14:35">
      <c r="N318" s="417"/>
      <c r="O318" s="2322"/>
      <c r="P318" s="2322"/>
      <c r="R318" s="417"/>
      <c r="V318" s="417"/>
      <c r="W318" s="417"/>
      <c r="X318" s="417"/>
      <c r="Y318" s="417"/>
      <c r="Z318" s="417"/>
      <c r="AA318" s="417"/>
      <c r="AB318" s="417"/>
      <c r="AC318" s="417"/>
      <c r="AD318" s="417"/>
      <c r="AE318" s="417"/>
      <c r="AF318" s="417"/>
      <c r="AG318" s="417"/>
      <c r="AH318" s="417"/>
      <c r="AI318" s="417"/>
    </row>
    <row r="319" spans="14:35">
      <c r="N319" s="417"/>
      <c r="O319" s="2322"/>
      <c r="P319" s="2322"/>
      <c r="R319" s="417"/>
      <c r="V319" s="417"/>
      <c r="W319" s="417"/>
      <c r="X319" s="417"/>
      <c r="Y319" s="417"/>
      <c r="Z319" s="417"/>
      <c r="AA319" s="417"/>
      <c r="AB319" s="417"/>
      <c r="AC319" s="417"/>
      <c r="AD319" s="417"/>
      <c r="AE319" s="417"/>
      <c r="AF319" s="417"/>
      <c r="AG319" s="417"/>
      <c r="AH319" s="417"/>
      <c r="AI319" s="417"/>
    </row>
    <row r="320" spans="14:35">
      <c r="N320" s="417"/>
      <c r="O320" s="2322"/>
      <c r="P320" s="2322"/>
      <c r="R320" s="417"/>
      <c r="V320" s="417"/>
      <c r="W320" s="417"/>
      <c r="X320" s="417"/>
      <c r="Y320" s="417"/>
      <c r="Z320" s="417"/>
      <c r="AA320" s="417"/>
      <c r="AB320" s="417"/>
      <c r="AC320" s="417"/>
      <c r="AD320" s="417"/>
      <c r="AE320" s="417"/>
      <c r="AF320" s="417"/>
      <c r="AG320" s="417"/>
      <c r="AH320" s="417"/>
      <c r="AI320" s="417"/>
    </row>
    <row r="321" spans="14:35">
      <c r="N321" s="417"/>
      <c r="O321" s="2322"/>
      <c r="P321" s="2322"/>
      <c r="R321" s="417"/>
      <c r="V321" s="417"/>
      <c r="W321" s="417"/>
      <c r="X321" s="417"/>
      <c r="Y321" s="417"/>
      <c r="Z321" s="417"/>
      <c r="AA321" s="417"/>
      <c r="AB321" s="417"/>
      <c r="AC321" s="417"/>
      <c r="AD321" s="417"/>
      <c r="AE321" s="417"/>
      <c r="AF321" s="417"/>
      <c r="AG321" s="417"/>
      <c r="AH321" s="417"/>
      <c r="AI321" s="417"/>
    </row>
    <row r="322" spans="14:35">
      <c r="N322" s="417"/>
      <c r="O322" s="2322"/>
      <c r="P322" s="2322"/>
      <c r="R322" s="417"/>
      <c r="V322" s="417"/>
      <c r="W322" s="417"/>
      <c r="X322" s="417"/>
      <c r="Y322" s="417"/>
      <c r="Z322" s="417"/>
      <c r="AA322" s="417"/>
      <c r="AB322" s="417"/>
      <c r="AC322" s="417"/>
      <c r="AD322" s="417"/>
      <c r="AE322" s="417"/>
      <c r="AF322" s="417"/>
      <c r="AG322" s="417"/>
      <c r="AH322" s="417"/>
      <c r="AI322" s="417"/>
    </row>
    <row r="323" spans="14:35">
      <c r="N323" s="417"/>
      <c r="O323" s="2322"/>
      <c r="P323" s="2322"/>
      <c r="R323" s="417"/>
      <c r="V323" s="417"/>
      <c r="W323" s="417"/>
      <c r="X323" s="417"/>
      <c r="Y323" s="417"/>
      <c r="Z323" s="417"/>
      <c r="AA323" s="417"/>
      <c r="AB323" s="417"/>
      <c r="AC323" s="417"/>
      <c r="AD323" s="417"/>
      <c r="AE323" s="417"/>
      <c r="AF323" s="417"/>
      <c r="AG323" s="417"/>
      <c r="AH323" s="417"/>
      <c r="AI323" s="417"/>
    </row>
    <row r="324" spans="14:35">
      <c r="N324" s="417"/>
      <c r="O324" s="2322"/>
      <c r="P324" s="2322"/>
      <c r="R324" s="417"/>
      <c r="V324" s="417"/>
      <c r="W324" s="417"/>
      <c r="X324" s="417"/>
      <c r="Y324" s="417"/>
      <c r="Z324" s="417"/>
      <c r="AA324" s="417"/>
      <c r="AB324" s="417"/>
      <c r="AC324" s="417"/>
      <c r="AD324" s="417"/>
      <c r="AE324" s="417"/>
      <c r="AF324" s="417"/>
      <c r="AG324" s="417"/>
      <c r="AH324" s="417"/>
      <c r="AI324" s="417"/>
    </row>
    <row r="325" spans="14:35">
      <c r="N325" s="417"/>
      <c r="O325" s="2322"/>
      <c r="P325" s="2322"/>
      <c r="R325" s="417"/>
      <c r="V325" s="417"/>
      <c r="W325" s="417"/>
      <c r="X325" s="417"/>
      <c r="Y325" s="417"/>
      <c r="Z325" s="417"/>
      <c r="AA325" s="417"/>
      <c r="AB325" s="417"/>
      <c r="AC325" s="417"/>
      <c r="AD325" s="417"/>
      <c r="AE325" s="417"/>
      <c r="AF325" s="417"/>
      <c r="AG325" s="417"/>
      <c r="AH325" s="417"/>
      <c r="AI325" s="417"/>
    </row>
    <row r="326" spans="14:35">
      <c r="N326" s="417"/>
      <c r="O326" s="2322"/>
      <c r="P326" s="2322"/>
      <c r="R326" s="417"/>
      <c r="V326" s="417"/>
      <c r="W326" s="417"/>
      <c r="X326" s="417"/>
      <c r="Y326" s="417"/>
      <c r="Z326" s="417"/>
      <c r="AA326" s="417"/>
      <c r="AB326" s="417"/>
      <c r="AC326" s="417"/>
      <c r="AD326" s="417"/>
      <c r="AE326" s="417"/>
      <c r="AF326" s="417"/>
      <c r="AG326" s="417"/>
      <c r="AH326" s="417"/>
      <c r="AI326" s="417"/>
    </row>
    <row r="327" spans="14:35">
      <c r="N327" s="417"/>
      <c r="O327" s="2322"/>
      <c r="P327" s="2322"/>
      <c r="R327" s="417"/>
      <c r="V327" s="417"/>
      <c r="W327" s="417"/>
      <c r="X327" s="417"/>
      <c r="Y327" s="417"/>
      <c r="Z327" s="417"/>
      <c r="AA327" s="417"/>
      <c r="AB327" s="417"/>
      <c r="AC327" s="417"/>
      <c r="AD327" s="417"/>
      <c r="AE327" s="417"/>
      <c r="AF327" s="417"/>
      <c r="AG327" s="417"/>
      <c r="AH327" s="417"/>
      <c r="AI327" s="417"/>
    </row>
    <row r="328" spans="14:35">
      <c r="N328" s="417"/>
      <c r="O328" s="2322"/>
      <c r="P328" s="2322"/>
      <c r="R328" s="417"/>
      <c r="V328" s="417"/>
      <c r="W328" s="417"/>
      <c r="X328" s="417"/>
      <c r="Y328" s="417"/>
      <c r="Z328" s="417"/>
      <c r="AA328" s="417"/>
      <c r="AB328" s="417"/>
      <c r="AC328" s="417"/>
      <c r="AD328" s="417"/>
      <c r="AE328" s="417"/>
      <c r="AF328" s="417"/>
      <c r="AG328" s="417"/>
      <c r="AH328" s="417"/>
      <c r="AI328" s="417"/>
    </row>
    <row r="329" spans="14:35">
      <c r="N329" s="417"/>
      <c r="O329" s="2322"/>
      <c r="P329" s="2322"/>
      <c r="R329" s="417"/>
      <c r="V329" s="417"/>
      <c r="W329" s="417"/>
      <c r="X329" s="417"/>
      <c r="Y329" s="417"/>
      <c r="Z329" s="417"/>
      <c r="AA329" s="417"/>
      <c r="AB329" s="417"/>
      <c r="AC329" s="417"/>
      <c r="AD329" s="417"/>
      <c r="AE329" s="417"/>
      <c r="AF329" s="417"/>
      <c r="AG329" s="417"/>
      <c r="AH329" s="417"/>
      <c r="AI329" s="417"/>
    </row>
    <row r="330" spans="14:35">
      <c r="N330" s="417"/>
      <c r="O330" s="2322"/>
      <c r="P330" s="2322"/>
      <c r="R330" s="417"/>
      <c r="V330" s="417"/>
      <c r="W330" s="417"/>
      <c r="X330" s="417"/>
      <c r="Y330" s="417"/>
      <c r="Z330" s="417"/>
      <c r="AA330" s="417"/>
      <c r="AB330" s="417"/>
      <c r="AC330" s="417"/>
      <c r="AD330" s="417"/>
      <c r="AE330" s="417"/>
      <c r="AF330" s="417"/>
      <c r="AG330" s="417"/>
      <c r="AH330" s="417"/>
      <c r="AI330" s="417"/>
    </row>
    <row r="331" spans="14:35">
      <c r="N331" s="417"/>
      <c r="O331" s="2322"/>
      <c r="P331" s="2322"/>
      <c r="R331" s="417"/>
      <c r="V331" s="417"/>
      <c r="W331" s="417"/>
      <c r="X331" s="417"/>
      <c r="Y331" s="417"/>
      <c r="Z331" s="417"/>
      <c r="AA331" s="417"/>
      <c r="AB331" s="417"/>
      <c r="AC331" s="417"/>
      <c r="AD331" s="417"/>
      <c r="AE331" s="417"/>
      <c r="AF331" s="417"/>
      <c r="AG331" s="417"/>
      <c r="AH331" s="417"/>
      <c r="AI331" s="417"/>
    </row>
    <row r="332" spans="14:35">
      <c r="N332" s="417"/>
      <c r="O332" s="2322"/>
      <c r="P332" s="2322"/>
      <c r="R332" s="417"/>
      <c r="V332" s="417"/>
      <c r="W332" s="417"/>
      <c r="X332" s="417"/>
      <c r="Y332" s="417"/>
      <c r="Z332" s="417"/>
      <c r="AA332" s="417"/>
      <c r="AB332" s="417"/>
      <c r="AC332" s="417"/>
      <c r="AD332" s="417"/>
      <c r="AE332" s="417"/>
      <c r="AF332" s="417"/>
      <c r="AG332" s="417"/>
      <c r="AH332" s="417"/>
      <c r="AI332" s="417"/>
    </row>
    <row r="333" spans="14:35">
      <c r="N333" s="417"/>
      <c r="O333" s="2322"/>
      <c r="P333" s="2322"/>
      <c r="R333" s="417"/>
      <c r="V333" s="417"/>
      <c r="W333" s="417"/>
      <c r="X333" s="417"/>
      <c r="Y333" s="417"/>
      <c r="Z333" s="417"/>
      <c r="AA333" s="417"/>
      <c r="AB333" s="417"/>
      <c r="AC333" s="417"/>
      <c r="AD333" s="417"/>
      <c r="AE333" s="417"/>
      <c r="AF333" s="417"/>
      <c r="AG333" s="417"/>
      <c r="AH333" s="417"/>
      <c r="AI333" s="417"/>
    </row>
    <row r="334" spans="14:35">
      <c r="N334" s="417"/>
      <c r="O334" s="2322"/>
      <c r="P334" s="2322"/>
      <c r="R334" s="417"/>
      <c r="V334" s="417"/>
      <c r="W334" s="417"/>
      <c r="X334" s="417"/>
      <c r="Y334" s="417"/>
      <c r="Z334" s="417"/>
      <c r="AA334" s="417"/>
      <c r="AB334" s="417"/>
      <c r="AC334" s="417"/>
      <c r="AD334" s="417"/>
      <c r="AE334" s="417"/>
      <c r="AF334" s="417"/>
      <c r="AG334" s="417"/>
      <c r="AH334" s="417"/>
      <c r="AI334" s="417"/>
    </row>
    <row r="335" spans="14:35">
      <c r="N335" s="417"/>
      <c r="O335" s="2322"/>
      <c r="P335" s="2322"/>
      <c r="R335" s="417"/>
      <c r="V335" s="417"/>
      <c r="W335" s="417"/>
      <c r="X335" s="417"/>
      <c r="Y335" s="417"/>
      <c r="Z335" s="417"/>
      <c r="AA335" s="417"/>
      <c r="AB335" s="417"/>
      <c r="AC335" s="417"/>
      <c r="AD335" s="417"/>
      <c r="AE335" s="417"/>
      <c r="AF335" s="417"/>
      <c r="AG335" s="417"/>
      <c r="AH335" s="417"/>
      <c r="AI335" s="417"/>
    </row>
    <row r="336" spans="14:35">
      <c r="N336" s="417"/>
      <c r="O336" s="2322"/>
      <c r="P336" s="2322"/>
      <c r="R336" s="417"/>
      <c r="V336" s="417"/>
      <c r="W336" s="417"/>
      <c r="X336" s="417"/>
      <c r="Y336" s="417"/>
      <c r="Z336" s="417"/>
      <c r="AA336" s="417"/>
      <c r="AB336" s="417"/>
      <c r="AC336" s="417"/>
      <c r="AD336" s="417"/>
      <c r="AE336" s="417"/>
      <c r="AF336" s="417"/>
      <c r="AG336" s="417"/>
      <c r="AH336" s="417"/>
      <c r="AI336" s="417"/>
    </row>
    <row r="337" spans="14:35">
      <c r="N337" s="417"/>
      <c r="O337" s="2322"/>
      <c r="P337" s="2322"/>
      <c r="R337" s="417"/>
      <c r="V337" s="417"/>
      <c r="W337" s="417"/>
      <c r="X337" s="417"/>
      <c r="Y337" s="417"/>
      <c r="Z337" s="417"/>
      <c r="AA337" s="417"/>
      <c r="AB337" s="417"/>
      <c r="AC337" s="417"/>
      <c r="AD337" s="417"/>
      <c r="AE337" s="417"/>
      <c r="AF337" s="417"/>
      <c r="AG337" s="417"/>
      <c r="AH337" s="417"/>
      <c r="AI337" s="417"/>
    </row>
    <row r="338" spans="14:35">
      <c r="N338" s="417"/>
      <c r="O338" s="2322"/>
      <c r="P338" s="2322"/>
      <c r="R338" s="417"/>
      <c r="V338" s="417"/>
      <c r="W338" s="417"/>
      <c r="X338" s="417"/>
      <c r="Y338" s="417"/>
      <c r="Z338" s="417"/>
      <c r="AA338" s="417"/>
      <c r="AB338" s="417"/>
      <c r="AC338" s="417"/>
      <c r="AD338" s="417"/>
      <c r="AE338" s="417"/>
      <c r="AF338" s="417"/>
      <c r="AG338" s="417"/>
      <c r="AH338" s="417"/>
      <c r="AI338" s="417"/>
    </row>
    <row r="339" spans="14:35">
      <c r="N339" s="417"/>
      <c r="O339" s="2322"/>
      <c r="P339" s="2322"/>
      <c r="R339" s="417"/>
      <c r="V339" s="417"/>
      <c r="W339" s="417"/>
      <c r="X339" s="417"/>
      <c r="Y339" s="417"/>
      <c r="Z339" s="417"/>
      <c r="AA339" s="417"/>
      <c r="AB339" s="417"/>
      <c r="AC339" s="417"/>
      <c r="AD339" s="417"/>
      <c r="AE339" s="417"/>
      <c r="AF339" s="417"/>
      <c r="AG339" s="417"/>
      <c r="AH339" s="417"/>
      <c r="AI339" s="417"/>
    </row>
    <row r="340" spans="14:35">
      <c r="N340" s="417"/>
      <c r="O340" s="2322"/>
      <c r="P340" s="2322"/>
      <c r="R340" s="417"/>
      <c r="V340" s="417"/>
      <c r="W340" s="417"/>
      <c r="X340" s="417"/>
      <c r="Y340" s="417"/>
      <c r="Z340" s="417"/>
      <c r="AA340" s="417"/>
      <c r="AB340" s="417"/>
      <c r="AC340" s="417"/>
      <c r="AD340" s="417"/>
      <c r="AE340" s="417"/>
      <c r="AF340" s="417"/>
      <c r="AG340" s="417"/>
      <c r="AH340" s="417"/>
      <c r="AI340" s="417"/>
    </row>
    <row r="341" spans="14:35">
      <c r="N341" s="417"/>
      <c r="O341" s="2322"/>
      <c r="P341" s="2322"/>
      <c r="R341" s="417"/>
      <c r="V341" s="417"/>
      <c r="W341" s="417"/>
      <c r="X341" s="417"/>
      <c r="Y341" s="417"/>
      <c r="Z341" s="417"/>
      <c r="AA341" s="417"/>
      <c r="AB341" s="417"/>
      <c r="AC341" s="417"/>
      <c r="AD341" s="417"/>
      <c r="AE341" s="417"/>
      <c r="AF341" s="417"/>
      <c r="AG341" s="417"/>
      <c r="AH341" s="417"/>
      <c r="AI341" s="417"/>
    </row>
    <row r="342" spans="14:35">
      <c r="N342" s="417"/>
      <c r="O342" s="2322"/>
      <c r="P342" s="2322"/>
      <c r="R342" s="417"/>
      <c r="V342" s="417"/>
      <c r="W342" s="417"/>
      <c r="X342" s="417"/>
      <c r="Y342" s="417"/>
      <c r="Z342" s="417"/>
      <c r="AA342" s="417"/>
      <c r="AB342" s="417"/>
      <c r="AC342" s="417"/>
      <c r="AD342" s="417"/>
      <c r="AE342" s="417"/>
      <c r="AF342" s="417"/>
      <c r="AG342" s="417"/>
      <c r="AH342" s="417"/>
      <c r="AI342" s="417"/>
    </row>
    <row r="343" spans="14:35">
      <c r="N343" s="417"/>
      <c r="O343" s="2322"/>
      <c r="P343" s="2322"/>
      <c r="R343" s="417"/>
      <c r="V343" s="417"/>
      <c r="W343" s="417"/>
      <c r="X343" s="417"/>
      <c r="Y343" s="417"/>
      <c r="Z343" s="417"/>
      <c r="AA343" s="417"/>
      <c r="AB343" s="417"/>
      <c r="AC343" s="417"/>
      <c r="AD343" s="417"/>
      <c r="AE343" s="417"/>
      <c r="AF343" s="417"/>
      <c r="AG343" s="417"/>
      <c r="AH343" s="417"/>
      <c r="AI343" s="417"/>
    </row>
    <row r="344" spans="14:35">
      <c r="N344" s="417"/>
      <c r="O344" s="2322"/>
      <c r="P344" s="2322"/>
      <c r="R344" s="417"/>
      <c r="V344" s="417"/>
      <c r="W344" s="417"/>
      <c r="X344" s="417"/>
      <c r="Y344" s="417"/>
      <c r="Z344" s="417"/>
      <c r="AA344" s="417"/>
      <c r="AB344" s="417"/>
      <c r="AC344" s="417"/>
      <c r="AD344" s="417"/>
      <c r="AE344" s="417"/>
      <c r="AF344" s="417"/>
      <c r="AG344" s="417"/>
      <c r="AH344" s="417"/>
      <c r="AI344" s="417"/>
    </row>
    <row r="345" spans="14:35">
      <c r="N345" s="417"/>
      <c r="O345" s="2322"/>
      <c r="P345" s="2322"/>
      <c r="R345" s="417"/>
      <c r="V345" s="417"/>
      <c r="W345" s="417"/>
      <c r="X345" s="417"/>
      <c r="Y345" s="417"/>
      <c r="Z345" s="417"/>
      <c r="AA345" s="417"/>
      <c r="AB345" s="417"/>
      <c r="AC345" s="417"/>
      <c r="AD345" s="417"/>
      <c r="AE345" s="417"/>
      <c r="AF345" s="417"/>
      <c r="AG345" s="417"/>
      <c r="AH345" s="417"/>
      <c r="AI345" s="417"/>
    </row>
    <row r="346" spans="14:35">
      <c r="N346" s="417"/>
      <c r="O346" s="2322"/>
      <c r="P346" s="2322"/>
      <c r="R346" s="417"/>
      <c r="V346" s="417"/>
      <c r="W346" s="417"/>
      <c r="X346" s="417"/>
      <c r="Y346" s="417"/>
      <c r="Z346" s="417"/>
      <c r="AA346" s="417"/>
      <c r="AB346" s="417"/>
      <c r="AC346" s="417"/>
      <c r="AD346" s="417"/>
      <c r="AE346" s="417"/>
      <c r="AF346" s="417"/>
      <c r="AG346" s="417"/>
      <c r="AH346" s="417"/>
      <c r="AI346" s="417"/>
    </row>
    <row r="347" spans="14:35">
      <c r="N347" s="417"/>
      <c r="O347" s="2322"/>
      <c r="P347" s="2322"/>
      <c r="R347" s="417"/>
      <c r="V347" s="417"/>
      <c r="W347" s="417"/>
      <c r="X347" s="417"/>
      <c r="Y347" s="417"/>
      <c r="Z347" s="417"/>
      <c r="AA347" s="417"/>
      <c r="AB347" s="417"/>
      <c r="AC347" s="417"/>
      <c r="AD347" s="417"/>
      <c r="AE347" s="417"/>
      <c r="AF347" s="417"/>
      <c r="AG347" s="417"/>
      <c r="AH347" s="417"/>
      <c r="AI347" s="417"/>
    </row>
    <row r="348" spans="14:35">
      <c r="N348" s="417"/>
      <c r="O348" s="2322"/>
      <c r="P348" s="2322"/>
      <c r="R348" s="417"/>
      <c r="V348" s="417"/>
      <c r="W348" s="417"/>
      <c r="X348" s="417"/>
      <c r="Y348" s="417"/>
      <c r="Z348" s="417"/>
      <c r="AA348" s="417"/>
      <c r="AB348" s="417"/>
      <c r="AC348" s="417"/>
      <c r="AD348" s="417"/>
      <c r="AE348" s="417"/>
      <c r="AF348" s="417"/>
      <c r="AG348" s="417"/>
      <c r="AH348" s="417"/>
      <c r="AI348" s="417"/>
    </row>
    <row r="349" spans="14:35">
      <c r="N349" s="417"/>
      <c r="O349" s="2322"/>
      <c r="P349" s="2322"/>
      <c r="R349" s="417"/>
      <c r="V349" s="417"/>
      <c r="W349" s="417"/>
      <c r="X349" s="417"/>
      <c r="Y349" s="417"/>
      <c r="Z349" s="417"/>
      <c r="AA349" s="417"/>
      <c r="AB349" s="417"/>
      <c r="AC349" s="417"/>
      <c r="AD349" s="417"/>
      <c r="AE349" s="417"/>
      <c r="AF349" s="417"/>
      <c r="AG349" s="417"/>
      <c r="AH349" s="417"/>
      <c r="AI349" s="417"/>
    </row>
    <row r="350" spans="14:35">
      <c r="N350" s="417"/>
      <c r="O350" s="2322"/>
      <c r="P350" s="2322"/>
      <c r="R350" s="417"/>
      <c r="V350" s="417"/>
      <c r="W350" s="417"/>
      <c r="X350" s="417"/>
      <c r="Y350" s="417"/>
      <c r="Z350" s="417"/>
      <c r="AA350" s="417"/>
      <c r="AB350" s="417"/>
      <c r="AC350" s="417"/>
      <c r="AD350" s="417"/>
      <c r="AE350" s="417"/>
      <c r="AF350" s="417"/>
      <c r="AG350" s="417"/>
      <c r="AH350" s="417"/>
      <c r="AI350" s="417"/>
    </row>
    <row r="351" spans="14:35">
      <c r="N351" s="417"/>
      <c r="O351" s="2322"/>
      <c r="P351" s="2322"/>
      <c r="R351" s="417"/>
      <c r="V351" s="417"/>
      <c r="W351" s="417"/>
      <c r="X351" s="417"/>
      <c r="Y351" s="417"/>
      <c r="Z351" s="417"/>
      <c r="AA351" s="417"/>
      <c r="AB351" s="417"/>
      <c r="AC351" s="417"/>
      <c r="AD351" s="417"/>
      <c r="AE351" s="417"/>
      <c r="AF351" s="417"/>
      <c r="AG351" s="417"/>
      <c r="AH351" s="417"/>
      <c r="AI351" s="417"/>
    </row>
    <row r="352" spans="14:35">
      <c r="N352" s="417"/>
      <c r="O352" s="2322"/>
      <c r="P352" s="2322"/>
      <c r="R352" s="417"/>
      <c r="V352" s="417"/>
      <c r="W352" s="417"/>
      <c r="X352" s="417"/>
      <c r="Y352" s="417"/>
      <c r="Z352" s="417"/>
      <c r="AA352" s="417"/>
      <c r="AB352" s="417"/>
      <c r="AC352" s="417"/>
      <c r="AD352" s="417"/>
      <c r="AE352" s="417"/>
      <c r="AF352" s="417"/>
      <c r="AG352" s="417"/>
      <c r="AH352" s="417"/>
      <c r="AI352" s="417"/>
    </row>
    <row r="353" spans="14:35">
      <c r="N353" s="417"/>
      <c r="O353" s="2322"/>
      <c r="P353" s="2322"/>
      <c r="R353" s="417"/>
      <c r="V353" s="417"/>
      <c r="W353" s="417"/>
      <c r="X353" s="417"/>
      <c r="Y353" s="417"/>
      <c r="Z353" s="417"/>
      <c r="AA353" s="417"/>
      <c r="AB353" s="417"/>
      <c r="AC353" s="417"/>
      <c r="AD353" s="417"/>
      <c r="AE353" s="417"/>
      <c r="AF353" s="417"/>
      <c r="AG353" s="417"/>
      <c r="AH353" s="417"/>
      <c r="AI353" s="417"/>
    </row>
    <row r="354" spans="14:35">
      <c r="N354" s="417"/>
      <c r="O354" s="2322"/>
      <c r="P354" s="2322"/>
      <c r="R354" s="417"/>
      <c r="V354" s="417"/>
      <c r="W354" s="417"/>
      <c r="X354" s="417"/>
      <c r="Y354" s="417"/>
      <c r="Z354" s="417"/>
      <c r="AA354" s="417"/>
      <c r="AB354" s="417"/>
      <c r="AC354" s="417"/>
      <c r="AD354" s="417"/>
      <c r="AE354" s="417"/>
      <c r="AF354" s="417"/>
      <c r="AG354" s="417"/>
      <c r="AH354" s="417"/>
      <c r="AI354" s="417"/>
    </row>
    <row r="355" spans="14:35">
      <c r="N355" s="417"/>
      <c r="O355" s="2322"/>
      <c r="P355" s="2322"/>
      <c r="R355" s="417"/>
      <c r="V355" s="417"/>
      <c r="W355" s="417"/>
      <c r="X355" s="417"/>
      <c r="Y355" s="417"/>
      <c r="Z355" s="417"/>
      <c r="AA355" s="417"/>
      <c r="AB355" s="417"/>
      <c r="AC355" s="417"/>
      <c r="AD355" s="417"/>
      <c r="AE355" s="417"/>
      <c r="AF355" s="417"/>
      <c r="AG355" s="417"/>
      <c r="AH355" s="417"/>
      <c r="AI355" s="417"/>
    </row>
    <row r="356" spans="14:35">
      <c r="N356" s="417"/>
      <c r="O356" s="2322"/>
      <c r="P356" s="2322"/>
      <c r="R356" s="417"/>
      <c r="V356" s="417"/>
      <c r="W356" s="417"/>
      <c r="X356" s="417"/>
      <c r="Y356" s="417"/>
      <c r="Z356" s="417"/>
      <c r="AA356" s="417"/>
      <c r="AB356" s="417"/>
      <c r="AC356" s="417"/>
      <c r="AD356" s="417"/>
      <c r="AE356" s="417"/>
      <c r="AF356" s="417"/>
      <c r="AG356" s="417"/>
      <c r="AH356" s="417"/>
      <c r="AI356" s="417"/>
    </row>
    <row r="357" spans="14:35">
      <c r="N357" s="417"/>
      <c r="O357" s="2322"/>
      <c r="P357" s="2322"/>
      <c r="R357" s="417"/>
      <c r="V357" s="417"/>
      <c r="W357" s="417"/>
      <c r="X357" s="417"/>
      <c r="Y357" s="417"/>
      <c r="Z357" s="417"/>
      <c r="AA357" s="417"/>
      <c r="AB357" s="417"/>
      <c r="AC357" s="417"/>
      <c r="AD357" s="417"/>
      <c r="AE357" s="417"/>
      <c r="AF357" s="417"/>
      <c r="AG357" s="417"/>
      <c r="AH357" s="417"/>
      <c r="AI357" s="417"/>
    </row>
    <row r="358" spans="14:35">
      <c r="N358" s="417"/>
      <c r="O358" s="2322"/>
      <c r="P358" s="2322"/>
      <c r="R358" s="417"/>
      <c r="V358" s="417"/>
      <c r="W358" s="417"/>
      <c r="X358" s="417"/>
      <c r="Y358" s="417"/>
      <c r="Z358" s="417"/>
      <c r="AA358" s="417"/>
      <c r="AB358" s="417"/>
      <c r="AC358" s="417"/>
      <c r="AD358" s="417"/>
      <c r="AE358" s="417"/>
      <c r="AF358" s="417"/>
      <c r="AG358" s="417"/>
      <c r="AH358" s="417"/>
      <c r="AI358" s="417"/>
    </row>
    <row r="359" spans="14:35">
      <c r="N359" s="417"/>
      <c r="O359" s="2322"/>
      <c r="P359" s="2322"/>
      <c r="R359" s="417"/>
      <c r="V359" s="417"/>
      <c r="W359" s="417"/>
      <c r="X359" s="417"/>
      <c r="Y359" s="417"/>
      <c r="Z359" s="417"/>
      <c r="AA359" s="417"/>
      <c r="AB359" s="417"/>
      <c r="AC359" s="417"/>
      <c r="AD359" s="417"/>
      <c r="AE359" s="417"/>
      <c r="AF359" s="417"/>
      <c r="AG359" s="417"/>
      <c r="AH359" s="417"/>
      <c r="AI359" s="417"/>
    </row>
    <row r="360" spans="14:35">
      <c r="N360" s="417"/>
      <c r="O360" s="2322"/>
      <c r="P360" s="2322"/>
      <c r="R360" s="417"/>
      <c r="V360" s="417"/>
      <c r="W360" s="417"/>
      <c r="X360" s="417"/>
      <c r="Y360" s="417"/>
      <c r="Z360" s="417"/>
      <c r="AA360" s="417"/>
      <c r="AB360" s="417"/>
      <c r="AC360" s="417"/>
      <c r="AD360" s="417"/>
      <c r="AE360" s="417"/>
      <c r="AF360" s="417"/>
      <c r="AG360" s="417"/>
      <c r="AH360" s="417"/>
      <c r="AI360" s="417"/>
    </row>
    <row r="361" spans="14:35">
      <c r="N361" s="417"/>
      <c r="O361" s="2322"/>
      <c r="P361" s="2322"/>
      <c r="R361" s="417"/>
      <c r="V361" s="417"/>
      <c r="W361" s="417"/>
      <c r="X361" s="417"/>
      <c r="Y361" s="417"/>
      <c r="Z361" s="417"/>
      <c r="AA361" s="417"/>
      <c r="AB361" s="417"/>
      <c r="AC361" s="417"/>
      <c r="AD361" s="417"/>
      <c r="AE361" s="417"/>
      <c r="AF361" s="417"/>
      <c r="AG361" s="417"/>
      <c r="AH361" s="417"/>
      <c r="AI361" s="417"/>
    </row>
    <row r="362" spans="14:35">
      <c r="N362" s="417"/>
      <c r="O362" s="2322"/>
      <c r="P362" s="2322"/>
      <c r="R362" s="417"/>
      <c r="V362" s="417"/>
      <c r="W362" s="417"/>
      <c r="X362" s="417"/>
      <c r="Y362" s="417"/>
      <c r="Z362" s="417"/>
      <c r="AA362" s="417"/>
      <c r="AB362" s="417"/>
      <c r="AC362" s="417"/>
      <c r="AD362" s="417"/>
      <c r="AE362" s="417"/>
      <c r="AF362" s="417"/>
      <c r="AG362" s="417"/>
      <c r="AH362" s="417"/>
      <c r="AI362" s="417"/>
    </row>
    <row r="363" spans="14:35">
      <c r="N363" s="417"/>
      <c r="O363" s="2322"/>
      <c r="P363" s="2322"/>
      <c r="R363" s="417"/>
      <c r="V363" s="417"/>
      <c r="W363" s="417"/>
      <c r="X363" s="417"/>
      <c r="Y363" s="417"/>
      <c r="Z363" s="417"/>
      <c r="AA363" s="417"/>
      <c r="AB363" s="417"/>
      <c r="AC363" s="417"/>
      <c r="AD363" s="417"/>
      <c r="AE363" s="417"/>
      <c r="AF363" s="417"/>
      <c r="AG363" s="417"/>
      <c r="AH363" s="417"/>
      <c r="AI363" s="417"/>
    </row>
    <row r="364" spans="14:35">
      <c r="N364" s="417"/>
      <c r="O364" s="2322"/>
      <c r="P364" s="2322"/>
      <c r="R364" s="417"/>
      <c r="V364" s="417"/>
      <c r="W364" s="417"/>
      <c r="X364" s="417"/>
      <c r="Y364" s="417"/>
      <c r="Z364" s="417"/>
      <c r="AA364" s="417"/>
      <c r="AB364" s="417"/>
      <c r="AC364" s="417"/>
      <c r="AD364" s="417"/>
      <c r="AE364" s="417"/>
      <c r="AF364" s="417"/>
      <c r="AG364" s="417"/>
      <c r="AH364" s="417"/>
      <c r="AI364" s="417"/>
    </row>
    <row r="365" spans="14:35">
      <c r="N365" s="417"/>
      <c r="O365" s="2322"/>
      <c r="P365" s="2322"/>
      <c r="R365" s="417"/>
      <c r="V365" s="417"/>
      <c r="W365" s="417"/>
      <c r="X365" s="417"/>
      <c r="Y365" s="417"/>
      <c r="Z365" s="417"/>
      <c r="AA365" s="417"/>
      <c r="AB365" s="417"/>
      <c r="AC365" s="417"/>
      <c r="AD365" s="417"/>
      <c r="AE365" s="417"/>
      <c r="AF365" s="417"/>
      <c r="AG365" s="417"/>
      <c r="AH365" s="417"/>
      <c r="AI365" s="417"/>
    </row>
    <row r="366" spans="14:35">
      <c r="N366" s="417"/>
      <c r="O366" s="2322"/>
      <c r="P366" s="2322"/>
      <c r="R366" s="417"/>
      <c r="V366" s="417"/>
      <c r="W366" s="417"/>
      <c r="X366" s="417"/>
      <c r="Y366" s="417"/>
      <c r="Z366" s="417"/>
      <c r="AA366" s="417"/>
      <c r="AB366" s="417"/>
      <c r="AC366" s="417"/>
      <c r="AD366" s="417"/>
      <c r="AE366" s="417"/>
      <c r="AF366" s="417"/>
      <c r="AG366" s="417"/>
      <c r="AH366" s="417"/>
      <c r="AI366" s="417"/>
    </row>
    <row r="367" spans="14:35">
      <c r="N367" s="417"/>
      <c r="O367" s="2322"/>
      <c r="P367" s="2322"/>
      <c r="R367" s="417"/>
      <c r="V367" s="417"/>
      <c r="W367" s="417"/>
      <c r="X367" s="417"/>
      <c r="Y367" s="417"/>
      <c r="Z367" s="417"/>
      <c r="AA367" s="417"/>
      <c r="AB367" s="417"/>
      <c r="AC367" s="417"/>
      <c r="AD367" s="417"/>
      <c r="AE367" s="417"/>
      <c r="AF367" s="417"/>
      <c r="AG367" s="417"/>
      <c r="AH367" s="417"/>
      <c r="AI367" s="417"/>
    </row>
    <row r="368" spans="14:35">
      <c r="N368" s="417"/>
      <c r="O368" s="2322"/>
      <c r="P368" s="2322"/>
      <c r="R368" s="417"/>
      <c r="V368" s="417"/>
      <c r="W368" s="417"/>
      <c r="X368" s="417"/>
      <c r="Y368" s="417"/>
      <c r="Z368" s="417"/>
      <c r="AA368" s="417"/>
      <c r="AB368" s="417"/>
      <c r="AC368" s="417"/>
      <c r="AD368" s="417"/>
      <c r="AE368" s="417"/>
      <c r="AF368" s="417"/>
      <c r="AG368" s="417"/>
      <c r="AH368" s="417"/>
      <c r="AI368" s="417"/>
    </row>
    <row r="369" spans="14:35">
      <c r="N369" s="417"/>
      <c r="O369" s="2322"/>
      <c r="P369" s="2322"/>
      <c r="R369" s="417"/>
      <c r="V369" s="417"/>
      <c r="W369" s="417"/>
      <c r="X369" s="417"/>
      <c r="Y369" s="417"/>
      <c r="Z369" s="417"/>
      <c r="AA369" s="417"/>
      <c r="AB369" s="417"/>
      <c r="AC369" s="417"/>
      <c r="AD369" s="417"/>
      <c r="AE369" s="417"/>
      <c r="AF369" s="417"/>
      <c r="AG369" s="417"/>
      <c r="AH369" s="417"/>
      <c r="AI369" s="417"/>
    </row>
    <row r="370" spans="14:35">
      <c r="N370" s="417"/>
      <c r="O370" s="2322"/>
      <c r="P370" s="2322"/>
      <c r="R370" s="417"/>
      <c r="V370" s="417"/>
      <c r="W370" s="417"/>
      <c r="X370" s="417"/>
      <c r="Y370" s="417"/>
      <c r="Z370" s="417"/>
      <c r="AA370" s="417"/>
      <c r="AB370" s="417"/>
      <c r="AC370" s="417"/>
      <c r="AD370" s="417"/>
      <c r="AE370" s="417"/>
      <c r="AF370" s="417"/>
      <c r="AG370" s="417"/>
      <c r="AH370" s="417"/>
      <c r="AI370" s="417"/>
    </row>
    <row r="371" spans="14:35">
      <c r="N371" s="417"/>
      <c r="O371" s="2322"/>
      <c r="P371" s="2322"/>
      <c r="R371" s="417"/>
      <c r="V371" s="417"/>
      <c r="W371" s="417"/>
      <c r="X371" s="417"/>
      <c r="Y371" s="417"/>
      <c r="Z371" s="417"/>
      <c r="AA371" s="417"/>
      <c r="AB371" s="417"/>
      <c r="AC371" s="417"/>
      <c r="AD371" s="417"/>
      <c r="AE371" s="417"/>
      <c r="AF371" s="417"/>
      <c r="AG371" s="417"/>
      <c r="AH371" s="417"/>
      <c r="AI371" s="417"/>
    </row>
    <row r="372" spans="14:35">
      <c r="N372" s="417"/>
      <c r="O372" s="2322"/>
      <c r="P372" s="2322"/>
      <c r="R372" s="417"/>
      <c r="V372" s="417"/>
      <c r="W372" s="417"/>
      <c r="X372" s="417"/>
      <c r="Y372" s="417"/>
      <c r="Z372" s="417"/>
      <c r="AA372" s="417"/>
      <c r="AB372" s="417"/>
      <c r="AC372" s="417"/>
      <c r="AD372" s="417"/>
      <c r="AE372" s="417"/>
      <c r="AF372" s="417"/>
      <c r="AG372" s="417"/>
      <c r="AH372" s="417"/>
      <c r="AI372" s="417"/>
    </row>
    <row r="373" spans="14:35">
      <c r="N373" s="417"/>
      <c r="O373" s="2322"/>
      <c r="P373" s="2322"/>
      <c r="R373" s="417"/>
      <c r="V373" s="417"/>
      <c r="W373" s="417"/>
      <c r="X373" s="417"/>
      <c r="Y373" s="417"/>
      <c r="Z373" s="417"/>
      <c r="AA373" s="417"/>
      <c r="AB373" s="417"/>
      <c r="AC373" s="417"/>
      <c r="AD373" s="417"/>
      <c r="AE373" s="417"/>
      <c r="AF373" s="417"/>
      <c r="AG373" s="417"/>
      <c r="AH373" s="417"/>
      <c r="AI373" s="417"/>
    </row>
    <row r="374" spans="14:35">
      <c r="N374" s="417"/>
      <c r="O374" s="2322"/>
      <c r="P374" s="2322"/>
      <c r="R374" s="417"/>
      <c r="V374" s="417"/>
      <c r="W374" s="417"/>
      <c r="X374" s="417"/>
      <c r="Y374" s="417"/>
      <c r="Z374" s="417"/>
      <c r="AA374" s="417"/>
      <c r="AB374" s="417"/>
      <c r="AC374" s="417"/>
      <c r="AD374" s="417"/>
      <c r="AE374" s="417"/>
      <c r="AF374" s="417"/>
      <c r="AG374" s="417"/>
      <c r="AH374" s="417"/>
      <c r="AI374" s="417"/>
    </row>
    <row r="375" spans="14:35">
      <c r="N375" s="417"/>
      <c r="O375" s="2322"/>
      <c r="P375" s="2322"/>
      <c r="R375" s="417"/>
      <c r="V375" s="417"/>
      <c r="W375" s="417"/>
      <c r="X375" s="417"/>
      <c r="Y375" s="417"/>
      <c r="Z375" s="417"/>
      <c r="AA375" s="417"/>
      <c r="AB375" s="417"/>
      <c r="AC375" s="417"/>
      <c r="AD375" s="417"/>
      <c r="AE375" s="417"/>
      <c r="AF375" s="417"/>
      <c r="AG375" s="417"/>
      <c r="AH375" s="417"/>
      <c r="AI375" s="417"/>
    </row>
    <row r="376" spans="14:35">
      <c r="N376" s="417"/>
      <c r="O376" s="2322"/>
      <c r="P376" s="2322"/>
      <c r="R376" s="417"/>
      <c r="V376" s="417"/>
      <c r="W376" s="417"/>
      <c r="X376" s="417"/>
      <c r="Y376" s="417"/>
      <c r="Z376" s="417"/>
      <c r="AA376" s="417"/>
      <c r="AB376" s="417"/>
      <c r="AC376" s="417"/>
      <c r="AD376" s="417"/>
      <c r="AE376" s="417"/>
      <c r="AF376" s="417"/>
      <c r="AG376" s="417"/>
      <c r="AH376" s="417"/>
      <c r="AI376" s="417"/>
    </row>
    <row r="377" spans="14:35">
      <c r="N377" s="417"/>
      <c r="O377" s="2322"/>
      <c r="P377" s="2322"/>
      <c r="R377" s="417"/>
      <c r="V377" s="417"/>
      <c r="W377" s="417"/>
      <c r="X377" s="417"/>
      <c r="Y377" s="417"/>
      <c r="Z377" s="417"/>
      <c r="AA377" s="417"/>
      <c r="AB377" s="417"/>
      <c r="AC377" s="417"/>
      <c r="AD377" s="417"/>
      <c r="AE377" s="417"/>
      <c r="AF377" s="417"/>
      <c r="AG377" s="417"/>
      <c r="AH377" s="417"/>
      <c r="AI377" s="417"/>
    </row>
    <row r="378" spans="14:35">
      <c r="N378" s="417"/>
      <c r="O378" s="2322"/>
      <c r="P378" s="2322"/>
      <c r="R378" s="417"/>
      <c r="V378" s="417"/>
      <c r="W378" s="417"/>
      <c r="X378" s="417"/>
      <c r="Y378" s="417"/>
      <c r="Z378" s="417"/>
      <c r="AA378" s="417"/>
      <c r="AB378" s="417"/>
      <c r="AC378" s="417"/>
      <c r="AD378" s="417"/>
      <c r="AE378" s="417"/>
      <c r="AF378" s="417"/>
      <c r="AG378" s="417"/>
      <c r="AH378" s="417"/>
      <c r="AI378" s="417"/>
    </row>
    <row r="379" spans="14:35">
      <c r="N379" s="417"/>
      <c r="O379" s="2322"/>
      <c r="P379" s="2322"/>
      <c r="R379" s="417"/>
      <c r="V379" s="417"/>
      <c r="W379" s="417"/>
      <c r="X379" s="417"/>
      <c r="Y379" s="417"/>
      <c r="Z379" s="417"/>
      <c r="AA379" s="417"/>
      <c r="AB379" s="417"/>
      <c r="AC379" s="417"/>
      <c r="AD379" s="417"/>
      <c r="AE379" s="417"/>
      <c r="AF379" s="417"/>
      <c r="AG379" s="417"/>
      <c r="AH379" s="417"/>
      <c r="AI379" s="417"/>
    </row>
    <row r="380" spans="14:35">
      <c r="N380" s="417"/>
      <c r="O380" s="2322"/>
      <c r="P380" s="2322"/>
      <c r="R380" s="417"/>
      <c r="V380" s="417"/>
      <c r="W380" s="417"/>
      <c r="X380" s="417"/>
      <c r="Y380" s="417"/>
      <c r="Z380" s="417"/>
      <c r="AA380" s="417"/>
      <c r="AB380" s="417"/>
      <c r="AC380" s="417"/>
      <c r="AD380" s="417"/>
      <c r="AE380" s="417"/>
      <c r="AF380" s="417"/>
      <c r="AG380" s="417"/>
      <c r="AH380" s="417"/>
      <c r="AI380" s="417"/>
    </row>
    <row r="381" spans="14:35">
      <c r="N381" s="417"/>
      <c r="O381" s="2322"/>
      <c r="P381" s="2322"/>
      <c r="R381" s="417"/>
      <c r="V381" s="417"/>
      <c r="W381" s="417"/>
      <c r="X381" s="417"/>
      <c r="Y381" s="417"/>
      <c r="Z381" s="417"/>
      <c r="AA381" s="417"/>
      <c r="AB381" s="417"/>
      <c r="AC381" s="417"/>
      <c r="AD381" s="417"/>
      <c r="AE381" s="417"/>
      <c r="AF381" s="417"/>
      <c r="AG381" s="417"/>
      <c r="AH381" s="417"/>
      <c r="AI381" s="417"/>
    </row>
    <row r="382" spans="14:35">
      <c r="N382" s="417"/>
      <c r="O382" s="2322"/>
      <c r="P382" s="2322"/>
      <c r="R382" s="417"/>
      <c r="V382" s="417"/>
      <c r="W382" s="417"/>
      <c r="X382" s="417"/>
      <c r="Y382" s="417"/>
      <c r="Z382" s="417"/>
      <c r="AA382" s="417"/>
      <c r="AB382" s="417"/>
      <c r="AC382" s="417"/>
      <c r="AD382" s="417"/>
      <c r="AE382" s="417"/>
      <c r="AF382" s="417"/>
      <c r="AG382" s="417"/>
      <c r="AH382" s="417"/>
      <c r="AI382" s="417"/>
    </row>
    <row r="383" spans="14:35">
      <c r="N383" s="417"/>
      <c r="O383" s="2322"/>
      <c r="P383" s="2322"/>
      <c r="R383" s="417"/>
      <c r="V383" s="417"/>
      <c r="W383" s="417"/>
      <c r="X383" s="417"/>
      <c r="Y383" s="417"/>
      <c r="Z383" s="417"/>
      <c r="AA383" s="417"/>
      <c r="AB383" s="417"/>
      <c r="AC383" s="417"/>
      <c r="AD383" s="417"/>
      <c r="AE383" s="417"/>
      <c r="AF383" s="417"/>
      <c r="AG383" s="417"/>
      <c r="AH383" s="417"/>
      <c r="AI383" s="417"/>
    </row>
    <row r="384" spans="14:35">
      <c r="N384" s="417"/>
      <c r="O384" s="2322"/>
      <c r="P384" s="2322"/>
      <c r="R384" s="417"/>
      <c r="V384" s="417"/>
      <c r="W384" s="417"/>
      <c r="X384" s="417"/>
      <c r="Y384" s="417"/>
      <c r="Z384" s="417"/>
      <c r="AA384" s="417"/>
      <c r="AB384" s="417"/>
      <c r="AC384" s="417"/>
      <c r="AD384" s="417"/>
      <c r="AE384" s="417"/>
      <c r="AF384" s="417"/>
      <c r="AG384" s="417"/>
      <c r="AH384" s="417"/>
      <c r="AI384" s="417"/>
    </row>
    <row r="385" spans="14:35">
      <c r="N385" s="417"/>
      <c r="O385" s="2322"/>
      <c r="P385" s="2322"/>
      <c r="R385" s="417"/>
      <c r="V385" s="417"/>
      <c r="W385" s="417"/>
      <c r="X385" s="417"/>
      <c r="Y385" s="417"/>
      <c r="Z385" s="417"/>
      <c r="AA385" s="417"/>
      <c r="AB385" s="417"/>
      <c r="AC385" s="417"/>
      <c r="AD385" s="417"/>
      <c r="AE385" s="417"/>
      <c r="AF385" s="417"/>
      <c r="AG385" s="417"/>
      <c r="AH385" s="417"/>
      <c r="AI385" s="417"/>
    </row>
    <row r="386" spans="14:35">
      <c r="N386" s="417"/>
      <c r="O386" s="2322"/>
      <c r="P386" s="2322"/>
      <c r="R386" s="417"/>
      <c r="V386" s="417"/>
      <c r="W386" s="417"/>
      <c r="X386" s="417"/>
      <c r="Y386" s="417"/>
      <c r="Z386" s="417"/>
      <c r="AA386" s="417"/>
      <c r="AB386" s="417"/>
      <c r="AC386" s="417"/>
      <c r="AD386" s="417"/>
      <c r="AE386" s="417"/>
      <c r="AF386" s="417"/>
      <c r="AG386" s="417"/>
      <c r="AH386" s="417"/>
      <c r="AI386" s="417"/>
    </row>
    <row r="387" spans="14:35">
      <c r="N387" s="417"/>
      <c r="O387" s="2322"/>
      <c r="P387" s="2322"/>
      <c r="R387" s="417"/>
      <c r="V387" s="417"/>
      <c r="W387" s="417"/>
      <c r="X387" s="417"/>
      <c r="Y387" s="417"/>
      <c r="Z387" s="417"/>
      <c r="AA387" s="417"/>
      <c r="AB387" s="417"/>
      <c r="AC387" s="417"/>
      <c r="AD387" s="417"/>
      <c r="AE387" s="417"/>
      <c r="AF387" s="417"/>
      <c r="AG387" s="417"/>
      <c r="AH387" s="417"/>
      <c r="AI387" s="417"/>
    </row>
    <row r="388" spans="14:35">
      <c r="N388" s="417"/>
      <c r="O388" s="2322"/>
      <c r="P388" s="2322"/>
      <c r="R388" s="417"/>
      <c r="V388" s="417"/>
      <c r="W388" s="417"/>
      <c r="X388" s="417"/>
      <c r="Y388" s="417"/>
      <c r="Z388" s="417"/>
      <c r="AA388" s="417"/>
      <c r="AB388" s="417"/>
      <c r="AC388" s="417"/>
      <c r="AD388" s="417"/>
      <c r="AE388" s="417"/>
      <c r="AF388" s="417"/>
      <c r="AG388" s="417"/>
      <c r="AH388" s="417"/>
      <c r="AI388" s="417"/>
    </row>
    <row r="389" spans="14:35">
      <c r="N389" s="417"/>
      <c r="O389" s="2322"/>
      <c r="P389" s="2322"/>
      <c r="R389" s="417"/>
      <c r="V389" s="417"/>
      <c r="W389" s="417"/>
      <c r="X389" s="417"/>
      <c r="Y389" s="417"/>
      <c r="Z389" s="417"/>
      <c r="AA389" s="417"/>
      <c r="AB389" s="417"/>
      <c r="AC389" s="417"/>
      <c r="AD389" s="417"/>
      <c r="AE389" s="417"/>
      <c r="AF389" s="417"/>
      <c r="AG389" s="417"/>
      <c r="AH389" s="417"/>
      <c r="AI389" s="417"/>
    </row>
    <row r="390" spans="14:35">
      <c r="N390" s="417"/>
      <c r="O390" s="2322"/>
      <c r="P390" s="2322"/>
      <c r="R390" s="417"/>
      <c r="V390" s="417"/>
      <c r="W390" s="417"/>
      <c r="X390" s="417"/>
      <c r="Y390" s="417"/>
      <c r="Z390" s="417"/>
      <c r="AA390" s="417"/>
      <c r="AB390" s="417"/>
      <c r="AC390" s="417"/>
      <c r="AD390" s="417"/>
      <c r="AE390" s="417"/>
      <c r="AF390" s="417"/>
      <c r="AG390" s="417"/>
      <c r="AH390" s="417"/>
      <c r="AI390" s="417"/>
    </row>
    <row r="391" spans="14:35">
      <c r="N391" s="417"/>
      <c r="O391" s="2322"/>
      <c r="P391" s="2322"/>
      <c r="R391" s="417"/>
      <c r="V391" s="417"/>
      <c r="W391" s="417"/>
      <c r="X391" s="417"/>
      <c r="Y391" s="417"/>
      <c r="Z391" s="417"/>
      <c r="AA391" s="417"/>
      <c r="AB391" s="417"/>
      <c r="AC391" s="417"/>
      <c r="AD391" s="417"/>
      <c r="AE391" s="417"/>
      <c r="AF391" s="417"/>
      <c r="AG391" s="417"/>
      <c r="AH391" s="417"/>
      <c r="AI391" s="417"/>
    </row>
    <row r="392" spans="14:35">
      <c r="N392" s="417"/>
      <c r="O392" s="2322"/>
      <c r="P392" s="2322"/>
      <c r="R392" s="417"/>
      <c r="V392" s="417"/>
      <c r="W392" s="417"/>
      <c r="X392" s="417"/>
      <c r="Y392" s="417"/>
      <c r="Z392" s="417"/>
      <c r="AA392" s="417"/>
      <c r="AB392" s="417"/>
      <c r="AC392" s="417"/>
      <c r="AD392" s="417"/>
      <c r="AE392" s="417"/>
      <c r="AF392" s="417"/>
      <c r="AG392" s="417"/>
      <c r="AH392" s="417"/>
      <c r="AI392" s="417"/>
    </row>
    <row r="393" spans="14:35">
      <c r="N393" s="417"/>
      <c r="O393" s="2322"/>
      <c r="P393" s="2322"/>
      <c r="R393" s="417"/>
      <c r="V393" s="417"/>
      <c r="W393" s="417"/>
      <c r="X393" s="417"/>
      <c r="Y393" s="417"/>
      <c r="Z393" s="417"/>
      <c r="AA393" s="417"/>
      <c r="AB393" s="417"/>
      <c r="AC393" s="417"/>
      <c r="AD393" s="417"/>
      <c r="AE393" s="417"/>
      <c r="AF393" s="417"/>
      <c r="AG393" s="417"/>
      <c r="AH393" s="417"/>
      <c r="AI393" s="417"/>
    </row>
    <row r="394" spans="14:35">
      <c r="N394" s="417"/>
      <c r="O394" s="2322"/>
      <c r="P394" s="2322"/>
      <c r="R394" s="417"/>
      <c r="V394" s="417"/>
      <c r="W394" s="417"/>
      <c r="X394" s="417"/>
      <c r="Y394" s="417"/>
      <c r="Z394" s="417"/>
      <c r="AA394" s="417"/>
      <c r="AB394" s="417"/>
      <c r="AC394" s="417"/>
      <c r="AD394" s="417"/>
      <c r="AE394" s="417"/>
      <c r="AF394" s="417"/>
      <c r="AG394" s="417"/>
      <c r="AH394" s="417"/>
      <c r="AI394" s="417"/>
    </row>
    <row r="395" spans="14:35">
      <c r="N395" s="417"/>
      <c r="O395" s="2322"/>
      <c r="P395" s="2322"/>
      <c r="R395" s="417"/>
      <c r="V395" s="417"/>
      <c r="W395" s="417"/>
      <c r="X395" s="417"/>
      <c r="Y395" s="417"/>
      <c r="Z395" s="417"/>
      <c r="AA395" s="417"/>
      <c r="AB395" s="417"/>
      <c r="AC395" s="417"/>
      <c r="AD395" s="417"/>
      <c r="AE395" s="417"/>
      <c r="AF395" s="417"/>
      <c r="AG395" s="417"/>
      <c r="AH395" s="417"/>
      <c r="AI395" s="417"/>
    </row>
    <row r="396" spans="14:35">
      <c r="N396" s="417"/>
      <c r="O396" s="2322"/>
      <c r="P396" s="2322"/>
      <c r="R396" s="417"/>
      <c r="V396" s="417"/>
      <c r="W396" s="417"/>
      <c r="X396" s="417"/>
      <c r="Y396" s="417"/>
      <c r="Z396" s="417"/>
      <c r="AA396" s="417"/>
      <c r="AB396" s="417"/>
      <c r="AC396" s="417"/>
      <c r="AD396" s="417"/>
      <c r="AE396" s="417"/>
      <c r="AF396" s="417"/>
      <c r="AG396" s="417"/>
      <c r="AH396" s="417"/>
      <c r="AI396" s="417"/>
    </row>
    <row r="397" spans="14:35">
      <c r="N397" s="417"/>
      <c r="O397" s="2322"/>
      <c r="P397" s="2322"/>
      <c r="R397" s="417"/>
      <c r="V397" s="417"/>
      <c r="W397" s="417"/>
      <c r="X397" s="417"/>
      <c r="Y397" s="417"/>
      <c r="Z397" s="417"/>
      <c r="AA397" s="417"/>
      <c r="AB397" s="417"/>
      <c r="AC397" s="417"/>
      <c r="AD397" s="417"/>
      <c r="AE397" s="417"/>
      <c r="AF397" s="417"/>
      <c r="AG397" s="417"/>
      <c r="AH397" s="417"/>
      <c r="AI397" s="417"/>
    </row>
    <row r="398" spans="14:35">
      <c r="N398" s="417"/>
      <c r="O398" s="2322"/>
      <c r="P398" s="2322"/>
      <c r="R398" s="417"/>
      <c r="V398" s="417"/>
      <c r="W398" s="417"/>
      <c r="X398" s="417"/>
      <c r="Y398" s="417"/>
      <c r="Z398" s="417"/>
      <c r="AA398" s="417"/>
      <c r="AB398" s="417"/>
      <c r="AC398" s="417"/>
      <c r="AD398" s="417"/>
      <c r="AE398" s="417"/>
      <c r="AF398" s="417"/>
      <c r="AG398" s="417"/>
      <c r="AH398" s="417"/>
      <c r="AI398" s="417"/>
    </row>
    <row r="399" spans="14:35">
      <c r="N399" s="417"/>
      <c r="O399" s="2322"/>
      <c r="P399" s="2322"/>
      <c r="R399" s="417"/>
      <c r="V399" s="417"/>
      <c r="W399" s="417"/>
      <c r="X399" s="417"/>
      <c r="Y399" s="417"/>
      <c r="Z399" s="417"/>
      <c r="AA399" s="417"/>
      <c r="AB399" s="417"/>
      <c r="AC399" s="417"/>
      <c r="AD399" s="417"/>
      <c r="AE399" s="417"/>
      <c r="AF399" s="417"/>
      <c r="AG399" s="417"/>
      <c r="AH399" s="417"/>
      <c r="AI399" s="417"/>
    </row>
    <row r="400" spans="14:35">
      <c r="N400" s="417"/>
      <c r="O400" s="2322"/>
      <c r="P400" s="2322"/>
      <c r="R400" s="417"/>
      <c r="V400" s="417"/>
      <c r="W400" s="417"/>
      <c r="X400" s="417"/>
      <c r="Y400" s="417"/>
      <c r="Z400" s="417"/>
      <c r="AA400" s="417"/>
      <c r="AB400" s="417"/>
      <c r="AC400" s="417"/>
      <c r="AD400" s="417"/>
      <c r="AE400" s="417"/>
      <c r="AF400" s="417"/>
      <c r="AG400" s="417"/>
      <c r="AH400" s="417"/>
      <c r="AI400" s="417"/>
    </row>
    <row r="401" spans="14:35">
      <c r="N401" s="417"/>
      <c r="O401" s="2322"/>
      <c r="P401" s="2322"/>
      <c r="R401" s="417"/>
      <c r="V401" s="417"/>
      <c r="W401" s="417"/>
      <c r="X401" s="417"/>
      <c r="Y401" s="417"/>
      <c r="Z401" s="417"/>
      <c r="AA401" s="417"/>
      <c r="AB401" s="417"/>
      <c r="AC401" s="417"/>
      <c r="AD401" s="417"/>
      <c r="AE401" s="417"/>
      <c r="AF401" s="417"/>
      <c r="AG401" s="417"/>
      <c r="AH401" s="417"/>
      <c r="AI401" s="417"/>
    </row>
    <row r="402" spans="14:35">
      <c r="N402" s="417"/>
      <c r="O402" s="2322"/>
      <c r="P402" s="2322"/>
      <c r="R402" s="417"/>
      <c r="V402" s="417"/>
      <c r="W402" s="417"/>
      <c r="X402" s="417"/>
      <c r="Y402" s="417"/>
      <c r="Z402" s="417"/>
      <c r="AA402" s="417"/>
      <c r="AB402" s="417"/>
      <c r="AC402" s="417"/>
      <c r="AD402" s="417"/>
      <c r="AE402" s="417"/>
      <c r="AF402" s="417"/>
      <c r="AG402" s="417"/>
      <c r="AH402" s="417"/>
      <c r="AI402" s="417"/>
    </row>
    <row r="403" spans="14:35">
      <c r="N403" s="417"/>
      <c r="O403" s="2322"/>
      <c r="P403" s="2322"/>
      <c r="R403" s="417"/>
      <c r="V403" s="417"/>
      <c r="W403" s="417"/>
      <c r="X403" s="417"/>
      <c r="Y403" s="417"/>
      <c r="Z403" s="417"/>
      <c r="AA403" s="417"/>
      <c r="AB403" s="417"/>
      <c r="AC403" s="417"/>
      <c r="AD403" s="417"/>
      <c r="AE403" s="417"/>
      <c r="AF403" s="417"/>
      <c r="AG403" s="417"/>
      <c r="AH403" s="417"/>
      <c r="AI403" s="417"/>
    </row>
    <row r="404" spans="14:35">
      <c r="N404" s="417"/>
      <c r="O404" s="2322"/>
      <c r="P404" s="2322"/>
      <c r="R404" s="417"/>
      <c r="V404" s="417"/>
      <c r="W404" s="417"/>
      <c r="X404" s="417"/>
      <c r="Y404" s="417"/>
      <c r="Z404" s="417"/>
      <c r="AA404" s="417"/>
      <c r="AB404" s="417"/>
      <c r="AC404" s="417"/>
      <c r="AD404" s="417"/>
      <c r="AE404" s="417"/>
      <c r="AF404" s="417"/>
      <c r="AG404" s="417"/>
      <c r="AH404" s="417"/>
      <c r="AI404" s="417"/>
    </row>
    <row r="405" spans="14:35">
      <c r="N405" s="417"/>
      <c r="O405" s="2322"/>
      <c r="P405" s="2322"/>
      <c r="R405" s="417"/>
      <c r="V405" s="417"/>
      <c r="W405" s="417"/>
      <c r="X405" s="417"/>
      <c r="Y405" s="417"/>
      <c r="Z405" s="417"/>
      <c r="AA405" s="417"/>
      <c r="AB405" s="417"/>
      <c r="AC405" s="417"/>
      <c r="AD405" s="417"/>
      <c r="AE405" s="417"/>
      <c r="AF405" s="417"/>
      <c r="AG405" s="417"/>
      <c r="AH405" s="417"/>
      <c r="AI405" s="417"/>
    </row>
    <row r="406" spans="14:35">
      <c r="N406" s="417"/>
      <c r="O406" s="2322"/>
      <c r="P406" s="2322"/>
      <c r="R406" s="417"/>
      <c r="V406" s="417"/>
      <c r="W406" s="417"/>
      <c r="X406" s="417"/>
      <c r="Y406" s="417"/>
      <c r="Z406" s="417"/>
      <c r="AA406" s="417"/>
      <c r="AB406" s="417"/>
      <c r="AC406" s="417"/>
      <c r="AD406" s="417"/>
      <c r="AE406" s="417"/>
      <c r="AF406" s="417"/>
      <c r="AG406" s="417"/>
      <c r="AH406" s="417"/>
      <c r="AI406" s="417"/>
    </row>
    <row r="407" spans="14:35">
      <c r="N407" s="417"/>
      <c r="O407" s="2322"/>
      <c r="P407" s="2322"/>
      <c r="R407" s="417"/>
      <c r="V407" s="417"/>
      <c r="W407" s="417"/>
      <c r="X407" s="417"/>
      <c r="Y407" s="417"/>
      <c r="Z407" s="417"/>
      <c r="AA407" s="417"/>
      <c r="AB407" s="417"/>
      <c r="AC407" s="417"/>
      <c r="AD407" s="417"/>
      <c r="AE407" s="417"/>
      <c r="AF407" s="417"/>
      <c r="AG407" s="417"/>
      <c r="AH407" s="417"/>
      <c r="AI407" s="417"/>
    </row>
    <row r="408" spans="14:35">
      <c r="N408" s="417"/>
      <c r="O408" s="2322"/>
      <c r="P408" s="2322"/>
      <c r="R408" s="417"/>
      <c r="V408" s="417"/>
      <c r="W408" s="417"/>
      <c r="X408" s="417"/>
      <c r="Y408" s="417"/>
      <c r="Z408" s="417"/>
      <c r="AA408" s="417"/>
      <c r="AB408" s="417"/>
      <c r="AC408" s="417"/>
      <c r="AD408" s="417"/>
      <c r="AE408" s="417"/>
      <c r="AF408" s="417"/>
      <c r="AG408" s="417"/>
      <c r="AH408" s="417"/>
      <c r="AI408" s="417"/>
    </row>
    <row r="409" spans="14:35">
      <c r="N409" s="417"/>
      <c r="O409" s="2322"/>
      <c r="P409" s="2322"/>
      <c r="R409" s="417"/>
      <c r="V409" s="417"/>
      <c r="W409" s="417"/>
      <c r="X409" s="417"/>
      <c r="Y409" s="417"/>
      <c r="Z409" s="417"/>
      <c r="AA409" s="417"/>
      <c r="AB409" s="417"/>
      <c r="AC409" s="417"/>
      <c r="AD409" s="417"/>
      <c r="AE409" s="417"/>
      <c r="AF409" s="417"/>
      <c r="AG409" s="417"/>
      <c r="AH409" s="417"/>
      <c r="AI409" s="417"/>
    </row>
    <row r="410" spans="14:35">
      <c r="N410" s="417"/>
      <c r="O410" s="2322"/>
      <c r="P410" s="2322"/>
      <c r="R410" s="417"/>
      <c r="V410" s="417"/>
      <c r="W410" s="417"/>
      <c r="X410" s="417"/>
      <c r="Y410" s="417"/>
      <c r="Z410" s="417"/>
      <c r="AA410" s="417"/>
      <c r="AB410" s="417"/>
      <c r="AC410" s="417"/>
      <c r="AD410" s="417"/>
      <c r="AE410" s="417"/>
      <c r="AF410" s="417"/>
      <c r="AG410" s="417"/>
      <c r="AH410" s="417"/>
      <c r="AI410" s="417"/>
    </row>
    <row r="411" spans="14:35">
      <c r="N411" s="417"/>
      <c r="O411" s="2322"/>
      <c r="P411" s="2322"/>
      <c r="R411" s="417"/>
      <c r="V411" s="417"/>
      <c r="W411" s="417"/>
      <c r="X411" s="417"/>
      <c r="Y411" s="417"/>
      <c r="Z411" s="417"/>
      <c r="AA411" s="417"/>
      <c r="AB411" s="417"/>
      <c r="AC411" s="417"/>
      <c r="AD411" s="417"/>
      <c r="AE411" s="417"/>
      <c r="AF411" s="417"/>
      <c r="AG411" s="417"/>
      <c r="AH411" s="417"/>
      <c r="AI411" s="417"/>
    </row>
    <row r="412" spans="14:35">
      <c r="N412" s="417"/>
      <c r="O412" s="2322"/>
      <c r="P412" s="2322"/>
      <c r="R412" s="417"/>
      <c r="V412" s="417"/>
      <c r="W412" s="417"/>
      <c r="X412" s="417"/>
      <c r="Y412" s="417"/>
      <c r="Z412" s="417"/>
      <c r="AA412" s="417"/>
      <c r="AB412" s="417"/>
      <c r="AC412" s="417"/>
      <c r="AD412" s="417"/>
      <c r="AE412" s="417"/>
      <c r="AF412" s="417"/>
      <c r="AG412" s="417"/>
      <c r="AH412" s="417"/>
      <c r="AI412" s="417"/>
    </row>
    <row r="413" spans="14:35">
      <c r="N413" s="417"/>
      <c r="O413" s="2322"/>
      <c r="P413" s="2322"/>
      <c r="R413" s="417"/>
      <c r="V413" s="417"/>
      <c r="W413" s="417"/>
      <c r="X413" s="417"/>
      <c r="Y413" s="417"/>
      <c r="Z413" s="417"/>
      <c r="AA413" s="417"/>
      <c r="AB413" s="417"/>
      <c r="AC413" s="417"/>
      <c r="AD413" s="417"/>
      <c r="AE413" s="417"/>
      <c r="AF413" s="417"/>
      <c r="AG413" s="417"/>
      <c r="AH413" s="417"/>
      <c r="AI413" s="417"/>
    </row>
    <row r="414" spans="14:35">
      <c r="N414" s="417"/>
      <c r="O414" s="2322"/>
      <c r="P414" s="2322"/>
      <c r="R414" s="417"/>
      <c r="V414" s="417"/>
      <c r="W414" s="417"/>
      <c r="X414" s="417"/>
      <c r="Y414" s="417"/>
      <c r="Z414" s="417"/>
      <c r="AA414" s="417"/>
      <c r="AB414" s="417"/>
      <c r="AC414" s="417"/>
      <c r="AD414" s="417"/>
      <c r="AE414" s="417"/>
      <c r="AF414" s="417"/>
      <c r="AG414" s="417"/>
      <c r="AH414" s="417"/>
      <c r="AI414" s="417"/>
    </row>
    <row r="415" spans="14:35">
      <c r="N415" s="417"/>
      <c r="O415" s="2322"/>
      <c r="P415" s="2322"/>
      <c r="R415" s="417"/>
      <c r="V415" s="417"/>
      <c r="W415" s="417"/>
      <c r="X415" s="417"/>
      <c r="Y415" s="417"/>
      <c r="Z415" s="417"/>
      <c r="AA415" s="417"/>
      <c r="AB415" s="417"/>
      <c r="AC415" s="417"/>
      <c r="AD415" s="417"/>
      <c r="AE415" s="417"/>
      <c r="AF415" s="417"/>
      <c r="AG415" s="417"/>
      <c r="AH415" s="417"/>
      <c r="AI415" s="417"/>
    </row>
    <row r="416" spans="14:35">
      <c r="N416" s="417"/>
      <c r="O416" s="2322"/>
      <c r="P416" s="2322"/>
      <c r="R416" s="417"/>
      <c r="V416" s="417"/>
      <c r="W416" s="417"/>
      <c r="X416" s="417"/>
      <c r="Y416" s="417"/>
      <c r="Z416" s="417"/>
      <c r="AA416" s="417"/>
      <c r="AB416" s="417"/>
      <c r="AC416" s="417"/>
      <c r="AD416" s="417"/>
      <c r="AE416" s="417"/>
      <c r="AF416" s="417"/>
      <c r="AG416" s="417"/>
      <c r="AH416" s="417"/>
      <c r="AI416" s="417"/>
    </row>
    <row r="417" spans="14:35">
      <c r="N417" s="417"/>
      <c r="O417" s="2322"/>
      <c r="P417" s="2322"/>
      <c r="R417" s="417"/>
      <c r="V417" s="417"/>
      <c r="W417" s="417"/>
      <c r="X417" s="417"/>
      <c r="Y417" s="417"/>
      <c r="Z417" s="417"/>
      <c r="AA417" s="417"/>
      <c r="AB417" s="417"/>
      <c r="AC417" s="417"/>
      <c r="AD417" s="417"/>
      <c r="AE417" s="417"/>
      <c r="AF417" s="417"/>
      <c r="AG417" s="417"/>
      <c r="AH417" s="417"/>
      <c r="AI417" s="417"/>
    </row>
    <row r="418" spans="14:35">
      <c r="N418" s="417"/>
      <c r="O418" s="2322"/>
      <c r="P418" s="2322"/>
      <c r="R418" s="417"/>
      <c r="V418" s="417"/>
      <c r="W418" s="417"/>
      <c r="X418" s="417"/>
      <c r="Y418" s="417"/>
      <c r="Z418" s="417"/>
      <c r="AA418" s="417"/>
      <c r="AB418" s="417"/>
      <c r="AC418" s="417"/>
      <c r="AD418" s="417"/>
      <c r="AE418" s="417"/>
      <c r="AF418" s="417"/>
      <c r="AG418" s="417"/>
      <c r="AH418" s="417"/>
      <c r="AI418" s="417"/>
    </row>
    <row r="419" spans="14:35">
      <c r="N419" s="417"/>
      <c r="O419" s="2322"/>
      <c r="P419" s="2322"/>
      <c r="R419" s="417"/>
      <c r="V419" s="417"/>
      <c r="W419" s="417"/>
      <c r="X419" s="417"/>
      <c r="Y419" s="417"/>
      <c r="Z419" s="417"/>
      <c r="AA419" s="417"/>
      <c r="AB419" s="417"/>
      <c r="AC419" s="417"/>
      <c r="AD419" s="417"/>
      <c r="AE419" s="417"/>
      <c r="AF419" s="417"/>
      <c r="AG419" s="417"/>
      <c r="AH419" s="417"/>
      <c r="AI419" s="417"/>
    </row>
    <row r="420" spans="14:35">
      <c r="N420" s="417"/>
      <c r="O420" s="2322"/>
      <c r="P420" s="2322"/>
      <c r="R420" s="417"/>
      <c r="V420" s="417"/>
      <c r="W420" s="417"/>
      <c r="X420" s="417"/>
      <c r="Y420" s="417"/>
      <c r="Z420" s="417"/>
      <c r="AA420" s="417"/>
      <c r="AB420" s="417"/>
      <c r="AC420" s="417"/>
      <c r="AD420" s="417"/>
      <c r="AE420" s="417"/>
      <c r="AF420" s="417"/>
      <c r="AG420" s="417"/>
      <c r="AH420" s="417"/>
      <c r="AI420" s="417"/>
    </row>
    <row r="421" spans="14:35">
      <c r="N421" s="417"/>
      <c r="O421" s="2322"/>
      <c r="P421" s="2322"/>
      <c r="R421" s="417"/>
      <c r="V421" s="417"/>
      <c r="W421" s="417"/>
      <c r="X421" s="417"/>
      <c r="Y421" s="417"/>
      <c r="Z421" s="417"/>
      <c r="AA421" s="417"/>
      <c r="AB421" s="417"/>
      <c r="AC421" s="417"/>
      <c r="AD421" s="417"/>
      <c r="AE421" s="417"/>
      <c r="AF421" s="417"/>
      <c r="AG421" s="417"/>
      <c r="AH421" s="417"/>
      <c r="AI421" s="417"/>
    </row>
    <row r="422" spans="14:35">
      <c r="N422" s="417"/>
      <c r="O422" s="2322"/>
      <c r="P422" s="2322"/>
      <c r="R422" s="417"/>
      <c r="V422" s="417"/>
      <c r="W422" s="417"/>
      <c r="X422" s="417"/>
      <c r="Y422" s="417"/>
      <c r="Z422" s="417"/>
      <c r="AA422" s="417"/>
      <c r="AB422" s="417"/>
      <c r="AC422" s="417"/>
      <c r="AD422" s="417"/>
      <c r="AE422" s="417"/>
      <c r="AF422" s="417"/>
      <c r="AG422" s="417"/>
      <c r="AH422" s="417"/>
      <c r="AI422" s="417"/>
    </row>
    <row r="423" spans="14:35">
      <c r="N423" s="417"/>
      <c r="O423" s="2322"/>
      <c r="P423" s="2322"/>
      <c r="R423" s="417"/>
      <c r="V423" s="417"/>
      <c r="W423" s="417"/>
      <c r="X423" s="417"/>
      <c r="Y423" s="417"/>
      <c r="Z423" s="417"/>
      <c r="AA423" s="417"/>
      <c r="AB423" s="417"/>
      <c r="AC423" s="417"/>
      <c r="AD423" s="417"/>
      <c r="AE423" s="417"/>
      <c r="AF423" s="417"/>
      <c r="AG423" s="417"/>
      <c r="AH423" s="417"/>
      <c r="AI423" s="417"/>
    </row>
    <row r="424" spans="14:35">
      <c r="N424" s="417"/>
      <c r="O424" s="2322"/>
      <c r="P424" s="2322"/>
      <c r="R424" s="417"/>
      <c r="V424" s="417"/>
      <c r="W424" s="417"/>
      <c r="X424" s="417"/>
      <c r="Y424" s="417"/>
      <c r="Z424" s="417"/>
      <c r="AA424" s="417"/>
      <c r="AB424" s="417"/>
      <c r="AC424" s="417"/>
      <c r="AD424" s="417"/>
      <c r="AE424" s="417"/>
      <c r="AF424" s="417"/>
      <c r="AG424" s="417"/>
      <c r="AH424" s="417"/>
      <c r="AI424" s="417"/>
    </row>
    <row r="425" spans="14:35">
      <c r="N425" s="417"/>
      <c r="O425" s="2322"/>
      <c r="P425" s="2322"/>
      <c r="R425" s="417"/>
      <c r="V425" s="417"/>
      <c r="W425" s="417"/>
      <c r="X425" s="417"/>
      <c r="Y425" s="417"/>
      <c r="Z425" s="417"/>
      <c r="AA425" s="417"/>
      <c r="AB425" s="417"/>
      <c r="AC425" s="417"/>
      <c r="AD425" s="417"/>
      <c r="AE425" s="417"/>
      <c r="AF425" s="417"/>
      <c r="AG425" s="417"/>
      <c r="AH425" s="417"/>
      <c r="AI425" s="417"/>
    </row>
    <row r="426" spans="14:35">
      <c r="N426" s="417"/>
      <c r="O426" s="2322"/>
      <c r="P426" s="2322"/>
      <c r="R426" s="417"/>
      <c r="V426" s="417"/>
      <c r="W426" s="417"/>
      <c r="X426" s="417"/>
      <c r="Y426" s="417"/>
      <c r="Z426" s="417"/>
      <c r="AA426" s="417"/>
      <c r="AB426" s="417"/>
      <c r="AC426" s="417"/>
      <c r="AD426" s="417"/>
      <c r="AE426" s="417"/>
      <c r="AF426" s="417"/>
      <c r="AG426" s="417"/>
      <c r="AH426" s="417"/>
      <c r="AI426" s="417"/>
    </row>
    <row r="427" spans="14:35">
      <c r="N427" s="417"/>
      <c r="O427" s="2322"/>
      <c r="P427" s="2322"/>
      <c r="R427" s="417"/>
      <c r="V427" s="417"/>
      <c r="W427" s="417"/>
      <c r="X427" s="417"/>
      <c r="Y427" s="417"/>
      <c r="Z427" s="417"/>
      <c r="AA427" s="417"/>
      <c r="AB427" s="417"/>
      <c r="AC427" s="417"/>
      <c r="AD427" s="417"/>
      <c r="AE427" s="417"/>
      <c r="AF427" s="417"/>
      <c r="AG427" s="417"/>
      <c r="AH427" s="417"/>
      <c r="AI427" s="417"/>
    </row>
    <row r="428" spans="14:35">
      <c r="N428" s="417"/>
      <c r="O428" s="2322"/>
      <c r="P428" s="2322"/>
      <c r="R428" s="417"/>
      <c r="V428" s="417"/>
      <c r="W428" s="417"/>
      <c r="X428" s="417"/>
      <c r="Y428" s="417"/>
      <c r="Z428" s="417"/>
      <c r="AA428" s="417"/>
      <c r="AB428" s="417"/>
      <c r="AC428" s="417"/>
      <c r="AD428" s="417"/>
      <c r="AE428" s="417"/>
      <c r="AF428" s="417"/>
      <c r="AG428" s="417"/>
      <c r="AH428" s="417"/>
      <c r="AI428" s="417"/>
    </row>
    <row r="429" spans="14:35">
      <c r="N429" s="417"/>
      <c r="O429" s="2322"/>
      <c r="P429" s="2322"/>
      <c r="R429" s="417"/>
      <c r="V429" s="417"/>
      <c r="W429" s="417"/>
      <c r="X429" s="417"/>
      <c r="Y429" s="417"/>
      <c r="Z429" s="417"/>
      <c r="AA429" s="417"/>
      <c r="AB429" s="417"/>
      <c r="AC429" s="417"/>
      <c r="AD429" s="417"/>
      <c r="AE429" s="417"/>
      <c r="AF429" s="417"/>
      <c r="AG429" s="417"/>
      <c r="AH429" s="417"/>
      <c r="AI429" s="417"/>
    </row>
    <row r="430" spans="14:35">
      <c r="N430" s="417"/>
      <c r="O430" s="2322"/>
      <c r="P430" s="2322"/>
      <c r="R430" s="417"/>
      <c r="V430" s="417"/>
      <c r="W430" s="417"/>
      <c r="X430" s="417"/>
      <c r="Y430" s="417"/>
      <c r="Z430" s="417"/>
      <c r="AA430" s="417"/>
      <c r="AB430" s="417"/>
      <c r="AC430" s="417"/>
      <c r="AD430" s="417"/>
      <c r="AE430" s="417"/>
      <c r="AF430" s="417"/>
      <c r="AG430" s="417"/>
      <c r="AH430" s="417"/>
      <c r="AI430" s="417"/>
    </row>
    <row r="431" spans="14:35">
      <c r="N431" s="417"/>
      <c r="O431" s="2322"/>
      <c r="P431" s="2322"/>
      <c r="R431" s="417"/>
      <c r="V431" s="417"/>
      <c r="W431" s="417"/>
      <c r="X431" s="417"/>
      <c r="Y431" s="417"/>
      <c r="Z431" s="417"/>
      <c r="AA431" s="417"/>
      <c r="AB431" s="417"/>
      <c r="AC431" s="417"/>
      <c r="AD431" s="417"/>
      <c r="AE431" s="417"/>
      <c r="AF431" s="417"/>
      <c r="AG431" s="417"/>
      <c r="AH431" s="417"/>
      <c r="AI431" s="417"/>
    </row>
    <row r="432" spans="14:35">
      <c r="N432" s="417"/>
      <c r="O432" s="2322"/>
      <c r="P432" s="2322"/>
      <c r="R432" s="417"/>
      <c r="V432" s="417"/>
      <c r="W432" s="417"/>
      <c r="X432" s="417"/>
      <c r="Y432" s="417"/>
      <c r="Z432" s="417"/>
      <c r="AA432" s="417"/>
      <c r="AB432" s="417"/>
      <c r="AC432" s="417"/>
      <c r="AD432" s="417"/>
      <c r="AE432" s="417"/>
      <c r="AF432" s="417"/>
      <c r="AG432" s="417"/>
      <c r="AH432" s="417"/>
      <c r="AI432" s="417"/>
    </row>
    <row r="433" spans="14:35">
      <c r="N433" s="417"/>
      <c r="O433" s="2322"/>
      <c r="P433" s="2322"/>
      <c r="R433" s="417"/>
      <c r="V433" s="417"/>
      <c r="W433" s="417"/>
      <c r="X433" s="417"/>
      <c r="Y433" s="417"/>
      <c r="Z433" s="417"/>
      <c r="AA433" s="417"/>
      <c r="AB433" s="417"/>
      <c r="AC433" s="417"/>
      <c r="AD433" s="417"/>
      <c r="AE433" s="417"/>
      <c r="AF433" s="417"/>
      <c r="AG433" s="417"/>
      <c r="AH433" s="417"/>
      <c r="AI433" s="417"/>
    </row>
    <row r="434" spans="14:35">
      <c r="N434" s="417"/>
      <c r="O434" s="2322"/>
      <c r="P434" s="2322"/>
      <c r="R434" s="417"/>
      <c r="V434" s="417"/>
      <c r="W434" s="417"/>
      <c r="X434" s="417"/>
      <c r="Y434" s="417"/>
      <c r="Z434" s="417"/>
      <c r="AA434" s="417"/>
      <c r="AB434" s="417"/>
      <c r="AC434" s="417"/>
      <c r="AD434" s="417"/>
      <c r="AE434" s="417"/>
      <c r="AF434" s="417"/>
      <c r="AG434" s="417"/>
      <c r="AH434" s="417"/>
      <c r="AI434" s="417"/>
    </row>
    <row r="435" spans="14:35">
      <c r="N435" s="417"/>
      <c r="O435" s="2322"/>
      <c r="P435" s="2322"/>
      <c r="R435" s="417"/>
      <c r="V435" s="417"/>
      <c r="W435" s="417"/>
      <c r="X435" s="417"/>
      <c r="Y435" s="417"/>
      <c r="Z435" s="417"/>
      <c r="AA435" s="417"/>
      <c r="AB435" s="417"/>
      <c r="AC435" s="417"/>
      <c r="AD435" s="417"/>
      <c r="AE435" s="417"/>
      <c r="AF435" s="417"/>
      <c r="AG435" s="417"/>
      <c r="AH435" s="417"/>
      <c r="AI435" s="417"/>
    </row>
    <row r="436" spans="14:35">
      <c r="N436" s="417"/>
      <c r="O436" s="2322"/>
      <c r="P436" s="2322"/>
      <c r="R436" s="417"/>
      <c r="V436" s="417"/>
      <c r="W436" s="417"/>
      <c r="X436" s="417"/>
      <c r="Y436" s="417"/>
      <c r="Z436" s="417"/>
      <c r="AA436" s="417"/>
      <c r="AB436" s="417"/>
      <c r="AC436" s="417"/>
      <c r="AD436" s="417"/>
      <c r="AE436" s="417"/>
      <c r="AF436" s="417"/>
      <c r="AG436" s="417"/>
      <c r="AH436" s="417"/>
      <c r="AI436" s="417"/>
    </row>
    <row r="437" spans="14:35">
      <c r="N437" s="417"/>
      <c r="O437" s="2322"/>
      <c r="P437" s="2322"/>
      <c r="R437" s="417"/>
      <c r="V437" s="417"/>
      <c r="W437" s="417"/>
      <c r="X437" s="417"/>
      <c r="Y437" s="417"/>
      <c r="Z437" s="417"/>
      <c r="AA437" s="417"/>
      <c r="AB437" s="417"/>
      <c r="AC437" s="417"/>
      <c r="AD437" s="417"/>
      <c r="AE437" s="417"/>
      <c r="AF437" s="417"/>
      <c r="AG437" s="417"/>
      <c r="AH437" s="417"/>
      <c r="AI437" s="417"/>
    </row>
    <row r="438" spans="14:35">
      <c r="N438" s="417"/>
      <c r="O438" s="2322"/>
      <c r="P438" s="2322"/>
      <c r="R438" s="417"/>
      <c r="V438" s="417"/>
      <c r="W438" s="417"/>
      <c r="X438" s="417"/>
      <c r="Y438" s="417"/>
      <c r="Z438" s="417"/>
      <c r="AA438" s="417"/>
      <c r="AB438" s="417"/>
      <c r="AC438" s="417"/>
      <c r="AD438" s="417"/>
      <c r="AE438" s="417"/>
      <c r="AF438" s="417"/>
      <c r="AG438" s="417"/>
      <c r="AH438" s="417"/>
      <c r="AI438" s="417"/>
    </row>
    <row r="439" spans="14:35">
      <c r="N439" s="417"/>
      <c r="O439" s="2322"/>
      <c r="P439" s="2322"/>
      <c r="R439" s="417"/>
      <c r="V439" s="417"/>
      <c r="W439" s="417"/>
      <c r="X439" s="417"/>
      <c r="Y439" s="417"/>
      <c r="Z439" s="417"/>
      <c r="AA439" s="417"/>
      <c r="AB439" s="417"/>
      <c r="AC439" s="417"/>
      <c r="AD439" s="417"/>
      <c r="AE439" s="417"/>
      <c r="AF439" s="417"/>
      <c r="AG439" s="417"/>
      <c r="AH439" s="417"/>
      <c r="AI439" s="417"/>
    </row>
    <row r="440" spans="14:35">
      <c r="N440" s="417"/>
      <c r="O440" s="2322"/>
      <c r="P440" s="2322"/>
      <c r="R440" s="417"/>
      <c r="V440" s="417"/>
      <c r="W440" s="417"/>
      <c r="X440" s="417"/>
      <c r="Y440" s="417"/>
      <c r="Z440" s="417"/>
      <c r="AA440" s="417"/>
      <c r="AB440" s="417"/>
      <c r="AC440" s="417"/>
      <c r="AD440" s="417"/>
      <c r="AE440" s="417"/>
      <c r="AF440" s="417"/>
      <c r="AG440" s="417"/>
      <c r="AH440" s="417"/>
      <c r="AI440" s="417"/>
    </row>
    <row r="441" spans="14:35">
      <c r="N441" s="417"/>
      <c r="O441" s="2322"/>
      <c r="P441" s="2322"/>
      <c r="R441" s="417"/>
      <c r="V441" s="417"/>
      <c r="W441" s="417"/>
      <c r="X441" s="417"/>
      <c r="Y441" s="417"/>
      <c r="Z441" s="417"/>
      <c r="AA441" s="417"/>
      <c r="AB441" s="417"/>
      <c r="AC441" s="417"/>
      <c r="AD441" s="417"/>
      <c r="AE441" s="417"/>
      <c r="AF441" s="417"/>
      <c r="AG441" s="417"/>
      <c r="AH441" s="417"/>
      <c r="AI441" s="417"/>
    </row>
    <row r="442" spans="14:35">
      <c r="N442" s="417"/>
      <c r="O442" s="2322"/>
      <c r="P442" s="2322"/>
      <c r="R442" s="417"/>
      <c r="V442" s="417"/>
      <c r="W442" s="417"/>
      <c r="X442" s="417"/>
      <c r="Y442" s="417"/>
      <c r="Z442" s="417"/>
      <c r="AA442" s="417"/>
      <c r="AB442" s="417"/>
      <c r="AC442" s="417"/>
      <c r="AD442" s="417"/>
      <c r="AE442" s="417"/>
      <c r="AF442" s="417"/>
      <c r="AG442" s="417"/>
      <c r="AH442" s="417"/>
      <c r="AI442" s="417"/>
    </row>
    <row r="443" spans="14:35">
      <c r="N443" s="417"/>
      <c r="O443" s="2322"/>
      <c r="P443" s="2322"/>
      <c r="R443" s="417"/>
      <c r="V443" s="417"/>
      <c r="W443" s="417"/>
      <c r="X443" s="417"/>
      <c r="Y443" s="417"/>
      <c r="Z443" s="417"/>
      <c r="AA443" s="417"/>
      <c r="AB443" s="417"/>
      <c r="AC443" s="417"/>
      <c r="AD443" s="417"/>
      <c r="AE443" s="417"/>
      <c r="AF443" s="417"/>
      <c r="AG443" s="417"/>
      <c r="AH443" s="417"/>
      <c r="AI443" s="417"/>
    </row>
    <row r="444" spans="14:35">
      <c r="N444" s="417"/>
      <c r="O444" s="2322"/>
      <c r="P444" s="2322"/>
      <c r="R444" s="417"/>
      <c r="V444" s="417"/>
      <c r="W444" s="417"/>
      <c r="X444" s="417"/>
      <c r="Y444" s="417"/>
      <c r="Z444" s="417"/>
      <c r="AA444" s="417"/>
      <c r="AB444" s="417"/>
      <c r="AC444" s="417"/>
      <c r="AD444" s="417"/>
      <c r="AE444" s="417"/>
      <c r="AF444" s="417"/>
      <c r="AG444" s="417"/>
      <c r="AH444" s="417"/>
      <c r="AI444" s="417"/>
    </row>
    <row r="445" spans="14:35">
      <c r="N445" s="417"/>
      <c r="O445" s="2322"/>
      <c r="P445" s="2322"/>
      <c r="R445" s="417"/>
      <c r="V445" s="417"/>
      <c r="W445" s="417"/>
      <c r="X445" s="417"/>
      <c r="Y445" s="417"/>
      <c r="Z445" s="417"/>
      <c r="AA445" s="417"/>
      <c r="AB445" s="417"/>
      <c r="AC445" s="417"/>
      <c r="AD445" s="417"/>
      <c r="AE445" s="417"/>
      <c r="AF445" s="417"/>
      <c r="AG445" s="417"/>
      <c r="AH445" s="417"/>
      <c r="AI445" s="417"/>
    </row>
    <row r="446" spans="14:35">
      <c r="N446" s="417"/>
      <c r="O446" s="2322"/>
      <c r="P446" s="2322"/>
      <c r="R446" s="417"/>
      <c r="V446" s="417"/>
      <c r="W446" s="417"/>
      <c r="X446" s="417"/>
      <c r="Y446" s="417"/>
      <c r="Z446" s="417"/>
      <c r="AA446" s="417"/>
      <c r="AB446" s="417"/>
      <c r="AC446" s="417"/>
      <c r="AD446" s="417"/>
      <c r="AE446" s="417"/>
      <c r="AF446" s="417"/>
      <c r="AG446" s="417"/>
      <c r="AH446" s="417"/>
      <c r="AI446" s="417"/>
    </row>
    <row r="447" spans="14:35">
      <c r="N447" s="417"/>
      <c r="O447" s="2322"/>
      <c r="P447" s="2322"/>
      <c r="R447" s="417"/>
      <c r="V447" s="417"/>
      <c r="W447" s="417"/>
      <c r="X447" s="417"/>
      <c r="Y447" s="417"/>
      <c r="Z447" s="417"/>
      <c r="AA447" s="417"/>
      <c r="AB447" s="417"/>
      <c r="AC447" s="417"/>
      <c r="AD447" s="417"/>
      <c r="AE447" s="417"/>
      <c r="AF447" s="417"/>
      <c r="AG447" s="417"/>
      <c r="AH447" s="417"/>
      <c r="AI447" s="417"/>
    </row>
    <row r="448" spans="14:35">
      <c r="N448" s="417"/>
      <c r="O448" s="2322"/>
      <c r="P448" s="2322"/>
      <c r="R448" s="417"/>
      <c r="V448" s="417"/>
      <c r="W448" s="417"/>
      <c r="X448" s="417"/>
      <c r="Y448" s="417"/>
      <c r="Z448" s="417"/>
      <c r="AA448" s="417"/>
      <c r="AB448" s="417"/>
      <c r="AC448" s="417"/>
      <c r="AD448" s="417"/>
      <c r="AE448" s="417"/>
      <c r="AF448" s="417"/>
      <c r="AG448" s="417"/>
      <c r="AH448" s="417"/>
      <c r="AI448" s="417"/>
    </row>
    <row r="449" spans="14:35">
      <c r="N449" s="417"/>
      <c r="O449" s="2322"/>
      <c r="P449" s="2322"/>
      <c r="R449" s="417"/>
      <c r="V449" s="417"/>
      <c r="W449" s="417"/>
      <c r="X449" s="417"/>
      <c r="Y449" s="417"/>
      <c r="Z449" s="417"/>
      <c r="AA449" s="417"/>
      <c r="AB449" s="417"/>
      <c r="AC449" s="417"/>
      <c r="AD449" s="417"/>
      <c r="AE449" s="417"/>
      <c r="AF449" s="417"/>
      <c r="AG449" s="417"/>
      <c r="AH449" s="417"/>
      <c r="AI449" s="417"/>
    </row>
    <row r="450" spans="14:35">
      <c r="N450" s="417"/>
      <c r="O450" s="2322"/>
      <c r="P450" s="2322"/>
      <c r="R450" s="417"/>
      <c r="V450" s="417"/>
      <c r="W450" s="417"/>
      <c r="X450" s="417"/>
      <c r="Y450" s="417"/>
      <c r="Z450" s="417"/>
      <c r="AA450" s="417"/>
      <c r="AB450" s="417"/>
      <c r="AC450" s="417"/>
      <c r="AD450" s="417"/>
      <c r="AE450" s="417"/>
      <c r="AF450" s="417"/>
      <c r="AG450" s="417"/>
      <c r="AH450" s="417"/>
      <c r="AI450" s="417"/>
    </row>
    <row r="451" spans="14:35">
      <c r="N451" s="417"/>
      <c r="O451" s="2322"/>
      <c r="P451" s="2322"/>
      <c r="R451" s="417"/>
      <c r="V451" s="417"/>
      <c r="W451" s="417"/>
      <c r="X451" s="417"/>
      <c r="Y451" s="417"/>
      <c r="Z451" s="417"/>
      <c r="AA451" s="417"/>
      <c r="AB451" s="417"/>
      <c r="AC451" s="417"/>
      <c r="AD451" s="417"/>
      <c r="AE451" s="417"/>
      <c r="AF451" s="417"/>
      <c r="AG451" s="417"/>
      <c r="AH451" s="417"/>
      <c r="AI451" s="417"/>
    </row>
    <row r="452" spans="14:35">
      <c r="N452" s="417"/>
      <c r="O452" s="2322"/>
      <c r="P452" s="2322"/>
      <c r="R452" s="417"/>
      <c r="V452" s="417"/>
      <c r="W452" s="417"/>
      <c r="X452" s="417"/>
      <c r="Y452" s="417"/>
      <c r="Z452" s="417"/>
      <c r="AA452" s="417"/>
      <c r="AB452" s="417"/>
      <c r="AC452" s="417"/>
      <c r="AD452" s="417"/>
      <c r="AE452" s="417"/>
      <c r="AF452" s="417"/>
      <c r="AG452" s="417"/>
      <c r="AH452" s="417"/>
      <c r="AI452" s="417"/>
    </row>
    <row r="453" spans="14:35">
      <c r="N453" s="417"/>
      <c r="O453" s="2322"/>
      <c r="P453" s="2322"/>
      <c r="R453" s="417"/>
      <c r="V453" s="417"/>
      <c r="W453" s="417"/>
      <c r="X453" s="417"/>
      <c r="Y453" s="417"/>
      <c r="Z453" s="417"/>
      <c r="AA453" s="417"/>
      <c r="AB453" s="417"/>
      <c r="AC453" s="417"/>
      <c r="AD453" s="417"/>
      <c r="AE453" s="417"/>
      <c r="AF453" s="417"/>
      <c r="AG453" s="417"/>
      <c r="AH453" s="417"/>
      <c r="AI453" s="417"/>
    </row>
    <row r="454" spans="14:35">
      <c r="N454" s="417"/>
      <c r="O454" s="2322"/>
      <c r="P454" s="2322"/>
      <c r="R454" s="417"/>
      <c r="V454" s="417"/>
      <c r="W454" s="417"/>
      <c r="X454" s="417"/>
      <c r="Y454" s="417"/>
      <c r="Z454" s="417"/>
      <c r="AA454" s="417"/>
      <c r="AB454" s="417"/>
      <c r="AC454" s="417"/>
      <c r="AD454" s="417"/>
      <c r="AE454" s="417"/>
      <c r="AF454" s="417"/>
      <c r="AG454" s="417"/>
      <c r="AH454" s="417"/>
      <c r="AI454" s="417"/>
    </row>
    <row r="455" spans="14:35">
      <c r="N455" s="417"/>
      <c r="O455" s="2322"/>
      <c r="P455" s="2322"/>
      <c r="R455" s="417"/>
      <c r="V455" s="417"/>
      <c r="W455" s="417"/>
      <c r="X455" s="417"/>
      <c r="Y455" s="417"/>
      <c r="Z455" s="417"/>
      <c r="AA455" s="417"/>
      <c r="AB455" s="417"/>
      <c r="AC455" s="417"/>
      <c r="AD455" s="417"/>
      <c r="AE455" s="417"/>
      <c r="AF455" s="417"/>
      <c r="AG455" s="417"/>
      <c r="AH455" s="417"/>
      <c r="AI455" s="417"/>
    </row>
    <row r="456" spans="14:35">
      <c r="N456" s="417"/>
      <c r="O456" s="2322"/>
      <c r="P456" s="2322"/>
      <c r="R456" s="417"/>
      <c r="V456" s="417"/>
      <c r="W456" s="417"/>
      <c r="X456" s="417"/>
      <c r="Y456" s="417"/>
      <c r="Z456" s="417"/>
      <c r="AA456" s="417"/>
      <c r="AB456" s="417"/>
      <c r="AC456" s="417"/>
      <c r="AD456" s="417"/>
      <c r="AE456" s="417"/>
      <c r="AF456" s="417"/>
      <c r="AG456" s="417"/>
      <c r="AH456" s="417"/>
      <c r="AI456" s="417"/>
    </row>
    <row r="457" spans="14:35">
      <c r="N457" s="417"/>
      <c r="O457" s="2322"/>
      <c r="P457" s="2322"/>
      <c r="R457" s="417"/>
      <c r="V457" s="417"/>
      <c r="W457" s="417"/>
      <c r="X457" s="417"/>
      <c r="Y457" s="417"/>
      <c r="Z457" s="417"/>
      <c r="AA457" s="417"/>
      <c r="AB457" s="417"/>
      <c r="AC457" s="417"/>
      <c r="AD457" s="417"/>
      <c r="AE457" s="417"/>
      <c r="AF457" s="417"/>
      <c r="AG457" s="417"/>
      <c r="AH457" s="417"/>
      <c r="AI457" s="417"/>
    </row>
    <row r="458" spans="14:35">
      <c r="N458" s="417"/>
      <c r="O458" s="2322"/>
      <c r="P458" s="2322"/>
      <c r="R458" s="417"/>
      <c r="V458" s="417"/>
      <c r="W458" s="417"/>
      <c r="X458" s="417"/>
      <c r="Y458" s="417"/>
      <c r="Z458" s="417"/>
      <c r="AA458" s="417"/>
      <c r="AB458" s="417"/>
      <c r="AC458" s="417"/>
      <c r="AD458" s="417"/>
      <c r="AE458" s="417"/>
      <c r="AF458" s="417"/>
      <c r="AG458" s="417"/>
      <c r="AH458" s="417"/>
      <c r="AI458" s="417"/>
    </row>
    <row r="459" spans="14:35">
      <c r="N459" s="417"/>
      <c r="O459" s="2322"/>
      <c r="P459" s="2322"/>
      <c r="R459" s="417"/>
      <c r="V459" s="417"/>
      <c r="W459" s="417"/>
      <c r="X459" s="417"/>
      <c r="Y459" s="417"/>
      <c r="Z459" s="417"/>
      <c r="AA459" s="417"/>
      <c r="AB459" s="417"/>
      <c r="AC459" s="417"/>
      <c r="AD459" s="417"/>
      <c r="AE459" s="417"/>
      <c r="AF459" s="417"/>
      <c r="AG459" s="417"/>
      <c r="AH459" s="417"/>
      <c r="AI459" s="417"/>
    </row>
    <row r="460" spans="14:35">
      <c r="N460" s="417"/>
      <c r="O460" s="2322"/>
      <c r="P460" s="2322"/>
      <c r="R460" s="417"/>
      <c r="V460" s="417"/>
      <c r="W460" s="417"/>
      <c r="X460" s="417"/>
      <c r="Y460" s="417"/>
      <c r="Z460" s="417"/>
      <c r="AA460" s="417"/>
      <c r="AB460" s="417"/>
      <c r="AC460" s="417"/>
      <c r="AD460" s="417"/>
      <c r="AE460" s="417"/>
      <c r="AF460" s="417"/>
      <c r="AG460" s="417"/>
      <c r="AH460" s="417"/>
      <c r="AI460" s="417"/>
    </row>
    <row r="461" spans="14:35">
      <c r="N461" s="417"/>
      <c r="O461" s="2322"/>
      <c r="P461" s="2322"/>
      <c r="R461" s="417"/>
      <c r="V461" s="417"/>
      <c r="W461" s="417"/>
      <c r="X461" s="417"/>
      <c r="Y461" s="417"/>
      <c r="Z461" s="417"/>
      <c r="AA461" s="417"/>
      <c r="AB461" s="417"/>
      <c r="AC461" s="417"/>
      <c r="AD461" s="417"/>
      <c r="AE461" s="417"/>
      <c r="AF461" s="417"/>
      <c r="AG461" s="417"/>
      <c r="AH461" s="417"/>
      <c r="AI461" s="417"/>
    </row>
    <row r="462" spans="14:35">
      <c r="N462" s="417"/>
      <c r="O462" s="2322"/>
      <c r="P462" s="2322"/>
      <c r="R462" s="417"/>
      <c r="V462" s="417"/>
      <c r="W462" s="417"/>
      <c r="X462" s="417"/>
      <c r="Y462" s="417"/>
      <c r="Z462" s="417"/>
      <c r="AA462" s="417"/>
      <c r="AB462" s="417"/>
      <c r="AC462" s="417"/>
      <c r="AD462" s="417"/>
      <c r="AE462" s="417"/>
      <c r="AF462" s="417"/>
      <c r="AG462" s="417"/>
      <c r="AH462" s="417"/>
      <c r="AI462" s="417"/>
    </row>
    <row r="463" spans="14:35">
      <c r="N463" s="417"/>
      <c r="O463" s="2322"/>
      <c r="P463" s="2322"/>
      <c r="R463" s="417"/>
      <c r="V463" s="417"/>
      <c r="W463" s="417"/>
      <c r="X463" s="417"/>
      <c r="Y463" s="417"/>
      <c r="Z463" s="417"/>
      <c r="AA463" s="417"/>
      <c r="AB463" s="417"/>
      <c r="AC463" s="417"/>
      <c r="AD463" s="417"/>
      <c r="AE463" s="417"/>
      <c r="AF463" s="417"/>
      <c r="AG463" s="417"/>
      <c r="AH463" s="417"/>
      <c r="AI463" s="417"/>
    </row>
    <row r="464" spans="14:35">
      <c r="N464" s="417"/>
      <c r="O464" s="2322"/>
      <c r="P464" s="2322"/>
      <c r="R464" s="417"/>
      <c r="V464" s="417"/>
      <c r="W464" s="417"/>
      <c r="X464" s="417"/>
      <c r="Y464" s="417"/>
      <c r="Z464" s="417"/>
      <c r="AA464" s="417"/>
      <c r="AB464" s="417"/>
      <c r="AC464" s="417"/>
      <c r="AD464" s="417"/>
      <c r="AE464" s="417"/>
      <c r="AF464" s="417"/>
      <c r="AG464" s="417"/>
      <c r="AH464" s="417"/>
      <c r="AI464" s="417"/>
    </row>
    <row r="465" spans="14:35">
      <c r="N465" s="417"/>
      <c r="O465" s="2322"/>
      <c r="P465" s="2322"/>
      <c r="R465" s="417"/>
      <c r="V465" s="417"/>
      <c r="W465" s="417"/>
      <c r="X465" s="417"/>
      <c r="Y465" s="417"/>
      <c r="Z465" s="417"/>
      <c r="AA465" s="417"/>
      <c r="AB465" s="417"/>
      <c r="AC465" s="417"/>
      <c r="AD465" s="417"/>
      <c r="AE465" s="417"/>
      <c r="AF465" s="417"/>
      <c r="AG465" s="417"/>
      <c r="AH465" s="417"/>
      <c r="AI465" s="417"/>
    </row>
    <row r="466" spans="14:35">
      <c r="N466" s="417"/>
      <c r="O466" s="2322"/>
      <c r="P466" s="2322"/>
      <c r="R466" s="417"/>
      <c r="V466" s="417"/>
      <c r="W466" s="417"/>
      <c r="X466" s="417"/>
      <c r="Y466" s="417"/>
      <c r="Z466" s="417"/>
      <c r="AA466" s="417"/>
      <c r="AB466" s="417"/>
      <c r="AC466" s="417"/>
      <c r="AD466" s="417"/>
      <c r="AE466" s="417"/>
      <c r="AF466" s="417"/>
      <c r="AG466" s="417"/>
      <c r="AH466" s="417"/>
      <c r="AI466" s="417"/>
    </row>
    <row r="467" spans="14:35">
      <c r="N467" s="417"/>
      <c r="O467" s="2322"/>
      <c r="P467" s="2322"/>
      <c r="R467" s="417"/>
      <c r="V467" s="417"/>
      <c r="W467" s="417"/>
      <c r="X467" s="417"/>
      <c r="Y467" s="417"/>
      <c r="Z467" s="417"/>
      <c r="AA467" s="417"/>
      <c r="AB467" s="417"/>
      <c r="AC467" s="417"/>
      <c r="AD467" s="417"/>
      <c r="AE467" s="417"/>
      <c r="AF467" s="417"/>
      <c r="AG467" s="417"/>
      <c r="AH467" s="417"/>
      <c r="AI467" s="417"/>
    </row>
    <row r="468" spans="14:35">
      <c r="N468" s="417"/>
      <c r="O468" s="2322"/>
      <c r="P468" s="2322"/>
      <c r="R468" s="417"/>
      <c r="V468" s="417"/>
      <c r="W468" s="417"/>
      <c r="X468" s="417"/>
      <c r="Y468" s="417"/>
      <c r="Z468" s="417"/>
      <c r="AA468" s="417"/>
      <c r="AB468" s="417"/>
      <c r="AC468" s="417"/>
      <c r="AD468" s="417"/>
      <c r="AE468" s="417"/>
      <c r="AF468" s="417"/>
      <c r="AG468" s="417"/>
      <c r="AH468" s="417"/>
      <c r="AI468" s="417"/>
    </row>
    <row r="469" spans="14:35">
      <c r="N469" s="417"/>
      <c r="O469" s="2322"/>
      <c r="P469" s="2322"/>
      <c r="R469" s="417"/>
      <c r="V469" s="417"/>
      <c r="W469" s="417"/>
      <c r="X469" s="417"/>
      <c r="Y469" s="417"/>
      <c r="Z469" s="417"/>
      <c r="AA469" s="417"/>
      <c r="AB469" s="417"/>
      <c r="AC469" s="417"/>
      <c r="AD469" s="417"/>
      <c r="AE469" s="417"/>
      <c r="AF469" s="417"/>
      <c r="AG469" s="417"/>
      <c r="AH469" s="417"/>
      <c r="AI469" s="417"/>
    </row>
    <row r="470" spans="14:35">
      <c r="N470" s="417"/>
      <c r="O470" s="2322"/>
      <c r="P470" s="2322"/>
      <c r="R470" s="417"/>
      <c r="V470" s="417"/>
      <c r="W470" s="417"/>
      <c r="X470" s="417"/>
      <c r="Y470" s="417"/>
      <c r="Z470" s="417"/>
      <c r="AA470" s="417"/>
      <c r="AB470" s="417"/>
      <c r="AC470" s="417"/>
      <c r="AD470" s="417"/>
      <c r="AE470" s="417"/>
      <c r="AF470" s="417"/>
      <c r="AG470" s="417"/>
      <c r="AH470" s="417"/>
      <c r="AI470" s="417"/>
    </row>
    <row r="471" spans="14:35">
      <c r="N471" s="417"/>
      <c r="O471" s="2322"/>
      <c r="P471" s="2322"/>
      <c r="R471" s="417"/>
      <c r="V471" s="417"/>
      <c r="W471" s="417"/>
      <c r="X471" s="417"/>
      <c r="Y471" s="417"/>
      <c r="Z471" s="417"/>
      <c r="AA471" s="417"/>
      <c r="AB471" s="417"/>
      <c r="AC471" s="417"/>
      <c r="AD471" s="417"/>
      <c r="AE471" s="417"/>
      <c r="AF471" s="417"/>
      <c r="AG471" s="417"/>
      <c r="AH471" s="417"/>
      <c r="AI471" s="417"/>
    </row>
    <row r="472" spans="14:35">
      <c r="N472" s="417"/>
      <c r="O472" s="2322"/>
      <c r="P472" s="2322"/>
      <c r="R472" s="417"/>
      <c r="V472" s="417"/>
      <c r="W472" s="417"/>
      <c r="X472" s="417"/>
      <c r="Y472" s="417"/>
      <c r="Z472" s="417"/>
      <c r="AA472" s="417"/>
      <c r="AB472" s="417"/>
      <c r="AC472" s="417"/>
      <c r="AD472" s="417"/>
      <c r="AE472" s="417"/>
      <c r="AF472" s="417"/>
      <c r="AG472" s="417"/>
      <c r="AH472" s="417"/>
      <c r="AI472" s="417"/>
    </row>
    <row r="473" spans="14:35">
      <c r="N473" s="417"/>
      <c r="O473" s="2322"/>
      <c r="P473" s="2322"/>
      <c r="R473" s="417"/>
      <c r="V473" s="417"/>
      <c r="W473" s="417"/>
      <c r="X473" s="417"/>
      <c r="Y473" s="417"/>
      <c r="Z473" s="417"/>
      <c r="AA473" s="417"/>
      <c r="AB473" s="417"/>
      <c r="AC473" s="417"/>
      <c r="AD473" s="417"/>
      <c r="AE473" s="417"/>
      <c r="AF473" s="417"/>
      <c r="AG473" s="417"/>
      <c r="AH473" s="417"/>
      <c r="AI473" s="417"/>
    </row>
    <row r="474" spans="14:35">
      <c r="N474" s="417"/>
      <c r="O474" s="2322"/>
      <c r="P474" s="2322"/>
      <c r="R474" s="417"/>
      <c r="V474" s="417"/>
      <c r="W474" s="417"/>
      <c r="X474" s="417"/>
      <c r="Y474" s="417"/>
      <c r="Z474" s="417"/>
      <c r="AA474" s="417"/>
      <c r="AB474" s="417"/>
      <c r="AC474" s="417"/>
      <c r="AD474" s="417"/>
      <c r="AE474" s="417"/>
      <c r="AF474" s="417"/>
      <c r="AG474" s="417"/>
      <c r="AH474" s="417"/>
      <c r="AI474" s="417"/>
    </row>
    <row r="475" spans="14:35">
      <c r="N475" s="417"/>
      <c r="O475" s="2322"/>
      <c r="P475" s="2322"/>
      <c r="R475" s="417"/>
      <c r="V475" s="417"/>
      <c r="W475" s="417"/>
      <c r="X475" s="417"/>
      <c r="Y475" s="417"/>
      <c r="Z475" s="417"/>
      <c r="AA475" s="417"/>
      <c r="AB475" s="417"/>
      <c r="AC475" s="417"/>
      <c r="AD475" s="417"/>
      <c r="AE475" s="417"/>
      <c r="AF475" s="417"/>
      <c r="AG475" s="417"/>
      <c r="AH475" s="417"/>
      <c r="AI475" s="417"/>
    </row>
    <row r="476" spans="14:35">
      <c r="N476" s="417"/>
      <c r="O476" s="2322"/>
      <c r="P476" s="2322"/>
      <c r="R476" s="417"/>
      <c r="V476" s="417"/>
      <c r="W476" s="417"/>
      <c r="X476" s="417"/>
      <c r="Y476" s="417"/>
      <c r="Z476" s="417"/>
      <c r="AA476" s="417"/>
      <c r="AB476" s="417"/>
      <c r="AC476" s="417"/>
      <c r="AD476" s="417"/>
      <c r="AE476" s="417"/>
      <c r="AF476" s="417"/>
      <c r="AG476" s="417"/>
      <c r="AH476" s="417"/>
      <c r="AI476" s="417"/>
    </row>
    <row r="477" spans="14:35">
      <c r="N477" s="417"/>
      <c r="O477" s="2322"/>
      <c r="P477" s="2322"/>
      <c r="R477" s="417"/>
      <c r="V477" s="417"/>
      <c r="W477" s="417"/>
      <c r="X477" s="417"/>
      <c r="Y477" s="417"/>
      <c r="Z477" s="417"/>
      <c r="AA477" s="417"/>
      <c r="AB477" s="417"/>
      <c r="AC477" s="417"/>
      <c r="AD477" s="417"/>
      <c r="AE477" s="417"/>
      <c r="AF477" s="417"/>
      <c r="AG477" s="417"/>
      <c r="AH477" s="417"/>
      <c r="AI477" s="417"/>
    </row>
    <row r="478" spans="14:35">
      <c r="N478" s="417"/>
      <c r="O478" s="2322"/>
      <c r="P478" s="2322"/>
      <c r="R478" s="417"/>
      <c r="V478" s="417"/>
      <c r="W478" s="417"/>
      <c r="X478" s="417"/>
      <c r="Y478" s="417"/>
      <c r="Z478" s="417"/>
      <c r="AA478" s="417"/>
      <c r="AB478" s="417"/>
      <c r="AC478" s="417"/>
      <c r="AD478" s="417"/>
      <c r="AE478" s="417"/>
      <c r="AF478" s="417"/>
      <c r="AG478" s="417"/>
      <c r="AH478" s="417"/>
      <c r="AI478" s="417"/>
    </row>
    <row r="479" spans="14:35">
      <c r="N479" s="417"/>
      <c r="O479" s="2322"/>
      <c r="P479" s="2322"/>
      <c r="R479" s="417"/>
      <c r="V479" s="417"/>
      <c r="W479" s="417"/>
      <c r="X479" s="417"/>
      <c r="Y479" s="417"/>
      <c r="Z479" s="417"/>
      <c r="AA479" s="417"/>
      <c r="AB479" s="417"/>
      <c r="AC479" s="417"/>
      <c r="AD479" s="417"/>
      <c r="AE479" s="417"/>
      <c r="AF479" s="417"/>
      <c r="AG479" s="417"/>
      <c r="AH479" s="417"/>
      <c r="AI479" s="417"/>
    </row>
    <row r="480" spans="14:35">
      <c r="N480" s="417"/>
      <c r="O480" s="2322"/>
      <c r="P480" s="2322"/>
      <c r="R480" s="417"/>
      <c r="V480" s="417"/>
      <c r="W480" s="417"/>
      <c r="X480" s="417"/>
      <c r="Y480" s="417"/>
      <c r="Z480" s="417"/>
      <c r="AA480" s="417"/>
      <c r="AB480" s="417"/>
      <c r="AC480" s="417"/>
      <c r="AD480" s="417"/>
      <c r="AE480" s="417"/>
      <c r="AF480" s="417"/>
      <c r="AG480" s="417"/>
      <c r="AH480" s="417"/>
      <c r="AI480" s="417"/>
    </row>
    <row r="481" spans="14:35">
      <c r="N481" s="417"/>
      <c r="O481" s="2322"/>
      <c r="P481" s="2322"/>
      <c r="R481" s="417"/>
      <c r="V481" s="417"/>
      <c r="W481" s="417"/>
      <c r="X481" s="417"/>
      <c r="Y481" s="417"/>
      <c r="Z481" s="417"/>
      <c r="AA481" s="417"/>
      <c r="AB481" s="417"/>
      <c r="AC481" s="417"/>
      <c r="AD481" s="417"/>
      <c r="AE481" s="417"/>
      <c r="AF481" s="417"/>
      <c r="AG481" s="417"/>
      <c r="AH481" s="417"/>
      <c r="AI481" s="417"/>
    </row>
    <row r="482" spans="14:35">
      <c r="N482" s="417"/>
      <c r="O482" s="2322"/>
      <c r="P482" s="2322"/>
      <c r="R482" s="417"/>
      <c r="V482" s="417"/>
      <c r="W482" s="417"/>
      <c r="X482" s="417"/>
      <c r="Y482" s="417"/>
      <c r="Z482" s="417"/>
      <c r="AA482" s="417"/>
      <c r="AB482" s="417"/>
      <c r="AC482" s="417"/>
      <c r="AD482" s="417"/>
      <c r="AE482" s="417"/>
      <c r="AF482" s="417"/>
      <c r="AG482" s="417"/>
      <c r="AH482" s="417"/>
      <c r="AI482" s="417"/>
    </row>
    <row r="483" spans="14:35">
      <c r="N483" s="417"/>
      <c r="O483" s="2322"/>
      <c r="P483" s="2322"/>
      <c r="R483" s="417"/>
      <c r="V483" s="417"/>
      <c r="W483" s="417"/>
      <c r="X483" s="417"/>
      <c r="Y483" s="417"/>
      <c r="Z483" s="417"/>
      <c r="AA483" s="417"/>
      <c r="AB483" s="417"/>
      <c r="AC483" s="417"/>
      <c r="AD483" s="417"/>
      <c r="AE483" s="417"/>
      <c r="AF483" s="417"/>
      <c r="AG483" s="417"/>
      <c r="AH483" s="417"/>
      <c r="AI483" s="417"/>
    </row>
    <row r="484" spans="14:35">
      <c r="N484" s="417"/>
      <c r="O484" s="2322"/>
      <c r="P484" s="2322"/>
      <c r="R484" s="417"/>
      <c r="V484" s="417"/>
      <c r="W484" s="417"/>
      <c r="X484" s="417"/>
      <c r="Y484" s="417"/>
      <c r="Z484" s="417"/>
      <c r="AA484" s="417"/>
      <c r="AB484" s="417"/>
      <c r="AC484" s="417"/>
      <c r="AD484" s="417"/>
      <c r="AE484" s="417"/>
      <c r="AF484" s="417"/>
      <c r="AG484" s="417"/>
      <c r="AH484" s="417"/>
      <c r="AI484" s="417"/>
    </row>
    <row r="485" spans="14:35">
      <c r="N485" s="417"/>
      <c r="O485" s="2322"/>
      <c r="P485" s="2322"/>
      <c r="R485" s="417"/>
      <c r="V485" s="417"/>
      <c r="W485" s="417"/>
      <c r="X485" s="417"/>
      <c r="Y485" s="417"/>
      <c r="Z485" s="417"/>
      <c r="AA485" s="417"/>
      <c r="AB485" s="417"/>
      <c r="AC485" s="417"/>
      <c r="AD485" s="417"/>
      <c r="AE485" s="417"/>
      <c r="AF485" s="417"/>
      <c r="AG485" s="417"/>
      <c r="AH485" s="417"/>
      <c r="AI485" s="417"/>
    </row>
    <row r="486" spans="14:35">
      <c r="N486" s="417"/>
      <c r="O486" s="2322"/>
      <c r="P486" s="2322"/>
      <c r="R486" s="417"/>
      <c r="V486" s="417"/>
      <c r="W486" s="417"/>
      <c r="X486" s="417"/>
      <c r="Y486" s="417"/>
      <c r="Z486" s="417"/>
      <c r="AA486" s="417"/>
      <c r="AB486" s="417"/>
      <c r="AC486" s="417"/>
      <c r="AD486" s="417"/>
      <c r="AE486" s="417"/>
      <c r="AF486" s="417"/>
      <c r="AG486" s="417"/>
      <c r="AH486" s="417"/>
      <c r="AI486" s="417"/>
    </row>
    <row r="487" spans="14:35">
      <c r="N487" s="417"/>
      <c r="O487" s="2322"/>
      <c r="P487" s="2322"/>
      <c r="R487" s="417"/>
      <c r="V487" s="417"/>
      <c r="W487" s="417"/>
      <c r="X487" s="417"/>
      <c r="Y487" s="417"/>
      <c r="Z487" s="417"/>
      <c r="AA487" s="417"/>
      <c r="AB487" s="417"/>
      <c r="AC487" s="417"/>
      <c r="AD487" s="417"/>
      <c r="AE487" s="417"/>
      <c r="AF487" s="417"/>
      <c r="AG487" s="417"/>
      <c r="AH487" s="417"/>
      <c r="AI487" s="417"/>
    </row>
    <row r="488" spans="14:35">
      <c r="N488" s="417"/>
      <c r="O488" s="2322"/>
      <c r="P488" s="2322"/>
      <c r="R488" s="417"/>
      <c r="V488" s="417"/>
      <c r="W488" s="417"/>
      <c r="X488" s="417"/>
      <c r="Y488" s="417"/>
      <c r="Z488" s="417"/>
      <c r="AA488" s="417"/>
      <c r="AB488" s="417"/>
      <c r="AC488" s="417"/>
      <c r="AD488" s="417"/>
      <c r="AE488" s="417"/>
      <c r="AF488" s="417"/>
      <c r="AG488" s="417"/>
      <c r="AH488" s="417"/>
      <c r="AI488" s="417"/>
    </row>
  </sheetData>
  <mergeCells count="25">
    <mergeCell ref="B112:B122"/>
    <mergeCell ref="G69:I69"/>
    <mergeCell ref="K69:M69"/>
    <mergeCell ref="O69:Q69"/>
    <mergeCell ref="C128:D128"/>
    <mergeCell ref="B71:B75"/>
    <mergeCell ref="B123:B127"/>
    <mergeCell ref="B5:B6"/>
    <mergeCell ref="C5:D6"/>
    <mergeCell ref="B7:B27"/>
    <mergeCell ref="B69:B70"/>
    <mergeCell ref="B94:B104"/>
    <mergeCell ref="B105:B111"/>
    <mergeCell ref="B76:B92"/>
    <mergeCell ref="C69:D70"/>
    <mergeCell ref="S4:U4"/>
    <mergeCell ref="S5:U5"/>
    <mergeCell ref="S69:U69"/>
    <mergeCell ref="G5:I5"/>
    <mergeCell ref="B28:B58"/>
    <mergeCell ref="B2:Q2"/>
    <mergeCell ref="B3:Q3"/>
    <mergeCell ref="B59:B66"/>
    <mergeCell ref="K5:M5"/>
    <mergeCell ref="O5:Q5"/>
  </mergeCells>
  <printOptions horizontalCentered="1"/>
  <pageMargins left="0.86614173228346458" right="0.98425196850393704" top="0.86614173228346458" bottom="0.94488188976377963" header="0.51181102362204722" footer="0.51181102362204722"/>
  <pageSetup scale="56" orientation="portrait" r:id="rId1"/>
  <headerFooter alignWithMargins="0">
    <oddFooter>&amp;F</oddFooter>
  </headerFooter>
  <colBreaks count="1" manualBreakCount="1">
    <brk id="20" max="13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51168-171E-482C-A70E-C29C37CDFFE2}">
  <dimension ref="A1:CJ486"/>
  <sheetViews>
    <sheetView view="pageBreakPreview" zoomScaleNormal="100" zoomScaleSheetLayoutView="100" workbookViewId="0">
      <selection activeCell="K15" sqref="K15"/>
    </sheetView>
  </sheetViews>
  <sheetFormatPr baseColWidth="10" defaultRowHeight="12.75"/>
  <cols>
    <col min="1" max="1" width="7.140625" style="356" customWidth="1"/>
    <col min="2" max="2" width="2.5703125" style="63" customWidth="1"/>
    <col min="3" max="3" width="46.28515625" style="63" customWidth="1"/>
    <col min="4" max="4" width="5.42578125" style="2231" customWidth="1"/>
    <col min="5" max="5" width="5" style="2231" customWidth="1"/>
    <col min="6" max="6" width="3.7109375" style="2231" customWidth="1"/>
    <col min="7" max="7" width="4.5703125" style="2231" customWidth="1"/>
    <col min="8" max="8" width="3.7109375" style="2231" customWidth="1"/>
    <col min="9" max="9" width="3.42578125" style="2231" customWidth="1"/>
    <col min="10" max="10" width="3.5703125" style="2231" customWidth="1"/>
    <col min="11" max="11" width="4.85546875" style="2231" customWidth="1"/>
    <col min="12" max="12" width="0.5703125" style="2231" customWidth="1"/>
    <col min="13" max="13" width="3.7109375" style="2231" customWidth="1"/>
    <col min="14" max="14" width="4.85546875" style="2231" customWidth="1"/>
    <col min="15" max="19" width="3.7109375" style="2231" customWidth="1"/>
    <col min="20" max="20" width="5.140625" style="2231" customWidth="1"/>
    <col min="21" max="21" width="1.7109375" style="63" customWidth="1"/>
    <col min="22" max="22" width="11.42578125" style="63"/>
    <col min="23" max="23" width="13.42578125" style="63" customWidth="1"/>
    <col min="24" max="24" width="3.7109375" style="63" customWidth="1"/>
    <col min="25" max="25" width="1.7109375" style="63" customWidth="1"/>
    <col min="26" max="26" width="27.7109375" style="63" customWidth="1"/>
    <col min="27" max="27" width="3.85546875" style="63" customWidth="1"/>
    <col min="28" max="34" width="3.7109375" style="63" customWidth="1"/>
    <col min="35" max="35" width="1.7109375" style="63" customWidth="1"/>
    <col min="36" max="44" width="3.7109375" style="63" customWidth="1"/>
    <col min="45" max="16384" width="11.42578125" style="63"/>
  </cols>
  <sheetData>
    <row r="1" spans="1:88" ht="3.75" customHeight="1">
      <c r="B1" s="417"/>
      <c r="C1" s="417"/>
    </row>
    <row r="2" spans="1:88" ht="12" customHeight="1">
      <c r="A2" s="1840" t="s">
        <v>1211</v>
      </c>
      <c r="B2" s="1840"/>
      <c r="C2" s="1840"/>
      <c r="D2" s="1840"/>
      <c r="E2" s="1840"/>
      <c r="F2" s="1840"/>
      <c r="G2" s="1840"/>
      <c r="H2" s="1840"/>
      <c r="I2" s="1840"/>
      <c r="J2" s="1840"/>
      <c r="K2" s="1840"/>
      <c r="L2" s="1840"/>
      <c r="M2" s="1840"/>
      <c r="N2" s="1840"/>
      <c r="O2" s="1840"/>
      <c r="P2" s="1840"/>
      <c r="Q2" s="1840"/>
      <c r="R2" s="1840"/>
      <c r="S2" s="1840"/>
      <c r="T2" s="1840"/>
      <c r="U2" s="2282"/>
      <c r="W2" s="617"/>
      <c r="X2" s="617"/>
      <c r="Y2" s="562"/>
      <c r="Z2" s="2282"/>
      <c r="AA2" s="103"/>
      <c r="AB2" s="103"/>
      <c r="AC2" s="103"/>
      <c r="AD2" s="103"/>
      <c r="AE2" s="2282"/>
      <c r="AF2" s="2282"/>
      <c r="AG2" s="2282"/>
      <c r="AH2" s="2282"/>
      <c r="AI2" s="2282"/>
      <c r="AJ2" s="2282"/>
      <c r="AK2" s="2282"/>
      <c r="AL2" s="2282"/>
      <c r="AM2" s="2282"/>
      <c r="AN2" s="2282"/>
      <c r="AO2" s="2282"/>
      <c r="AP2" s="2282"/>
      <c r="AQ2" s="2282"/>
      <c r="AR2" s="617"/>
      <c r="AS2" s="617"/>
      <c r="AT2" s="562"/>
      <c r="AU2" s="2282"/>
      <c r="AV2" s="103"/>
      <c r="AW2" s="103"/>
      <c r="AX2" s="103"/>
      <c r="AY2" s="103"/>
      <c r="AZ2" s="2282"/>
      <c r="BA2" s="2282"/>
      <c r="BB2" s="2282"/>
      <c r="BC2" s="2282"/>
      <c r="BD2" s="2282"/>
      <c r="BE2" s="2282"/>
      <c r="BF2" s="2282"/>
      <c r="BG2" s="2282"/>
      <c r="BH2" s="2282"/>
      <c r="BI2" s="2282"/>
      <c r="BJ2" s="2282"/>
      <c r="BK2" s="2282"/>
      <c r="BL2" s="2282"/>
      <c r="BM2" s="617"/>
      <c r="BN2" s="617"/>
      <c r="BO2" s="562"/>
      <c r="BP2" s="2282"/>
      <c r="BQ2" s="103"/>
      <c r="BR2" s="103"/>
      <c r="BS2" s="103"/>
      <c r="BT2" s="103"/>
      <c r="BU2" s="2282"/>
      <c r="BV2" s="2282"/>
      <c r="BW2" s="2282"/>
      <c r="BX2" s="2282"/>
      <c r="BY2" s="2282"/>
      <c r="BZ2" s="2282"/>
      <c r="CA2" s="2282"/>
      <c r="CB2" s="2282"/>
      <c r="CC2" s="2282"/>
      <c r="CD2" s="2282"/>
      <c r="CE2" s="2282"/>
      <c r="CF2" s="2282"/>
      <c r="CG2" s="2282"/>
      <c r="CH2" s="617"/>
      <c r="CI2" s="617"/>
      <c r="CJ2" s="562"/>
    </row>
    <row r="3" spans="1:88" ht="12" customHeight="1">
      <c r="A3" s="1840" t="s">
        <v>55</v>
      </c>
      <c r="B3" s="1840"/>
      <c r="C3" s="1840"/>
      <c r="D3" s="1840"/>
      <c r="E3" s="1840"/>
      <c r="F3" s="1840"/>
      <c r="G3" s="1840"/>
      <c r="H3" s="1840"/>
      <c r="I3" s="1840"/>
      <c r="J3" s="1840"/>
      <c r="K3" s="1840"/>
      <c r="L3" s="1840"/>
      <c r="M3" s="1840"/>
      <c r="N3" s="1840"/>
      <c r="O3" s="1840"/>
      <c r="P3" s="1840"/>
      <c r="Q3" s="1840"/>
      <c r="R3" s="1840"/>
      <c r="S3" s="1840"/>
      <c r="T3" s="1840"/>
      <c r="U3" s="2282"/>
      <c r="W3" s="617"/>
      <c r="X3" s="617"/>
    </row>
    <row r="4" spans="1:88" ht="3.75" customHeight="1" thickBot="1">
      <c r="A4" s="2281"/>
      <c r="B4" s="2281"/>
      <c r="C4" s="2281"/>
      <c r="D4" s="2264"/>
      <c r="E4" s="2264"/>
      <c r="F4" s="2264"/>
      <c r="G4" s="2264"/>
      <c r="H4" s="2264"/>
      <c r="I4" s="2264"/>
      <c r="J4" s="2264"/>
      <c r="K4" s="2264"/>
      <c r="L4" s="2264"/>
      <c r="M4" s="2264"/>
      <c r="N4" s="2264"/>
      <c r="O4" s="2264"/>
      <c r="P4" s="2264"/>
      <c r="Q4" s="2264"/>
      <c r="R4" s="2264"/>
      <c r="S4" s="2264"/>
      <c r="T4" s="2264"/>
      <c r="W4" s="103"/>
      <c r="X4" s="103"/>
    </row>
    <row r="5" spans="1:88" s="66" customFormat="1" ht="11.25" customHeight="1">
      <c r="A5" s="1841" t="s">
        <v>32</v>
      </c>
      <c r="B5" s="1845" t="s">
        <v>561</v>
      </c>
      <c r="C5" s="1845"/>
      <c r="D5" s="2280" t="s">
        <v>1210</v>
      </c>
      <c r="E5" s="2280"/>
      <c r="F5" s="2280"/>
      <c r="G5" s="2280"/>
      <c r="H5" s="2280"/>
      <c r="I5" s="2280"/>
      <c r="J5" s="2280"/>
      <c r="K5" s="2280"/>
      <c r="L5" s="2279"/>
      <c r="M5" s="2278" t="s">
        <v>1209</v>
      </c>
      <c r="N5" s="2278"/>
      <c r="O5" s="2278"/>
      <c r="P5" s="2278"/>
      <c r="Q5" s="2278"/>
      <c r="R5" s="2278"/>
      <c r="S5" s="2278"/>
      <c r="T5" s="2277"/>
    </row>
    <row r="6" spans="1:88" s="417" customFormat="1" ht="30.75" customHeight="1">
      <c r="A6" s="1862"/>
      <c r="B6" s="1846"/>
      <c r="C6" s="1846"/>
      <c r="D6" s="2256" t="s">
        <v>1208</v>
      </c>
      <c r="E6" s="2256">
        <v>18</v>
      </c>
      <c r="F6" s="2256">
        <v>19</v>
      </c>
      <c r="G6" s="2256" t="s">
        <v>1207</v>
      </c>
      <c r="H6" s="2256" t="s">
        <v>1206</v>
      </c>
      <c r="I6" s="2256" t="s">
        <v>1205</v>
      </c>
      <c r="J6" s="2256" t="s">
        <v>1204</v>
      </c>
      <c r="K6" s="2256" t="s">
        <v>6</v>
      </c>
      <c r="L6" s="2257"/>
      <c r="M6" s="2256" t="s">
        <v>1208</v>
      </c>
      <c r="N6" s="2256">
        <v>18</v>
      </c>
      <c r="O6" s="2256">
        <v>19</v>
      </c>
      <c r="P6" s="2256" t="s">
        <v>1207</v>
      </c>
      <c r="Q6" s="2256" t="s">
        <v>1206</v>
      </c>
      <c r="R6" s="2256" t="s">
        <v>1205</v>
      </c>
      <c r="S6" s="2256" t="s">
        <v>1204</v>
      </c>
      <c r="T6" s="2276" t="s">
        <v>6</v>
      </c>
      <c r="U6" s="551"/>
      <c r="V6" s="551"/>
    </row>
    <row r="7" spans="1:88" s="66" customFormat="1" ht="12" customHeight="1">
      <c r="A7" s="1712">
        <v>1401</v>
      </c>
      <c r="B7" s="342" t="s">
        <v>12</v>
      </c>
      <c r="C7" s="97"/>
      <c r="D7" s="1949">
        <f>SUM(D8,D11,D14,D16,D23,D26)</f>
        <v>10</v>
      </c>
      <c r="E7" s="1949">
        <f>SUM(E8,E11,E14,E16,E23,E26)</f>
        <v>75</v>
      </c>
      <c r="F7" s="1949">
        <f>SUM(F8,F11,F14,F16,F23,F26)</f>
        <v>55</v>
      </c>
      <c r="G7" s="1949">
        <f>SUM(G8,G11,G14,G16,G23,G26)</f>
        <v>50</v>
      </c>
      <c r="H7" s="1949">
        <f>SUM(H8,H11,H14,H16,H23,H26)</f>
        <v>4</v>
      </c>
      <c r="I7" s="1949">
        <f>SUM(I8,I11,I14,I16,I23,I26)</f>
        <v>2</v>
      </c>
      <c r="J7" s="1949">
        <f>SUM(J8,J11,J14,J16,J23,J26)</f>
        <v>1</v>
      </c>
      <c r="K7" s="1949">
        <f>SUM(D7:J7)</f>
        <v>197</v>
      </c>
      <c r="L7" s="1949"/>
      <c r="M7" s="1949">
        <f>SUM(M8,M11,M14,M16,M23,M26)</f>
        <v>10</v>
      </c>
      <c r="N7" s="1949">
        <f>SUM(N8,N11,N14,N16,N23,N26)</f>
        <v>71</v>
      </c>
      <c r="O7" s="1949">
        <f>SUM(O8,O11,O14,O16,O23,O26)</f>
        <v>51</v>
      </c>
      <c r="P7" s="1949">
        <f>SUM(P8,P11,P14,P16,P23,P26)</f>
        <v>42</v>
      </c>
      <c r="Q7" s="1949">
        <f>SUM(Q8,Q11,Q14,Q16,Q23,Q26)</f>
        <v>4</v>
      </c>
      <c r="R7" s="1949">
        <f>SUM(R8,R11,R14,R16,R23,R26)</f>
        <v>2</v>
      </c>
      <c r="S7" s="1949">
        <f>SUM(S8,S11,S14,S16,S23,S26)</f>
        <v>1</v>
      </c>
      <c r="T7" s="1948">
        <f>SUM(L7:S7)</f>
        <v>181</v>
      </c>
      <c r="U7" s="625"/>
    </row>
    <row r="8" spans="1:88" s="66" customFormat="1" ht="12" customHeight="1">
      <c r="A8" s="1713"/>
      <c r="B8" s="559" t="s">
        <v>13</v>
      </c>
      <c r="C8" s="102"/>
      <c r="D8" s="2275">
        <f>SUM(D9:D10)</f>
        <v>4</v>
      </c>
      <c r="E8" s="2275">
        <f>SUM(E9:E10)</f>
        <v>43</v>
      </c>
      <c r="F8" s="2275">
        <f>SUM(F9:F10)</f>
        <v>28</v>
      </c>
      <c r="G8" s="2275">
        <f>SUM(G9:G10)</f>
        <v>32</v>
      </c>
      <c r="H8" s="2275">
        <f>SUM(H9:H10)</f>
        <v>2</v>
      </c>
      <c r="I8" s="2275">
        <f>SUM(I9:I10)</f>
        <v>1</v>
      </c>
      <c r="J8" s="2275">
        <f>SUM(J9:J10)</f>
        <v>1</v>
      </c>
      <c r="K8" s="2275">
        <f>SUM(D8:J8)</f>
        <v>111</v>
      </c>
      <c r="L8" s="2275"/>
      <c r="M8" s="2275">
        <f>SUM(M9:M10)</f>
        <v>4</v>
      </c>
      <c r="N8" s="2275">
        <f>SUM(N9:N10)</f>
        <v>43</v>
      </c>
      <c r="O8" s="2275">
        <f>SUM(O9:O10)</f>
        <v>28</v>
      </c>
      <c r="P8" s="2275">
        <f>SUM(P9:P10)</f>
        <v>29</v>
      </c>
      <c r="Q8" s="2275">
        <f>SUM(Q9:Q10)</f>
        <v>2</v>
      </c>
      <c r="R8" s="2275">
        <f>SUM(R9:R10)</f>
        <v>1</v>
      </c>
      <c r="S8" s="2275">
        <f>SUM(S9:S10)</f>
        <v>1</v>
      </c>
      <c r="T8" s="2253">
        <f>SUM(L8:S8)</f>
        <v>108</v>
      </c>
      <c r="U8" s="602"/>
    </row>
    <row r="9" spans="1:88" s="66" customFormat="1" ht="10.5" customHeight="1">
      <c r="A9" s="1830"/>
      <c r="B9" s="292"/>
      <c r="C9" s="66" t="s">
        <v>249</v>
      </c>
      <c r="D9" s="2235">
        <v>4</v>
      </c>
      <c r="E9" s="2235">
        <v>38</v>
      </c>
      <c r="F9" s="2235">
        <v>23</v>
      </c>
      <c r="G9" s="2235">
        <v>26</v>
      </c>
      <c r="H9" s="2235">
        <v>2</v>
      </c>
      <c r="I9" s="2235">
        <v>0</v>
      </c>
      <c r="J9" s="2235">
        <v>0</v>
      </c>
      <c r="K9" s="2252">
        <f>SUM(D9:J9)</f>
        <v>93</v>
      </c>
      <c r="L9" s="2252"/>
      <c r="M9" s="2235">
        <v>4</v>
      </c>
      <c r="N9" s="2235">
        <v>38</v>
      </c>
      <c r="O9" s="2235">
        <v>23</v>
      </c>
      <c r="P9" s="2235">
        <v>24</v>
      </c>
      <c r="Q9" s="2235">
        <v>2</v>
      </c>
      <c r="R9" s="2235">
        <v>0</v>
      </c>
      <c r="S9" s="2235">
        <v>0</v>
      </c>
      <c r="T9" s="2251">
        <f>SUM(L9:S9)</f>
        <v>91</v>
      </c>
      <c r="U9" s="602"/>
    </row>
    <row r="10" spans="1:88" s="66" customFormat="1" ht="10.5" customHeight="1">
      <c r="A10" s="1713"/>
      <c r="B10" s="292"/>
      <c r="C10" s="66" t="s">
        <v>600</v>
      </c>
      <c r="D10" s="2235">
        <v>0</v>
      </c>
      <c r="E10" s="2235">
        <v>5</v>
      </c>
      <c r="F10" s="2235">
        <v>5</v>
      </c>
      <c r="G10" s="2235">
        <v>6</v>
      </c>
      <c r="H10" s="2235">
        <v>0</v>
      </c>
      <c r="I10" s="2235">
        <v>1</v>
      </c>
      <c r="J10" s="2235">
        <v>1</v>
      </c>
      <c r="K10" s="2252">
        <f>SUM(D10:J10)</f>
        <v>18</v>
      </c>
      <c r="L10" s="2252"/>
      <c r="M10" s="2235">
        <v>0</v>
      </c>
      <c r="N10" s="2235">
        <v>5</v>
      </c>
      <c r="O10" s="2235">
        <v>5</v>
      </c>
      <c r="P10" s="2235">
        <v>5</v>
      </c>
      <c r="Q10" s="2235">
        <v>0</v>
      </c>
      <c r="R10" s="2235">
        <v>1</v>
      </c>
      <c r="S10" s="2235">
        <v>1</v>
      </c>
      <c r="T10" s="2251">
        <f>SUM(L10:S10)</f>
        <v>17</v>
      </c>
      <c r="U10" s="602"/>
    </row>
    <row r="11" spans="1:88" s="66" customFormat="1" ht="12" customHeight="1">
      <c r="A11" s="1713"/>
      <c r="B11" s="540" t="s">
        <v>14</v>
      </c>
      <c r="D11" s="2254">
        <f>SUM(D12:D13)</f>
        <v>1</v>
      </c>
      <c r="E11" s="2254">
        <f>SUM(E12:E13)</f>
        <v>17</v>
      </c>
      <c r="F11" s="2254">
        <f>SUM(F12:F13)</f>
        <v>21</v>
      </c>
      <c r="G11" s="2254">
        <f>SUM(G12:G13)</f>
        <v>14</v>
      </c>
      <c r="H11" s="2254">
        <f>SUM(H12:H13)</f>
        <v>2</v>
      </c>
      <c r="I11" s="2254">
        <f>SUM(I12:I13)</f>
        <v>1</v>
      </c>
      <c r="J11" s="2254">
        <f>SUM(J12:J13)</f>
        <v>0</v>
      </c>
      <c r="K11" s="2254">
        <f>SUM(D11:J11)</f>
        <v>56</v>
      </c>
      <c r="L11" s="2254"/>
      <c r="M11" s="2254">
        <f>SUM(M12:M13)</f>
        <v>1</v>
      </c>
      <c r="N11" s="2254">
        <f>SUM(N12:N13)</f>
        <v>13</v>
      </c>
      <c r="O11" s="2254">
        <f>SUM(O12:O13)</f>
        <v>17</v>
      </c>
      <c r="P11" s="2254">
        <f>SUM(P12:P13)</f>
        <v>9</v>
      </c>
      <c r="Q11" s="2254">
        <f>SUM(Q12:Q13)</f>
        <v>2</v>
      </c>
      <c r="R11" s="2254">
        <f>SUM(R12:R13)</f>
        <v>1</v>
      </c>
      <c r="S11" s="2254">
        <f>SUM(S12:S13)</f>
        <v>0</v>
      </c>
      <c r="T11" s="2253">
        <f>SUM(L11:S11)</f>
        <v>43</v>
      </c>
      <c r="U11" s="2273"/>
      <c r="V11" s="417"/>
    </row>
    <row r="12" spans="1:88" s="66" customFormat="1" ht="11.1" customHeight="1">
      <c r="A12" s="1713"/>
      <c r="B12" s="292"/>
      <c r="C12" s="66" t="s">
        <v>259</v>
      </c>
      <c r="D12" s="2235">
        <v>1</v>
      </c>
      <c r="E12" s="2235">
        <v>14</v>
      </c>
      <c r="F12" s="2235">
        <v>14</v>
      </c>
      <c r="G12" s="2235">
        <v>10</v>
      </c>
      <c r="H12" s="2235">
        <v>2</v>
      </c>
      <c r="I12" s="2235">
        <v>1</v>
      </c>
      <c r="J12" s="2235">
        <v>0</v>
      </c>
      <c r="K12" s="2252">
        <f>SUM(D12:J12)</f>
        <v>42</v>
      </c>
      <c r="L12" s="2252"/>
      <c r="M12" s="2235">
        <v>1</v>
      </c>
      <c r="N12" s="2235">
        <v>10</v>
      </c>
      <c r="O12" s="2235">
        <v>11</v>
      </c>
      <c r="P12" s="2235">
        <v>5</v>
      </c>
      <c r="Q12" s="2235">
        <v>2</v>
      </c>
      <c r="R12" s="2235">
        <v>1</v>
      </c>
      <c r="S12" s="2235">
        <v>0</v>
      </c>
      <c r="T12" s="2251">
        <f>SUM(L12:S12)</f>
        <v>30</v>
      </c>
      <c r="U12" s="625"/>
      <c r="V12" s="417"/>
    </row>
    <row r="13" spans="1:88" s="66" customFormat="1" ht="11.1" customHeight="1">
      <c r="A13" s="1713"/>
      <c r="B13" s="292"/>
      <c r="C13" s="66" t="s">
        <v>258</v>
      </c>
      <c r="D13" s="2235">
        <v>0</v>
      </c>
      <c r="E13" s="2235">
        <v>3</v>
      </c>
      <c r="F13" s="2235">
        <v>7</v>
      </c>
      <c r="G13" s="2235">
        <v>4</v>
      </c>
      <c r="H13" s="2235">
        <v>0</v>
      </c>
      <c r="I13" s="2235">
        <v>0</v>
      </c>
      <c r="J13" s="2235">
        <v>0</v>
      </c>
      <c r="K13" s="2252">
        <f>SUM(D13:J13)</f>
        <v>14</v>
      </c>
      <c r="L13" s="2252"/>
      <c r="M13" s="2235">
        <v>0</v>
      </c>
      <c r="N13" s="2235">
        <v>3</v>
      </c>
      <c r="O13" s="2235">
        <v>6</v>
      </c>
      <c r="P13" s="2235">
        <v>4</v>
      </c>
      <c r="Q13" s="2235">
        <v>0</v>
      </c>
      <c r="R13" s="2235">
        <v>0</v>
      </c>
      <c r="S13" s="2235">
        <v>0</v>
      </c>
      <c r="T13" s="2251">
        <f>SUM(L13:S13)</f>
        <v>13</v>
      </c>
      <c r="U13" s="625"/>
      <c r="V13" s="417"/>
    </row>
    <row r="14" spans="1:88" s="66" customFormat="1" ht="12" customHeight="1">
      <c r="A14" s="1713"/>
      <c r="B14" s="540" t="s">
        <v>15</v>
      </c>
      <c r="D14" s="2254">
        <f>SUM(D15:D15)</f>
        <v>5</v>
      </c>
      <c r="E14" s="2254">
        <f>SUM(E15:E15)</f>
        <v>11</v>
      </c>
      <c r="F14" s="2254">
        <f>SUM(F15:F15)</f>
        <v>5</v>
      </c>
      <c r="G14" s="2254">
        <f>SUM(G15:G15)</f>
        <v>4</v>
      </c>
      <c r="H14" s="2254">
        <f>SUM(H15:H15)</f>
        <v>0</v>
      </c>
      <c r="I14" s="2254">
        <f>SUM(I15:I15)</f>
        <v>0</v>
      </c>
      <c r="J14" s="2254">
        <f>SUM(J15:J15)</f>
        <v>0</v>
      </c>
      <c r="K14" s="2254">
        <f>SUM(D14:J14)</f>
        <v>25</v>
      </c>
      <c r="L14" s="2254"/>
      <c r="M14" s="2254">
        <f>SUM(M15:M15)</f>
        <v>5</v>
      </c>
      <c r="N14" s="2254">
        <f>SUM(N15:N15)</f>
        <v>11</v>
      </c>
      <c r="O14" s="2254">
        <f>SUM(O15:O15)</f>
        <v>5</v>
      </c>
      <c r="P14" s="2254">
        <f>SUM(P15:P15)</f>
        <v>4</v>
      </c>
      <c r="Q14" s="2254">
        <f>SUM(Q15:Q15)</f>
        <v>0</v>
      </c>
      <c r="R14" s="2254">
        <f>SUM(R15:R15)</f>
        <v>0</v>
      </c>
      <c r="S14" s="2254">
        <f>SUM(S15:S15)</f>
        <v>0</v>
      </c>
      <c r="T14" s="2253">
        <f>SUM(L14:S14)</f>
        <v>25</v>
      </c>
      <c r="U14" s="625"/>
      <c r="V14" s="417"/>
    </row>
    <row r="15" spans="1:88" s="66" customFormat="1" ht="11.1" customHeight="1">
      <c r="A15" s="1713"/>
      <c r="B15" s="292"/>
      <c r="C15" s="66" t="s">
        <v>256</v>
      </c>
      <c r="D15" s="2235">
        <v>5</v>
      </c>
      <c r="E15" s="2235">
        <v>11</v>
      </c>
      <c r="F15" s="2235">
        <v>5</v>
      </c>
      <c r="G15" s="2235">
        <v>4</v>
      </c>
      <c r="H15" s="2235">
        <v>0</v>
      </c>
      <c r="I15" s="2235">
        <v>0</v>
      </c>
      <c r="J15" s="2235">
        <v>0</v>
      </c>
      <c r="K15" s="2252">
        <f>SUM(D15:J15)</f>
        <v>25</v>
      </c>
      <c r="L15" s="2252"/>
      <c r="M15" s="2235">
        <v>5</v>
      </c>
      <c r="N15" s="2235">
        <v>11</v>
      </c>
      <c r="O15" s="2235">
        <v>5</v>
      </c>
      <c r="P15" s="2235">
        <v>4</v>
      </c>
      <c r="Q15" s="2235">
        <v>0</v>
      </c>
      <c r="R15" s="2235">
        <v>0</v>
      </c>
      <c r="S15" s="2235">
        <v>0</v>
      </c>
      <c r="T15" s="2251">
        <f>SUM(L15:S15)</f>
        <v>25</v>
      </c>
      <c r="U15" s="625"/>
      <c r="V15" s="417"/>
    </row>
    <row r="16" spans="1:88" s="66" customFormat="1" ht="12" customHeight="1">
      <c r="A16" s="1713"/>
      <c r="B16" s="557" t="s">
        <v>36</v>
      </c>
      <c r="C16" s="79"/>
      <c r="D16" s="2254">
        <f>SUM(D17:D22)</f>
        <v>0</v>
      </c>
      <c r="E16" s="2254">
        <f>SUM(E17:E22)</f>
        <v>0</v>
      </c>
      <c r="F16" s="2254">
        <f>SUM(F17:F22)</f>
        <v>0</v>
      </c>
      <c r="G16" s="2254">
        <f>SUM(G17:G22)</f>
        <v>0</v>
      </c>
      <c r="H16" s="2254">
        <f>SUM(H17:H22)</f>
        <v>0</v>
      </c>
      <c r="I16" s="2254">
        <f>SUM(I17:I22)</f>
        <v>0</v>
      </c>
      <c r="J16" s="2254">
        <f>SUM(J17:J22)</f>
        <v>0</v>
      </c>
      <c r="K16" s="2254">
        <f>SUM(D16:J16)</f>
        <v>0</v>
      </c>
      <c r="L16" s="2254"/>
      <c r="M16" s="2254">
        <f>SUM(M17:M22)</f>
        <v>0</v>
      </c>
      <c r="N16" s="2254">
        <f>SUM(N17:N22)</f>
        <v>0</v>
      </c>
      <c r="O16" s="2254">
        <f>SUM(O17:O22)</f>
        <v>0</v>
      </c>
      <c r="P16" s="2254">
        <f>SUM(P17:P22)</f>
        <v>0</v>
      </c>
      <c r="Q16" s="2254">
        <f>SUM(Q17:Q22)</f>
        <v>0</v>
      </c>
      <c r="R16" s="2254">
        <f>SUM(R17:R22)</f>
        <v>0</v>
      </c>
      <c r="S16" s="2254">
        <f>SUM(S17:S22)</f>
        <v>0</v>
      </c>
      <c r="T16" s="2253">
        <f>SUM(L16:S16)</f>
        <v>0</v>
      </c>
      <c r="U16" s="625"/>
      <c r="V16" s="417"/>
    </row>
    <row r="17" spans="1:22" s="66" customFormat="1" ht="11.1" customHeight="1">
      <c r="A17" s="1713"/>
      <c r="B17" s="292"/>
      <c r="C17" s="66" t="s">
        <v>250</v>
      </c>
      <c r="D17" s="2235">
        <v>0</v>
      </c>
      <c r="E17" s="2235">
        <v>0</v>
      </c>
      <c r="F17" s="2235">
        <v>0</v>
      </c>
      <c r="G17" s="2235">
        <v>0</v>
      </c>
      <c r="H17" s="2235">
        <v>0</v>
      </c>
      <c r="I17" s="2235">
        <v>0</v>
      </c>
      <c r="J17" s="2235">
        <v>0</v>
      </c>
      <c r="K17" s="2252">
        <f>SUM(D17:J17)</f>
        <v>0</v>
      </c>
      <c r="L17" s="2252"/>
      <c r="M17" s="2235">
        <v>0</v>
      </c>
      <c r="N17" s="2235">
        <v>0</v>
      </c>
      <c r="O17" s="2235">
        <v>0</v>
      </c>
      <c r="P17" s="2235">
        <v>0</v>
      </c>
      <c r="Q17" s="2235">
        <v>0</v>
      </c>
      <c r="R17" s="2235">
        <v>0</v>
      </c>
      <c r="S17" s="2235">
        <v>0</v>
      </c>
      <c r="T17" s="2251">
        <f ca="1">SUM(M17:T17)</f>
        <v>0</v>
      </c>
      <c r="U17" s="625"/>
      <c r="V17" s="417"/>
    </row>
    <row r="18" spans="1:22" s="66" customFormat="1" ht="11.1" customHeight="1">
      <c r="A18" s="1713"/>
      <c r="B18" s="292"/>
      <c r="C18" s="66" t="s">
        <v>255</v>
      </c>
      <c r="D18" s="2235">
        <v>0</v>
      </c>
      <c r="E18" s="2235">
        <v>0</v>
      </c>
      <c r="F18" s="2235">
        <v>0</v>
      </c>
      <c r="G18" s="2235">
        <v>0</v>
      </c>
      <c r="H18" s="2235">
        <v>0</v>
      </c>
      <c r="I18" s="2235">
        <v>0</v>
      </c>
      <c r="J18" s="2235">
        <v>0</v>
      </c>
      <c r="K18" s="2252">
        <f>SUM(D18:J18)</f>
        <v>0</v>
      </c>
      <c r="L18" s="2252"/>
      <c r="M18" s="2235">
        <v>0</v>
      </c>
      <c r="N18" s="2235">
        <v>0</v>
      </c>
      <c r="O18" s="2235">
        <v>0</v>
      </c>
      <c r="P18" s="2235">
        <v>0</v>
      </c>
      <c r="Q18" s="2235">
        <v>0</v>
      </c>
      <c r="R18" s="2235">
        <v>0</v>
      </c>
      <c r="S18" s="2235">
        <v>0</v>
      </c>
      <c r="T18" s="2251">
        <f ca="1">SUM(M18:T18)</f>
        <v>0</v>
      </c>
      <c r="U18" s="625"/>
      <c r="V18" s="417"/>
    </row>
    <row r="19" spans="1:22" s="66" customFormat="1" ht="11.1" customHeight="1">
      <c r="A19" s="1713"/>
      <c r="B19" s="292"/>
      <c r="C19" s="66" t="s">
        <v>265</v>
      </c>
      <c r="D19" s="2235">
        <v>0</v>
      </c>
      <c r="E19" s="2235">
        <v>0</v>
      </c>
      <c r="F19" s="2235">
        <v>0</v>
      </c>
      <c r="G19" s="2235">
        <v>0</v>
      </c>
      <c r="H19" s="2235">
        <v>0</v>
      </c>
      <c r="I19" s="2235">
        <v>0</v>
      </c>
      <c r="J19" s="2235">
        <v>0</v>
      </c>
      <c r="K19" s="2252">
        <f>SUM(D19:J19)</f>
        <v>0</v>
      </c>
      <c r="L19" s="2252"/>
      <c r="M19" s="2235">
        <v>0</v>
      </c>
      <c r="N19" s="2235">
        <v>0</v>
      </c>
      <c r="O19" s="2235">
        <v>0</v>
      </c>
      <c r="P19" s="2235">
        <v>0</v>
      </c>
      <c r="Q19" s="2235">
        <v>0</v>
      </c>
      <c r="R19" s="2235">
        <v>0</v>
      </c>
      <c r="S19" s="2235">
        <v>0</v>
      </c>
      <c r="T19" s="2251">
        <f ca="1">SUM(M19:T19)</f>
        <v>0</v>
      </c>
      <c r="U19" s="625"/>
      <c r="V19" s="417"/>
    </row>
    <row r="20" spans="1:22" s="66" customFormat="1" ht="11.1" customHeight="1">
      <c r="A20" s="1713"/>
      <c r="B20" s="292"/>
      <c r="C20" s="66" t="s">
        <v>253</v>
      </c>
      <c r="D20" s="2235">
        <v>0</v>
      </c>
      <c r="E20" s="2235">
        <v>0</v>
      </c>
      <c r="F20" s="2235">
        <v>0</v>
      </c>
      <c r="G20" s="2235">
        <v>0</v>
      </c>
      <c r="H20" s="2235">
        <v>0</v>
      </c>
      <c r="I20" s="2235">
        <v>0</v>
      </c>
      <c r="J20" s="2235">
        <v>0</v>
      </c>
      <c r="K20" s="2252">
        <f>SUM(D20:J20)</f>
        <v>0</v>
      </c>
      <c r="L20" s="2252"/>
      <c r="M20" s="2235">
        <v>0</v>
      </c>
      <c r="N20" s="2235">
        <v>0</v>
      </c>
      <c r="O20" s="2235">
        <v>0</v>
      </c>
      <c r="P20" s="2235">
        <v>0</v>
      </c>
      <c r="Q20" s="2235">
        <v>0</v>
      </c>
      <c r="R20" s="2235">
        <v>0</v>
      </c>
      <c r="S20" s="2235">
        <v>0</v>
      </c>
      <c r="T20" s="2251">
        <f ca="1">SUM(M20:T20)</f>
        <v>0</v>
      </c>
      <c r="U20" s="625"/>
      <c r="V20" s="417"/>
    </row>
    <row r="21" spans="1:22" s="66" customFormat="1" ht="11.1" customHeight="1">
      <c r="A21" s="1713"/>
      <c r="B21" s="292"/>
      <c r="C21" s="66" t="s">
        <v>252</v>
      </c>
      <c r="D21" s="2235">
        <v>0</v>
      </c>
      <c r="E21" s="2235">
        <v>0</v>
      </c>
      <c r="F21" s="2235">
        <v>0</v>
      </c>
      <c r="G21" s="2235">
        <v>0</v>
      </c>
      <c r="H21" s="2235">
        <v>0</v>
      </c>
      <c r="I21" s="2235">
        <v>0</v>
      </c>
      <c r="J21" s="2235">
        <v>0</v>
      </c>
      <c r="K21" s="2252">
        <f>SUM(D21:J21)</f>
        <v>0</v>
      </c>
      <c r="L21" s="2252"/>
      <c r="M21" s="2235">
        <v>0</v>
      </c>
      <c r="N21" s="2235">
        <v>0</v>
      </c>
      <c r="O21" s="2235">
        <v>0</v>
      </c>
      <c r="P21" s="2235">
        <v>0</v>
      </c>
      <c r="Q21" s="2235">
        <v>0</v>
      </c>
      <c r="R21" s="2235">
        <v>0</v>
      </c>
      <c r="S21" s="2235">
        <v>0</v>
      </c>
      <c r="T21" s="2251">
        <f ca="1">SUM(M21:T21)</f>
        <v>0</v>
      </c>
      <c r="U21" s="2274"/>
      <c r="V21" s="417"/>
    </row>
    <row r="22" spans="1:22" s="66" customFormat="1" ht="11.1" customHeight="1">
      <c r="A22" s="1713"/>
      <c r="B22" s="292"/>
      <c r="C22" s="66" t="s">
        <v>598</v>
      </c>
      <c r="D22" s="2235">
        <v>0</v>
      </c>
      <c r="E22" s="2235">
        <v>0</v>
      </c>
      <c r="F22" s="2235">
        <v>0</v>
      </c>
      <c r="G22" s="2235">
        <v>0</v>
      </c>
      <c r="H22" s="2235">
        <v>0</v>
      </c>
      <c r="I22" s="2235">
        <v>0</v>
      </c>
      <c r="J22" s="2235">
        <v>0</v>
      </c>
      <c r="K22" s="2252">
        <f>SUM(D22:J22)</f>
        <v>0</v>
      </c>
      <c r="L22" s="2252"/>
      <c r="M22" s="2235">
        <v>0</v>
      </c>
      <c r="N22" s="2235">
        <v>0</v>
      </c>
      <c r="O22" s="2235">
        <v>0</v>
      </c>
      <c r="P22" s="2235">
        <v>0</v>
      </c>
      <c r="Q22" s="2235">
        <v>0</v>
      </c>
      <c r="R22" s="2235">
        <v>0</v>
      </c>
      <c r="S22" s="2235">
        <v>0</v>
      </c>
      <c r="T22" s="2251">
        <f>SUM(L22:S22)</f>
        <v>0</v>
      </c>
      <c r="U22" s="2274"/>
      <c r="V22" s="417"/>
    </row>
    <row r="23" spans="1:22" s="66" customFormat="1" ht="12" customHeight="1">
      <c r="A23" s="1713"/>
      <c r="B23" s="557" t="s">
        <v>37</v>
      </c>
      <c r="D23" s="2254">
        <f>SUM(D24:D25)</f>
        <v>0</v>
      </c>
      <c r="E23" s="2254">
        <f>SUM(E24:E25)</f>
        <v>0</v>
      </c>
      <c r="F23" s="2254">
        <f>SUM(F24:F25)</f>
        <v>0</v>
      </c>
      <c r="G23" s="2254">
        <f>SUM(G24:G25)</f>
        <v>0</v>
      </c>
      <c r="H23" s="2254">
        <f>SUM(H24:H25)</f>
        <v>0</v>
      </c>
      <c r="I23" s="2254">
        <f>SUM(I24:I25)</f>
        <v>0</v>
      </c>
      <c r="J23" s="2254">
        <f>SUM(J24:J25)</f>
        <v>0</v>
      </c>
      <c r="K23" s="2254">
        <f>SUM(D23:J23)</f>
        <v>0</v>
      </c>
      <c r="L23" s="2254"/>
      <c r="M23" s="2254">
        <v>0</v>
      </c>
      <c r="N23" s="2254">
        <f>SUM(N24:N25)</f>
        <v>0</v>
      </c>
      <c r="O23" s="2254">
        <f>SUM(O24:O25)</f>
        <v>0</v>
      </c>
      <c r="P23" s="2254">
        <f>SUM(P24:P25)</f>
        <v>0</v>
      </c>
      <c r="Q23" s="2254">
        <f>SUM(Q24:Q25)</f>
        <v>0</v>
      </c>
      <c r="R23" s="2254">
        <f>SUM(R24:R25)</f>
        <v>0</v>
      </c>
      <c r="S23" s="2254">
        <f>SUM(S24:S25)</f>
        <v>0</v>
      </c>
      <c r="T23" s="2253">
        <f ca="1">SUM(M23:T23)</f>
        <v>0</v>
      </c>
      <c r="U23" s="625"/>
      <c r="V23" s="417"/>
    </row>
    <row r="24" spans="1:22" s="66" customFormat="1" ht="11.1" customHeight="1">
      <c r="A24" s="1713"/>
      <c r="B24" s="292"/>
      <c r="C24" s="66" t="s">
        <v>250</v>
      </c>
      <c r="D24" s="2235">
        <v>0</v>
      </c>
      <c r="E24" s="2235">
        <v>0</v>
      </c>
      <c r="F24" s="2235">
        <v>0</v>
      </c>
      <c r="G24" s="2235">
        <v>0</v>
      </c>
      <c r="H24" s="2235">
        <v>0</v>
      </c>
      <c r="I24" s="2235">
        <v>0</v>
      </c>
      <c r="J24" s="2235">
        <v>0</v>
      </c>
      <c r="K24" s="2252">
        <f>SUM(D24:J24)</f>
        <v>0</v>
      </c>
      <c r="L24" s="2252"/>
      <c r="M24" s="2235">
        <v>0</v>
      </c>
      <c r="N24" s="2235">
        <v>0</v>
      </c>
      <c r="O24" s="2235">
        <v>0</v>
      </c>
      <c r="P24" s="2235">
        <v>0</v>
      </c>
      <c r="Q24" s="2235">
        <v>0</v>
      </c>
      <c r="R24" s="2235">
        <v>0</v>
      </c>
      <c r="S24" s="2235">
        <v>0</v>
      </c>
      <c r="T24" s="2251">
        <f ca="1">SUM(M24:T24)</f>
        <v>0</v>
      </c>
      <c r="U24" s="625"/>
      <c r="V24" s="417"/>
    </row>
    <row r="25" spans="1:22" s="66" customFormat="1" ht="11.1" customHeight="1">
      <c r="A25" s="1713"/>
      <c r="B25" s="292"/>
      <c r="C25" s="66" t="s">
        <v>249</v>
      </c>
      <c r="D25" s="2235">
        <v>0</v>
      </c>
      <c r="E25" s="2235">
        <v>0</v>
      </c>
      <c r="F25" s="2235">
        <v>0</v>
      </c>
      <c r="G25" s="2235">
        <v>0</v>
      </c>
      <c r="H25" s="2235">
        <v>0</v>
      </c>
      <c r="I25" s="2235">
        <v>0</v>
      </c>
      <c r="J25" s="2235">
        <v>0</v>
      </c>
      <c r="K25" s="2252">
        <f>SUM(D25:J25)</f>
        <v>0</v>
      </c>
      <c r="L25" s="2252"/>
      <c r="M25" s="2235">
        <v>0</v>
      </c>
      <c r="N25" s="2235">
        <v>0</v>
      </c>
      <c r="O25" s="2235">
        <v>0</v>
      </c>
      <c r="P25" s="2235">
        <v>0</v>
      </c>
      <c r="Q25" s="2235">
        <v>0</v>
      </c>
      <c r="R25" s="2235">
        <v>0</v>
      </c>
      <c r="S25" s="2235">
        <v>0</v>
      </c>
      <c r="T25" s="2251">
        <f ca="1">SUM(M25:T25)</f>
        <v>0</v>
      </c>
      <c r="U25" s="625"/>
      <c r="V25" s="417"/>
    </row>
    <row r="26" spans="1:22" s="66" customFormat="1" ht="12" customHeight="1">
      <c r="A26" s="1713"/>
      <c r="B26" s="540" t="s">
        <v>72</v>
      </c>
      <c r="D26" s="2254">
        <f>SUM(D27)</f>
        <v>0</v>
      </c>
      <c r="E26" s="2254">
        <f>SUM(E27)</f>
        <v>4</v>
      </c>
      <c r="F26" s="2254">
        <f>SUM(F27)</f>
        <v>1</v>
      </c>
      <c r="G26" s="2254">
        <f>SUM(G27)</f>
        <v>0</v>
      </c>
      <c r="H26" s="2254">
        <f>SUM(H27)</f>
        <v>0</v>
      </c>
      <c r="I26" s="2254">
        <f>SUM(I27)</f>
        <v>0</v>
      </c>
      <c r="J26" s="2254">
        <f>SUM(J27)</f>
        <v>0</v>
      </c>
      <c r="K26" s="2254">
        <f>SUM(D26:J26)</f>
        <v>5</v>
      </c>
      <c r="L26" s="2254"/>
      <c r="M26" s="2254">
        <f>SUM(M27)</f>
        <v>0</v>
      </c>
      <c r="N26" s="2254">
        <f>SUM(N27)</f>
        <v>4</v>
      </c>
      <c r="O26" s="2254">
        <f>SUM(O27)</f>
        <v>1</v>
      </c>
      <c r="P26" s="2254">
        <f>SUM(P27)</f>
        <v>0</v>
      </c>
      <c r="Q26" s="2254">
        <f>SUM(Q27)</f>
        <v>0</v>
      </c>
      <c r="R26" s="2254">
        <f>SUM(R27)</f>
        <v>0</v>
      </c>
      <c r="S26" s="2254">
        <f>SUM(S27)</f>
        <v>0</v>
      </c>
      <c r="T26" s="2253">
        <f>SUM(L26:S26)</f>
        <v>5</v>
      </c>
      <c r="U26" s="2274"/>
      <c r="V26" s="417"/>
    </row>
    <row r="27" spans="1:22" s="66" customFormat="1" ht="11.1" customHeight="1">
      <c r="A27" s="1713"/>
      <c r="B27" s="292"/>
      <c r="C27" s="66" t="s">
        <v>248</v>
      </c>
      <c r="D27" s="2235">
        <v>0</v>
      </c>
      <c r="E27" s="2235">
        <v>4</v>
      </c>
      <c r="F27" s="2235">
        <v>1</v>
      </c>
      <c r="G27" s="2235">
        <v>0</v>
      </c>
      <c r="H27" s="2235">
        <v>0</v>
      </c>
      <c r="I27" s="2235">
        <v>0</v>
      </c>
      <c r="J27" s="2235">
        <v>0</v>
      </c>
      <c r="K27" s="2252">
        <f>SUM(D27:J27)</f>
        <v>5</v>
      </c>
      <c r="L27" s="2252"/>
      <c r="M27" s="2235">
        <v>0</v>
      </c>
      <c r="N27" s="2235">
        <v>4</v>
      </c>
      <c r="O27" s="2235">
        <v>1</v>
      </c>
      <c r="P27" s="2235">
        <v>0</v>
      </c>
      <c r="Q27" s="2235">
        <v>0</v>
      </c>
      <c r="R27" s="2235">
        <v>0</v>
      </c>
      <c r="S27" s="2235">
        <v>0</v>
      </c>
      <c r="T27" s="2251">
        <f>SUM(L27:S27)</f>
        <v>5</v>
      </c>
      <c r="U27" s="625"/>
      <c r="V27" s="417"/>
    </row>
    <row r="28" spans="1:22" s="66" customFormat="1" ht="12" customHeight="1">
      <c r="A28" s="1712">
        <v>1402</v>
      </c>
      <c r="B28" s="338" t="s">
        <v>16</v>
      </c>
      <c r="C28" s="78"/>
      <c r="D28" s="1949">
        <f>SUM(D29,D34,D37,D42,D45,D49,D52,D56)</f>
        <v>62</v>
      </c>
      <c r="E28" s="1949">
        <f>SUM(E29,E34,E37,E42,E45,E49,E52,E56)</f>
        <v>371</v>
      </c>
      <c r="F28" s="1949">
        <f>SUM(F29,F34,F37,F42,F45,F49,F52,F56)</f>
        <v>162</v>
      </c>
      <c r="G28" s="1949">
        <f>SUM(G29,G34,G37,G42,G45,G49,G52,G56)</f>
        <v>160</v>
      </c>
      <c r="H28" s="1949">
        <f>SUM(H29,H34,H37,H42,H45,H49,H52,H56)</f>
        <v>22</v>
      </c>
      <c r="I28" s="1949">
        <f>SUM(I29,I34,I37,I42,I45,I49,I52,I56)</f>
        <v>8</v>
      </c>
      <c r="J28" s="1949">
        <f>SUM(J29,J34,J37,J42,J45,J49,J52,J56)</f>
        <v>10</v>
      </c>
      <c r="K28" s="1949">
        <f>SUM(D28:J28)</f>
        <v>795</v>
      </c>
      <c r="L28" s="1949"/>
      <c r="M28" s="1949">
        <f>SUM(M29,M34,M37,M42,M45,M49,M52,M56)</f>
        <v>58</v>
      </c>
      <c r="N28" s="1949">
        <f>SUM(N29,N34,N37,N42,N45,N49,N52,N56)</f>
        <v>354</v>
      </c>
      <c r="O28" s="1949">
        <f>SUM(O29,O34,O37,O42,O45,O49,O52,O56)</f>
        <v>154</v>
      </c>
      <c r="P28" s="1949">
        <f>SUM(P29,P34,P37,P42,P45,P49,P52,P56)</f>
        <v>150</v>
      </c>
      <c r="Q28" s="1949">
        <f>SUM(Q29,Q34,Q37,Q42,Q45,Q49,Q52,Q56)</f>
        <v>19</v>
      </c>
      <c r="R28" s="1949">
        <f>SUM(R29,R34,R37,R42,R45,R49,R52,R56)</f>
        <v>8</v>
      </c>
      <c r="S28" s="1949">
        <f>SUM(S29,S34,S37,S42,S45,S49,S52,S56)</f>
        <v>10</v>
      </c>
      <c r="T28" s="1948">
        <f>SUM(M28:S28)</f>
        <v>753</v>
      </c>
      <c r="U28" s="625"/>
      <c r="V28" s="417"/>
    </row>
    <row r="29" spans="1:22" s="66" customFormat="1" ht="11.1" customHeight="1">
      <c r="A29" s="1713"/>
      <c r="B29" s="540" t="s">
        <v>96</v>
      </c>
      <c r="D29" s="2254">
        <f>SUM(D30:D33)</f>
        <v>37</v>
      </c>
      <c r="E29" s="2254">
        <f>SUM(E30:E33)</f>
        <v>261</v>
      </c>
      <c r="F29" s="2254">
        <f>SUM(F30:F33)</f>
        <v>114</v>
      </c>
      <c r="G29" s="2254">
        <f>SUM(G30:G33)</f>
        <v>98</v>
      </c>
      <c r="H29" s="2254">
        <f>SUM(H30:H33)</f>
        <v>9</v>
      </c>
      <c r="I29" s="2254">
        <f>SUM(I30:I33)</f>
        <v>1</v>
      </c>
      <c r="J29" s="2254">
        <f>SUM(J30:J33)</f>
        <v>2</v>
      </c>
      <c r="K29" s="2254">
        <f>SUM(D29:J29)</f>
        <v>522</v>
      </c>
      <c r="L29" s="2254"/>
      <c r="M29" s="2254">
        <f>SUM(M30:M33)</f>
        <v>36</v>
      </c>
      <c r="N29" s="2254">
        <f>SUM(N30:N33)</f>
        <v>258</v>
      </c>
      <c r="O29" s="2254">
        <f>SUM(O30:O33)</f>
        <v>113</v>
      </c>
      <c r="P29" s="2254">
        <f>SUM(P30:P33)</f>
        <v>94</v>
      </c>
      <c r="Q29" s="2254">
        <f>SUM(Q30:Q33)</f>
        <v>9</v>
      </c>
      <c r="R29" s="2254">
        <f>SUM(R30:R33)</f>
        <v>1</v>
      </c>
      <c r="S29" s="2254">
        <f>SUM(S30:S33)</f>
        <v>2</v>
      </c>
      <c r="T29" s="2271">
        <f>SUM(M29:S29)</f>
        <v>513</v>
      </c>
      <c r="U29" s="625"/>
      <c r="V29" s="417"/>
    </row>
    <row r="30" spans="1:22" s="66" customFormat="1" ht="11.1" customHeight="1">
      <c r="A30" s="1713"/>
      <c r="B30" s="292"/>
      <c r="C30" s="66" t="s">
        <v>240</v>
      </c>
      <c r="D30" s="2235">
        <v>9</v>
      </c>
      <c r="E30" s="2235">
        <v>97</v>
      </c>
      <c r="F30" s="2235">
        <v>49</v>
      </c>
      <c r="G30" s="2235">
        <v>31</v>
      </c>
      <c r="H30" s="2235">
        <v>3</v>
      </c>
      <c r="I30" s="2235">
        <v>0</v>
      </c>
      <c r="J30" s="2235">
        <v>1</v>
      </c>
      <c r="K30" s="2252">
        <f>SUM(D30:J30)</f>
        <v>190</v>
      </c>
      <c r="L30" s="2252"/>
      <c r="M30" s="2235">
        <v>8</v>
      </c>
      <c r="N30" s="2235">
        <v>96</v>
      </c>
      <c r="O30" s="2235">
        <v>49</v>
      </c>
      <c r="P30" s="2235">
        <v>29</v>
      </c>
      <c r="Q30" s="2235">
        <v>3</v>
      </c>
      <c r="R30" s="2235">
        <v>0</v>
      </c>
      <c r="S30" s="2235">
        <v>1</v>
      </c>
      <c r="T30" s="2251">
        <f>SUM(M30:S30)</f>
        <v>186</v>
      </c>
      <c r="U30" s="625"/>
      <c r="V30" s="417"/>
    </row>
    <row r="31" spans="1:22" s="66" customFormat="1" ht="11.1" customHeight="1">
      <c r="A31" s="1713"/>
      <c r="B31" s="292"/>
      <c r="C31" s="66" t="s">
        <v>239</v>
      </c>
      <c r="D31" s="2235">
        <v>20</v>
      </c>
      <c r="E31" s="2235">
        <v>116</v>
      </c>
      <c r="F31" s="2235">
        <v>34</v>
      </c>
      <c r="G31" s="2235">
        <v>37</v>
      </c>
      <c r="H31" s="2235">
        <v>5</v>
      </c>
      <c r="I31" s="2235">
        <v>0</v>
      </c>
      <c r="J31" s="2235">
        <v>1</v>
      </c>
      <c r="K31" s="2252">
        <f>SUM(D31:J31)</f>
        <v>213</v>
      </c>
      <c r="L31" s="2252"/>
      <c r="M31" s="2235">
        <v>20</v>
      </c>
      <c r="N31" s="2235">
        <v>115</v>
      </c>
      <c r="O31" s="2235">
        <v>34</v>
      </c>
      <c r="P31" s="2235">
        <v>36</v>
      </c>
      <c r="Q31" s="2235">
        <v>5</v>
      </c>
      <c r="R31" s="2235">
        <v>0</v>
      </c>
      <c r="S31" s="2235">
        <v>1</v>
      </c>
      <c r="T31" s="2251">
        <f>SUM(M31:S31)</f>
        <v>211</v>
      </c>
      <c r="U31" s="625"/>
      <c r="V31" s="417"/>
    </row>
    <row r="32" spans="1:22" s="66" customFormat="1" ht="11.1" customHeight="1">
      <c r="A32" s="1713"/>
      <c r="B32" s="292"/>
      <c r="C32" s="66" t="s">
        <v>247</v>
      </c>
      <c r="D32" s="2235">
        <v>5</v>
      </c>
      <c r="E32" s="2235">
        <v>31</v>
      </c>
      <c r="F32" s="2235">
        <v>23</v>
      </c>
      <c r="G32" s="2235">
        <v>17</v>
      </c>
      <c r="H32" s="2235">
        <v>0</v>
      </c>
      <c r="I32" s="2235">
        <v>0</v>
      </c>
      <c r="J32" s="2235">
        <v>0</v>
      </c>
      <c r="K32" s="2252">
        <f>SUM(D32:J32)</f>
        <v>76</v>
      </c>
      <c r="L32" s="2252"/>
      <c r="M32" s="2235">
        <v>5</v>
      </c>
      <c r="N32" s="2235">
        <v>31</v>
      </c>
      <c r="O32" s="2235">
        <v>22</v>
      </c>
      <c r="P32" s="2235">
        <v>17</v>
      </c>
      <c r="Q32" s="2235">
        <v>0</v>
      </c>
      <c r="R32" s="2235">
        <v>0</v>
      </c>
      <c r="S32" s="2235">
        <v>0</v>
      </c>
      <c r="T32" s="2251">
        <f>SUM(M32:S32)</f>
        <v>75</v>
      </c>
      <c r="U32" s="2273"/>
      <c r="V32" s="417"/>
    </row>
    <row r="33" spans="1:38" s="66" customFormat="1" ht="11.1" customHeight="1">
      <c r="A33" s="1713"/>
      <c r="B33" s="292"/>
      <c r="C33" s="66" t="s">
        <v>245</v>
      </c>
      <c r="D33" s="2235">
        <v>3</v>
      </c>
      <c r="E33" s="2235">
        <v>17</v>
      </c>
      <c r="F33" s="2235">
        <v>8</v>
      </c>
      <c r="G33" s="2235">
        <v>13</v>
      </c>
      <c r="H33" s="2235">
        <v>1</v>
      </c>
      <c r="I33" s="2235">
        <v>1</v>
      </c>
      <c r="J33" s="2235">
        <v>0</v>
      </c>
      <c r="K33" s="2252">
        <f>SUM(D33:J33)</f>
        <v>43</v>
      </c>
      <c r="L33" s="2252"/>
      <c r="M33" s="2235">
        <v>3</v>
      </c>
      <c r="N33" s="2235">
        <v>16</v>
      </c>
      <c r="O33" s="2235">
        <v>8</v>
      </c>
      <c r="P33" s="2235">
        <v>12</v>
      </c>
      <c r="Q33" s="2235">
        <v>1</v>
      </c>
      <c r="R33" s="2235">
        <v>1</v>
      </c>
      <c r="S33" s="2235">
        <v>0</v>
      </c>
      <c r="T33" s="2251">
        <f>SUM(M33:S33)</f>
        <v>41</v>
      </c>
      <c r="U33" s="2273"/>
      <c r="V33" s="417"/>
    </row>
    <row r="34" spans="1:38" s="66" customFormat="1" ht="12" customHeight="1">
      <c r="A34" s="1713"/>
      <c r="B34" s="540" t="s">
        <v>116</v>
      </c>
      <c r="D34" s="2254">
        <f>SUM(D35:D36)</f>
        <v>6</v>
      </c>
      <c r="E34" s="2254">
        <f>SUM(E35:E36)</f>
        <v>30</v>
      </c>
      <c r="F34" s="2254">
        <f>SUM(F35:F36)</f>
        <v>10</v>
      </c>
      <c r="G34" s="2254">
        <f>SUM(G35:G36)</f>
        <v>11</v>
      </c>
      <c r="H34" s="2254">
        <f>SUM(H35:H36)</f>
        <v>0</v>
      </c>
      <c r="I34" s="2254">
        <f>SUM(I35:I36)</f>
        <v>2</v>
      </c>
      <c r="J34" s="2254">
        <f>SUM(J35:J36)</f>
        <v>1</v>
      </c>
      <c r="K34" s="2254">
        <f>SUM(D34:J34)</f>
        <v>60</v>
      </c>
      <c r="L34" s="2254"/>
      <c r="M34" s="2254">
        <f>SUM(M35:M36)</f>
        <v>6</v>
      </c>
      <c r="N34" s="2254">
        <f>SUM(N35:N36)</f>
        <v>30</v>
      </c>
      <c r="O34" s="2254">
        <f>SUM(O35:O36)</f>
        <v>10</v>
      </c>
      <c r="P34" s="2254">
        <f>SUM(P35:P36)</f>
        <v>11</v>
      </c>
      <c r="Q34" s="2254">
        <f>SUM(Q35:Q36)</f>
        <v>0</v>
      </c>
      <c r="R34" s="2254">
        <f>SUM(R35:R36)</f>
        <v>2</v>
      </c>
      <c r="S34" s="2254">
        <f>SUM(S35:S36)</f>
        <v>1</v>
      </c>
      <c r="T34" s="2253">
        <f>SUM(M34:S34)</f>
        <v>60</v>
      </c>
      <c r="U34" s="2273"/>
      <c r="V34" s="417"/>
    </row>
    <row r="35" spans="1:38" s="66" customFormat="1" ht="11.1" customHeight="1">
      <c r="A35" s="1713"/>
      <c r="B35" s="292"/>
      <c r="C35" s="66" t="s">
        <v>239</v>
      </c>
      <c r="D35" s="2235">
        <v>4</v>
      </c>
      <c r="E35" s="2235">
        <v>18</v>
      </c>
      <c r="F35" s="2235">
        <v>6</v>
      </c>
      <c r="G35" s="2235">
        <v>6</v>
      </c>
      <c r="H35" s="2235">
        <v>0</v>
      </c>
      <c r="I35" s="2235">
        <v>1</v>
      </c>
      <c r="J35" s="2235">
        <v>1</v>
      </c>
      <c r="K35" s="2252">
        <f>SUM(D35:J35)</f>
        <v>36</v>
      </c>
      <c r="L35" s="2252"/>
      <c r="M35" s="2235">
        <v>4</v>
      </c>
      <c r="N35" s="2235">
        <v>18</v>
      </c>
      <c r="O35" s="2235">
        <v>6</v>
      </c>
      <c r="P35" s="2235">
        <v>6</v>
      </c>
      <c r="Q35" s="2235">
        <v>0</v>
      </c>
      <c r="R35" s="2235">
        <v>1</v>
      </c>
      <c r="S35" s="2235">
        <v>1</v>
      </c>
      <c r="T35" s="2251">
        <f>SUM(M35:S35)</f>
        <v>36</v>
      </c>
      <c r="U35" s="2273"/>
      <c r="V35" s="417"/>
    </row>
    <row r="36" spans="1:38" s="66" customFormat="1" ht="11.1" customHeight="1">
      <c r="A36" s="1713"/>
      <c r="B36" s="292"/>
      <c r="C36" s="66" t="s">
        <v>245</v>
      </c>
      <c r="D36" s="2235">
        <v>2</v>
      </c>
      <c r="E36" s="2235">
        <v>12</v>
      </c>
      <c r="F36" s="2235">
        <v>4</v>
      </c>
      <c r="G36" s="2235">
        <v>5</v>
      </c>
      <c r="H36" s="2235">
        <v>0</v>
      </c>
      <c r="I36" s="2235">
        <v>1</v>
      </c>
      <c r="J36" s="2235">
        <v>0</v>
      </c>
      <c r="K36" s="2252">
        <f>SUM(D36:J36)</f>
        <v>24</v>
      </c>
      <c r="L36" s="2252"/>
      <c r="M36" s="2235">
        <v>2</v>
      </c>
      <c r="N36" s="2235">
        <v>12</v>
      </c>
      <c r="O36" s="2235">
        <v>4</v>
      </c>
      <c r="P36" s="2235">
        <v>5</v>
      </c>
      <c r="Q36" s="2235">
        <v>0</v>
      </c>
      <c r="R36" s="2235">
        <v>1</v>
      </c>
      <c r="S36" s="2235">
        <v>0</v>
      </c>
      <c r="T36" s="2251">
        <f>SUM(M36:S36)</f>
        <v>24</v>
      </c>
      <c r="U36" s="625"/>
      <c r="V36" s="417"/>
    </row>
    <row r="37" spans="1:38" s="66" customFormat="1" ht="12" customHeight="1">
      <c r="A37" s="1713"/>
      <c r="B37" s="540" t="s">
        <v>70</v>
      </c>
      <c r="D37" s="2254">
        <f>SUM(D38:D41)</f>
        <v>12</v>
      </c>
      <c r="E37" s="2254">
        <f>SUM(E38:E41)</f>
        <v>61</v>
      </c>
      <c r="F37" s="2254">
        <f>SUM(F38:F41)</f>
        <v>23</v>
      </c>
      <c r="G37" s="2254">
        <f>SUM(G38:G41)</f>
        <v>34</v>
      </c>
      <c r="H37" s="2254">
        <f>SUM(H38:H41)</f>
        <v>3</v>
      </c>
      <c r="I37" s="2254">
        <f>SUM(I38:I41)</f>
        <v>0</v>
      </c>
      <c r="J37" s="2254">
        <f>SUM(J38:J41)</f>
        <v>0</v>
      </c>
      <c r="K37" s="2254">
        <f>SUM(D37:J37)</f>
        <v>133</v>
      </c>
      <c r="L37" s="2254"/>
      <c r="M37" s="2254">
        <f>SUM(M38:M41)</f>
        <v>9</v>
      </c>
      <c r="N37" s="2254">
        <f>SUM(N38:N41)</f>
        <v>47</v>
      </c>
      <c r="O37" s="2254">
        <f>SUM(O38:O41)</f>
        <v>17</v>
      </c>
      <c r="P37" s="2254">
        <f>SUM(P38:P41)</f>
        <v>28</v>
      </c>
      <c r="Q37" s="2254">
        <f>SUM(Q38:Q41)</f>
        <v>1</v>
      </c>
      <c r="R37" s="2254">
        <f>SUM(R38:R41)</f>
        <v>0</v>
      </c>
      <c r="S37" s="2254">
        <f>SUM(S38:S41)</f>
        <v>0</v>
      </c>
      <c r="T37" s="2253">
        <f>SUM(M37:S37)</f>
        <v>102</v>
      </c>
      <c r="U37" s="2273"/>
      <c r="V37" s="417"/>
    </row>
    <row r="38" spans="1:38" s="66" customFormat="1" ht="11.1" customHeight="1">
      <c r="A38" s="1713"/>
      <c r="B38" s="292"/>
      <c r="C38" s="66" t="s">
        <v>240</v>
      </c>
      <c r="D38" s="2235">
        <v>9</v>
      </c>
      <c r="E38" s="2235">
        <v>29</v>
      </c>
      <c r="F38" s="2235">
        <v>16</v>
      </c>
      <c r="G38" s="2235">
        <v>20</v>
      </c>
      <c r="H38" s="2235">
        <v>3</v>
      </c>
      <c r="I38" s="2235">
        <v>0</v>
      </c>
      <c r="J38" s="2235">
        <v>0</v>
      </c>
      <c r="K38" s="2252">
        <f>SUM(D38:J38)</f>
        <v>77</v>
      </c>
      <c r="L38" s="2252"/>
      <c r="M38" s="2235">
        <v>6</v>
      </c>
      <c r="N38" s="2235">
        <v>16</v>
      </c>
      <c r="O38" s="2235">
        <v>10</v>
      </c>
      <c r="P38" s="2235">
        <v>14</v>
      </c>
      <c r="Q38" s="2235">
        <v>1</v>
      </c>
      <c r="R38" s="2235">
        <v>0</v>
      </c>
      <c r="S38" s="2235">
        <v>0</v>
      </c>
      <c r="T38" s="2251">
        <f>SUM(M38:S38)</f>
        <v>47</v>
      </c>
      <c r="U38" s="2273"/>
      <c r="V38" s="417"/>
    </row>
    <row r="39" spans="1:38" s="66" customFormat="1" ht="11.1" customHeight="1">
      <c r="A39" s="1713"/>
      <c r="B39" s="292"/>
      <c r="C39" s="66" t="s">
        <v>244</v>
      </c>
      <c r="D39" s="2235">
        <v>0</v>
      </c>
      <c r="E39" s="2235">
        <v>5</v>
      </c>
      <c r="F39" s="2235">
        <v>0</v>
      </c>
      <c r="G39" s="2235">
        <v>2</v>
      </c>
      <c r="H39" s="2235">
        <v>0</v>
      </c>
      <c r="I39" s="2235">
        <v>0</v>
      </c>
      <c r="J39" s="2235">
        <v>0</v>
      </c>
      <c r="K39" s="2252">
        <f>SUM(D39:J39)</f>
        <v>7</v>
      </c>
      <c r="L39" s="2252"/>
      <c r="M39" s="2235">
        <v>0</v>
      </c>
      <c r="N39" s="2235">
        <v>5</v>
      </c>
      <c r="O39" s="2235">
        <v>0</v>
      </c>
      <c r="P39" s="2235">
        <v>2</v>
      </c>
      <c r="Q39" s="2235">
        <v>0</v>
      </c>
      <c r="R39" s="2235">
        <v>0</v>
      </c>
      <c r="S39" s="2235">
        <v>0</v>
      </c>
      <c r="T39" s="2251">
        <f>SUM(M39:S39)</f>
        <v>7</v>
      </c>
      <c r="U39" s="2272"/>
      <c r="V39" s="417"/>
    </row>
    <row r="40" spans="1:38" s="66" customFormat="1" ht="11.1" customHeight="1">
      <c r="A40" s="1713"/>
      <c r="B40" s="292"/>
      <c r="C40" s="66" t="s">
        <v>243</v>
      </c>
      <c r="D40" s="2235">
        <v>0</v>
      </c>
      <c r="E40" s="2235">
        <v>11</v>
      </c>
      <c r="F40" s="2235">
        <v>5</v>
      </c>
      <c r="G40" s="2235">
        <v>3</v>
      </c>
      <c r="H40" s="2235">
        <v>0</v>
      </c>
      <c r="I40" s="2235">
        <v>0</v>
      </c>
      <c r="J40" s="2235">
        <v>0</v>
      </c>
      <c r="K40" s="2252">
        <f>SUM(D40:J40)</f>
        <v>19</v>
      </c>
      <c r="L40" s="2252"/>
      <c r="M40" s="2235">
        <v>0</v>
      </c>
      <c r="N40" s="2235">
        <v>10</v>
      </c>
      <c r="O40" s="2235">
        <v>5</v>
      </c>
      <c r="P40" s="2235">
        <v>3</v>
      </c>
      <c r="Q40" s="2235">
        <v>0</v>
      </c>
      <c r="R40" s="2235">
        <v>0</v>
      </c>
      <c r="S40" s="2235">
        <v>0</v>
      </c>
      <c r="T40" s="2251">
        <f>SUM(M40:S40)</f>
        <v>18</v>
      </c>
      <c r="U40" s="625"/>
      <c r="V40" s="417"/>
    </row>
    <row r="41" spans="1:38" s="66" customFormat="1" ht="11.1" customHeight="1">
      <c r="A41" s="1713"/>
      <c r="B41" s="292"/>
      <c r="C41" s="66" t="s">
        <v>238</v>
      </c>
      <c r="D41" s="2235">
        <v>3</v>
      </c>
      <c r="E41" s="2235">
        <v>16</v>
      </c>
      <c r="F41" s="2235">
        <v>2</v>
      </c>
      <c r="G41" s="2235">
        <v>9</v>
      </c>
      <c r="H41" s="2235">
        <v>0</v>
      </c>
      <c r="I41" s="2235">
        <v>0</v>
      </c>
      <c r="J41" s="2235">
        <v>0</v>
      </c>
      <c r="K41" s="2252">
        <f>SUM(D41:J41)</f>
        <v>30</v>
      </c>
      <c r="L41" s="2252"/>
      <c r="M41" s="2235">
        <v>3</v>
      </c>
      <c r="N41" s="2235">
        <v>16</v>
      </c>
      <c r="O41" s="2235">
        <v>2</v>
      </c>
      <c r="P41" s="2235">
        <v>9</v>
      </c>
      <c r="Q41" s="2235">
        <v>0</v>
      </c>
      <c r="R41" s="2235">
        <v>0</v>
      </c>
      <c r="S41" s="2235">
        <v>0</v>
      </c>
      <c r="T41" s="2251">
        <f>SUM(M41:S41)</f>
        <v>30</v>
      </c>
      <c r="U41" s="625"/>
      <c r="V41" s="417"/>
    </row>
    <row r="42" spans="1:38" s="66" customFormat="1" ht="12" customHeight="1">
      <c r="A42" s="1713"/>
      <c r="B42" s="540" t="s">
        <v>129</v>
      </c>
      <c r="D42" s="2254">
        <f>SUM(D43:D44)</f>
        <v>5</v>
      </c>
      <c r="E42" s="2254">
        <f>SUM(E43:E44)</f>
        <v>14</v>
      </c>
      <c r="F42" s="2254">
        <f>SUM(F43:F44)</f>
        <v>9</v>
      </c>
      <c r="G42" s="2254">
        <f>SUM(G43:G44)</f>
        <v>9</v>
      </c>
      <c r="H42" s="2254">
        <f>SUM(H43:H44)</f>
        <v>0</v>
      </c>
      <c r="I42" s="2254">
        <f>SUM(I43:I44)</f>
        <v>0</v>
      </c>
      <c r="J42" s="2254">
        <f>SUM(J43:J44)</f>
        <v>0</v>
      </c>
      <c r="K42" s="2254">
        <f>SUM(D42:J42)</f>
        <v>37</v>
      </c>
      <c r="L42" s="2254"/>
      <c r="M42" s="2254">
        <f>SUM(M43:M44)</f>
        <v>5</v>
      </c>
      <c r="N42" s="2254">
        <f>SUM(N43:N44)</f>
        <v>14</v>
      </c>
      <c r="O42" s="2254">
        <f>SUM(O43:O44)</f>
        <v>9</v>
      </c>
      <c r="P42" s="2254">
        <f>SUM(P43:P44)</f>
        <v>9</v>
      </c>
      <c r="Q42" s="2254">
        <f>SUM(Q43:Q44)</f>
        <v>0</v>
      </c>
      <c r="R42" s="2254">
        <f>SUM(R43:R44)</f>
        <v>0</v>
      </c>
      <c r="S42" s="2254">
        <f>SUM(S43:S44)</f>
        <v>0</v>
      </c>
      <c r="T42" s="2253">
        <f>SUM(M42:S42)</f>
        <v>37</v>
      </c>
      <c r="U42" s="625"/>
      <c r="V42" s="417"/>
    </row>
    <row r="43" spans="1:38" s="66" customFormat="1" ht="11.1" customHeight="1">
      <c r="A43" s="1713"/>
      <c r="B43" s="292"/>
      <c r="C43" s="66" t="s">
        <v>240</v>
      </c>
      <c r="D43" s="2235">
        <v>4</v>
      </c>
      <c r="E43" s="2235">
        <v>2</v>
      </c>
      <c r="F43" s="2235">
        <v>6</v>
      </c>
      <c r="G43" s="2235">
        <v>6</v>
      </c>
      <c r="H43" s="2235">
        <v>0</v>
      </c>
      <c r="I43" s="2235">
        <v>0</v>
      </c>
      <c r="J43" s="2235">
        <v>0</v>
      </c>
      <c r="K43" s="2252">
        <f>SUM(D43:J43)</f>
        <v>18</v>
      </c>
      <c r="L43" s="2252"/>
      <c r="M43" s="2235">
        <v>4</v>
      </c>
      <c r="N43" s="2235">
        <v>2</v>
      </c>
      <c r="O43" s="2235">
        <v>6</v>
      </c>
      <c r="P43" s="2235">
        <v>6</v>
      </c>
      <c r="Q43" s="2235">
        <v>0</v>
      </c>
      <c r="R43" s="2235">
        <v>0</v>
      </c>
      <c r="S43" s="2235">
        <v>0</v>
      </c>
      <c r="T43" s="2251">
        <f>SUM(M43:S43)</f>
        <v>18</v>
      </c>
      <c r="U43" s="625"/>
      <c r="V43" s="417"/>
    </row>
    <row r="44" spans="1:38" s="66" customFormat="1" ht="11.1" customHeight="1">
      <c r="A44" s="1713"/>
      <c r="B44" s="292"/>
      <c r="C44" s="66" t="s">
        <v>239</v>
      </c>
      <c r="D44" s="2235">
        <v>1</v>
      </c>
      <c r="E44" s="2235">
        <v>12</v>
      </c>
      <c r="F44" s="2235">
        <v>3</v>
      </c>
      <c r="G44" s="2235">
        <v>3</v>
      </c>
      <c r="H44" s="2235">
        <v>0</v>
      </c>
      <c r="I44" s="2235">
        <v>0</v>
      </c>
      <c r="J44" s="2235">
        <v>0</v>
      </c>
      <c r="K44" s="2252">
        <f>SUM(D44:J44)</f>
        <v>19</v>
      </c>
      <c r="L44" s="2252"/>
      <c r="M44" s="2235">
        <v>1</v>
      </c>
      <c r="N44" s="2235">
        <v>12</v>
      </c>
      <c r="O44" s="2235">
        <v>3</v>
      </c>
      <c r="P44" s="2235">
        <v>3</v>
      </c>
      <c r="Q44" s="2235">
        <v>0</v>
      </c>
      <c r="R44" s="2235">
        <v>0</v>
      </c>
      <c r="S44" s="2235">
        <v>0</v>
      </c>
      <c r="T44" s="2251">
        <f>SUM(M44:S44)</f>
        <v>19</v>
      </c>
      <c r="V44" s="417"/>
      <c r="W44" s="417"/>
      <c r="X44" s="417"/>
      <c r="Y44" s="417"/>
      <c r="Z44" s="417"/>
      <c r="AA44" s="417"/>
      <c r="AB44" s="417"/>
      <c r="AC44" s="417"/>
      <c r="AD44" s="417"/>
      <c r="AE44" s="417"/>
      <c r="AF44" s="417"/>
      <c r="AG44" s="417"/>
      <c r="AH44" s="417"/>
      <c r="AI44" s="417"/>
      <c r="AJ44" s="417"/>
      <c r="AK44" s="417"/>
      <c r="AL44" s="417"/>
    </row>
    <row r="45" spans="1:38" s="66" customFormat="1" ht="12" customHeight="1">
      <c r="A45" s="1713"/>
      <c r="B45" s="540" t="s">
        <v>128</v>
      </c>
      <c r="D45" s="2254">
        <f>SUM(D46:D48)</f>
        <v>2</v>
      </c>
      <c r="E45" s="2254">
        <f>SUM(E46:E48)</f>
        <v>5</v>
      </c>
      <c r="F45" s="2254">
        <f>SUM(F46:F48)</f>
        <v>3</v>
      </c>
      <c r="G45" s="2254">
        <f>SUM(G46:G48)</f>
        <v>3</v>
      </c>
      <c r="H45" s="2254">
        <f>SUM(H46:H48)</f>
        <v>1</v>
      </c>
      <c r="I45" s="2254">
        <f>SUM(I46:I48)</f>
        <v>0</v>
      </c>
      <c r="J45" s="2254">
        <f>SUM(J46:J48)</f>
        <v>0</v>
      </c>
      <c r="K45" s="2254">
        <f>SUM(D45:J45)</f>
        <v>14</v>
      </c>
      <c r="L45" s="2254"/>
      <c r="M45" s="2254">
        <f>SUM(M46:M48)</f>
        <v>2</v>
      </c>
      <c r="N45" s="2254">
        <f>SUM(N46:N48)</f>
        <v>5</v>
      </c>
      <c r="O45" s="2254">
        <f>SUM(O46:O48)</f>
        <v>3</v>
      </c>
      <c r="P45" s="2254">
        <f>SUM(P46:P48)</f>
        <v>3</v>
      </c>
      <c r="Q45" s="2254">
        <f>SUM(Q46:Q48)</f>
        <v>1</v>
      </c>
      <c r="R45" s="2254">
        <f>SUM(R46:R48)</f>
        <v>0</v>
      </c>
      <c r="S45" s="2254">
        <f>SUM(S46:S48)</f>
        <v>0</v>
      </c>
      <c r="T45" s="2253">
        <f>SUM(M45:S45)</f>
        <v>14</v>
      </c>
      <c r="V45" s="417"/>
      <c r="W45" s="417"/>
      <c r="X45" s="417"/>
      <c r="Y45" s="417"/>
      <c r="Z45" s="417"/>
      <c r="AA45" s="417"/>
      <c r="AB45" s="417"/>
      <c r="AC45" s="417"/>
      <c r="AD45" s="417"/>
      <c r="AE45" s="417"/>
      <c r="AF45" s="417"/>
      <c r="AG45" s="417"/>
      <c r="AH45" s="417"/>
      <c r="AI45" s="417"/>
      <c r="AJ45" s="417"/>
      <c r="AK45" s="417"/>
      <c r="AL45" s="417"/>
    </row>
    <row r="46" spans="1:38" s="66" customFormat="1" ht="11.1" customHeight="1">
      <c r="A46" s="1713"/>
      <c r="B46" s="292"/>
      <c r="C46" s="66" t="s">
        <v>240</v>
      </c>
      <c r="D46" s="2235">
        <v>1</v>
      </c>
      <c r="E46" s="2235">
        <v>1</v>
      </c>
      <c r="F46" s="2235">
        <v>2</v>
      </c>
      <c r="G46" s="2235">
        <v>2</v>
      </c>
      <c r="H46" s="2235">
        <v>0</v>
      </c>
      <c r="I46" s="2235">
        <v>0</v>
      </c>
      <c r="J46" s="2235">
        <v>0</v>
      </c>
      <c r="K46" s="2252">
        <f>SUM(D46:J46)</f>
        <v>6</v>
      </c>
      <c r="L46" s="2252"/>
      <c r="M46" s="2235">
        <v>1</v>
      </c>
      <c r="N46" s="2235">
        <v>1</v>
      </c>
      <c r="O46" s="2235">
        <v>2</v>
      </c>
      <c r="P46" s="2235">
        <v>2</v>
      </c>
      <c r="Q46" s="2235">
        <v>0</v>
      </c>
      <c r="R46" s="2235">
        <v>0</v>
      </c>
      <c r="S46" s="2235">
        <v>0</v>
      </c>
      <c r="T46" s="2251">
        <f>SUM(M46:S46)</f>
        <v>6</v>
      </c>
      <c r="V46" s="417"/>
      <c r="W46" s="417"/>
      <c r="X46" s="417"/>
      <c r="Y46" s="417"/>
      <c r="Z46" s="417"/>
      <c r="AA46" s="417"/>
      <c r="AB46" s="417"/>
      <c r="AC46" s="417"/>
      <c r="AD46" s="417"/>
      <c r="AE46" s="417"/>
      <c r="AF46" s="417"/>
      <c r="AG46" s="417"/>
      <c r="AH46" s="417"/>
      <c r="AI46" s="417"/>
      <c r="AJ46" s="417"/>
      <c r="AK46" s="417"/>
      <c r="AL46" s="417"/>
    </row>
    <row r="47" spans="1:38" s="66" customFormat="1" ht="11.1" customHeight="1">
      <c r="A47" s="1713"/>
      <c r="B47" s="292"/>
      <c r="C47" s="66" t="s">
        <v>241</v>
      </c>
      <c r="D47" s="2235">
        <v>0</v>
      </c>
      <c r="E47" s="2235">
        <v>0</v>
      </c>
      <c r="F47" s="2235">
        <v>0</v>
      </c>
      <c r="G47" s="2235">
        <v>0</v>
      </c>
      <c r="H47" s="2235">
        <v>0</v>
      </c>
      <c r="I47" s="2235">
        <v>0</v>
      </c>
      <c r="J47" s="2235">
        <v>0</v>
      </c>
      <c r="K47" s="2252">
        <f>SUM(D47:J47)</f>
        <v>0</v>
      </c>
      <c r="L47" s="2252"/>
      <c r="M47" s="2235">
        <v>0</v>
      </c>
      <c r="N47" s="2235">
        <v>0</v>
      </c>
      <c r="O47" s="2235">
        <v>0</v>
      </c>
      <c r="P47" s="2235">
        <v>0</v>
      </c>
      <c r="Q47" s="2235">
        <v>0</v>
      </c>
      <c r="R47" s="2235">
        <v>0</v>
      </c>
      <c r="S47" s="2235">
        <v>0</v>
      </c>
      <c r="T47" s="2251">
        <f>SUM(M47:S47)</f>
        <v>0</v>
      </c>
      <c r="V47" s="417"/>
      <c r="W47" s="417"/>
      <c r="X47" s="417"/>
      <c r="Y47" s="417"/>
      <c r="Z47" s="417"/>
      <c r="AA47" s="417"/>
      <c r="AB47" s="417"/>
      <c r="AC47" s="417"/>
      <c r="AD47" s="417"/>
      <c r="AE47" s="417"/>
      <c r="AF47" s="417"/>
      <c r="AG47" s="417"/>
      <c r="AH47" s="417"/>
      <c r="AI47" s="417"/>
      <c r="AJ47" s="417"/>
      <c r="AK47" s="417"/>
      <c r="AL47" s="417"/>
    </row>
    <row r="48" spans="1:38" s="66" customFormat="1" ht="11.1" customHeight="1">
      <c r="A48" s="1713"/>
      <c r="B48" s="292"/>
      <c r="C48" s="66" t="s">
        <v>239</v>
      </c>
      <c r="D48" s="2235">
        <v>1</v>
      </c>
      <c r="E48" s="2235">
        <v>4</v>
      </c>
      <c r="F48" s="2235">
        <v>1</v>
      </c>
      <c r="G48" s="2235">
        <v>1</v>
      </c>
      <c r="H48" s="2235">
        <v>1</v>
      </c>
      <c r="I48" s="2235">
        <v>0</v>
      </c>
      <c r="J48" s="2235">
        <v>0</v>
      </c>
      <c r="K48" s="2252">
        <f>SUM(D48:J48)</f>
        <v>8</v>
      </c>
      <c r="L48" s="2252"/>
      <c r="M48" s="2235">
        <v>1</v>
      </c>
      <c r="N48" s="2235">
        <v>4</v>
      </c>
      <c r="O48" s="2235">
        <v>1</v>
      </c>
      <c r="P48" s="2235">
        <v>1</v>
      </c>
      <c r="Q48" s="2235">
        <v>1</v>
      </c>
      <c r="R48" s="2235">
        <v>0</v>
      </c>
      <c r="S48" s="2235">
        <v>0</v>
      </c>
      <c r="T48" s="2251">
        <f>SUM(M48:S48)</f>
        <v>8</v>
      </c>
      <c r="V48" s="417"/>
      <c r="W48" s="417"/>
      <c r="X48" s="417"/>
      <c r="Y48" s="417"/>
      <c r="Z48" s="417"/>
      <c r="AA48" s="417"/>
      <c r="AB48" s="417"/>
      <c r="AC48" s="417"/>
      <c r="AD48" s="417"/>
      <c r="AE48" s="417"/>
      <c r="AF48" s="417"/>
      <c r="AG48" s="417"/>
      <c r="AH48" s="417"/>
      <c r="AI48" s="417"/>
      <c r="AJ48" s="417"/>
      <c r="AK48" s="417"/>
      <c r="AL48" s="417"/>
    </row>
    <row r="49" spans="1:38" s="66" customFormat="1" ht="12" customHeight="1">
      <c r="A49" s="1713"/>
      <c r="B49" s="540" t="s">
        <v>65</v>
      </c>
      <c r="D49" s="2254">
        <f>SUM(D50:D51)</f>
        <v>0</v>
      </c>
      <c r="E49" s="2254">
        <f>SUM(E50:E51)</f>
        <v>0</v>
      </c>
      <c r="F49" s="2254">
        <f>SUM(F50:F51)</f>
        <v>0</v>
      </c>
      <c r="G49" s="2254">
        <f>SUM(G50:G51)</f>
        <v>0</v>
      </c>
      <c r="H49" s="2254">
        <f>SUM(H50:H51)</f>
        <v>0</v>
      </c>
      <c r="I49" s="2254">
        <f>SUM(I50:I51)</f>
        <v>0</v>
      </c>
      <c r="J49" s="2254">
        <f>SUM(J50:J51)</f>
        <v>0</v>
      </c>
      <c r="K49" s="2254">
        <f>SUM(D49:J49)</f>
        <v>0</v>
      </c>
      <c r="L49" s="2254"/>
      <c r="M49" s="2254">
        <f>SUM(M50:M51)</f>
        <v>0</v>
      </c>
      <c r="N49" s="2254">
        <f>SUM(N50:N51)</f>
        <v>0</v>
      </c>
      <c r="O49" s="2254">
        <f>SUM(O50:O51)</f>
        <v>0</v>
      </c>
      <c r="P49" s="2254">
        <f>SUM(P50:P51)</f>
        <v>0</v>
      </c>
      <c r="Q49" s="2254">
        <f>SUM(Q50:Q51)</f>
        <v>0</v>
      </c>
      <c r="R49" s="2254">
        <f>SUM(R50:R51)</f>
        <v>0</v>
      </c>
      <c r="S49" s="2254">
        <f>SUM(S50:S51)</f>
        <v>0</v>
      </c>
      <c r="T49" s="2253">
        <f>SUM(M49:S49)</f>
        <v>0</v>
      </c>
      <c r="V49" s="417"/>
      <c r="W49" s="417"/>
      <c r="X49" s="417"/>
      <c r="Y49" s="417"/>
      <c r="Z49" s="417"/>
      <c r="AA49" s="417"/>
      <c r="AB49" s="417"/>
      <c r="AC49" s="417"/>
      <c r="AD49" s="417"/>
      <c r="AE49" s="417"/>
      <c r="AF49" s="417"/>
      <c r="AG49" s="417"/>
      <c r="AH49" s="417"/>
      <c r="AI49" s="417"/>
      <c r="AJ49" s="417"/>
      <c r="AK49" s="417"/>
      <c r="AL49" s="417"/>
    </row>
    <row r="50" spans="1:38" s="66" customFormat="1" ht="11.1" customHeight="1">
      <c r="A50" s="1713"/>
      <c r="B50" s="292"/>
      <c r="C50" s="66" t="s">
        <v>240</v>
      </c>
      <c r="D50" s="2235">
        <v>0</v>
      </c>
      <c r="E50" s="2235">
        <v>0</v>
      </c>
      <c r="F50" s="2235">
        <v>0</v>
      </c>
      <c r="G50" s="2235">
        <v>0</v>
      </c>
      <c r="H50" s="2235">
        <v>0</v>
      </c>
      <c r="I50" s="2235">
        <v>0</v>
      </c>
      <c r="J50" s="2235">
        <v>0</v>
      </c>
      <c r="K50" s="2252">
        <f>SUM(D50:J50)</f>
        <v>0</v>
      </c>
      <c r="L50" s="2252"/>
      <c r="M50" s="2235">
        <v>0</v>
      </c>
      <c r="N50" s="2235">
        <v>0</v>
      </c>
      <c r="O50" s="2235">
        <v>0</v>
      </c>
      <c r="P50" s="2235">
        <v>0</v>
      </c>
      <c r="Q50" s="2235">
        <v>0</v>
      </c>
      <c r="R50" s="2235">
        <v>0</v>
      </c>
      <c r="S50" s="2235">
        <v>0</v>
      </c>
      <c r="T50" s="2251">
        <f>SUM(M50:S50)</f>
        <v>0</v>
      </c>
      <c r="V50" s="417"/>
      <c r="W50" s="417"/>
      <c r="X50" s="417"/>
      <c r="Y50" s="417"/>
      <c r="Z50" s="417"/>
      <c r="AA50" s="417"/>
      <c r="AB50" s="417"/>
      <c r="AC50" s="417"/>
      <c r="AD50" s="417"/>
      <c r="AE50" s="417"/>
      <c r="AF50" s="417"/>
      <c r="AG50" s="417"/>
      <c r="AH50" s="417"/>
      <c r="AI50" s="417"/>
      <c r="AJ50" s="417"/>
      <c r="AK50" s="417"/>
      <c r="AL50" s="417"/>
    </row>
    <row r="51" spans="1:38" s="66" customFormat="1" ht="11.1" customHeight="1">
      <c r="A51" s="1713"/>
      <c r="B51" s="292"/>
      <c r="C51" s="66" t="s">
        <v>239</v>
      </c>
      <c r="D51" s="2235">
        <v>0</v>
      </c>
      <c r="E51" s="2235">
        <v>0</v>
      </c>
      <c r="F51" s="2235">
        <v>0</v>
      </c>
      <c r="G51" s="2235">
        <v>0</v>
      </c>
      <c r="H51" s="2235">
        <v>0</v>
      </c>
      <c r="I51" s="2235">
        <v>0</v>
      </c>
      <c r="J51" s="2235">
        <v>0</v>
      </c>
      <c r="K51" s="2252">
        <f>SUM(D51:J51)</f>
        <v>0</v>
      </c>
      <c r="L51" s="2252"/>
      <c r="M51" s="2235">
        <v>0</v>
      </c>
      <c r="N51" s="2235">
        <v>0</v>
      </c>
      <c r="O51" s="2235">
        <v>0</v>
      </c>
      <c r="P51" s="2235">
        <v>0</v>
      </c>
      <c r="Q51" s="2235">
        <v>0</v>
      </c>
      <c r="R51" s="2235">
        <v>0</v>
      </c>
      <c r="S51" s="2235">
        <v>0</v>
      </c>
      <c r="T51" s="2251">
        <f>SUM(M51:S51)</f>
        <v>0</v>
      </c>
      <c r="V51" s="417"/>
      <c r="W51" s="417"/>
      <c r="X51" s="417"/>
      <c r="Y51" s="417"/>
      <c r="Z51" s="417"/>
      <c r="AA51" s="417"/>
      <c r="AB51" s="417"/>
      <c r="AC51" s="417"/>
      <c r="AD51" s="417"/>
      <c r="AE51" s="417"/>
      <c r="AF51" s="417"/>
      <c r="AG51" s="417"/>
      <c r="AH51" s="417"/>
      <c r="AI51" s="417"/>
      <c r="AJ51" s="417"/>
      <c r="AK51" s="417"/>
      <c r="AL51" s="417"/>
    </row>
    <row r="52" spans="1:38" s="66" customFormat="1" ht="12" customHeight="1">
      <c r="A52" s="1713"/>
      <c r="B52" s="540" t="s">
        <v>127</v>
      </c>
      <c r="D52" s="2254">
        <f>SUM(D53:D55)</f>
        <v>0</v>
      </c>
      <c r="E52" s="2254">
        <f>SUM(E53:E55)</f>
        <v>0</v>
      </c>
      <c r="F52" s="2254">
        <f>SUM(F53:F55)</f>
        <v>0</v>
      </c>
      <c r="G52" s="2254">
        <f>SUM(G53:G55)</f>
        <v>0</v>
      </c>
      <c r="H52" s="2254">
        <f>SUM(H53:H55)</f>
        <v>0</v>
      </c>
      <c r="I52" s="2254">
        <f>SUM(I53:I55)</f>
        <v>0</v>
      </c>
      <c r="J52" s="2254">
        <f>SUM(J53:J55)</f>
        <v>0</v>
      </c>
      <c r="K52" s="2254">
        <f>SUM(D52:J52)</f>
        <v>0</v>
      </c>
      <c r="L52" s="2254"/>
      <c r="M52" s="2254">
        <f>SUM(M53:M55)</f>
        <v>0</v>
      </c>
      <c r="N52" s="2254">
        <f>SUM(N53:N55)</f>
        <v>0</v>
      </c>
      <c r="O52" s="2254">
        <f>SUM(O53:O55)</f>
        <v>0</v>
      </c>
      <c r="P52" s="2254">
        <f>SUM(P53:P55)</f>
        <v>0</v>
      </c>
      <c r="Q52" s="2254">
        <f>SUM(Q53:Q55)</f>
        <v>0</v>
      </c>
      <c r="R52" s="2254">
        <f>SUM(R53:R55)</f>
        <v>0</v>
      </c>
      <c r="S52" s="2254">
        <f>SUM(S53:S55)</f>
        <v>0</v>
      </c>
      <c r="T52" s="2253">
        <f>SUM(M52:S52)</f>
        <v>0</v>
      </c>
      <c r="V52" s="417"/>
      <c r="W52" s="417"/>
      <c r="X52" s="417"/>
      <c r="Y52" s="417"/>
      <c r="Z52" s="417"/>
      <c r="AA52" s="417"/>
      <c r="AB52" s="417"/>
      <c r="AC52" s="417"/>
      <c r="AD52" s="417"/>
      <c r="AE52" s="417"/>
      <c r="AF52" s="417"/>
      <c r="AG52" s="417"/>
      <c r="AH52" s="417"/>
      <c r="AI52" s="417"/>
      <c r="AJ52" s="417"/>
      <c r="AK52" s="417"/>
      <c r="AL52" s="417"/>
    </row>
    <row r="53" spans="1:38" s="417" customFormat="1" ht="11.1" customHeight="1">
      <c r="A53" s="1713"/>
      <c r="B53" s="542"/>
      <c r="C53" s="66" t="s">
        <v>240</v>
      </c>
      <c r="D53" s="2235">
        <v>0</v>
      </c>
      <c r="E53" s="2235">
        <v>0</v>
      </c>
      <c r="F53" s="2235">
        <v>0</v>
      </c>
      <c r="G53" s="2235">
        <v>0</v>
      </c>
      <c r="H53" s="2235">
        <v>0</v>
      </c>
      <c r="I53" s="2235">
        <v>0</v>
      </c>
      <c r="J53" s="2235">
        <v>0</v>
      </c>
      <c r="K53" s="2252">
        <f>SUM(D53:J53)</f>
        <v>0</v>
      </c>
      <c r="L53" s="2252"/>
      <c r="M53" s="2235">
        <v>0</v>
      </c>
      <c r="N53" s="2235">
        <v>0</v>
      </c>
      <c r="O53" s="2235">
        <v>0</v>
      </c>
      <c r="P53" s="2235">
        <v>0</v>
      </c>
      <c r="Q53" s="2235">
        <v>0</v>
      </c>
      <c r="R53" s="2235">
        <v>0</v>
      </c>
      <c r="S53" s="2235">
        <v>0</v>
      </c>
      <c r="T53" s="2251">
        <f>SUM(M53:S53)</f>
        <v>0</v>
      </c>
      <c r="U53" s="66"/>
      <c r="V53" s="551"/>
      <c r="W53" s="551"/>
      <c r="X53" s="551"/>
    </row>
    <row r="54" spans="1:38" s="66" customFormat="1" ht="11.1" customHeight="1">
      <c r="A54" s="1713"/>
      <c r="B54" s="542"/>
      <c r="C54" s="66" t="s">
        <v>239</v>
      </c>
      <c r="D54" s="2235">
        <v>0</v>
      </c>
      <c r="E54" s="2235">
        <v>0</v>
      </c>
      <c r="F54" s="2235">
        <v>0</v>
      </c>
      <c r="G54" s="2235">
        <v>0</v>
      </c>
      <c r="H54" s="2235">
        <v>0</v>
      </c>
      <c r="I54" s="2235">
        <v>0</v>
      </c>
      <c r="J54" s="2235">
        <v>0</v>
      </c>
      <c r="K54" s="2252">
        <f>SUM(D54:J54)</f>
        <v>0</v>
      </c>
      <c r="L54" s="2252"/>
      <c r="M54" s="2235">
        <v>0</v>
      </c>
      <c r="N54" s="2235">
        <v>0</v>
      </c>
      <c r="O54" s="2235">
        <v>0</v>
      </c>
      <c r="P54" s="2235">
        <v>0</v>
      </c>
      <c r="Q54" s="2235">
        <v>0</v>
      </c>
      <c r="R54" s="2235">
        <v>0</v>
      </c>
      <c r="S54" s="2235">
        <v>0</v>
      </c>
      <c r="T54" s="2251">
        <f>SUM(M54:S54)</f>
        <v>0</v>
      </c>
      <c r="V54" s="417"/>
      <c r="W54" s="417"/>
      <c r="X54" s="417"/>
      <c r="Y54" s="417"/>
      <c r="Z54" s="417"/>
      <c r="AA54" s="417"/>
      <c r="AB54" s="417"/>
      <c r="AC54" s="417"/>
      <c r="AD54" s="417"/>
      <c r="AE54" s="417"/>
      <c r="AF54" s="417"/>
      <c r="AG54" s="417"/>
      <c r="AH54" s="417"/>
      <c r="AI54" s="417"/>
      <c r="AJ54" s="417"/>
      <c r="AK54" s="417"/>
      <c r="AL54" s="417"/>
    </row>
    <row r="55" spans="1:38" s="66" customFormat="1" ht="11.1" customHeight="1">
      <c r="A55" s="1713"/>
      <c r="B55" s="542"/>
      <c r="C55" s="66" t="s">
        <v>238</v>
      </c>
      <c r="D55" s="2235">
        <v>0</v>
      </c>
      <c r="E55" s="2235">
        <v>0</v>
      </c>
      <c r="F55" s="2235">
        <v>0</v>
      </c>
      <c r="G55" s="2235">
        <v>0</v>
      </c>
      <c r="H55" s="2235">
        <v>0</v>
      </c>
      <c r="I55" s="2235">
        <v>0</v>
      </c>
      <c r="J55" s="2235">
        <v>0</v>
      </c>
      <c r="K55" s="2252">
        <f>SUM(D55:J55)</f>
        <v>0</v>
      </c>
      <c r="L55" s="2252"/>
      <c r="M55" s="2235">
        <v>0</v>
      </c>
      <c r="N55" s="2235">
        <v>0</v>
      </c>
      <c r="O55" s="2235">
        <v>0</v>
      </c>
      <c r="P55" s="2235">
        <v>0</v>
      </c>
      <c r="Q55" s="2235">
        <v>0</v>
      </c>
      <c r="R55" s="2235">
        <v>0</v>
      </c>
      <c r="S55" s="2235">
        <v>0</v>
      </c>
      <c r="T55" s="2251">
        <f>SUM(M55:S55)</f>
        <v>0</v>
      </c>
      <c r="V55" s="417"/>
      <c r="W55" s="417"/>
      <c r="X55" s="417"/>
      <c r="Y55" s="417"/>
      <c r="Z55" s="417"/>
      <c r="AA55" s="417"/>
      <c r="AB55" s="417"/>
      <c r="AC55" s="417"/>
      <c r="AD55" s="417"/>
      <c r="AE55" s="417"/>
      <c r="AF55" s="417"/>
      <c r="AG55" s="417"/>
      <c r="AH55" s="417"/>
      <c r="AI55" s="417"/>
      <c r="AJ55" s="417"/>
      <c r="AK55" s="417"/>
      <c r="AL55" s="417"/>
    </row>
    <row r="56" spans="1:38" s="66" customFormat="1" ht="12" customHeight="1">
      <c r="A56" s="1713"/>
      <c r="B56" s="540" t="s">
        <v>38</v>
      </c>
      <c r="C56" s="364"/>
      <c r="D56" s="2254">
        <f>SUM(D57)</f>
        <v>0</v>
      </c>
      <c r="E56" s="2254">
        <f>SUM(E57)</f>
        <v>0</v>
      </c>
      <c r="F56" s="2254">
        <f>SUM(F57)</f>
        <v>3</v>
      </c>
      <c r="G56" s="2254">
        <f>SUM(G57)</f>
        <v>5</v>
      </c>
      <c r="H56" s="2254">
        <f>SUM(H57)</f>
        <v>9</v>
      </c>
      <c r="I56" s="2254">
        <f>SUM(I57)</f>
        <v>5</v>
      </c>
      <c r="J56" s="2254">
        <f>SUM(J57)</f>
        <v>7</v>
      </c>
      <c r="K56" s="2254">
        <f>SUM(D56:J56)</f>
        <v>29</v>
      </c>
      <c r="L56" s="2254"/>
      <c r="M56" s="2254">
        <f>SUM(M57)</f>
        <v>0</v>
      </c>
      <c r="N56" s="2254">
        <f>SUM(N57)</f>
        <v>0</v>
      </c>
      <c r="O56" s="2254">
        <f>SUM(O57)</f>
        <v>2</v>
      </c>
      <c r="P56" s="2254">
        <f>SUM(P57)</f>
        <v>5</v>
      </c>
      <c r="Q56" s="2254">
        <f>SUM(Q57)</f>
        <v>8</v>
      </c>
      <c r="R56" s="2254">
        <f>SUM(R57)</f>
        <v>5</v>
      </c>
      <c r="S56" s="2254">
        <f>SUM(S57)</f>
        <v>7</v>
      </c>
      <c r="T56" s="2253">
        <f>SUM(M56:S56)</f>
        <v>27</v>
      </c>
      <c r="V56" s="417"/>
      <c r="W56" s="417"/>
      <c r="X56" s="417"/>
      <c r="Y56" s="417"/>
      <c r="Z56" s="417"/>
      <c r="AA56" s="417"/>
      <c r="AB56" s="417"/>
      <c r="AC56" s="417"/>
      <c r="AD56" s="417"/>
      <c r="AE56" s="417"/>
      <c r="AF56" s="417"/>
      <c r="AG56" s="417"/>
      <c r="AH56" s="417"/>
      <c r="AI56" s="417"/>
      <c r="AJ56" s="417"/>
      <c r="AK56" s="417"/>
      <c r="AL56" s="417"/>
    </row>
    <row r="57" spans="1:38" s="66" customFormat="1" ht="11.1" customHeight="1">
      <c r="A57" s="1713"/>
      <c r="B57" s="292"/>
      <c r="C57" s="66" t="s">
        <v>237</v>
      </c>
      <c r="D57" s="2235">
        <v>0</v>
      </c>
      <c r="E57" s="2235">
        <v>0</v>
      </c>
      <c r="F57" s="2235">
        <v>3</v>
      </c>
      <c r="G57" s="2235">
        <v>5</v>
      </c>
      <c r="H57" s="2235">
        <v>9</v>
      </c>
      <c r="I57" s="2235">
        <v>5</v>
      </c>
      <c r="J57" s="2235">
        <v>7</v>
      </c>
      <c r="K57" s="2252">
        <f>SUM(D57:J57)</f>
        <v>29</v>
      </c>
      <c r="L57" s="2252"/>
      <c r="M57" s="2235">
        <v>0</v>
      </c>
      <c r="N57" s="2235">
        <v>0</v>
      </c>
      <c r="O57" s="2235">
        <v>2</v>
      </c>
      <c r="P57" s="2235">
        <v>5</v>
      </c>
      <c r="Q57" s="2235">
        <v>8</v>
      </c>
      <c r="R57" s="2235">
        <v>5</v>
      </c>
      <c r="S57" s="2235">
        <v>7</v>
      </c>
      <c r="T57" s="2251">
        <f>SUM(M57:S57)</f>
        <v>27</v>
      </c>
      <c r="V57" s="417"/>
      <c r="W57" s="417"/>
      <c r="X57" s="417"/>
      <c r="Y57" s="417"/>
      <c r="Z57" s="417"/>
      <c r="AA57" s="417"/>
      <c r="AB57" s="417"/>
      <c r="AC57" s="417"/>
      <c r="AD57" s="417"/>
      <c r="AE57" s="417"/>
      <c r="AF57" s="417"/>
      <c r="AG57" s="417"/>
      <c r="AH57" s="417"/>
      <c r="AI57" s="417"/>
      <c r="AJ57" s="417"/>
      <c r="AK57" s="417"/>
      <c r="AL57" s="417"/>
    </row>
    <row r="58" spans="1:38" s="66" customFormat="1" ht="12" customHeight="1">
      <c r="A58" s="1712">
        <v>1403</v>
      </c>
      <c r="B58" s="338" t="s">
        <v>17</v>
      </c>
      <c r="C58" s="78"/>
      <c r="D58" s="1949">
        <f>SUM(D59,D61,D63)</f>
        <v>9</v>
      </c>
      <c r="E58" s="1949">
        <f>SUM(E59,E61,E63)</f>
        <v>33</v>
      </c>
      <c r="F58" s="1949">
        <f>SUM(F59,F61,F63)</f>
        <v>19</v>
      </c>
      <c r="G58" s="1949">
        <f>SUM(G59,G61,G63)</f>
        <v>19</v>
      </c>
      <c r="H58" s="1949">
        <f>SUM(H59,H61,H63)</f>
        <v>8</v>
      </c>
      <c r="I58" s="1949">
        <f>SUM(I59,I61,I63)</f>
        <v>6</v>
      </c>
      <c r="J58" s="1949">
        <f>SUM(J59,J61,J63)</f>
        <v>6</v>
      </c>
      <c r="K58" s="1949">
        <f>SUM(D58:J58)</f>
        <v>100</v>
      </c>
      <c r="L58" s="1949"/>
      <c r="M58" s="1949">
        <f>SUM(M59,M61,M63)</f>
        <v>6</v>
      </c>
      <c r="N58" s="1949">
        <f>SUM(N59,N61,N63)</f>
        <v>24</v>
      </c>
      <c r="O58" s="1949">
        <f>SUM(O59,O61,O63)</f>
        <v>14</v>
      </c>
      <c r="P58" s="1949">
        <f>SUM(P59,P61,P63)</f>
        <v>13</v>
      </c>
      <c r="Q58" s="1949">
        <f>SUM(Q59,Q61,Q63)</f>
        <v>7</v>
      </c>
      <c r="R58" s="1949">
        <f>SUM(R59,R61,R63)</f>
        <v>6</v>
      </c>
      <c r="S58" s="1949">
        <f>SUM(S59,S61,S63)</f>
        <v>6</v>
      </c>
      <c r="T58" s="1948">
        <f>SUM(M58:S58)</f>
        <v>76</v>
      </c>
      <c r="V58" s="417"/>
      <c r="W58" s="417"/>
      <c r="X58" s="417"/>
      <c r="Y58" s="417"/>
      <c r="Z58" s="417"/>
      <c r="AA58" s="417"/>
      <c r="AB58" s="417"/>
      <c r="AC58" s="417"/>
      <c r="AD58" s="417"/>
      <c r="AE58" s="417"/>
      <c r="AF58" s="417"/>
      <c r="AG58" s="417"/>
      <c r="AH58" s="417"/>
      <c r="AI58" s="417"/>
      <c r="AJ58" s="417"/>
      <c r="AK58" s="417"/>
      <c r="AL58" s="417"/>
    </row>
    <row r="59" spans="1:38" s="66" customFormat="1" ht="12" customHeight="1">
      <c r="A59" s="1713"/>
      <c r="B59" s="540" t="s">
        <v>39</v>
      </c>
      <c r="D59" s="2254">
        <f>SUM(D60:D60)</f>
        <v>4</v>
      </c>
      <c r="E59" s="2254">
        <f>SUM(E60:E60)</f>
        <v>21</v>
      </c>
      <c r="F59" s="2254">
        <f>SUM(F60:F60)</f>
        <v>9</v>
      </c>
      <c r="G59" s="2254">
        <f>SUM(G60:G60)</f>
        <v>7</v>
      </c>
      <c r="H59" s="2254">
        <f>SUM(H60:H60)</f>
        <v>3</v>
      </c>
      <c r="I59" s="2254">
        <f>SUM(I60:I60)</f>
        <v>0</v>
      </c>
      <c r="J59" s="2254">
        <f>SUM(J60:J60)</f>
        <v>0</v>
      </c>
      <c r="K59" s="2254">
        <f>SUM(D59:J59)</f>
        <v>44</v>
      </c>
      <c r="L59" s="2254"/>
      <c r="M59" s="2254">
        <f>SUM(M60:M60)</f>
        <v>1</v>
      </c>
      <c r="N59" s="2254">
        <f>SUM(N60:N60)</f>
        <v>12</v>
      </c>
      <c r="O59" s="2254">
        <f>SUM(O60:O60)</f>
        <v>4</v>
      </c>
      <c r="P59" s="2254">
        <f>SUM(P60:P60)</f>
        <v>2</v>
      </c>
      <c r="Q59" s="2254">
        <f>SUM(Q60:Q60)</f>
        <v>2</v>
      </c>
      <c r="R59" s="2254">
        <f>SUM(R60:R60)</f>
        <v>0</v>
      </c>
      <c r="S59" s="2254">
        <f>SUM(S60:S60)</f>
        <v>0</v>
      </c>
      <c r="T59" s="2271">
        <f>SUM(M59:S59)</f>
        <v>21</v>
      </c>
      <c r="V59" s="417"/>
      <c r="W59" s="417"/>
      <c r="X59" s="417"/>
      <c r="Y59" s="417"/>
      <c r="Z59" s="417"/>
      <c r="AA59" s="417"/>
      <c r="AB59" s="417"/>
      <c r="AC59" s="417"/>
      <c r="AD59" s="417"/>
      <c r="AE59" s="417"/>
      <c r="AF59" s="417"/>
      <c r="AG59" s="417"/>
      <c r="AH59" s="417"/>
      <c r="AI59" s="417"/>
      <c r="AJ59" s="417"/>
      <c r="AK59" s="417"/>
      <c r="AL59" s="417"/>
    </row>
    <row r="60" spans="1:38" s="66" customFormat="1" ht="11.1" customHeight="1">
      <c r="A60" s="1713"/>
      <c r="B60" s="292"/>
      <c r="C60" s="66" t="s">
        <v>234</v>
      </c>
      <c r="D60" s="2235">
        <v>4</v>
      </c>
      <c r="E60" s="2235">
        <v>21</v>
      </c>
      <c r="F60" s="2235">
        <v>9</v>
      </c>
      <c r="G60" s="2235">
        <v>7</v>
      </c>
      <c r="H60" s="2235">
        <v>3</v>
      </c>
      <c r="I60" s="2235">
        <v>0</v>
      </c>
      <c r="J60" s="2235">
        <v>0</v>
      </c>
      <c r="K60" s="2252">
        <f>SUM(D60:J60)</f>
        <v>44</v>
      </c>
      <c r="L60" s="2252"/>
      <c r="M60" s="2235">
        <v>1</v>
      </c>
      <c r="N60" s="2235">
        <v>12</v>
      </c>
      <c r="O60" s="2235">
        <v>4</v>
      </c>
      <c r="P60" s="2235">
        <v>2</v>
      </c>
      <c r="Q60" s="2235">
        <v>2</v>
      </c>
      <c r="R60" s="2235">
        <v>0</v>
      </c>
      <c r="S60" s="2235">
        <v>0</v>
      </c>
      <c r="T60" s="2251">
        <f>SUM(M60:S60)</f>
        <v>21</v>
      </c>
      <c r="V60" s="417"/>
      <c r="W60" s="417"/>
      <c r="X60" s="417"/>
      <c r="Y60" s="417"/>
      <c r="Z60" s="417"/>
      <c r="AA60" s="417"/>
      <c r="AB60" s="417"/>
      <c r="AC60" s="417"/>
      <c r="AD60" s="417"/>
      <c r="AE60" s="417"/>
      <c r="AF60" s="417"/>
      <c r="AG60" s="417"/>
      <c r="AH60" s="417"/>
      <c r="AI60" s="417"/>
      <c r="AJ60" s="417"/>
      <c r="AK60" s="417"/>
      <c r="AL60" s="417"/>
    </row>
    <row r="61" spans="1:38" s="66" customFormat="1" ht="12" customHeight="1">
      <c r="A61" s="1713"/>
      <c r="B61" s="540" t="s">
        <v>18</v>
      </c>
      <c r="D61" s="2254">
        <f>SUM(D62)</f>
        <v>1</v>
      </c>
      <c r="E61" s="2254">
        <f>SUM(E62)</f>
        <v>4</v>
      </c>
      <c r="F61" s="2254">
        <f>SUM(F62)</f>
        <v>3</v>
      </c>
      <c r="G61" s="2254">
        <f>SUM(G62)</f>
        <v>2</v>
      </c>
      <c r="H61" s="2254">
        <f>SUM(H62)</f>
        <v>0</v>
      </c>
      <c r="I61" s="2254">
        <f>SUM(I62)</f>
        <v>0</v>
      </c>
      <c r="J61" s="2254">
        <f>SUM(J62)</f>
        <v>0</v>
      </c>
      <c r="K61" s="2254">
        <f>SUM(D61:J61)</f>
        <v>10</v>
      </c>
      <c r="L61" s="2254"/>
      <c r="M61" s="2254">
        <f>SUM(M62)</f>
        <v>1</v>
      </c>
      <c r="N61" s="2254">
        <f>SUM(N62)</f>
        <v>4</v>
      </c>
      <c r="O61" s="2254">
        <f>SUM(O62)</f>
        <v>3</v>
      </c>
      <c r="P61" s="2254">
        <f>SUM(P62)</f>
        <v>2</v>
      </c>
      <c r="Q61" s="2254">
        <f>SUM(Q62)</f>
        <v>0</v>
      </c>
      <c r="R61" s="2254">
        <f>SUM(R62)</f>
        <v>0</v>
      </c>
      <c r="S61" s="2254">
        <f>SUM(S62)</f>
        <v>0</v>
      </c>
      <c r="T61" s="2253">
        <f>SUM(M61:S61)</f>
        <v>10</v>
      </c>
      <c r="V61" s="417"/>
      <c r="W61" s="417"/>
      <c r="X61" s="417"/>
      <c r="Y61" s="417"/>
      <c r="Z61" s="417"/>
      <c r="AA61" s="417"/>
      <c r="AB61" s="417"/>
      <c r="AC61" s="417"/>
      <c r="AD61" s="417"/>
      <c r="AE61" s="417"/>
      <c r="AF61" s="417"/>
      <c r="AG61" s="417"/>
      <c r="AH61" s="417"/>
      <c r="AI61" s="417"/>
      <c r="AJ61" s="417"/>
      <c r="AK61" s="417"/>
      <c r="AL61" s="417"/>
    </row>
    <row r="62" spans="1:38" s="66" customFormat="1" ht="11.1" customHeight="1">
      <c r="A62" s="1713"/>
      <c r="B62" s="292"/>
      <c r="C62" s="66" t="s">
        <v>234</v>
      </c>
      <c r="D62" s="2235">
        <v>1</v>
      </c>
      <c r="E62" s="2235">
        <v>4</v>
      </c>
      <c r="F62" s="2235">
        <v>3</v>
      </c>
      <c r="G62" s="2235">
        <v>2</v>
      </c>
      <c r="H62" s="2235">
        <v>0</v>
      </c>
      <c r="I62" s="2235">
        <v>0</v>
      </c>
      <c r="J62" s="2235">
        <v>0</v>
      </c>
      <c r="K62" s="2252">
        <f>SUM(D62:J62)</f>
        <v>10</v>
      </c>
      <c r="L62" s="2252"/>
      <c r="M62" s="2235">
        <v>1</v>
      </c>
      <c r="N62" s="2235">
        <v>4</v>
      </c>
      <c r="O62" s="2235">
        <v>3</v>
      </c>
      <c r="P62" s="2235">
        <v>2</v>
      </c>
      <c r="Q62" s="2235">
        <v>0</v>
      </c>
      <c r="R62" s="2235">
        <v>0</v>
      </c>
      <c r="S62" s="2235">
        <v>0</v>
      </c>
      <c r="T62" s="2251">
        <f>SUM(M62:S62)</f>
        <v>10</v>
      </c>
      <c r="V62" s="417"/>
      <c r="W62" s="417"/>
      <c r="X62" s="417"/>
      <c r="Y62" s="417"/>
      <c r="Z62" s="417"/>
      <c r="AA62" s="417"/>
      <c r="AB62" s="417"/>
      <c r="AC62" s="417"/>
      <c r="AD62" s="417"/>
      <c r="AE62" s="417"/>
      <c r="AF62" s="417"/>
      <c r="AG62" s="417"/>
      <c r="AH62" s="417"/>
      <c r="AI62" s="417"/>
      <c r="AJ62" s="417"/>
      <c r="AK62" s="417"/>
      <c r="AL62" s="417"/>
    </row>
    <row r="63" spans="1:38" s="66" customFormat="1" ht="12" customHeight="1">
      <c r="A63" s="1713"/>
      <c r="B63" s="540" t="s">
        <v>19</v>
      </c>
      <c r="D63" s="2254">
        <f>SUM(D64:D65)</f>
        <v>4</v>
      </c>
      <c r="E63" s="2254">
        <f>SUM(E64:E65)</f>
        <v>8</v>
      </c>
      <c r="F63" s="2254">
        <f>SUM(F64:F65)</f>
        <v>7</v>
      </c>
      <c r="G63" s="2254">
        <f>SUM(G64:G65)</f>
        <v>10</v>
      </c>
      <c r="H63" s="2254">
        <f>SUM(H64:H65)</f>
        <v>5</v>
      </c>
      <c r="I63" s="2254">
        <f>SUM(I64:I65)</f>
        <v>6</v>
      </c>
      <c r="J63" s="2254">
        <f>SUM(J64:J65)</f>
        <v>6</v>
      </c>
      <c r="K63" s="2254">
        <f>SUM(D63:J63)</f>
        <v>46</v>
      </c>
      <c r="L63" s="2254"/>
      <c r="M63" s="2254">
        <f>SUM(M64:M65)</f>
        <v>4</v>
      </c>
      <c r="N63" s="2254">
        <f>SUM(N64:N65)</f>
        <v>8</v>
      </c>
      <c r="O63" s="2254">
        <f>SUM(O64:O65)</f>
        <v>7</v>
      </c>
      <c r="P63" s="2254">
        <f>SUM(P64:P65)</f>
        <v>9</v>
      </c>
      <c r="Q63" s="2254">
        <f>SUM(Q64:Q65)</f>
        <v>5</v>
      </c>
      <c r="R63" s="2254">
        <f>SUM(R64:R65)</f>
        <v>6</v>
      </c>
      <c r="S63" s="2254">
        <f>SUM(S64:S65)</f>
        <v>6</v>
      </c>
      <c r="T63" s="2253">
        <f>SUM(M63:S63)</f>
        <v>45</v>
      </c>
      <c r="V63" s="417"/>
      <c r="W63" s="417"/>
      <c r="X63" s="417"/>
      <c r="Y63" s="417"/>
      <c r="Z63" s="417"/>
      <c r="AA63" s="417"/>
      <c r="AB63" s="417"/>
      <c r="AC63" s="417"/>
      <c r="AD63" s="417"/>
      <c r="AE63" s="417"/>
      <c r="AF63" s="417"/>
      <c r="AG63" s="417"/>
      <c r="AH63" s="417"/>
      <c r="AI63" s="417"/>
      <c r="AJ63" s="417"/>
      <c r="AK63" s="417"/>
      <c r="AL63" s="417"/>
    </row>
    <row r="64" spans="1:38" s="66" customFormat="1" ht="11.1" customHeight="1">
      <c r="A64" s="1830"/>
      <c r="B64" s="292"/>
      <c r="C64" s="66" t="s">
        <v>234</v>
      </c>
      <c r="D64" s="2235">
        <v>4</v>
      </c>
      <c r="E64" s="2235">
        <v>8</v>
      </c>
      <c r="F64" s="2235">
        <v>6</v>
      </c>
      <c r="G64" s="2235">
        <v>8</v>
      </c>
      <c r="H64" s="2235">
        <v>2</v>
      </c>
      <c r="I64" s="2235">
        <v>1</v>
      </c>
      <c r="J64" s="2235">
        <v>0</v>
      </c>
      <c r="K64" s="2252">
        <f>SUM(D64:J64)</f>
        <v>29</v>
      </c>
      <c r="L64" s="2252"/>
      <c r="M64" s="2235">
        <v>4</v>
      </c>
      <c r="N64" s="2235">
        <v>8</v>
      </c>
      <c r="O64" s="2235">
        <v>6</v>
      </c>
      <c r="P64" s="2235">
        <v>8</v>
      </c>
      <c r="Q64" s="2235">
        <v>2</v>
      </c>
      <c r="R64" s="2235">
        <v>1</v>
      </c>
      <c r="S64" s="2235">
        <v>0</v>
      </c>
      <c r="T64" s="2251">
        <f>SUM(M64:S64)</f>
        <v>29</v>
      </c>
      <c r="V64" s="417"/>
      <c r="W64" s="417"/>
      <c r="X64" s="417"/>
      <c r="Y64" s="417"/>
      <c r="Z64" s="417"/>
      <c r="AA64" s="417"/>
      <c r="AB64" s="417"/>
      <c r="AC64" s="417"/>
      <c r="AD64" s="417"/>
      <c r="AE64" s="417"/>
      <c r="AF64" s="417"/>
      <c r="AG64" s="417"/>
      <c r="AH64" s="417"/>
      <c r="AI64" s="417"/>
      <c r="AJ64" s="417"/>
      <c r="AK64" s="417"/>
      <c r="AL64" s="417"/>
    </row>
    <row r="65" spans="1:38" s="66" customFormat="1" ht="11.1" customHeight="1">
      <c r="A65" s="1831"/>
      <c r="B65" s="537"/>
      <c r="C65" s="90" t="s">
        <v>233</v>
      </c>
      <c r="D65" s="2269">
        <v>0</v>
      </c>
      <c r="E65" s="2269">
        <v>0</v>
      </c>
      <c r="F65" s="2269">
        <v>1</v>
      </c>
      <c r="G65" s="2269">
        <v>2</v>
      </c>
      <c r="H65" s="2269">
        <v>3</v>
      </c>
      <c r="I65" s="2269">
        <v>5</v>
      </c>
      <c r="J65" s="2269">
        <v>6</v>
      </c>
      <c r="K65" s="2270">
        <f>SUM(D65:J65)</f>
        <v>17</v>
      </c>
      <c r="L65" s="2270"/>
      <c r="M65" s="2269">
        <v>0</v>
      </c>
      <c r="N65" s="2269">
        <v>0</v>
      </c>
      <c r="O65" s="2269">
        <v>1</v>
      </c>
      <c r="P65" s="2269">
        <v>1</v>
      </c>
      <c r="Q65" s="2269">
        <v>3</v>
      </c>
      <c r="R65" s="2269">
        <v>5</v>
      </c>
      <c r="S65" s="2269">
        <v>6</v>
      </c>
      <c r="T65" s="2268">
        <f>SUM(M65:S65)</f>
        <v>16</v>
      </c>
      <c r="V65" s="417"/>
      <c r="W65" s="417"/>
      <c r="X65" s="417"/>
      <c r="Y65" s="417"/>
      <c r="Z65" s="417"/>
      <c r="AA65" s="417"/>
      <c r="AB65" s="417"/>
      <c r="AC65" s="417"/>
      <c r="AD65" s="417"/>
      <c r="AE65" s="417"/>
      <c r="AF65" s="417"/>
      <c r="AG65" s="417"/>
      <c r="AH65" s="417"/>
      <c r="AI65" s="417"/>
      <c r="AJ65" s="417"/>
      <c r="AK65" s="417"/>
      <c r="AL65" s="417"/>
    </row>
    <row r="66" spans="1:38" s="66" customFormat="1" ht="12" customHeight="1">
      <c r="D66" s="2267"/>
      <c r="E66" s="2267"/>
      <c r="F66" s="2267"/>
      <c r="G66" s="2267"/>
      <c r="H66" s="2267"/>
      <c r="I66" s="2267"/>
      <c r="J66" s="2267"/>
      <c r="K66" s="2267"/>
      <c r="L66" s="2267"/>
      <c r="M66" s="2267"/>
      <c r="N66" s="2267"/>
      <c r="O66" s="2267"/>
      <c r="P66" s="2267"/>
      <c r="Q66" s="2267"/>
      <c r="R66" s="2267"/>
      <c r="S66" s="2266" t="s">
        <v>232</v>
      </c>
      <c r="T66" s="2265"/>
      <c r="V66" s="417"/>
      <c r="W66" s="417"/>
      <c r="X66" s="417"/>
      <c r="Y66" s="417"/>
      <c r="Z66" s="417"/>
      <c r="AA66" s="417"/>
      <c r="AB66" s="417"/>
      <c r="AC66" s="417"/>
      <c r="AD66" s="417"/>
      <c r="AE66" s="417"/>
      <c r="AF66" s="417"/>
      <c r="AG66" s="417"/>
      <c r="AH66" s="417"/>
      <c r="AI66" s="417"/>
      <c r="AJ66" s="417"/>
      <c r="AK66" s="417"/>
      <c r="AL66" s="417"/>
    </row>
    <row r="67" spans="1:38" s="66" customFormat="1" ht="12" customHeight="1" thickBot="1">
      <c r="A67" s="2214"/>
      <c r="B67" s="2214"/>
      <c r="C67" s="2214"/>
      <c r="D67" s="2264"/>
      <c r="E67" s="2264"/>
      <c r="F67" s="2264"/>
      <c r="G67" s="2264"/>
      <c r="H67" s="2264"/>
      <c r="I67" s="2264"/>
      <c r="J67" s="2264"/>
      <c r="K67" s="2264"/>
      <c r="L67" s="2264"/>
      <c r="M67" s="2264"/>
      <c r="N67" s="2264"/>
      <c r="O67" s="2264"/>
      <c r="P67" s="2264"/>
      <c r="Q67" s="2264"/>
      <c r="R67" s="2264"/>
      <c r="S67" s="2264"/>
      <c r="T67" s="2263" t="s">
        <v>231</v>
      </c>
      <c r="V67" s="417"/>
      <c r="W67" s="417"/>
      <c r="X67" s="417"/>
      <c r="Y67" s="417"/>
      <c r="Z67" s="417"/>
      <c r="AA67" s="417"/>
      <c r="AB67" s="417"/>
      <c r="AC67" s="417"/>
      <c r="AD67" s="417"/>
      <c r="AE67" s="417"/>
      <c r="AF67" s="417"/>
      <c r="AG67" s="417"/>
      <c r="AH67" s="417"/>
      <c r="AI67" s="417"/>
      <c r="AJ67" s="417"/>
      <c r="AK67" s="417"/>
      <c r="AL67" s="417"/>
    </row>
    <row r="68" spans="1:38" s="66" customFormat="1" ht="11.25" customHeight="1">
      <c r="A68" s="1841" t="s">
        <v>32</v>
      </c>
      <c r="B68" s="1845" t="s">
        <v>561</v>
      </c>
      <c r="C68" s="1845"/>
      <c r="D68" s="2231"/>
      <c r="E68" s="2260"/>
      <c r="F68" s="2260"/>
      <c r="G68" s="2260" t="s">
        <v>1210</v>
      </c>
      <c r="H68" s="2260"/>
      <c r="I68" s="2260"/>
      <c r="J68" s="2260"/>
      <c r="K68" s="2260"/>
      <c r="L68" s="2262"/>
      <c r="M68" s="2261"/>
      <c r="N68" s="2260"/>
      <c r="O68" s="2260"/>
      <c r="P68" s="2260"/>
      <c r="Q68" s="2260" t="s">
        <v>1209</v>
      </c>
      <c r="R68" s="2260"/>
      <c r="S68" s="2259"/>
      <c r="T68" s="2258"/>
      <c r="V68" s="417"/>
      <c r="W68" s="417"/>
      <c r="X68" s="417"/>
      <c r="Y68" s="417"/>
      <c r="Z68" s="417"/>
      <c r="AA68" s="417"/>
      <c r="AB68" s="417"/>
      <c r="AC68" s="417"/>
      <c r="AD68" s="417"/>
      <c r="AE68" s="417"/>
      <c r="AF68" s="417"/>
      <c r="AG68" s="417"/>
      <c r="AH68" s="417"/>
      <c r="AI68" s="417"/>
      <c r="AJ68" s="417"/>
      <c r="AK68" s="417"/>
      <c r="AL68" s="417"/>
    </row>
    <row r="69" spans="1:38" s="66" customFormat="1" ht="33.75">
      <c r="A69" s="1862"/>
      <c r="B69" s="1846"/>
      <c r="C69" s="1846"/>
      <c r="D69" s="2256" t="s">
        <v>1208</v>
      </c>
      <c r="E69" s="2256">
        <v>18</v>
      </c>
      <c r="F69" s="2256">
        <v>19</v>
      </c>
      <c r="G69" s="2256" t="s">
        <v>1207</v>
      </c>
      <c r="H69" s="2256" t="s">
        <v>1206</v>
      </c>
      <c r="I69" s="2256" t="s">
        <v>1205</v>
      </c>
      <c r="J69" s="2256" t="s">
        <v>1204</v>
      </c>
      <c r="K69" s="2256" t="s">
        <v>6</v>
      </c>
      <c r="L69" s="2257"/>
      <c r="M69" s="2256" t="s">
        <v>1208</v>
      </c>
      <c r="N69" s="2256">
        <v>18</v>
      </c>
      <c r="O69" s="2256">
        <v>19</v>
      </c>
      <c r="P69" s="2256" t="s">
        <v>1207</v>
      </c>
      <c r="Q69" s="2256" t="s">
        <v>1206</v>
      </c>
      <c r="R69" s="2256" t="s">
        <v>1205</v>
      </c>
      <c r="S69" s="2256" t="s">
        <v>1204</v>
      </c>
      <c r="T69" s="2255" t="s">
        <v>6</v>
      </c>
      <c r="V69" s="417"/>
      <c r="W69" s="417"/>
      <c r="X69" s="417"/>
      <c r="Y69" s="417"/>
      <c r="Z69" s="417"/>
      <c r="AA69" s="417"/>
      <c r="AB69" s="417"/>
      <c r="AC69" s="417"/>
      <c r="AD69" s="417"/>
      <c r="AE69" s="417"/>
      <c r="AF69" s="417"/>
      <c r="AG69" s="417"/>
      <c r="AH69" s="417"/>
      <c r="AI69" s="417"/>
      <c r="AJ69" s="417"/>
      <c r="AK69" s="417"/>
      <c r="AL69" s="417"/>
    </row>
    <row r="70" spans="1:38" s="66" customFormat="1" ht="12" customHeight="1">
      <c r="A70" s="1709">
        <v>1404</v>
      </c>
      <c r="B70" s="338" t="s">
        <v>40</v>
      </c>
      <c r="C70" s="78"/>
      <c r="D70" s="2249">
        <f>SUM(D71,D73)</f>
        <v>31</v>
      </c>
      <c r="E70" s="2249">
        <f>SUM(E71,E73)</f>
        <v>270</v>
      </c>
      <c r="F70" s="2249">
        <f>SUM(F71,F73)</f>
        <v>103</v>
      </c>
      <c r="G70" s="2249">
        <f>SUM(G71,G73)</f>
        <v>85</v>
      </c>
      <c r="H70" s="2249">
        <f>SUM(H71,H73)</f>
        <v>6</v>
      </c>
      <c r="I70" s="2249">
        <f>SUM(I71,I73)</f>
        <v>0</v>
      </c>
      <c r="J70" s="2249">
        <f>SUM(J71,J73)</f>
        <v>0</v>
      </c>
      <c r="K70" s="2249">
        <f>SUM(D70:J70)</f>
        <v>495</v>
      </c>
      <c r="L70" s="2249"/>
      <c r="M70" s="2249">
        <f>SUM(M71,M73)</f>
        <v>29</v>
      </c>
      <c r="N70" s="2249">
        <f>SUM(N71,N73)</f>
        <v>267</v>
      </c>
      <c r="O70" s="2249">
        <f>SUM(O71,O73)</f>
        <v>102</v>
      </c>
      <c r="P70" s="2249">
        <f>SUM(P71,P73)</f>
        <v>83</v>
      </c>
      <c r="Q70" s="2249">
        <f>SUM(Q71,Q73)</f>
        <v>4</v>
      </c>
      <c r="R70" s="2249">
        <f>SUM(R71,R73)</f>
        <v>0</v>
      </c>
      <c r="S70" s="2249">
        <f>SUM(S71,S73)</f>
        <v>0</v>
      </c>
      <c r="T70" s="2248">
        <f>SUM(L70:S70)</f>
        <v>485</v>
      </c>
      <c r="V70" s="417"/>
      <c r="W70" s="417"/>
      <c r="X70" s="417"/>
      <c r="Y70" s="417"/>
      <c r="Z70" s="417"/>
      <c r="AA70" s="417"/>
      <c r="AB70" s="417"/>
      <c r="AC70" s="417"/>
      <c r="AD70" s="417"/>
      <c r="AE70" s="417"/>
      <c r="AF70" s="417"/>
      <c r="AG70" s="417"/>
      <c r="AH70" s="417"/>
      <c r="AI70" s="417"/>
      <c r="AJ70" s="417"/>
      <c r="AK70" s="417"/>
      <c r="AL70" s="417"/>
    </row>
    <row r="71" spans="1:38" s="66" customFormat="1" ht="12" customHeight="1">
      <c r="A71" s="1710"/>
      <c r="B71" s="540" t="s">
        <v>115</v>
      </c>
      <c r="D71" s="2254">
        <f>SUM(D72)</f>
        <v>22</v>
      </c>
      <c r="E71" s="2254">
        <f>SUM(E72)</f>
        <v>192</v>
      </c>
      <c r="F71" s="2254">
        <f>SUM(F72)</f>
        <v>65</v>
      </c>
      <c r="G71" s="2254">
        <f>SUM(G72)</f>
        <v>52</v>
      </c>
      <c r="H71" s="2254">
        <f>SUM(H72)</f>
        <v>2</v>
      </c>
      <c r="I71" s="2254">
        <f>SUM(I72)</f>
        <v>0</v>
      </c>
      <c r="J71" s="2254">
        <f>SUM(J72)</f>
        <v>0</v>
      </c>
      <c r="K71" s="2254">
        <f>SUM(D71:J71)</f>
        <v>333</v>
      </c>
      <c r="L71" s="2254"/>
      <c r="M71" s="2254">
        <f>SUM(M72)</f>
        <v>20</v>
      </c>
      <c r="N71" s="2254">
        <f>SUM(N72)</f>
        <v>189</v>
      </c>
      <c r="O71" s="2254">
        <f>SUM(O72)</f>
        <v>65</v>
      </c>
      <c r="P71" s="2254">
        <f>SUM(P72)</f>
        <v>51</v>
      </c>
      <c r="Q71" s="2254">
        <f>SUM(Q72)</f>
        <v>2</v>
      </c>
      <c r="R71" s="2254">
        <f>SUM(R72)</f>
        <v>0</v>
      </c>
      <c r="S71" s="2254">
        <f>SUM(S72)</f>
        <v>0</v>
      </c>
      <c r="T71" s="2253">
        <f>SUM(L71:S71)</f>
        <v>327</v>
      </c>
      <c r="V71" s="417"/>
      <c r="W71" s="417"/>
      <c r="X71" s="417"/>
      <c r="Y71" s="417"/>
      <c r="Z71" s="417"/>
      <c r="AA71" s="417"/>
      <c r="AB71" s="417"/>
      <c r="AC71" s="417"/>
      <c r="AD71" s="417"/>
      <c r="AE71" s="417"/>
      <c r="AF71" s="417"/>
      <c r="AG71" s="417"/>
      <c r="AH71" s="417"/>
      <c r="AI71" s="417"/>
      <c r="AJ71" s="417"/>
      <c r="AK71" s="417"/>
      <c r="AL71" s="417"/>
    </row>
    <row r="72" spans="1:38" s="66" customFormat="1" ht="11.1" customHeight="1">
      <c r="A72" s="1847"/>
      <c r="B72" s="292"/>
      <c r="C72" s="66" t="s">
        <v>226</v>
      </c>
      <c r="D72" s="2235">
        <v>22</v>
      </c>
      <c r="E72" s="2235">
        <v>192</v>
      </c>
      <c r="F72" s="2235">
        <v>65</v>
      </c>
      <c r="G72" s="2235">
        <v>52</v>
      </c>
      <c r="H72" s="2235">
        <v>2</v>
      </c>
      <c r="I72" s="2235">
        <v>0</v>
      </c>
      <c r="J72" s="2235">
        <v>0</v>
      </c>
      <c r="K72" s="2252">
        <f>SUM(D72:J72)</f>
        <v>333</v>
      </c>
      <c r="L72" s="2252"/>
      <c r="M72" s="2235">
        <v>20</v>
      </c>
      <c r="N72" s="2235">
        <v>189</v>
      </c>
      <c r="O72" s="2235">
        <v>65</v>
      </c>
      <c r="P72" s="2235">
        <v>51</v>
      </c>
      <c r="Q72" s="2235">
        <v>2</v>
      </c>
      <c r="R72" s="2235">
        <v>0</v>
      </c>
      <c r="S72" s="2235">
        <v>0</v>
      </c>
      <c r="T72" s="2251">
        <f>SUM(L72:S72)</f>
        <v>327</v>
      </c>
      <c r="V72" s="417"/>
      <c r="W72" s="417"/>
      <c r="X72" s="417"/>
      <c r="Y72" s="417"/>
      <c r="Z72" s="417"/>
      <c r="AA72" s="417"/>
      <c r="AB72" s="417"/>
      <c r="AC72" s="417"/>
      <c r="AD72" s="417"/>
      <c r="AE72" s="417"/>
      <c r="AF72" s="417"/>
      <c r="AG72" s="417"/>
      <c r="AH72" s="417"/>
      <c r="AI72" s="417"/>
      <c r="AJ72" s="417"/>
      <c r="AK72" s="417"/>
      <c r="AL72" s="417"/>
    </row>
    <row r="73" spans="1:38" s="66" customFormat="1" ht="11.1" customHeight="1">
      <c r="A73" s="1710"/>
      <c r="B73" s="540" t="s">
        <v>20</v>
      </c>
      <c r="D73" s="2254">
        <f>SUM(D74)</f>
        <v>9</v>
      </c>
      <c r="E73" s="2254">
        <f>SUM(E74)</f>
        <v>78</v>
      </c>
      <c r="F73" s="2254">
        <f>SUM(F74)</f>
        <v>38</v>
      </c>
      <c r="G73" s="2254">
        <f>SUM(G74)</f>
        <v>33</v>
      </c>
      <c r="H73" s="2254">
        <f>SUM(H74)</f>
        <v>4</v>
      </c>
      <c r="I73" s="2254">
        <f>SUM(I74)</f>
        <v>0</v>
      </c>
      <c r="J73" s="2254">
        <f>SUM(J74)</f>
        <v>0</v>
      </c>
      <c r="K73" s="2254">
        <f>SUM(D73:J73)</f>
        <v>162</v>
      </c>
      <c r="L73" s="2254"/>
      <c r="M73" s="2254">
        <f>SUM(M74)</f>
        <v>9</v>
      </c>
      <c r="N73" s="2254">
        <f>SUM(N74)</f>
        <v>78</v>
      </c>
      <c r="O73" s="2254">
        <f>SUM(O74)</f>
        <v>37</v>
      </c>
      <c r="P73" s="2254">
        <f>SUM(P74)</f>
        <v>32</v>
      </c>
      <c r="Q73" s="2254">
        <f>SUM(Q74)</f>
        <v>2</v>
      </c>
      <c r="R73" s="2254">
        <f>SUM(R74)</f>
        <v>0</v>
      </c>
      <c r="S73" s="2254">
        <f>SUM(S74)</f>
        <v>0</v>
      </c>
      <c r="T73" s="2253">
        <f>SUM(L73:S73)</f>
        <v>158</v>
      </c>
      <c r="X73" s="417"/>
      <c r="Y73" s="417"/>
      <c r="Z73" s="417"/>
      <c r="AA73" s="417"/>
      <c r="AB73" s="417"/>
      <c r="AC73" s="417"/>
      <c r="AD73" s="417"/>
      <c r="AE73" s="417"/>
      <c r="AF73" s="417"/>
      <c r="AG73" s="417"/>
      <c r="AH73" s="417"/>
      <c r="AI73" s="417"/>
      <c r="AJ73" s="417"/>
      <c r="AK73" s="417"/>
      <c r="AL73" s="417"/>
    </row>
    <row r="74" spans="1:38" s="66" customFormat="1" ht="11.1" customHeight="1">
      <c r="A74" s="1847"/>
      <c r="B74" s="292"/>
      <c r="C74" s="66" t="s">
        <v>293</v>
      </c>
      <c r="D74" s="2235">
        <v>9</v>
      </c>
      <c r="E74" s="2235">
        <v>78</v>
      </c>
      <c r="F74" s="2235">
        <v>38</v>
      </c>
      <c r="G74" s="2235">
        <v>33</v>
      </c>
      <c r="H74" s="2235">
        <v>4</v>
      </c>
      <c r="I74" s="2235">
        <v>0</v>
      </c>
      <c r="J74" s="2235">
        <v>0</v>
      </c>
      <c r="K74" s="2252">
        <f>SUM(D74:J74)</f>
        <v>162</v>
      </c>
      <c r="L74" s="2252"/>
      <c r="M74" s="2235">
        <v>9</v>
      </c>
      <c r="N74" s="2235">
        <v>78</v>
      </c>
      <c r="O74" s="2235">
        <v>37</v>
      </c>
      <c r="P74" s="2235">
        <v>32</v>
      </c>
      <c r="Q74" s="2235">
        <v>2</v>
      </c>
      <c r="R74" s="2235">
        <v>0</v>
      </c>
      <c r="S74" s="2235">
        <v>0</v>
      </c>
      <c r="T74" s="2251">
        <f>SUM(L74:S74)</f>
        <v>158</v>
      </c>
      <c r="X74" s="417"/>
      <c r="Y74" s="417"/>
      <c r="Z74" s="417"/>
      <c r="AA74" s="417"/>
      <c r="AB74" s="417"/>
      <c r="AC74" s="417"/>
      <c r="AD74" s="417"/>
      <c r="AE74" s="417"/>
      <c r="AF74" s="417"/>
      <c r="AG74" s="417"/>
      <c r="AH74" s="417"/>
      <c r="AI74" s="417"/>
      <c r="AJ74" s="417"/>
      <c r="AK74" s="417"/>
      <c r="AL74" s="417"/>
    </row>
    <row r="75" spans="1:38" s="66" customFormat="1" ht="12" customHeight="1">
      <c r="A75" s="1712">
        <v>1405</v>
      </c>
      <c r="B75" s="338" t="s">
        <v>21</v>
      </c>
      <c r="C75" s="84"/>
      <c r="D75" s="2249">
        <f>SUM(D76,D81,D88,D90)</f>
        <v>29</v>
      </c>
      <c r="E75" s="2249">
        <f>SUM(E76,E81,E88,E90)</f>
        <v>169</v>
      </c>
      <c r="F75" s="2249">
        <f>SUM(F76,F81,F88,F90)</f>
        <v>96</v>
      </c>
      <c r="G75" s="2249">
        <f>SUM(G76,G81,G88,G90)</f>
        <v>89</v>
      </c>
      <c r="H75" s="2249">
        <f>SUM(H76,H81,H88,H90)</f>
        <v>11</v>
      </c>
      <c r="I75" s="2249">
        <f>SUM(I76,I81,I88,I90)</f>
        <v>9</v>
      </c>
      <c r="J75" s="2249">
        <f>SUM(J76,J81,J88,J90)</f>
        <v>7</v>
      </c>
      <c r="K75" s="2249">
        <f>SUM(D75:J75)</f>
        <v>410</v>
      </c>
      <c r="L75" s="2249"/>
      <c r="M75" s="2249">
        <f>SUM(M76,M81,M88,M90)</f>
        <v>27</v>
      </c>
      <c r="N75" s="2249">
        <f>SUM(N76,N81,N88,N90)</f>
        <v>165</v>
      </c>
      <c r="O75" s="2249">
        <f>SUM(O76,O81,O88,O90)</f>
        <v>96</v>
      </c>
      <c r="P75" s="2249">
        <f>SUM(P76,P81,P88,P90)</f>
        <v>87</v>
      </c>
      <c r="Q75" s="2249">
        <f>SUM(Q76,Q81,Q88,Q90)</f>
        <v>11</v>
      </c>
      <c r="R75" s="2249">
        <f>SUM(R76,R81,R88,R90)</f>
        <v>9</v>
      </c>
      <c r="S75" s="2249">
        <f>SUM(S76,S81,S88,S90)</f>
        <v>6</v>
      </c>
      <c r="T75" s="2248">
        <f>SUM(M75:S75)</f>
        <v>401</v>
      </c>
      <c r="X75" s="417"/>
      <c r="Y75" s="417"/>
      <c r="Z75" s="417"/>
      <c r="AA75" s="417"/>
      <c r="AB75" s="417"/>
      <c r="AC75" s="417"/>
      <c r="AD75" s="417"/>
      <c r="AE75" s="417"/>
      <c r="AF75" s="417"/>
      <c r="AG75" s="417"/>
      <c r="AH75" s="417"/>
      <c r="AI75" s="417"/>
      <c r="AJ75" s="417"/>
      <c r="AK75" s="417"/>
      <c r="AL75" s="417"/>
    </row>
    <row r="76" spans="1:38" s="66" customFormat="1" ht="10.5" customHeight="1">
      <c r="A76" s="1713"/>
      <c r="B76" s="540" t="s">
        <v>24</v>
      </c>
      <c r="D76" s="2247">
        <f>SUM(D77:D80)</f>
        <v>3</v>
      </c>
      <c r="E76" s="2247">
        <f>SUM(E77:E80)</f>
        <v>9</v>
      </c>
      <c r="F76" s="2247">
        <f>SUM(F77:F80)</f>
        <v>14</v>
      </c>
      <c r="G76" s="2247">
        <f>SUM(G77:G80)</f>
        <v>17</v>
      </c>
      <c r="H76" s="2247">
        <f>SUM(H77:H80)</f>
        <v>1</v>
      </c>
      <c r="I76" s="2247">
        <f>SUM(I77:I80)</f>
        <v>1</v>
      </c>
      <c r="J76" s="2247">
        <f>SUM(J77:J80)</f>
        <v>1</v>
      </c>
      <c r="K76" s="2247">
        <f>SUM(D76:J76)</f>
        <v>46</v>
      </c>
      <c r="L76" s="2247"/>
      <c r="M76" s="2247">
        <f>SUM(M77:M80)</f>
        <v>3</v>
      </c>
      <c r="N76" s="2247">
        <f>SUM(N77:N80)</f>
        <v>8</v>
      </c>
      <c r="O76" s="2247">
        <f>SUM(O77:O80)</f>
        <v>14</v>
      </c>
      <c r="P76" s="2247">
        <f>SUM(P77:P80)</f>
        <v>17</v>
      </c>
      <c r="Q76" s="2247">
        <f>SUM(Q77:Q80)</f>
        <v>1</v>
      </c>
      <c r="R76" s="2247">
        <f>SUM(R77:R80)</f>
        <v>1</v>
      </c>
      <c r="S76" s="2247">
        <f>SUM(S77:S80)</f>
        <v>1</v>
      </c>
      <c r="T76" s="2246">
        <f>SUM(L76:S76)</f>
        <v>45</v>
      </c>
      <c r="X76" s="417"/>
      <c r="Y76" s="417"/>
      <c r="Z76" s="417"/>
      <c r="AA76" s="417"/>
      <c r="AB76" s="417"/>
      <c r="AC76" s="417"/>
      <c r="AD76" s="417"/>
      <c r="AE76" s="417"/>
      <c r="AF76" s="417"/>
      <c r="AG76" s="417"/>
      <c r="AH76" s="417"/>
      <c r="AI76" s="417"/>
      <c r="AJ76" s="417"/>
      <c r="AK76" s="417"/>
      <c r="AL76" s="417"/>
    </row>
    <row r="77" spans="1:38" s="364" customFormat="1" ht="10.5" customHeight="1">
      <c r="A77" s="1713"/>
      <c r="B77" s="292"/>
      <c r="C77" s="66" t="s">
        <v>222</v>
      </c>
      <c r="D77" s="2235">
        <v>0</v>
      </c>
      <c r="E77" s="2235">
        <v>1</v>
      </c>
      <c r="F77" s="2235">
        <v>4</v>
      </c>
      <c r="G77" s="2235">
        <v>1</v>
      </c>
      <c r="H77" s="2235">
        <v>0</v>
      </c>
      <c r="I77" s="2235">
        <v>0</v>
      </c>
      <c r="J77" s="2235">
        <v>0</v>
      </c>
      <c r="K77" s="2245">
        <f>SUM(D77:J77)</f>
        <v>6</v>
      </c>
      <c r="L77" s="2245"/>
      <c r="M77" s="2235">
        <v>0</v>
      </c>
      <c r="N77" s="2235">
        <v>0</v>
      </c>
      <c r="O77" s="2235">
        <v>4</v>
      </c>
      <c r="P77" s="2235">
        <v>1</v>
      </c>
      <c r="Q77" s="2235">
        <v>0</v>
      </c>
      <c r="R77" s="2235">
        <v>0</v>
      </c>
      <c r="S77" s="2235">
        <v>0</v>
      </c>
      <c r="T77" s="2244">
        <f>SUM(L77:S77)</f>
        <v>5</v>
      </c>
      <c r="X77" s="2250"/>
      <c r="Y77" s="2250"/>
      <c r="Z77" s="2250"/>
      <c r="AA77" s="2250"/>
      <c r="AB77" s="2250"/>
      <c r="AC77" s="2250"/>
      <c r="AD77" s="2250"/>
      <c r="AE77" s="2250"/>
      <c r="AF77" s="2250"/>
      <c r="AG77" s="2250"/>
      <c r="AH77" s="2250"/>
      <c r="AI77" s="2250"/>
      <c r="AJ77" s="2250"/>
      <c r="AK77" s="2250"/>
      <c r="AL77" s="2250"/>
    </row>
    <row r="78" spans="1:38" s="66" customFormat="1" ht="10.5" customHeight="1">
      <c r="A78" s="1713"/>
      <c r="B78" s="292"/>
      <c r="C78" s="66" t="s">
        <v>220</v>
      </c>
      <c r="D78" s="2235">
        <v>2</v>
      </c>
      <c r="E78" s="2235">
        <v>4</v>
      </c>
      <c r="F78" s="2235">
        <v>4</v>
      </c>
      <c r="G78" s="2235">
        <v>9</v>
      </c>
      <c r="H78" s="2235">
        <v>0</v>
      </c>
      <c r="I78" s="2235">
        <v>0</v>
      </c>
      <c r="J78" s="2235">
        <v>1</v>
      </c>
      <c r="K78" s="2245">
        <f>SUM(D78:J78)</f>
        <v>20</v>
      </c>
      <c r="L78" s="2245"/>
      <c r="M78" s="2235">
        <v>2</v>
      </c>
      <c r="N78" s="2235">
        <v>4</v>
      </c>
      <c r="O78" s="2235">
        <v>4</v>
      </c>
      <c r="P78" s="2235">
        <v>9</v>
      </c>
      <c r="Q78" s="2235">
        <v>0</v>
      </c>
      <c r="R78" s="2235">
        <v>0</v>
      </c>
      <c r="S78" s="2235">
        <v>1</v>
      </c>
      <c r="T78" s="2244">
        <f>SUM(L78:S78)</f>
        <v>20</v>
      </c>
      <c r="X78" s="417"/>
      <c r="Y78" s="417"/>
      <c r="Z78" s="417"/>
      <c r="AA78" s="417"/>
      <c r="AB78" s="417"/>
      <c r="AC78" s="417"/>
      <c r="AD78" s="417"/>
      <c r="AE78" s="417"/>
      <c r="AF78" s="417"/>
      <c r="AG78" s="417"/>
      <c r="AH78" s="417"/>
      <c r="AI78" s="417"/>
      <c r="AJ78" s="417"/>
      <c r="AK78" s="417"/>
      <c r="AL78" s="417"/>
    </row>
    <row r="79" spans="1:38" s="66" customFormat="1" ht="10.5" customHeight="1">
      <c r="A79" s="1713"/>
      <c r="B79" s="292"/>
      <c r="C79" s="66" t="s">
        <v>219</v>
      </c>
      <c r="D79" s="2235">
        <v>0</v>
      </c>
      <c r="E79" s="2235">
        <v>0</v>
      </c>
      <c r="F79" s="2235">
        <v>3</v>
      </c>
      <c r="G79" s="2235">
        <v>3</v>
      </c>
      <c r="H79" s="2235">
        <v>1</v>
      </c>
      <c r="I79" s="2235">
        <v>1</v>
      </c>
      <c r="J79" s="2235">
        <v>0</v>
      </c>
      <c r="K79" s="2245">
        <f>SUM(D79:J79)</f>
        <v>8</v>
      </c>
      <c r="L79" s="2245"/>
      <c r="M79" s="2235">
        <v>0</v>
      </c>
      <c r="N79" s="2235">
        <v>0</v>
      </c>
      <c r="O79" s="2235">
        <v>3</v>
      </c>
      <c r="P79" s="2235">
        <v>3</v>
      </c>
      <c r="Q79" s="2235">
        <v>1</v>
      </c>
      <c r="R79" s="2235">
        <v>1</v>
      </c>
      <c r="S79" s="2235">
        <v>0</v>
      </c>
      <c r="T79" s="2244">
        <f>SUM(L79:S79)</f>
        <v>8</v>
      </c>
      <c r="X79" s="417"/>
      <c r="Y79" s="417"/>
      <c r="Z79" s="417"/>
      <c r="AA79" s="417"/>
      <c r="AB79" s="417"/>
      <c r="AC79" s="417"/>
      <c r="AD79" s="417"/>
      <c r="AE79" s="417"/>
      <c r="AF79" s="417"/>
      <c r="AG79" s="417"/>
      <c r="AH79" s="417"/>
      <c r="AI79" s="417"/>
      <c r="AJ79" s="417"/>
      <c r="AK79" s="417"/>
      <c r="AL79" s="417"/>
    </row>
    <row r="80" spans="1:38" s="364" customFormat="1" ht="11.1" customHeight="1">
      <c r="A80" s="1713"/>
      <c r="B80" s="292"/>
      <c r="C80" s="66" t="s">
        <v>217</v>
      </c>
      <c r="D80" s="2235">
        <v>1</v>
      </c>
      <c r="E80" s="2235">
        <v>4</v>
      </c>
      <c r="F80" s="2235">
        <v>3</v>
      </c>
      <c r="G80" s="2235">
        <v>4</v>
      </c>
      <c r="H80" s="2235">
        <v>0</v>
      </c>
      <c r="I80" s="2235">
        <v>0</v>
      </c>
      <c r="J80" s="2235">
        <v>0</v>
      </c>
      <c r="K80" s="2245">
        <f>SUM(D80:J80)</f>
        <v>12</v>
      </c>
      <c r="L80" s="2245"/>
      <c r="M80" s="2235">
        <v>1</v>
      </c>
      <c r="N80" s="2235">
        <v>4</v>
      </c>
      <c r="O80" s="2235">
        <v>3</v>
      </c>
      <c r="P80" s="2235">
        <v>4</v>
      </c>
      <c r="Q80" s="2235">
        <v>0</v>
      </c>
      <c r="R80" s="2235">
        <v>0</v>
      </c>
      <c r="S80" s="2235">
        <v>0</v>
      </c>
      <c r="T80" s="2244">
        <f>SUM(L80:S80)</f>
        <v>12</v>
      </c>
      <c r="X80" s="2250"/>
      <c r="Y80" s="2250"/>
      <c r="Z80" s="2250"/>
      <c r="AA80" s="2250"/>
      <c r="AB80" s="2250"/>
      <c r="AC80" s="2250"/>
      <c r="AD80" s="2250"/>
      <c r="AE80" s="2250"/>
      <c r="AF80" s="2250"/>
      <c r="AG80" s="2250"/>
      <c r="AH80" s="2250"/>
      <c r="AI80" s="2250"/>
      <c r="AJ80" s="2250"/>
      <c r="AK80" s="2250"/>
      <c r="AL80" s="2250"/>
    </row>
    <row r="81" spans="1:38" s="66" customFormat="1" ht="12" customHeight="1">
      <c r="A81" s="1713"/>
      <c r="B81" s="540" t="s">
        <v>22</v>
      </c>
      <c r="D81" s="2247">
        <f>SUM(D82:D87)</f>
        <v>20</v>
      </c>
      <c r="E81" s="2247">
        <f>SUM(E82:E87)</f>
        <v>122</v>
      </c>
      <c r="F81" s="2247">
        <f>SUM(F82:F87)</f>
        <v>62</v>
      </c>
      <c r="G81" s="2247">
        <f>SUM(G82:G87)</f>
        <v>61</v>
      </c>
      <c r="H81" s="2247">
        <f>SUM(H82:H87)</f>
        <v>9</v>
      </c>
      <c r="I81" s="2247">
        <f>SUM(I82:I87)</f>
        <v>8</v>
      </c>
      <c r="J81" s="2247">
        <f>SUM(J82:J87)</f>
        <v>6</v>
      </c>
      <c r="K81" s="2247">
        <f>SUM(D81:J81)</f>
        <v>288</v>
      </c>
      <c r="L81" s="2247"/>
      <c r="M81" s="2247">
        <f>SUM(M82:M87)</f>
        <v>19</v>
      </c>
      <c r="N81" s="2247">
        <f>SUM(N82:N87)</f>
        <v>119</v>
      </c>
      <c r="O81" s="2247">
        <f>SUM(O82:O87)</f>
        <v>62</v>
      </c>
      <c r="P81" s="2247">
        <f>SUM(P82:P87)</f>
        <v>59</v>
      </c>
      <c r="Q81" s="2247">
        <f>SUM(Q82:Q87)</f>
        <v>9</v>
      </c>
      <c r="R81" s="2247">
        <f>SUM(R82:R87)</f>
        <v>8</v>
      </c>
      <c r="S81" s="2247">
        <f>SUM(S82:S87)</f>
        <v>5</v>
      </c>
      <c r="T81" s="2246">
        <f>SUM(L81:S81)</f>
        <v>281</v>
      </c>
      <c r="X81" s="417"/>
      <c r="Y81" s="417"/>
      <c r="Z81" s="417"/>
      <c r="AA81" s="417"/>
      <c r="AB81" s="417"/>
      <c r="AC81" s="417"/>
      <c r="AD81" s="417"/>
      <c r="AE81" s="417"/>
      <c r="AF81" s="417"/>
      <c r="AG81" s="417"/>
      <c r="AH81" s="417"/>
      <c r="AI81" s="417"/>
      <c r="AJ81" s="417"/>
      <c r="AK81" s="417"/>
      <c r="AL81" s="417"/>
    </row>
    <row r="82" spans="1:38" s="66" customFormat="1" ht="11.1" customHeight="1">
      <c r="A82" s="1713"/>
      <c r="B82" s="292"/>
      <c r="C82" s="66" t="s">
        <v>215</v>
      </c>
      <c r="D82" s="2235">
        <v>1</v>
      </c>
      <c r="E82" s="2235">
        <v>0</v>
      </c>
      <c r="F82" s="2235">
        <v>0</v>
      </c>
      <c r="G82" s="2235">
        <v>3</v>
      </c>
      <c r="H82" s="2235">
        <v>1</v>
      </c>
      <c r="I82" s="2235">
        <v>0</v>
      </c>
      <c r="J82" s="2235">
        <v>0</v>
      </c>
      <c r="K82" s="2245">
        <f>SUM(D82:J82)</f>
        <v>5</v>
      </c>
      <c r="L82" s="2245"/>
      <c r="M82" s="2235">
        <v>1</v>
      </c>
      <c r="N82" s="2235">
        <v>0</v>
      </c>
      <c r="O82" s="2235">
        <v>0</v>
      </c>
      <c r="P82" s="2235">
        <v>3</v>
      </c>
      <c r="Q82" s="2235">
        <v>1</v>
      </c>
      <c r="R82" s="2235">
        <v>0</v>
      </c>
      <c r="S82" s="2235">
        <v>0</v>
      </c>
      <c r="T82" s="2244">
        <f>SUM(L82:S82)</f>
        <v>5</v>
      </c>
      <c r="X82" s="417"/>
      <c r="Y82" s="417"/>
      <c r="Z82" s="417"/>
      <c r="AA82" s="417"/>
      <c r="AB82" s="417"/>
      <c r="AC82" s="417"/>
      <c r="AD82" s="417"/>
      <c r="AE82" s="417"/>
      <c r="AF82" s="417"/>
      <c r="AG82" s="417"/>
      <c r="AH82" s="417"/>
      <c r="AI82" s="417"/>
      <c r="AJ82" s="417"/>
      <c r="AK82" s="417"/>
      <c r="AL82" s="417"/>
    </row>
    <row r="83" spans="1:38" s="66" customFormat="1" ht="11.1" customHeight="1">
      <c r="A83" s="1713"/>
      <c r="B83" s="292"/>
      <c r="C83" s="66" t="s">
        <v>213</v>
      </c>
      <c r="D83" s="2235">
        <v>10</v>
      </c>
      <c r="E83" s="2235">
        <v>45</v>
      </c>
      <c r="F83" s="2235">
        <v>23</v>
      </c>
      <c r="G83" s="2235">
        <v>18</v>
      </c>
      <c r="H83" s="2235">
        <v>0</v>
      </c>
      <c r="I83" s="2235">
        <v>0</v>
      </c>
      <c r="J83" s="2235">
        <v>0</v>
      </c>
      <c r="K83" s="2245">
        <f>SUM(D83:J83)</f>
        <v>96</v>
      </c>
      <c r="L83" s="2245"/>
      <c r="M83" s="2235">
        <v>10</v>
      </c>
      <c r="N83" s="2235">
        <v>43</v>
      </c>
      <c r="O83" s="2235">
        <v>23</v>
      </c>
      <c r="P83" s="2235">
        <v>18</v>
      </c>
      <c r="Q83" s="2235">
        <v>0</v>
      </c>
      <c r="R83" s="2235">
        <v>0</v>
      </c>
      <c r="S83" s="2235">
        <v>0</v>
      </c>
      <c r="T83" s="2244">
        <f>SUM(L83:S83)</f>
        <v>94</v>
      </c>
      <c r="X83" s="417"/>
      <c r="Y83" s="417"/>
      <c r="Z83" s="417"/>
      <c r="AA83" s="417"/>
      <c r="AB83" s="417"/>
      <c r="AC83" s="417"/>
      <c r="AD83" s="417"/>
      <c r="AE83" s="417"/>
      <c r="AF83" s="417"/>
      <c r="AG83" s="417"/>
      <c r="AH83" s="417"/>
      <c r="AI83" s="417"/>
      <c r="AJ83" s="417"/>
      <c r="AK83" s="417"/>
      <c r="AL83" s="417"/>
    </row>
    <row r="84" spans="1:38" s="66" customFormat="1" ht="11.1" customHeight="1">
      <c r="A84" s="1713"/>
      <c r="B84" s="292"/>
      <c r="C84" s="66" t="s">
        <v>211</v>
      </c>
      <c r="D84" s="2235">
        <v>0</v>
      </c>
      <c r="E84" s="2235">
        <v>0</v>
      </c>
      <c r="F84" s="2235">
        <v>0</v>
      </c>
      <c r="G84" s="2235">
        <v>0</v>
      </c>
      <c r="H84" s="2235">
        <v>0</v>
      </c>
      <c r="I84" s="2235">
        <v>0</v>
      </c>
      <c r="J84" s="2235">
        <v>0</v>
      </c>
      <c r="K84" s="2245">
        <f>SUM(D84:J84)</f>
        <v>0</v>
      </c>
      <c r="L84" s="2245"/>
      <c r="M84" s="2235">
        <v>0</v>
      </c>
      <c r="N84" s="2235">
        <v>0</v>
      </c>
      <c r="O84" s="2235">
        <v>0</v>
      </c>
      <c r="P84" s="2235">
        <v>0</v>
      </c>
      <c r="Q84" s="2235">
        <v>0</v>
      </c>
      <c r="R84" s="2235">
        <v>0</v>
      </c>
      <c r="S84" s="2235">
        <v>0</v>
      </c>
      <c r="T84" s="2244">
        <f>SUM(L84:S84)</f>
        <v>0</v>
      </c>
      <c r="X84" s="417"/>
      <c r="Y84" s="417"/>
      <c r="Z84" s="417"/>
      <c r="AA84" s="417"/>
      <c r="AB84" s="417"/>
      <c r="AC84" s="417"/>
      <c r="AD84" s="417"/>
      <c r="AE84" s="417"/>
      <c r="AF84" s="417"/>
      <c r="AG84" s="417"/>
      <c r="AH84" s="417"/>
      <c r="AI84" s="417"/>
      <c r="AJ84" s="417"/>
      <c r="AK84" s="417"/>
      <c r="AL84" s="417"/>
    </row>
    <row r="85" spans="1:38" s="66" customFormat="1" ht="11.1" customHeight="1">
      <c r="A85" s="1713"/>
      <c r="B85" s="292"/>
      <c r="C85" s="66" t="s">
        <v>286</v>
      </c>
      <c r="D85" s="2235">
        <v>0</v>
      </c>
      <c r="E85" s="2235">
        <v>0</v>
      </c>
      <c r="F85" s="2235">
        <v>0</v>
      </c>
      <c r="G85" s="2235">
        <v>0</v>
      </c>
      <c r="H85" s="2235">
        <v>0</v>
      </c>
      <c r="I85" s="2235">
        <v>0</v>
      </c>
      <c r="J85" s="2235">
        <v>0</v>
      </c>
      <c r="K85" s="2245">
        <f>SUM(D85:J85)</f>
        <v>0</v>
      </c>
      <c r="L85" s="2247"/>
      <c r="M85" s="2235">
        <v>0</v>
      </c>
      <c r="N85" s="2235">
        <v>0</v>
      </c>
      <c r="O85" s="2235">
        <v>0</v>
      </c>
      <c r="P85" s="2235">
        <v>0</v>
      </c>
      <c r="Q85" s="2235">
        <v>0</v>
      </c>
      <c r="R85" s="2235">
        <v>0</v>
      </c>
      <c r="S85" s="2235">
        <v>0</v>
      </c>
      <c r="T85" s="2246">
        <f>SUM(L85:S85)</f>
        <v>0</v>
      </c>
      <c r="X85" s="417"/>
      <c r="Y85" s="417"/>
      <c r="Z85" s="417"/>
      <c r="AA85" s="417"/>
      <c r="AB85" s="417"/>
      <c r="AC85" s="417"/>
      <c r="AD85" s="417"/>
      <c r="AE85" s="417"/>
      <c r="AF85" s="417"/>
      <c r="AG85" s="417"/>
      <c r="AH85" s="417"/>
      <c r="AI85" s="417"/>
      <c r="AJ85" s="417"/>
      <c r="AK85" s="417"/>
      <c r="AL85" s="417"/>
    </row>
    <row r="86" spans="1:38" s="66" customFormat="1" ht="11.1" customHeight="1">
      <c r="A86" s="1713"/>
      <c r="B86" s="292"/>
      <c r="C86" s="66" t="s">
        <v>283</v>
      </c>
      <c r="D86" s="2235">
        <v>9</v>
      </c>
      <c r="E86" s="2235">
        <v>75</v>
      </c>
      <c r="F86" s="2235">
        <v>39</v>
      </c>
      <c r="G86" s="2235">
        <v>34</v>
      </c>
      <c r="H86" s="2235">
        <v>0</v>
      </c>
      <c r="I86" s="2235">
        <v>0</v>
      </c>
      <c r="J86" s="2235">
        <v>0</v>
      </c>
      <c r="K86" s="2245">
        <f>SUM(D86:J86)</f>
        <v>157</v>
      </c>
      <c r="L86" s="2245"/>
      <c r="M86" s="2235">
        <v>8</v>
      </c>
      <c r="N86" s="2235">
        <v>74</v>
      </c>
      <c r="O86" s="2235">
        <v>39</v>
      </c>
      <c r="P86" s="2235">
        <v>32</v>
      </c>
      <c r="Q86" s="2235">
        <v>0</v>
      </c>
      <c r="R86" s="2235">
        <v>0</v>
      </c>
      <c r="S86" s="2235">
        <v>0</v>
      </c>
      <c r="T86" s="2244">
        <f>SUM(L86:S86)</f>
        <v>153</v>
      </c>
      <c r="X86" s="417"/>
      <c r="Y86" s="417"/>
      <c r="Z86" s="417"/>
      <c r="AA86" s="417"/>
      <c r="AB86" s="417"/>
      <c r="AC86" s="417"/>
      <c r="AD86" s="417"/>
      <c r="AE86" s="417"/>
      <c r="AF86" s="417"/>
      <c r="AG86" s="417"/>
      <c r="AH86" s="417"/>
      <c r="AI86" s="417"/>
      <c r="AJ86" s="417"/>
      <c r="AK86" s="417"/>
      <c r="AL86" s="417"/>
    </row>
    <row r="87" spans="1:38" s="66" customFormat="1" ht="10.5" customHeight="1">
      <c r="A87" s="1713"/>
      <c r="B87" s="292"/>
      <c r="C87" s="320" t="s">
        <v>208</v>
      </c>
      <c r="D87" s="2235">
        <v>0</v>
      </c>
      <c r="E87" s="2235">
        <v>2</v>
      </c>
      <c r="F87" s="2235">
        <v>0</v>
      </c>
      <c r="G87" s="2235">
        <v>6</v>
      </c>
      <c r="H87" s="2235">
        <v>8</v>
      </c>
      <c r="I87" s="2235">
        <v>8</v>
      </c>
      <c r="J87" s="2235">
        <v>6</v>
      </c>
      <c r="K87" s="2245">
        <f>SUM(D87:J87)</f>
        <v>30</v>
      </c>
      <c r="L87" s="2245"/>
      <c r="M87" s="2235">
        <v>0</v>
      </c>
      <c r="N87" s="2235">
        <v>2</v>
      </c>
      <c r="O87" s="2235">
        <v>0</v>
      </c>
      <c r="P87" s="2235">
        <v>6</v>
      </c>
      <c r="Q87" s="2235">
        <v>8</v>
      </c>
      <c r="R87" s="2235">
        <v>8</v>
      </c>
      <c r="S87" s="2235">
        <v>5</v>
      </c>
      <c r="T87" s="2244">
        <f>SUM(L87:S87)</f>
        <v>29</v>
      </c>
      <c r="X87" s="417"/>
      <c r="Y87" s="417"/>
      <c r="Z87" s="417"/>
      <c r="AA87" s="417"/>
      <c r="AB87" s="417"/>
      <c r="AC87" s="417"/>
      <c r="AD87" s="417"/>
      <c r="AE87" s="417"/>
      <c r="AF87" s="417"/>
      <c r="AG87" s="417"/>
      <c r="AH87" s="417"/>
      <c r="AI87" s="417"/>
      <c r="AJ87" s="417"/>
      <c r="AK87" s="417"/>
      <c r="AL87" s="417"/>
    </row>
    <row r="88" spans="1:38" s="66" customFormat="1" ht="12" customHeight="1">
      <c r="A88" s="1713"/>
      <c r="B88" s="540" t="s">
        <v>137</v>
      </c>
      <c r="D88" s="2247">
        <f>SUM(D89:D89)</f>
        <v>5</v>
      </c>
      <c r="E88" s="2247">
        <f>SUM(E89:E89)</f>
        <v>35</v>
      </c>
      <c r="F88" s="2247">
        <f>SUM(F89:F89)</f>
        <v>17</v>
      </c>
      <c r="G88" s="2247">
        <f>SUM(G89:G89)</f>
        <v>10</v>
      </c>
      <c r="H88" s="2247">
        <f>SUM(H89:H89)</f>
        <v>1</v>
      </c>
      <c r="I88" s="2247">
        <f>SUM(I89:I89)</f>
        <v>0</v>
      </c>
      <c r="J88" s="2247">
        <f>SUM(J89:J89)</f>
        <v>0</v>
      </c>
      <c r="K88" s="2247">
        <f>SUM(D88:J88)</f>
        <v>68</v>
      </c>
      <c r="L88" s="2247"/>
      <c r="M88" s="2247">
        <f>SUM(M89:M89)</f>
        <v>5</v>
      </c>
      <c r="N88" s="2247">
        <f>SUM(N89:N89)</f>
        <v>35</v>
      </c>
      <c r="O88" s="2247">
        <f>SUM(O89:O89)</f>
        <v>17</v>
      </c>
      <c r="P88" s="2247">
        <f>SUM(P89:P89)</f>
        <v>10</v>
      </c>
      <c r="Q88" s="2247">
        <f>SUM(Q89:Q89)</f>
        <v>1</v>
      </c>
      <c r="R88" s="2247">
        <f>SUM(R89:R89)</f>
        <v>0</v>
      </c>
      <c r="S88" s="2247">
        <f>SUM(S89:S89)</f>
        <v>0</v>
      </c>
      <c r="T88" s="2246">
        <f>SUM(L88:S88)</f>
        <v>68</v>
      </c>
      <c r="X88" s="417"/>
      <c r="Y88" s="417"/>
      <c r="Z88" s="417"/>
      <c r="AA88" s="417"/>
      <c r="AB88" s="417"/>
      <c r="AC88" s="417"/>
      <c r="AD88" s="417"/>
      <c r="AE88" s="417"/>
      <c r="AF88" s="417"/>
      <c r="AG88" s="417"/>
      <c r="AH88" s="417"/>
      <c r="AI88" s="417"/>
      <c r="AJ88" s="417"/>
      <c r="AK88" s="417"/>
      <c r="AL88" s="417"/>
    </row>
    <row r="89" spans="1:38" s="66" customFormat="1" ht="12" customHeight="1">
      <c r="A89" s="1713"/>
      <c r="B89" s="540"/>
      <c r="C89" s="66" t="s">
        <v>283</v>
      </c>
      <c r="D89" s="2235">
        <v>5</v>
      </c>
      <c r="E89" s="2235">
        <v>35</v>
      </c>
      <c r="F89" s="2235">
        <v>17</v>
      </c>
      <c r="G89" s="2235">
        <v>10</v>
      </c>
      <c r="H89" s="2235">
        <v>1</v>
      </c>
      <c r="I89" s="2235">
        <v>0</v>
      </c>
      <c r="J89" s="2235">
        <v>0</v>
      </c>
      <c r="K89" s="2245">
        <f>SUM(D89:J89)</f>
        <v>68</v>
      </c>
      <c r="L89" s="2245"/>
      <c r="M89" s="2235">
        <v>5</v>
      </c>
      <c r="N89" s="2235">
        <v>35</v>
      </c>
      <c r="O89" s="2235">
        <v>17</v>
      </c>
      <c r="P89" s="2235">
        <v>10</v>
      </c>
      <c r="Q89" s="2235">
        <v>1</v>
      </c>
      <c r="R89" s="2235">
        <v>0</v>
      </c>
      <c r="S89" s="2235">
        <v>0</v>
      </c>
      <c r="T89" s="2244">
        <f>SUM(M89:S89)</f>
        <v>68</v>
      </c>
      <c r="X89" s="417"/>
      <c r="Y89" s="417"/>
      <c r="Z89" s="417"/>
      <c r="AA89" s="417"/>
      <c r="AB89" s="417"/>
      <c r="AC89" s="417"/>
      <c r="AD89" s="417"/>
      <c r="AE89" s="417"/>
      <c r="AF89" s="417"/>
      <c r="AG89" s="417"/>
      <c r="AH89" s="417"/>
      <c r="AI89" s="417"/>
      <c r="AJ89" s="417"/>
      <c r="AK89" s="417"/>
      <c r="AL89" s="417"/>
    </row>
    <row r="90" spans="1:38" s="66" customFormat="1" ht="12" customHeight="1">
      <c r="A90" s="1713"/>
      <c r="B90" s="2243" t="s">
        <v>58</v>
      </c>
      <c r="D90" s="2247">
        <f>SUM(D91)</f>
        <v>1</v>
      </c>
      <c r="E90" s="2247">
        <f>SUM(E91)</f>
        <v>3</v>
      </c>
      <c r="F90" s="2247">
        <f>SUM(F91)</f>
        <v>3</v>
      </c>
      <c r="G90" s="2247">
        <f>SUM(G91)</f>
        <v>1</v>
      </c>
      <c r="H90" s="2247">
        <f>SUM(H91)</f>
        <v>0</v>
      </c>
      <c r="I90" s="2247">
        <f>SUM(I91)</f>
        <v>0</v>
      </c>
      <c r="J90" s="2247">
        <f>SUM(J91)</f>
        <v>0</v>
      </c>
      <c r="K90" s="2247">
        <f>SUM(D90:J90)</f>
        <v>8</v>
      </c>
      <c r="L90" s="2247"/>
      <c r="M90" s="2247">
        <f>SUM(M91)</f>
        <v>0</v>
      </c>
      <c r="N90" s="2247">
        <f>SUM(N91)</f>
        <v>3</v>
      </c>
      <c r="O90" s="2247">
        <f>SUM(O91)</f>
        <v>3</v>
      </c>
      <c r="P90" s="2247">
        <f>SUM(P91)</f>
        <v>1</v>
      </c>
      <c r="Q90" s="2247">
        <f>SUM(Q91)</f>
        <v>0</v>
      </c>
      <c r="R90" s="2247">
        <f>SUM(R91)</f>
        <v>0</v>
      </c>
      <c r="S90" s="2247">
        <f>SUM(S91)</f>
        <v>0</v>
      </c>
      <c r="T90" s="2246">
        <f>SUM(M90:S90)</f>
        <v>7</v>
      </c>
      <c r="X90" s="417"/>
      <c r="Y90" s="417"/>
      <c r="Z90" s="417"/>
      <c r="AA90" s="417"/>
      <c r="AB90" s="417"/>
      <c r="AC90" s="417"/>
      <c r="AD90" s="417"/>
      <c r="AE90" s="417"/>
      <c r="AF90" s="417"/>
      <c r="AG90" s="417"/>
      <c r="AH90" s="417"/>
      <c r="AI90" s="417"/>
      <c r="AJ90" s="417"/>
      <c r="AK90" s="417"/>
      <c r="AL90" s="417"/>
    </row>
    <row r="91" spans="1:38" s="66" customFormat="1" ht="11.1" customHeight="1">
      <c r="A91" s="1713"/>
      <c r="B91" s="292"/>
      <c r="C91" s="66" t="s">
        <v>283</v>
      </c>
      <c r="D91" s="2235">
        <v>1</v>
      </c>
      <c r="E91" s="2235">
        <v>3</v>
      </c>
      <c r="F91" s="2235">
        <v>3</v>
      </c>
      <c r="G91" s="2235">
        <v>1</v>
      </c>
      <c r="H91" s="2235">
        <v>0</v>
      </c>
      <c r="I91" s="2235">
        <v>0</v>
      </c>
      <c r="J91" s="2235">
        <v>0</v>
      </c>
      <c r="K91" s="2245">
        <f>SUM(D91:J91)</f>
        <v>8</v>
      </c>
      <c r="L91" s="2245"/>
      <c r="M91" s="2235">
        <v>0</v>
      </c>
      <c r="N91" s="2235">
        <v>3</v>
      </c>
      <c r="O91" s="2235">
        <v>3</v>
      </c>
      <c r="P91" s="2235">
        <v>1</v>
      </c>
      <c r="Q91" s="2235">
        <v>0</v>
      </c>
      <c r="R91" s="2235">
        <v>0</v>
      </c>
      <c r="S91" s="2235">
        <v>0</v>
      </c>
      <c r="T91" s="2244">
        <f>SUM(M91:S91)</f>
        <v>7</v>
      </c>
      <c r="X91" s="417"/>
      <c r="Y91" s="417"/>
      <c r="Z91" s="417"/>
      <c r="AA91" s="417"/>
      <c r="AB91" s="417"/>
      <c r="AC91" s="417"/>
      <c r="AD91" s="417"/>
      <c r="AE91" s="417"/>
      <c r="AF91" s="417"/>
      <c r="AG91" s="417"/>
      <c r="AH91" s="417"/>
      <c r="AI91" s="417"/>
      <c r="AJ91" s="417"/>
      <c r="AK91" s="417"/>
      <c r="AL91" s="417"/>
    </row>
    <row r="92" spans="1:38" s="66" customFormat="1" ht="12" customHeight="1">
      <c r="A92" s="1712">
        <v>1406</v>
      </c>
      <c r="B92" s="338" t="s">
        <v>25</v>
      </c>
      <c r="C92" s="78"/>
      <c r="D92" s="2249">
        <f>SUM(D93,D96,D99,D101)</f>
        <v>160</v>
      </c>
      <c r="E92" s="2249">
        <f>SUM(E93,E96,E99,E101)</f>
        <v>869</v>
      </c>
      <c r="F92" s="2249">
        <f>SUM(F93,F96,F99,F101)</f>
        <v>316</v>
      </c>
      <c r="G92" s="2249">
        <f>SUM(G93,G96,G99,G101)</f>
        <v>207</v>
      </c>
      <c r="H92" s="2249">
        <f>SUM(H93,H96,H99,H101)</f>
        <v>22</v>
      </c>
      <c r="I92" s="2249">
        <f>SUM(I93,I96,I99,I101)</f>
        <v>8</v>
      </c>
      <c r="J92" s="2249">
        <f>SUM(J93,J96,J99,J101)</f>
        <v>6</v>
      </c>
      <c r="K92" s="2249">
        <f>SUM(D92:J92)</f>
        <v>1588</v>
      </c>
      <c r="L92" s="2249"/>
      <c r="M92" s="2249">
        <f>SUM(M93,M96,M99,M101)</f>
        <v>108</v>
      </c>
      <c r="N92" s="2249">
        <f>SUM(N93,N96,N99,N101)</f>
        <v>592</v>
      </c>
      <c r="O92" s="2249">
        <f>SUM(O93,O96,O99,O101)</f>
        <v>201</v>
      </c>
      <c r="P92" s="2249">
        <f>SUM(P93,P96,P99,P101)</f>
        <v>141</v>
      </c>
      <c r="Q92" s="2249">
        <f>SUM(Q93,Q96,Q99,Q101)</f>
        <v>9</v>
      </c>
      <c r="R92" s="2249">
        <f>SUM(R93,R96,R99,R101)</f>
        <v>2</v>
      </c>
      <c r="S92" s="2249">
        <f>SUM(S93,S96,S99,S101)</f>
        <v>2</v>
      </c>
      <c r="T92" s="2248">
        <f>SUM(T93,T96,T99,T101)</f>
        <v>1055</v>
      </c>
      <c r="X92" s="417"/>
      <c r="Y92" s="417"/>
      <c r="Z92" s="417"/>
      <c r="AA92" s="417"/>
      <c r="AB92" s="417"/>
      <c r="AC92" s="417"/>
      <c r="AD92" s="417"/>
      <c r="AE92" s="417"/>
      <c r="AF92" s="417"/>
      <c r="AG92" s="417"/>
      <c r="AH92" s="417"/>
      <c r="AI92" s="417"/>
      <c r="AJ92" s="417"/>
      <c r="AK92" s="417"/>
      <c r="AL92" s="417"/>
    </row>
    <row r="93" spans="1:38" s="66" customFormat="1" ht="12" customHeight="1">
      <c r="A93" s="1713"/>
      <c r="B93" s="540" t="s">
        <v>135</v>
      </c>
      <c r="D93" s="2247">
        <f>SUM(D94:D95)</f>
        <v>102</v>
      </c>
      <c r="E93" s="2247">
        <f>SUM(E94:E95)</f>
        <v>574</v>
      </c>
      <c r="F93" s="2247">
        <f>SUM(F94:F95)</f>
        <v>190</v>
      </c>
      <c r="G93" s="2247">
        <f>SUM(G94:G95)</f>
        <v>122</v>
      </c>
      <c r="H93" s="2247">
        <f>SUM(H94:H95)</f>
        <v>14</v>
      </c>
      <c r="I93" s="2247">
        <f>SUM(I94:I95)</f>
        <v>0</v>
      </c>
      <c r="J93" s="2247">
        <f>SUM(J94:J95)</f>
        <v>0</v>
      </c>
      <c r="K93" s="2247">
        <f>SUM(D93:J93)</f>
        <v>1002</v>
      </c>
      <c r="L93" s="2247"/>
      <c r="M93" s="2247">
        <f>SUM(M94:M95)</f>
        <v>77</v>
      </c>
      <c r="N93" s="2247">
        <f>SUM(N94:N95)</f>
        <v>405</v>
      </c>
      <c r="O93" s="2247">
        <f>SUM(O94:O95)</f>
        <v>127</v>
      </c>
      <c r="P93" s="2247">
        <f>SUM(P94:P95)</f>
        <v>76</v>
      </c>
      <c r="Q93" s="2247">
        <f>SUM(Q94:Q95)</f>
        <v>7</v>
      </c>
      <c r="R93" s="2247">
        <f>SUM(R94:R95)</f>
        <v>0</v>
      </c>
      <c r="S93" s="2247">
        <f>SUM(S94:S95)</f>
        <v>0</v>
      </c>
      <c r="T93" s="2246">
        <f>SUM(L93:S93)</f>
        <v>692</v>
      </c>
      <c r="X93" s="417"/>
      <c r="Y93" s="417"/>
      <c r="Z93" s="417"/>
      <c r="AA93" s="417"/>
      <c r="AB93" s="417"/>
      <c r="AC93" s="417"/>
      <c r="AD93" s="417"/>
      <c r="AE93" s="417"/>
      <c r="AF93" s="417"/>
      <c r="AG93" s="417"/>
      <c r="AH93" s="417"/>
      <c r="AI93" s="417"/>
      <c r="AJ93" s="417"/>
      <c r="AK93" s="417"/>
      <c r="AL93" s="417"/>
    </row>
    <row r="94" spans="1:38" s="66" customFormat="1" ht="11.1" customHeight="1">
      <c r="A94" s="1713"/>
      <c r="B94" s="545"/>
      <c r="C94" s="66" t="s">
        <v>203</v>
      </c>
      <c r="D94" s="2235">
        <v>4</v>
      </c>
      <c r="E94" s="2235">
        <v>12</v>
      </c>
      <c r="F94" s="2235">
        <v>8</v>
      </c>
      <c r="G94" s="2235">
        <v>6</v>
      </c>
      <c r="H94" s="2235">
        <v>1</v>
      </c>
      <c r="I94" s="2235">
        <v>0</v>
      </c>
      <c r="J94" s="2235">
        <v>0</v>
      </c>
      <c r="K94" s="2245">
        <f>SUM(D94:J94)</f>
        <v>31</v>
      </c>
      <c r="L94" s="2245"/>
      <c r="M94" s="2235">
        <v>4</v>
      </c>
      <c r="N94" s="2235">
        <v>12</v>
      </c>
      <c r="O94" s="2235">
        <v>8</v>
      </c>
      <c r="P94" s="2235">
        <v>6</v>
      </c>
      <c r="Q94" s="2235">
        <v>1</v>
      </c>
      <c r="R94" s="2235">
        <v>0</v>
      </c>
      <c r="S94" s="2235">
        <v>0</v>
      </c>
      <c r="T94" s="2244">
        <f>SUM(L94:S94)</f>
        <v>31</v>
      </c>
      <c r="X94" s="417"/>
      <c r="Y94" s="417"/>
      <c r="Z94" s="417"/>
      <c r="AA94" s="417"/>
      <c r="AB94" s="417"/>
      <c r="AC94" s="417"/>
      <c r="AD94" s="417"/>
      <c r="AE94" s="417"/>
      <c r="AF94" s="417"/>
      <c r="AG94" s="417"/>
      <c r="AH94" s="417"/>
      <c r="AI94" s="417"/>
      <c r="AJ94" s="417"/>
      <c r="AK94" s="417"/>
      <c r="AL94" s="417"/>
    </row>
    <row r="95" spans="1:38" s="66" customFormat="1" ht="11.1" customHeight="1">
      <c r="A95" s="1713"/>
      <c r="B95" s="545"/>
      <c r="C95" s="66" t="s">
        <v>201</v>
      </c>
      <c r="D95" s="2235">
        <v>98</v>
      </c>
      <c r="E95" s="2235">
        <v>562</v>
      </c>
      <c r="F95" s="2235">
        <v>182</v>
      </c>
      <c r="G95" s="2235">
        <v>116</v>
      </c>
      <c r="H95" s="2235">
        <v>13</v>
      </c>
      <c r="I95" s="2235">
        <v>0</v>
      </c>
      <c r="J95" s="2235">
        <v>0</v>
      </c>
      <c r="K95" s="2245">
        <f>SUM(D95:J95)</f>
        <v>971</v>
      </c>
      <c r="L95" s="2245"/>
      <c r="M95" s="2235">
        <v>73</v>
      </c>
      <c r="N95" s="2235">
        <v>393</v>
      </c>
      <c r="O95" s="2235">
        <v>119</v>
      </c>
      <c r="P95" s="2235">
        <v>70</v>
      </c>
      <c r="Q95" s="2235">
        <v>6</v>
      </c>
      <c r="R95" s="2235">
        <v>0</v>
      </c>
      <c r="S95" s="2235">
        <v>0</v>
      </c>
      <c r="T95" s="2244">
        <f>SUM(M95:S95)</f>
        <v>661</v>
      </c>
      <c r="X95" s="417"/>
      <c r="Y95" s="417"/>
      <c r="Z95" s="417"/>
      <c r="AA95" s="417"/>
      <c r="AB95" s="417"/>
      <c r="AC95" s="417"/>
      <c r="AD95" s="417"/>
      <c r="AE95" s="417"/>
      <c r="AF95" s="417"/>
      <c r="AG95" s="417"/>
      <c r="AH95" s="417"/>
      <c r="AI95" s="417"/>
      <c r="AJ95" s="417"/>
      <c r="AK95" s="417"/>
      <c r="AL95" s="417"/>
    </row>
    <row r="96" spans="1:38" s="66" customFormat="1" ht="12" customHeight="1">
      <c r="A96" s="1713"/>
      <c r="B96" s="540" t="s">
        <v>26</v>
      </c>
      <c r="D96" s="2247">
        <f>SUM(D97:D98)</f>
        <v>13</v>
      </c>
      <c r="E96" s="2247">
        <f>SUM(E97:E98)</f>
        <v>89</v>
      </c>
      <c r="F96" s="2247">
        <f>SUM(F97:F98)</f>
        <v>29</v>
      </c>
      <c r="G96" s="2247">
        <f>SUM(G97:G98)</f>
        <v>31</v>
      </c>
      <c r="H96" s="2247">
        <f>SUM(H97:H98)</f>
        <v>1</v>
      </c>
      <c r="I96" s="2247">
        <f>SUM(I97:I98)</f>
        <v>2</v>
      </c>
      <c r="J96" s="2247">
        <f>SUM(J97:J98)</f>
        <v>1</v>
      </c>
      <c r="K96" s="2247">
        <f>SUM(D96:J96)</f>
        <v>166</v>
      </c>
      <c r="L96" s="2247"/>
      <c r="M96" s="2247">
        <f>SUM(M97:M98)</f>
        <v>12</v>
      </c>
      <c r="N96" s="2247">
        <f>SUM(N97:N98)</f>
        <v>75</v>
      </c>
      <c r="O96" s="2247">
        <f>SUM(O97:O98)</f>
        <v>28</v>
      </c>
      <c r="P96" s="2247">
        <f>SUM(P97:P98)</f>
        <v>30</v>
      </c>
      <c r="Q96" s="2247">
        <f>SUM(Q97:Q98)</f>
        <v>1</v>
      </c>
      <c r="R96" s="2247">
        <f>SUM(R97:R98)</f>
        <v>2</v>
      </c>
      <c r="S96" s="2247">
        <f>SUM(S97:S98)</f>
        <v>1</v>
      </c>
      <c r="T96" s="2246">
        <f>SUM(M96:S96)</f>
        <v>149</v>
      </c>
      <c r="X96" s="417"/>
      <c r="Y96" s="417"/>
      <c r="Z96" s="417"/>
      <c r="AA96" s="417"/>
      <c r="AB96" s="417"/>
      <c r="AC96" s="417"/>
      <c r="AD96" s="417"/>
      <c r="AE96" s="417"/>
      <c r="AF96" s="417"/>
      <c r="AG96" s="417"/>
      <c r="AH96" s="417"/>
      <c r="AI96" s="417"/>
      <c r="AJ96" s="417"/>
      <c r="AK96" s="417"/>
      <c r="AL96" s="417"/>
    </row>
    <row r="97" spans="1:38" s="66" customFormat="1" ht="11.1" customHeight="1">
      <c r="A97" s="1713"/>
      <c r="B97" s="292"/>
      <c r="C97" s="66" t="s">
        <v>200</v>
      </c>
      <c r="D97" s="2235">
        <v>6</v>
      </c>
      <c r="E97" s="2235">
        <v>53</v>
      </c>
      <c r="F97" s="2235">
        <v>11</v>
      </c>
      <c r="G97" s="2235">
        <v>15</v>
      </c>
      <c r="H97" s="2235">
        <v>0</v>
      </c>
      <c r="I97" s="2235">
        <v>1</v>
      </c>
      <c r="J97" s="2235">
        <v>1</v>
      </c>
      <c r="K97" s="2245">
        <f>SUM(D97:J97)</f>
        <v>87</v>
      </c>
      <c r="L97" s="2245"/>
      <c r="M97" s="2235">
        <v>6</v>
      </c>
      <c r="N97" s="2235">
        <v>41</v>
      </c>
      <c r="O97" s="2235">
        <v>10</v>
      </c>
      <c r="P97" s="2235">
        <v>14</v>
      </c>
      <c r="Q97" s="2235">
        <v>0</v>
      </c>
      <c r="R97" s="2235">
        <v>1</v>
      </c>
      <c r="S97" s="2235">
        <v>1</v>
      </c>
      <c r="T97" s="2244">
        <f>SUM(M97:S97)</f>
        <v>73</v>
      </c>
      <c r="X97" s="417"/>
      <c r="Y97" s="417"/>
      <c r="Z97" s="417"/>
      <c r="AA97" s="417"/>
      <c r="AB97" s="417"/>
      <c r="AC97" s="417"/>
      <c r="AD97" s="417"/>
      <c r="AE97" s="417"/>
      <c r="AF97" s="417"/>
      <c r="AG97" s="417"/>
      <c r="AH97" s="417"/>
      <c r="AI97" s="417"/>
      <c r="AJ97" s="417"/>
      <c r="AK97" s="417"/>
      <c r="AL97" s="417"/>
    </row>
    <row r="98" spans="1:38" s="66" customFormat="1" ht="11.1" customHeight="1">
      <c r="A98" s="1713"/>
      <c r="B98" s="292"/>
      <c r="C98" s="66" t="s">
        <v>264</v>
      </c>
      <c r="D98" s="2235">
        <v>7</v>
      </c>
      <c r="E98" s="2235">
        <v>36</v>
      </c>
      <c r="F98" s="2235">
        <v>18</v>
      </c>
      <c r="G98" s="2235">
        <v>16</v>
      </c>
      <c r="H98" s="2235">
        <v>1</v>
      </c>
      <c r="I98" s="2235">
        <v>1</v>
      </c>
      <c r="J98" s="2235">
        <v>0</v>
      </c>
      <c r="K98" s="2245">
        <f>SUM(D98:J98)</f>
        <v>79</v>
      </c>
      <c r="L98" s="2236"/>
      <c r="M98" s="2235">
        <v>6</v>
      </c>
      <c r="N98" s="2235">
        <v>34</v>
      </c>
      <c r="O98" s="2235">
        <v>18</v>
      </c>
      <c r="P98" s="2235">
        <v>16</v>
      </c>
      <c r="Q98" s="2235">
        <v>1</v>
      </c>
      <c r="R98" s="2235">
        <v>1</v>
      </c>
      <c r="S98" s="2235">
        <v>0</v>
      </c>
      <c r="T98" s="2244">
        <f>SUM(M98:S98)</f>
        <v>76</v>
      </c>
      <c r="X98" s="417"/>
      <c r="Y98" s="417"/>
      <c r="Z98" s="417"/>
      <c r="AA98" s="417"/>
      <c r="AB98" s="417"/>
      <c r="AC98" s="417"/>
      <c r="AD98" s="417"/>
      <c r="AE98" s="417"/>
      <c r="AF98" s="417"/>
      <c r="AG98" s="417"/>
      <c r="AH98" s="417"/>
      <c r="AI98" s="417"/>
      <c r="AJ98" s="417"/>
      <c r="AK98" s="417"/>
      <c r="AL98" s="417"/>
    </row>
    <row r="99" spans="1:38" s="66" customFormat="1" ht="12" customHeight="1">
      <c r="A99" s="1713"/>
      <c r="B99" s="540" t="s">
        <v>42</v>
      </c>
      <c r="D99" s="2238">
        <f>SUM(D100)</f>
        <v>45</v>
      </c>
      <c r="E99" s="2238">
        <f>SUM(E100)</f>
        <v>206</v>
      </c>
      <c r="F99" s="2238">
        <f>SUM(F100)</f>
        <v>96</v>
      </c>
      <c r="G99" s="2238">
        <f>SUM(G100)</f>
        <v>53</v>
      </c>
      <c r="H99" s="2238">
        <f>SUM(H100)</f>
        <v>4</v>
      </c>
      <c r="I99" s="2238">
        <f>SUM(I100)</f>
        <v>1</v>
      </c>
      <c r="J99" s="2238">
        <f>SUM(J100)</f>
        <v>2</v>
      </c>
      <c r="K99" s="2247">
        <f>SUM(D99:J99)</f>
        <v>407</v>
      </c>
      <c r="L99" s="2238"/>
      <c r="M99" s="2238">
        <f>SUM(M100)</f>
        <v>19</v>
      </c>
      <c r="N99" s="2238">
        <f>SUM(N100)</f>
        <v>112</v>
      </c>
      <c r="O99" s="2238">
        <f>SUM(O100)</f>
        <v>46</v>
      </c>
      <c r="P99" s="2238">
        <f>SUM(P100)</f>
        <v>35</v>
      </c>
      <c r="Q99" s="2238">
        <f>SUM(Q100)</f>
        <v>1</v>
      </c>
      <c r="R99" s="2238">
        <f>SUM(R100)</f>
        <v>0</v>
      </c>
      <c r="S99" s="2238">
        <f>SUM(S100)</f>
        <v>1</v>
      </c>
      <c r="T99" s="2246">
        <f>SUM(M99:S99)</f>
        <v>214</v>
      </c>
      <c r="X99" s="417"/>
      <c r="Y99" s="417"/>
      <c r="Z99" s="417"/>
      <c r="AA99" s="417"/>
      <c r="AB99" s="417"/>
      <c r="AC99" s="417"/>
      <c r="AD99" s="417"/>
      <c r="AE99" s="417"/>
      <c r="AF99" s="417"/>
      <c r="AG99" s="417"/>
      <c r="AH99" s="417"/>
      <c r="AI99" s="417"/>
      <c r="AJ99" s="417"/>
      <c r="AK99" s="417"/>
      <c r="AL99" s="417"/>
    </row>
    <row r="100" spans="1:38" s="66" customFormat="1" ht="11.1" customHeight="1">
      <c r="A100" s="1713"/>
      <c r="B100" s="545"/>
      <c r="C100" s="66" t="s">
        <v>198</v>
      </c>
      <c r="D100" s="2235">
        <v>45</v>
      </c>
      <c r="E100" s="2235">
        <v>206</v>
      </c>
      <c r="F100" s="2235">
        <v>96</v>
      </c>
      <c r="G100" s="2235">
        <v>53</v>
      </c>
      <c r="H100" s="2235">
        <v>4</v>
      </c>
      <c r="I100" s="2235">
        <v>1</v>
      </c>
      <c r="J100" s="2235">
        <v>2</v>
      </c>
      <c r="K100" s="2245">
        <f>SUM(D100:J100)</f>
        <v>407</v>
      </c>
      <c r="L100" s="2245"/>
      <c r="M100" s="2235">
        <v>19</v>
      </c>
      <c r="N100" s="2235">
        <v>112</v>
      </c>
      <c r="O100" s="2235">
        <v>46</v>
      </c>
      <c r="P100" s="2235">
        <v>35</v>
      </c>
      <c r="Q100" s="2235">
        <v>1</v>
      </c>
      <c r="R100" s="2235">
        <v>0</v>
      </c>
      <c r="S100" s="2235">
        <v>1</v>
      </c>
      <c r="T100" s="2244">
        <f>SUM(M100:S100)</f>
        <v>214</v>
      </c>
      <c r="X100" s="417"/>
      <c r="Y100" s="417"/>
      <c r="Z100" s="417"/>
      <c r="AA100" s="417"/>
      <c r="AB100" s="417"/>
      <c r="AC100" s="417"/>
      <c r="AD100" s="417"/>
      <c r="AE100" s="417"/>
      <c r="AF100" s="417"/>
      <c r="AG100" s="417"/>
      <c r="AH100" s="417"/>
      <c r="AI100" s="417"/>
      <c r="AJ100" s="417"/>
      <c r="AK100" s="417"/>
      <c r="AL100" s="417"/>
    </row>
    <row r="101" spans="1:38" s="66" customFormat="1" ht="12" customHeight="1">
      <c r="A101" s="1713"/>
      <c r="B101" s="540" t="s">
        <v>43</v>
      </c>
      <c r="D101" s="2238">
        <f>SUM(D102)</f>
        <v>0</v>
      </c>
      <c r="E101" s="2238">
        <f>SUM(E102)</f>
        <v>0</v>
      </c>
      <c r="F101" s="2238">
        <f>SUM(F102)</f>
        <v>1</v>
      </c>
      <c r="G101" s="2238">
        <f>SUM(G102)</f>
        <v>1</v>
      </c>
      <c r="H101" s="2238">
        <f>SUM(H102)</f>
        <v>3</v>
      </c>
      <c r="I101" s="2238">
        <f>SUM(I102)</f>
        <v>5</v>
      </c>
      <c r="J101" s="2238">
        <f>SUM(J102)</f>
        <v>3</v>
      </c>
      <c r="K101" s="2247">
        <f>SUM(D101:J101)</f>
        <v>13</v>
      </c>
      <c r="L101" s="2238"/>
      <c r="M101" s="2238">
        <f>SUM(M102)</f>
        <v>0</v>
      </c>
      <c r="N101" s="2238">
        <f>SUM(N102)</f>
        <v>0</v>
      </c>
      <c r="O101" s="2238">
        <f>SUM(O102)</f>
        <v>0</v>
      </c>
      <c r="P101" s="2238">
        <f>SUM(P102)</f>
        <v>0</v>
      </c>
      <c r="Q101" s="2238">
        <f>SUM(Q102)</f>
        <v>0</v>
      </c>
      <c r="R101" s="2238">
        <f>SUM(R102)</f>
        <v>0</v>
      </c>
      <c r="S101" s="2238">
        <f>SUM(S102)</f>
        <v>0</v>
      </c>
      <c r="T101" s="2246">
        <f>SUM(M101:S101)</f>
        <v>0</v>
      </c>
      <c r="X101" s="417"/>
      <c r="Y101" s="417"/>
      <c r="Z101" s="417"/>
      <c r="AA101" s="417"/>
      <c r="AB101" s="417"/>
      <c r="AC101" s="417"/>
      <c r="AD101" s="417"/>
      <c r="AE101" s="417"/>
      <c r="AF101" s="417"/>
      <c r="AG101" s="417"/>
      <c r="AH101" s="417"/>
      <c r="AI101" s="417"/>
      <c r="AJ101" s="417"/>
      <c r="AK101" s="417"/>
      <c r="AL101" s="417"/>
    </row>
    <row r="102" spans="1:38" ht="11.1" customHeight="1">
      <c r="A102" s="1832"/>
      <c r="B102" s="292"/>
      <c r="C102" s="66" t="s">
        <v>197</v>
      </c>
      <c r="D102" s="2235">
        <v>0</v>
      </c>
      <c r="E102" s="2235">
        <v>0</v>
      </c>
      <c r="F102" s="2235">
        <v>1</v>
      </c>
      <c r="G102" s="2235">
        <v>1</v>
      </c>
      <c r="H102" s="2235">
        <v>3</v>
      </c>
      <c r="I102" s="2235">
        <v>5</v>
      </c>
      <c r="J102" s="2235">
        <v>3</v>
      </c>
      <c r="K102" s="2245">
        <f>SUM(D102:J102)</f>
        <v>13</v>
      </c>
      <c r="L102" s="2236"/>
      <c r="M102" s="2235">
        <v>0</v>
      </c>
      <c r="N102" s="2235">
        <v>0</v>
      </c>
      <c r="O102" s="2235">
        <v>0</v>
      </c>
      <c r="P102" s="2235">
        <v>0</v>
      </c>
      <c r="Q102" s="2235">
        <v>0</v>
      </c>
      <c r="R102" s="2235">
        <v>0</v>
      </c>
      <c r="S102" s="2235">
        <v>0</v>
      </c>
      <c r="T102" s="2244">
        <f>SUM(M102:S102)</f>
        <v>0</v>
      </c>
      <c r="X102" s="417"/>
      <c r="Y102" s="417"/>
      <c r="Z102" s="417"/>
      <c r="AA102" s="417"/>
      <c r="AB102" s="417"/>
      <c r="AC102" s="417"/>
      <c r="AD102" s="417"/>
      <c r="AE102" s="417"/>
      <c r="AF102" s="417"/>
      <c r="AG102" s="417"/>
      <c r="AH102" s="417"/>
      <c r="AI102" s="417"/>
      <c r="AJ102" s="417"/>
      <c r="AK102" s="417"/>
      <c r="AL102" s="417"/>
    </row>
    <row r="103" spans="1:38" ht="12" customHeight="1">
      <c r="A103" s="1709">
        <v>1407</v>
      </c>
      <c r="B103" s="338" t="s">
        <v>27</v>
      </c>
      <c r="C103" s="78"/>
      <c r="D103" s="2233">
        <f>SUM(D104,D107)</f>
        <v>1</v>
      </c>
      <c r="E103" s="2233">
        <f>SUM(E104,E107)</f>
        <v>8</v>
      </c>
      <c r="F103" s="2233">
        <f>SUM(F104,F107)</f>
        <v>7</v>
      </c>
      <c r="G103" s="2233">
        <f>SUM(G104,G107)</f>
        <v>5</v>
      </c>
      <c r="H103" s="2233">
        <f>SUM(H104,H107)</f>
        <v>0</v>
      </c>
      <c r="I103" s="2233">
        <f>SUM(I104,I107)</f>
        <v>0</v>
      </c>
      <c r="J103" s="2233">
        <f>SUM(J104,J107)</f>
        <v>0</v>
      </c>
      <c r="K103" s="2233">
        <f>SUM(D103:J103)</f>
        <v>21</v>
      </c>
      <c r="L103" s="2233"/>
      <c r="M103" s="2233">
        <f>SUM(M104,M107)</f>
        <v>1</v>
      </c>
      <c r="N103" s="2233">
        <f>SUM(N104,N107)</f>
        <v>8</v>
      </c>
      <c r="O103" s="2233">
        <f>SUM(O104,O107)</f>
        <v>7</v>
      </c>
      <c r="P103" s="2233">
        <f>SUM(P104,P107)</f>
        <v>5</v>
      </c>
      <c r="Q103" s="2233">
        <f>SUM(Q104,Q107)</f>
        <v>0</v>
      </c>
      <c r="R103" s="2233">
        <f>SUM(R104,R107)</f>
        <v>0</v>
      </c>
      <c r="S103" s="2233">
        <f>SUM(S104,S107)</f>
        <v>0</v>
      </c>
      <c r="T103" s="2242">
        <f>SUM(M103:S103)</f>
        <v>21</v>
      </c>
      <c r="X103" s="417"/>
      <c r="Y103" s="417"/>
      <c r="Z103" s="417"/>
      <c r="AA103" s="417"/>
      <c r="AB103" s="417"/>
      <c r="AC103" s="417"/>
      <c r="AD103" s="417"/>
      <c r="AE103" s="417"/>
      <c r="AF103" s="417"/>
      <c r="AG103" s="417"/>
      <c r="AH103" s="417"/>
      <c r="AI103" s="417"/>
      <c r="AJ103" s="417"/>
      <c r="AK103" s="417"/>
      <c r="AL103" s="417"/>
    </row>
    <row r="104" spans="1:38" ht="12" customHeight="1">
      <c r="A104" s="1710"/>
      <c r="B104" s="540" t="s">
        <v>44</v>
      </c>
      <c r="C104" s="364"/>
      <c r="D104" s="2238">
        <f>SUM(D105:D106)</f>
        <v>0</v>
      </c>
      <c r="E104" s="2238">
        <f>SUM(E105:E106)</f>
        <v>0</v>
      </c>
      <c r="F104" s="2238">
        <f>SUM(F105:F106)</f>
        <v>0</v>
      </c>
      <c r="G104" s="2238">
        <f>SUM(G105:G106)</f>
        <v>0</v>
      </c>
      <c r="H104" s="2238">
        <f>SUM(H105:H106)</f>
        <v>0</v>
      </c>
      <c r="I104" s="2238">
        <f>SUM(I105:I106)</f>
        <v>0</v>
      </c>
      <c r="J104" s="2238">
        <f>SUM(J105:J106)</f>
        <v>0</v>
      </c>
      <c r="K104" s="2238">
        <f>SUM(D104:J104)</f>
        <v>0</v>
      </c>
      <c r="L104" s="2238"/>
      <c r="M104" s="2238">
        <f>SUM(M105:M106)</f>
        <v>0</v>
      </c>
      <c r="N104" s="2238">
        <f>SUM(N105:N106)</f>
        <v>0</v>
      </c>
      <c r="O104" s="2238">
        <f>SUM(O105:O106)</f>
        <v>0</v>
      </c>
      <c r="P104" s="2238">
        <f>SUM(P105:P106)</f>
        <v>0</v>
      </c>
      <c r="Q104" s="2238">
        <f>SUM(Q105:Q106)</f>
        <v>0</v>
      </c>
      <c r="R104" s="2238">
        <f>SUM(R105:R106)</f>
        <v>0</v>
      </c>
      <c r="S104" s="2238">
        <f>SUM(S105:S106)</f>
        <v>0</v>
      </c>
      <c r="T104" s="2237">
        <f>SUM(L104:S104)</f>
        <v>0</v>
      </c>
      <c r="X104" s="417"/>
      <c r="Y104" s="417"/>
      <c r="Z104" s="417"/>
      <c r="AA104" s="417"/>
      <c r="AB104" s="417"/>
      <c r="AC104" s="417"/>
      <c r="AD104" s="417"/>
      <c r="AE104" s="417"/>
      <c r="AF104" s="417"/>
      <c r="AG104" s="417"/>
      <c r="AH104" s="417"/>
      <c r="AI104" s="417"/>
      <c r="AJ104" s="417"/>
      <c r="AK104" s="417"/>
      <c r="AL104" s="417"/>
    </row>
    <row r="105" spans="1:38" ht="11.1" customHeight="1">
      <c r="A105" s="1710"/>
      <c r="B105" s="292"/>
      <c r="C105" s="66" t="s">
        <v>195</v>
      </c>
      <c r="D105" s="2235">
        <v>0</v>
      </c>
      <c r="E105" s="2235">
        <v>0</v>
      </c>
      <c r="F105" s="2235">
        <v>0</v>
      </c>
      <c r="G105" s="2235">
        <v>0</v>
      </c>
      <c r="H105" s="2235">
        <v>0</v>
      </c>
      <c r="I105" s="2235">
        <v>0</v>
      </c>
      <c r="J105" s="2235">
        <v>0</v>
      </c>
      <c r="K105" s="2236">
        <f>SUM(D105:J105)</f>
        <v>0</v>
      </c>
      <c r="L105" s="2236"/>
      <c r="M105" s="2235">
        <v>0</v>
      </c>
      <c r="N105" s="2235">
        <v>0</v>
      </c>
      <c r="O105" s="2235">
        <v>0</v>
      </c>
      <c r="P105" s="2235">
        <v>0</v>
      </c>
      <c r="Q105" s="2235">
        <v>0</v>
      </c>
      <c r="R105" s="2235">
        <v>0</v>
      </c>
      <c r="S105" s="2235">
        <v>0</v>
      </c>
      <c r="T105" s="2234">
        <f>SUM(L105:S105)</f>
        <v>0</v>
      </c>
      <c r="X105" s="417"/>
      <c r="Y105" s="417"/>
      <c r="Z105" s="417"/>
      <c r="AA105" s="417"/>
      <c r="AB105" s="417"/>
      <c r="AC105" s="417"/>
      <c r="AD105" s="417"/>
      <c r="AE105" s="417"/>
      <c r="AF105" s="417"/>
      <c r="AG105" s="417"/>
      <c r="AH105" s="417"/>
      <c r="AI105" s="417"/>
      <c r="AJ105" s="417"/>
      <c r="AK105" s="417"/>
      <c r="AL105" s="417"/>
    </row>
    <row r="106" spans="1:38" ht="11.1" customHeight="1">
      <c r="A106" s="1710"/>
      <c r="B106" s="292"/>
      <c r="C106" s="66" t="s">
        <v>193</v>
      </c>
      <c r="D106" s="2235">
        <v>0</v>
      </c>
      <c r="E106" s="2235">
        <v>0</v>
      </c>
      <c r="F106" s="2235">
        <v>0</v>
      </c>
      <c r="G106" s="2235">
        <v>0</v>
      </c>
      <c r="H106" s="2235">
        <v>0</v>
      </c>
      <c r="I106" s="2235">
        <v>0</v>
      </c>
      <c r="J106" s="2235">
        <v>0</v>
      </c>
      <c r="K106" s="2236">
        <f>SUM(D106:J106)</f>
        <v>0</v>
      </c>
      <c r="L106" s="2236"/>
      <c r="M106" s="2235">
        <v>0</v>
      </c>
      <c r="N106" s="2235">
        <v>0</v>
      </c>
      <c r="O106" s="2235">
        <v>0</v>
      </c>
      <c r="P106" s="2235">
        <v>0</v>
      </c>
      <c r="Q106" s="2235">
        <v>0</v>
      </c>
      <c r="R106" s="2235">
        <v>0</v>
      </c>
      <c r="S106" s="2235">
        <v>0</v>
      </c>
      <c r="T106" s="2234">
        <f>SUM(L106:S106)</f>
        <v>0</v>
      </c>
      <c r="X106" s="417"/>
      <c r="Y106" s="417"/>
      <c r="Z106" s="417"/>
      <c r="AA106" s="417"/>
      <c r="AB106" s="417"/>
      <c r="AC106" s="417"/>
      <c r="AD106" s="417"/>
      <c r="AE106" s="417"/>
      <c r="AF106" s="417"/>
      <c r="AG106" s="417"/>
      <c r="AH106" s="417"/>
      <c r="AI106" s="417"/>
      <c r="AJ106" s="417"/>
      <c r="AK106" s="417"/>
      <c r="AL106" s="417"/>
    </row>
    <row r="107" spans="1:38" ht="12" customHeight="1">
      <c r="A107" s="1710"/>
      <c r="B107" s="540" t="s">
        <v>61</v>
      </c>
      <c r="C107" s="66"/>
      <c r="D107" s="2238">
        <f>SUM(D108:D109)</f>
        <v>1</v>
      </c>
      <c r="E107" s="2238">
        <f>SUM(E108:E109)</f>
        <v>8</v>
      </c>
      <c r="F107" s="2238">
        <f>SUM(F108:F109)</f>
        <v>7</v>
      </c>
      <c r="G107" s="2238">
        <f>SUM(G108:G109)</f>
        <v>5</v>
      </c>
      <c r="H107" s="2238">
        <f>SUM(H108:H109)</f>
        <v>0</v>
      </c>
      <c r="I107" s="2238">
        <f>SUM(I108:I109)</f>
        <v>0</v>
      </c>
      <c r="J107" s="2238">
        <f>SUM(J108:J109)</f>
        <v>0</v>
      </c>
      <c r="K107" s="2238">
        <f>SUM(D107:J107)</f>
        <v>21</v>
      </c>
      <c r="L107" s="2238"/>
      <c r="M107" s="2238">
        <f>SUM(M108:M109)</f>
        <v>1</v>
      </c>
      <c r="N107" s="2238">
        <f>SUM(N108:N109)</f>
        <v>8</v>
      </c>
      <c r="O107" s="2238">
        <f>SUM(O108:O109)</f>
        <v>7</v>
      </c>
      <c r="P107" s="2238">
        <f>SUM(P108:P109)</f>
        <v>5</v>
      </c>
      <c r="Q107" s="2238">
        <f>SUM(Q108:Q109)</f>
        <v>0</v>
      </c>
      <c r="R107" s="2238">
        <f>SUM(R108:R109)</f>
        <v>0</v>
      </c>
      <c r="S107" s="2238">
        <f>SUM(S108:S109)</f>
        <v>0</v>
      </c>
      <c r="T107" s="2237">
        <f>SUM(L107:S107)</f>
        <v>21</v>
      </c>
      <c r="X107" s="417"/>
      <c r="Y107" s="417"/>
      <c r="Z107" s="417"/>
      <c r="AA107" s="417"/>
      <c r="AB107" s="417"/>
      <c r="AC107" s="417"/>
      <c r="AD107" s="417"/>
      <c r="AE107" s="417"/>
      <c r="AF107" s="417"/>
      <c r="AG107" s="417"/>
      <c r="AH107" s="417"/>
      <c r="AI107" s="417"/>
      <c r="AJ107" s="417"/>
      <c r="AK107" s="417"/>
      <c r="AL107" s="417"/>
    </row>
    <row r="108" spans="1:38" ht="11.1" customHeight="1">
      <c r="A108" s="1710"/>
      <c r="B108" s="540"/>
      <c r="C108" s="66" t="s">
        <v>192</v>
      </c>
      <c r="D108" s="2235">
        <v>1</v>
      </c>
      <c r="E108" s="2235">
        <v>8</v>
      </c>
      <c r="F108" s="2235">
        <v>7</v>
      </c>
      <c r="G108" s="2235">
        <v>5</v>
      </c>
      <c r="H108" s="2235">
        <v>0</v>
      </c>
      <c r="I108" s="2235">
        <v>0</v>
      </c>
      <c r="J108" s="2235">
        <v>0</v>
      </c>
      <c r="K108" s="2236">
        <f>SUM(D108:J108)</f>
        <v>21</v>
      </c>
      <c r="L108" s="2236"/>
      <c r="M108" s="2235">
        <v>1</v>
      </c>
      <c r="N108" s="2235">
        <v>8</v>
      </c>
      <c r="O108" s="2235">
        <v>7</v>
      </c>
      <c r="P108" s="2235">
        <v>5</v>
      </c>
      <c r="Q108" s="2235">
        <v>0</v>
      </c>
      <c r="R108" s="2235">
        <v>0</v>
      </c>
      <c r="S108" s="2235">
        <v>0</v>
      </c>
      <c r="T108" s="2234">
        <f>SUM(L108:S108)</f>
        <v>21</v>
      </c>
      <c r="X108" s="417"/>
      <c r="Y108" s="417"/>
      <c r="Z108" s="417"/>
      <c r="AA108" s="417"/>
      <c r="AB108" s="417"/>
      <c r="AC108" s="417"/>
      <c r="AD108" s="417"/>
      <c r="AE108" s="417"/>
      <c r="AF108" s="417"/>
      <c r="AG108" s="417"/>
      <c r="AH108" s="417"/>
      <c r="AI108" s="417"/>
      <c r="AJ108" s="417"/>
      <c r="AK108" s="417"/>
      <c r="AL108" s="417"/>
    </row>
    <row r="109" spans="1:38" ht="11.1" customHeight="1">
      <c r="A109" s="1711"/>
      <c r="B109" s="292"/>
      <c r="C109" s="66" t="s">
        <v>191</v>
      </c>
      <c r="D109" s="2235">
        <v>0</v>
      </c>
      <c r="E109" s="2235">
        <v>0</v>
      </c>
      <c r="F109" s="2235">
        <v>0</v>
      </c>
      <c r="G109" s="2235">
        <v>0</v>
      </c>
      <c r="H109" s="2235">
        <v>0</v>
      </c>
      <c r="I109" s="2235">
        <v>0</v>
      </c>
      <c r="J109" s="2235">
        <v>0</v>
      </c>
      <c r="K109" s="2236">
        <f>SUM(D109:J109)</f>
        <v>0</v>
      </c>
      <c r="L109" s="2236"/>
      <c r="M109" s="2235">
        <v>0</v>
      </c>
      <c r="N109" s="2235">
        <v>0</v>
      </c>
      <c r="O109" s="2235">
        <v>0</v>
      </c>
      <c r="P109" s="2235">
        <v>0</v>
      </c>
      <c r="Q109" s="2235">
        <v>0</v>
      </c>
      <c r="R109" s="2235">
        <v>0</v>
      </c>
      <c r="S109" s="2235">
        <v>0</v>
      </c>
      <c r="T109" s="2234">
        <f>SUM(L109:S109)</f>
        <v>0</v>
      </c>
      <c r="X109" s="417"/>
      <c r="Y109" s="417"/>
      <c r="Z109" s="417"/>
      <c r="AA109" s="417"/>
      <c r="AB109" s="417"/>
      <c r="AC109" s="417"/>
      <c r="AD109" s="417"/>
      <c r="AE109" s="417"/>
      <c r="AF109" s="417"/>
      <c r="AG109" s="417"/>
      <c r="AH109" s="417"/>
      <c r="AI109" s="417"/>
      <c r="AJ109" s="417"/>
      <c r="AK109" s="417"/>
      <c r="AL109" s="417"/>
    </row>
    <row r="110" spans="1:38" ht="12" customHeight="1">
      <c r="A110" s="1709">
        <v>1408</v>
      </c>
      <c r="B110" s="338" t="s">
        <v>28</v>
      </c>
      <c r="C110" s="337"/>
      <c r="D110" s="2233">
        <f>SUM(D111,D115,D119)</f>
        <v>1</v>
      </c>
      <c r="E110" s="2233">
        <f>SUM(E111,E115,E119)</f>
        <v>3</v>
      </c>
      <c r="F110" s="2233">
        <f>SUM(F111,F115,F119)</f>
        <v>2</v>
      </c>
      <c r="G110" s="2233">
        <f>SUM(G111,G115,G119)</f>
        <v>23</v>
      </c>
      <c r="H110" s="2233">
        <f>SUM(H111,H115,H119)</f>
        <v>30</v>
      </c>
      <c r="I110" s="2233">
        <f>SUM(I111,I115,I119)</f>
        <v>20</v>
      </c>
      <c r="J110" s="2233">
        <f>SUM(J111,J115,J119)</f>
        <v>35</v>
      </c>
      <c r="K110" s="2233">
        <f>SUM(D110:J110)</f>
        <v>114</v>
      </c>
      <c r="L110" s="2233" t="e">
        <f>SUM(L115,L119,#REF!)</f>
        <v>#REF!</v>
      </c>
      <c r="M110" s="2233">
        <f>SUM(M111,M115,M119)</f>
        <v>1</v>
      </c>
      <c r="N110" s="2233">
        <f>SUM(N111,N115,N119)</f>
        <v>3</v>
      </c>
      <c r="O110" s="2233">
        <f>SUM(O111,O115,O119)</f>
        <v>1</v>
      </c>
      <c r="P110" s="2233">
        <f>SUM(P111,P115,P119)</f>
        <v>23</v>
      </c>
      <c r="Q110" s="2233">
        <f>SUM(Q111,Q115,Q119)</f>
        <v>28</v>
      </c>
      <c r="R110" s="2233">
        <f>SUM(R111,R115,R119)</f>
        <v>20</v>
      </c>
      <c r="S110" s="2233">
        <f>SUM(S111,S115,S119)</f>
        <v>34</v>
      </c>
      <c r="T110" s="2242">
        <f>SUM(M110:S110)</f>
        <v>110</v>
      </c>
      <c r="X110" s="417"/>
      <c r="Y110" s="417"/>
      <c r="Z110" s="417"/>
      <c r="AA110" s="417"/>
      <c r="AB110" s="417"/>
      <c r="AC110" s="417"/>
      <c r="AD110" s="417"/>
      <c r="AE110" s="417"/>
      <c r="AF110" s="417"/>
      <c r="AG110" s="417"/>
      <c r="AH110" s="417"/>
      <c r="AI110" s="417"/>
      <c r="AJ110" s="417"/>
      <c r="AK110" s="417"/>
      <c r="AL110" s="417"/>
    </row>
    <row r="111" spans="1:38" ht="12" customHeight="1">
      <c r="A111" s="1710"/>
      <c r="B111" s="2243" t="s">
        <v>1214</v>
      </c>
      <c r="C111" s="319"/>
      <c r="D111" s="2238">
        <f>SUM(D112)</f>
        <v>0</v>
      </c>
      <c r="E111" s="2238">
        <f>SUM(E112)</f>
        <v>0</v>
      </c>
      <c r="F111" s="2238">
        <f>SUM(F112)</f>
        <v>0</v>
      </c>
      <c r="G111" s="2238">
        <f>SUM(G112)</f>
        <v>0</v>
      </c>
      <c r="H111" s="2238">
        <f>SUM(H112)</f>
        <v>0</v>
      </c>
      <c r="I111" s="2238">
        <f>SUM(I112)</f>
        <v>0</v>
      </c>
      <c r="J111" s="2238">
        <f>SUM(J112)</f>
        <v>0</v>
      </c>
      <c r="K111" s="2240">
        <f>SUM(D111:J111)</f>
        <v>0</v>
      </c>
      <c r="L111" s="2238"/>
      <c r="M111" s="2238">
        <f>SUM(M112)</f>
        <v>0</v>
      </c>
      <c r="N111" s="2238">
        <f>SUM(N112)</f>
        <v>0</v>
      </c>
      <c r="O111" s="2238">
        <f>SUM(O112)</f>
        <v>0</v>
      </c>
      <c r="P111" s="2238">
        <f>SUM(P112)</f>
        <v>0</v>
      </c>
      <c r="Q111" s="2238">
        <f>SUM(Q112)</f>
        <v>0</v>
      </c>
      <c r="R111" s="2238">
        <f>SUM(R112)</f>
        <v>0</v>
      </c>
      <c r="S111" s="2238">
        <f>SUM(S112)</f>
        <v>0</v>
      </c>
      <c r="T111" s="2239">
        <f>SUM(L111:S111)</f>
        <v>0</v>
      </c>
      <c r="X111" s="417"/>
      <c r="Y111" s="417"/>
      <c r="Z111" s="417"/>
      <c r="AA111" s="417"/>
      <c r="AB111" s="417"/>
      <c r="AC111" s="417"/>
      <c r="AD111" s="417"/>
      <c r="AE111" s="417"/>
      <c r="AF111" s="417"/>
      <c r="AG111" s="417"/>
      <c r="AH111" s="417"/>
      <c r="AI111" s="417"/>
      <c r="AJ111" s="417"/>
      <c r="AK111" s="417"/>
      <c r="AL111" s="417"/>
    </row>
    <row r="112" spans="1:38" ht="12" customHeight="1">
      <c r="A112" s="1710"/>
      <c r="B112" s="357"/>
      <c r="C112" s="320" t="s">
        <v>190</v>
      </c>
      <c r="D112" s="2235">
        <v>0</v>
      </c>
      <c r="E112" s="2235">
        <v>0</v>
      </c>
      <c r="F112" s="2235">
        <v>0</v>
      </c>
      <c r="G112" s="2235">
        <v>0</v>
      </c>
      <c r="H112" s="2235">
        <v>0</v>
      </c>
      <c r="I112" s="2235">
        <v>0</v>
      </c>
      <c r="J112" s="2235">
        <v>0</v>
      </c>
      <c r="K112" s="2236">
        <f>SUM(D112:J112)</f>
        <v>0</v>
      </c>
      <c r="L112" s="2238"/>
      <c r="M112" s="2235">
        <v>0</v>
      </c>
      <c r="N112" s="2235">
        <v>0</v>
      </c>
      <c r="O112" s="2235">
        <v>0</v>
      </c>
      <c r="P112" s="2235">
        <v>0</v>
      </c>
      <c r="Q112" s="2235">
        <v>0</v>
      </c>
      <c r="R112" s="2235">
        <v>0</v>
      </c>
      <c r="S112" s="2235">
        <v>0</v>
      </c>
      <c r="T112" s="2234">
        <f>SUM(L112:S112)</f>
        <v>0</v>
      </c>
      <c r="X112" s="417"/>
      <c r="Y112" s="417"/>
      <c r="Z112" s="417"/>
      <c r="AA112" s="417"/>
      <c r="AB112" s="417"/>
      <c r="AC112" s="417"/>
      <c r="AD112" s="417"/>
      <c r="AE112" s="417"/>
      <c r="AF112" s="417"/>
      <c r="AG112" s="417"/>
      <c r="AH112" s="417"/>
      <c r="AI112" s="417"/>
      <c r="AJ112" s="417"/>
      <c r="AK112" s="417"/>
      <c r="AL112" s="417"/>
    </row>
    <row r="113" spans="1:38" ht="12" customHeight="1">
      <c r="A113" s="1710"/>
      <c r="B113" s="2243" t="s">
        <v>157</v>
      </c>
      <c r="C113" s="319"/>
      <c r="D113" s="2238">
        <f>SUM(D114)</f>
        <v>0</v>
      </c>
      <c r="E113" s="2238">
        <f>SUM(E114)</f>
        <v>0</v>
      </c>
      <c r="F113" s="2238">
        <f>SUM(F114)</f>
        <v>0</v>
      </c>
      <c r="G113" s="2238">
        <f>SUM(G114)</f>
        <v>0</v>
      </c>
      <c r="H113" s="2238">
        <f>SUM(H114)</f>
        <v>0</v>
      </c>
      <c r="I113" s="2238">
        <f>SUM(I114)</f>
        <v>0</v>
      </c>
      <c r="J113" s="2238">
        <f>SUM(J114)</f>
        <v>0</v>
      </c>
      <c r="K113" s="2238">
        <f>SUM(D113:J113)</f>
        <v>0</v>
      </c>
      <c r="L113" s="2238"/>
      <c r="M113" s="2238">
        <f>SUM(M114)</f>
        <v>0</v>
      </c>
      <c r="N113" s="2238">
        <f>SUM(N114)</f>
        <v>0</v>
      </c>
      <c r="O113" s="2238">
        <f>SUM(O114)</f>
        <v>0</v>
      </c>
      <c r="P113" s="2238">
        <f>SUM(P114)</f>
        <v>0</v>
      </c>
      <c r="Q113" s="2238">
        <f>SUM(Q114)</f>
        <v>0</v>
      </c>
      <c r="R113" s="2238">
        <f>SUM(R114)</f>
        <v>0</v>
      </c>
      <c r="S113" s="2238">
        <f>SUM(S114)</f>
        <v>0</v>
      </c>
      <c r="T113" s="2237">
        <f>SUM(L113:S113)</f>
        <v>0</v>
      </c>
      <c r="X113" s="417"/>
      <c r="Y113" s="417"/>
      <c r="Z113" s="417"/>
      <c r="AA113" s="417"/>
      <c r="AB113" s="417"/>
      <c r="AC113" s="417"/>
      <c r="AD113" s="417"/>
      <c r="AE113" s="417"/>
      <c r="AF113" s="417"/>
      <c r="AG113" s="417"/>
      <c r="AH113" s="417"/>
      <c r="AI113" s="417"/>
      <c r="AJ113" s="417"/>
      <c r="AK113" s="417"/>
      <c r="AL113" s="417"/>
    </row>
    <row r="114" spans="1:38" ht="12" customHeight="1">
      <c r="A114" s="1710"/>
      <c r="B114" s="357"/>
      <c r="C114" s="320" t="s">
        <v>1213</v>
      </c>
      <c r="D114" s="2235">
        <v>0</v>
      </c>
      <c r="E114" s="2235">
        <v>0</v>
      </c>
      <c r="F114" s="2235">
        <v>0</v>
      </c>
      <c r="G114" s="2235">
        <v>0</v>
      </c>
      <c r="H114" s="2235">
        <v>0</v>
      </c>
      <c r="I114" s="2235">
        <v>0</v>
      </c>
      <c r="J114" s="2235">
        <v>0</v>
      </c>
      <c r="K114" s="2236">
        <f>SUM(D114:J114)</f>
        <v>0</v>
      </c>
      <c r="L114" s="2238"/>
      <c r="M114" s="2235">
        <v>0</v>
      </c>
      <c r="N114" s="2235">
        <v>0</v>
      </c>
      <c r="O114" s="2235">
        <v>0</v>
      </c>
      <c r="P114" s="2235">
        <v>0</v>
      </c>
      <c r="Q114" s="2235">
        <v>0</v>
      </c>
      <c r="R114" s="2235">
        <v>0</v>
      </c>
      <c r="S114" s="2235">
        <v>0</v>
      </c>
      <c r="T114" s="2234">
        <f>SUM(L114:S114)</f>
        <v>0</v>
      </c>
      <c r="X114" s="417"/>
      <c r="Y114" s="417"/>
      <c r="Z114" s="417"/>
      <c r="AA114" s="417"/>
      <c r="AB114" s="417"/>
      <c r="AC114" s="417"/>
      <c r="AD114" s="417"/>
      <c r="AE114" s="417"/>
      <c r="AF114" s="417"/>
      <c r="AG114" s="417"/>
      <c r="AH114" s="417"/>
      <c r="AI114" s="417"/>
      <c r="AJ114" s="417"/>
      <c r="AK114" s="417"/>
      <c r="AL114" s="417"/>
    </row>
    <row r="115" spans="1:38" ht="12" customHeight="1">
      <c r="A115" s="1710"/>
      <c r="B115" s="540" t="s">
        <v>45</v>
      </c>
      <c r="C115" s="66"/>
      <c r="D115" s="2238">
        <f>SUM(D116:D118)</f>
        <v>0</v>
      </c>
      <c r="E115" s="2238">
        <f>SUM(E116:E118)</f>
        <v>1</v>
      </c>
      <c r="F115" s="2238">
        <f>SUM(F116:F118)</f>
        <v>0</v>
      </c>
      <c r="G115" s="2238">
        <f>SUM(G116:G118)</f>
        <v>11</v>
      </c>
      <c r="H115" s="2238">
        <f>SUM(H116:H118)</f>
        <v>12</v>
      </c>
      <c r="I115" s="2238">
        <f>SUM(I116:I118)</f>
        <v>11</v>
      </c>
      <c r="J115" s="2238">
        <f>SUM(J116:J118)</f>
        <v>16</v>
      </c>
      <c r="K115" s="2238">
        <f>SUM(D115:J115)</f>
        <v>51</v>
      </c>
      <c r="L115" s="2238"/>
      <c r="M115" s="2238">
        <f>SUM(M116:M118)</f>
        <v>0</v>
      </c>
      <c r="N115" s="2238">
        <f>SUM(N116:N118)</f>
        <v>1</v>
      </c>
      <c r="O115" s="2238">
        <f>SUM(O116:O118)</f>
        <v>0</v>
      </c>
      <c r="P115" s="2238">
        <f>SUM(P116:P118)</f>
        <v>11</v>
      </c>
      <c r="Q115" s="2238">
        <f>SUM(Q116:Q118)</f>
        <v>11</v>
      </c>
      <c r="R115" s="2238">
        <f>SUM(R116:R118)</f>
        <v>11</v>
      </c>
      <c r="S115" s="2238">
        <f>SUM(S116:S118)</f>
        <v>16</v>
      </c>
      <c r="T115" s="2237">
        <f>SUM(M115:S115)</f>
        <v>50</v>
      </c>
      <c r="X115" s="417"/>
      <c r="Y115" s="417"/>
      <c r="Z115" s="417"/>
      <c r="AA115" s="417"/>
      <c r="AB115" s="417"/>
      <c r="AC115" s="417"/>
      <c r="AD115" s="417"/>
      <c r="AE115" s="417"/>
      <c r="AF115" s="417"/>
      <c r="AG115" s="417"/>
      <c r="AH115" s="417"/>
      <c r="AI115" s="417"/>
      <c r="AJ115" s="417"/>
      <c r="AK115" s="417"/>
      <c r="AL115" s="417"/>
    </row>
    <row r="116" spans="1:38" ht="11.1" customHeight="1">
      <c r="A116" s="1710"/>
      <c r="B116" s="540"/>
      <c r="C116" s="66" t="s">
        <v>188</v>
      </c>
      <c r="D116" s="2235">
        <v>0</v>
      </c>
      <c r="E116" s="2235">
        <v>0</v>
      </c>
      <c r="F116" s="2235">
        <v>0</v>
      </c>
      <c r="G116" s="2235">
        <v>5</v>
      </c>
      <c r="H116" s="2235">
        <v>6</v>
      </c>
      <c r="I116" s="2235">
        <v>2</v>
      </c>
      <c r="J116" s="2235">
        <v>7</v>
      </c>
      <c r="K116" s="2236">
        <f>SUM(D116:J116)</f>
        <v>20</v>
      </c>
      <c r="L116" s="2236"/>
      <c r="M116" s="2235">
        <v>0</v>
      </c>
      <c r="N116" s="2235">
        <v>0</v>
      </c>
      <c r="O116" s="2235">
        <v>0</v>
      </c>
      <c r="P116" s="2235">
        <v>5</v>
      </c>
      <c r="Q116" s="2235">
        <v>6</v>
      </c>
      <c r="R116" s="2235">
        <v>2</v>
      </c>
      <c r="S116" s="2235">
        <v>7</v>
      </c>
      <c r="T116" s="2234">
        <f>SUM(M116:S116)</f>
        <v>20</v>
      </c>
      <c r="X116" s="417"/>
      <c r="Y116" s="417"/>
      <c r="Z116" s="417"/>
      <c r="AA116" s="417"/>
      <c r="AB116" s="417"/>
      <c r="AC116" s="417"/>
      <c r="AD116" s="417"/>
      <c r="AE116" s="417"/>
      <c r="AF116" s="417"/>
      <c r="AG116" s="417"/>
      <c r="AH116" s="417"/>
      <c r="AI116" s="417"/>
      <c r="AJ116" s="417"/>
      <c r="AK116" s="417"/>
      <c r="AL116" s="417"/>
    </row>
    <row r="117" spans="1:38" ht="11.1" customHeight="1">
      <c r="A117" s="1710"/>
      <c r="B117" s="540"/>
      <c r="C117" s="66" t="s">
        <v>273</v>
      </c>
      <c r="D117" s="2235">
        <v>0</v>
      </c>
      <c r="E117" s="2235">
        <v>1</v>
      </c>
      <c r="F117" s="2235">
        <v>0</v>
      </c>
      <c r="G117" s="2235">
        <v>3</v>
      </c>
      <c r="H117" s="2235">
        <v>3</v>
      </c>
      <c r="I117" s="2235">
        <v>3</v>
      </c>
      <c r="J117" s="2235">
        <v>8</v>
      </c>
      <c r="K117" s="2236">
        <f>SUM(D117:J117)</f>
        <v>18</v>
      </c>
      <c r="L117" s="2236"/>
      <c r="M117" s="2235">
        <v>0</v>
      </c>
      <c r="N117" s="2235">
        <v>1</v>
      </c>
      <c r="O117" s="2235">
        <v>0</v>
      </c>
      <c r="P117" s="2235">
        <v>3</v>
      </c>
      <c r="Q117" s="2235">
        <v>2</v>
      </c>
      <c r="R117" s="2235">
        <v>3</v>
      </c>
      <c r="S117" s="2235">
        <v>8</v>
      </c>
      <c r="T117" s="2234">
        <f>SUM(M117:S117)</f>
        <v>17</v>
      </c>
      <c r="X117" s="417"/>
      <c r="Y117" s="417"/>
      <c r="Z117" s="417"/>
      <c r="AA117" s="417"/>
      <c r="AB117" s="417"/>
      <c r="AC117" s="417"/>
      <c r="AD117" s="417"/>
      <c r="AE117" s="417"/>
      <c r="AF117" s="417"/>
      <c r="AG117" s="417"/>
      <c r="AH117" s="417"/>
      <c r="AI117" s="417"/>
      <c r="AJ117" s="417"/>
      <c r="AK117" s="417"/>
      <c r="AL117" s="417"/>
    </row>
    <row r="118" spans="1:38" ht="11.1" customHeight="1">
      <c r="A118" s="1710"/>
      <c r="B118" s="540"/>
      <c r="C118" s="66" t="s">
        <v>271</v>
      </c>
      <c r="D118" s="2235">
        <v>0</v>
      </c>
      <c r="E118" s="2235">
        <v>0</v>
      </c>
      <c r="F118" s="2235">
        <v>0</v>
      </c>
      <c r="G118" s="2235">
        <v>3</v>
      </c>
      <c r="H118" s="2235">
        <v>3</v>
      </c>
      <c r="I118" s="2235">
        <v>6</v>
      </c>
      <c r="J118" s="2235">
        <v>1</v>
      </c>
      <c r="K118" s="2236">
        <f>SUM(D118:J118)</f>
        <v>13</v>
      </c>
      <c r="L118" s="2236"/>
      <c r="M118" s="2235">
        <v>0</v>
      </c>
      <c r="N118" s="2235">
        <v>0</v>
      </c>
      <c r="O118" s="2235">
        <v>0</v>
      </c>
      <c r="P118" s="2235">
        <v>3</v>
      </c>
      <c r="Q118" s="2235">
        <v>3</v>
      </c>
      <c r="R118" s="2235">
        <v>6</v>
      </c>
      <c r="S118" s="2235">
        <v>1</v>
      </c>
      <c r="T118" s="2234">
        <f>SUM(M118:S118)</f>
        <v>13</v>
      </c>
      <c r="X118" s="417"/>
      <c r="Y118" s="417"/>
      <c r="Z118" s="417"/>
      <c r="AA118" s="417"/>
      <c r="AB118" s="417"/>
      <c r="AC118" s="417"/>
      <c r="AD118" s="417"/>
      <c r="AE118" s="417"/>
      <c r="AF118" s="417"/>
      <c r="AG118" s="417"/>
      <c r="AH118" s="417"/>
      <c r="AI118" s="417"/>
      <c r="AJ118" s="417"/>
      <c r="AK118" s="417"/>
      <c r="AL118" s="417"/>
    </row>
    <row r="119" spans="1:38" ht="12" customHeight="1">
      <c r="A119" s="1710"/>
      <c r="B119" s="540" t="s">
        <v>46</v>
      </c>
      <c r="C119" s="364"/>
      <c r="D119" s="2238">
        <f>SUM(D120)</f>
        <v>1</v>
      </c>
      <c r="E119" s="2238">
        <f>SUM(E120)</f>
        <v>2</v>
      </c>
      <c r="F119" s="2238">
        <f>SUM(F120)</f>
        <v>2</v>
      </c>
      <c r="G119" s="2238">
        <f>SUM(G120)</f>
        <v>12</v>
      </c>
      <c r="H119" s="2238">
        <f>SUM(H120)</f>
        <v>18</v>
      </c>
      <c r="I119" s="2238">
        <f>SUM(I120)</f>
        <v>9</v>
      </c>
      <c r="J119" s="2238">
        <f>SUM(J120)</f>
        <v>19</v>
      </c>
      <c r="K119" s="2238">
        <f>SUM(D119:J119)</f>
        <v>63</v>
      </c>
      <c r="L119" s="2238"/>
      <c r="M119" s="2238">
        <f>SUM(M120)</f>
        <v>1</v>
      </c>
      <c r="N119" s="2238">
        <f>SUM(N120)</f>
        <v>2</v>
      </c>
      <c r="O119" s="2238">
        <f>SUM(O120)</f>
        <v>1</v>
      </c>
      <c r="P119" s="2238">
        <f>SUM(P120)</f>
        <v>12</v>
      </c>
      <c r="Q119" s="2238">
        <f>SUM(Q120)</f>
        <v>17</v>
      </c>
      <c r="R119" s="2238">
        <f>SUM(R120)</f>
        <v>9</v>
      </c>
      <c r="S119" s="2238">
        <f>SUM(S120)</f>
        <v>18</v>
      </c>
      <c r="T119" s="2237">
        <f>SUM(M119:S119)</f>
        <v>60</v>
      </c>
      <c r="X119" s="417"/>
      <c r="Y119" s="417"/>
      <c r="Z119" s="417"/>
      <c r="AA119" s="417"/>
      <c r="AB119" s="417"/>
      <c r="AC119" s="417"/>
      <c r="AD119" s="417"/>
      <c r="AE119" s="417"/>
      <c r="AF119" s="417"/>
      <c r="AG119" s="417"/>
      <c r="AH119" s="417"/>
      <c r="AI119" s="417"/>
      <c r="AJ119" s="417"/>
      <c r="AK119" s="417"/>
      <c r="AL119" s="417"/>
    </row>
    <row r="120" spans="1:38" ht="11.1" customHeight="1">
      <c r="A120" s="1710"/>
      <c r="B120" s="292"/>
      <c r="C120" s="66" t="s">
        <v>185</v>
      </c>
      <c r="D120" s="2235">
        <v>1</v>
      </c>
      <c r="E120" s="2235">
        <v>2</v>
      </c>
      <c r="F120" s="2235">
        <v>2</v>
      </c>
      <c r="G120" s="2235">
        <v>12</v>
      </c>
      <c r="H120" s="2235">
        <v>18</v>
      </c>
      <c r="I120" s="2235">
        <v>9</v>
      </c>
      <c r="J120" s="2235">
        <v>19</v>
      </c>
      <c r="K120" s="2236">
        <f>SUM(D120:J120)</f>
        <v>63</v>
      </c>
      <c r="L120" s="2236"/>
      <c r="M120" s="2235">
        <v>1</v>
      </c>
      <c r="N120" s="2235">
        <v>2</v>
      </c>
      <c r="O120" s="2235">
        <v>1</v>
      </c>
      <c r="P120" s="2235">
        <v>12</v>
      </c>
      <c r="Q120" s="2235">
        <v>17</v>
      </c>
      <c r="R120" s="2235">
        <v>9</v>
      </c>
      <c r="S120" s="2235">
        <v>18</v>
      </c>
      <c r="T120" s="2234">
        <f>SUM(M120:S120)</f>
        <v>60</v>
      </c>
      <c r="X120" s="417"/>
      <c r="Y120" s="417"/>
      <c r="Z120" s="417"/>
      <c r="AA120" s="417"/>
      <c r="AB120" s="417"/>
      <c r="AC120" s="417"/>
      <c r="AD120" s="417"/>
      <c r="AE120" s="417"/>
      <c r="AF120" s="417"/>
      <c r="AG120" s="417"/>
      <c r="AH120" s="417"/>
      <c r="AI120" s="417"/>
      <c r="AJ120" s="417"/>
      <c r="AK120" s="417"/>
      <c r="AL120" s="417"/>
    </row>
    <row r="121" spans="1:38" ht="12" customHeight="1">
      <c r="A121" s="1709">
        <v>1409</v>
      </c>
      <c r="B121" s="338" t="s">
        <v>156</v>
      </c>
      <c r="C121" s="78"/>
      <c r="D121" s="2240">
        <f>SUM(D122,D124)</f>
        <v>4</v>
      </c>
      <c r="E121" s="2240">
        <f>SUM(E122,E124)</f>
        <v>9</v>
      </c>
      <c r="F121" s="2240">
        <f>SUM(F122,F124)</f>
        <v>8</v>
      </c>
      <c r="G121" s="2240">
        <f>SUM(G122,G124)</f>
        <v>8</v>
      </c>
      <c r="H121" s="2240">
        <f>SUM(H122,H124)</f>
        <v>2</v>
      </c>
      <c r="I121" s="2240">
        <f>SUM(I122,I124)</f>
        <v>0</v>
      </c>
      <c r="J121" s="2240">
        <f>SUM(J122,J124)</f>
        <v>0</v>
      </c>
      <c r="K121" s="2233">
        <f>SUM(D121:J121)</f>
        <v>31</v>
      </c>
      <c r="L121" s="2240" t="e">
        <f>SUM(L122,#REF!,L124)</f>
        <v>#REF!</v>
      </c>
      <c r="M121" s="2240">
        <f>SUM(M122,M124)</f>
        <v>4</v>
      </c>
      <c r="N121" s="2240">
        <f>SUM(N122,N124)</f>
        <v>9</v>
      </c>
      <c r="O121" s="2240">
        <f>SUM(O122,O124)</f>
        <v>8</v>
      </c>
      <c r="P121" s="2240">
        <f>SUM(P122,P124)</f>
        <v>8</v>
      </c>
      <c r="Q121" s="2240">
        <f>SUM(Q122,Q124)</f>
        <v>2</v>
      </c>
      <c r="R121" s="2240">
        <f>SUM(R122,R124)</f>
        <v>0</v>
      </c>
      <c r="S121" s="2240">
        <f>SUM(S122,S124)</f>
        <v>0</v>
      </c>
      <c r="T121" s="2242">
        <f>SUM(M121:S121)</f>
        <v>31</v>
      </c>
      <c r="X121" s="417"/>
      <c r="Y121" s="417"/>
      <c r="Z121" s="417"/>
      <c r="AA121" s="417"/>
      <c r="AB121" s="417"/>
      <c r="AC121" s="417"/>
      <c r="AD121" s="417"/>
      <c r="AE121" s="417"/>
      <c r="AF121" s="417"/>
      <c r="AG121" s="417"/>
      <c r="AH121" s="417"/>
      <c r="AI121" s="417"/>
      <c r="AJ121" s="417"/>
      <c r="AK121" s="417"/>
      <c r="AL121" s="417"/>
    </row>
    <row r="122" spans="1:38" ht="12" customHeight="1">
      <c r="A122" s="1710"/>
      <c r="B122" s="2241" t="s">
        <v>1212</v>
      </c>
      <c r="C122" s="102"/>
      <c r="D122" s="2240">
        <f>SUM(D123)</f>
        <v>0</v>
      </c>
      <c r="E122" s="2240">
        <f>SUM(E123)</f>
        <v>0</v>
      </c>
      <c r="F122" s="2240">
        <f>SUM(F123)</f>
        <v>0</v>
      </c>
      <c r="G122" s="2240">
        <f>SUM(G123)</f>
        <v>0</v>
      </c>
      <c r="H122" s="2240">
        <f>SUM(H123)</f>
        <v>0</v>
      </c>
      <c r="I122" s="2240">
        <f>SUM(I123)</f>
        <v>0</v>
      </c>
      <c r="J122" s="2240">
        <f>SUM(J123)</f>
        <v>0</v>
      </c>
      <c r="K122" s="2240">
        <f>SUM(D122:J122)</f>
        <v>0</v>
      </c>
      <c r="L122" s="2240">
        <f>SUM(L123)</f>
        <v>0</v>
      </c>
      <c r="M122" s="2240">
        <f>SUM(M123)</f>
        <v>0</v>
      </c>
      <c r="N122" s="2240">
        <f>SUM(N123)</f>
        <v>0</v>
      </c>
      <c r="O122" s="2240">
        <f>SUM(O123)</f>
        <v>0</v>
      </c>
      <c r="P122" s="2240">
        <f>SUM(P123)</f>
        <v>0</v>
      </c>
      <c r="Q122" s="2240">
        <f>SUM(Q123)</f>
        <v>0</v>
      </c>
      <c r="R122" s="2240">
        <f>SUM(R123)</f>
        <v>0</v>
      </c>
      <c r="S122" s="2240">
        <f>SUM(S123)</f>
        <v>0</v>
      </c>
      <c r="T122" s="2239">
        <f>SUM(M122:S122)</f>
        <v>0</v>
      </c>
      <c r="X122" s="417"/>
      <c r="Y122" s="417"/>
      <c r="Z122" s="417"/>
      <c r="AA122" s="417"/>
      <c r="AB122" s="417"/>
      <c r="AC122" s="417"/>
      <c r="AD122" s="417"/>
      <c r="AE122" s="417"/>
      <c r="AF122" s="417"/>
      <c r="AG122" s="417"/>
      <c r="AH122" s="417"/>
      <c r="AI122" s="417"/>
      <c r="AJ122" s="417"/>
      <c r="AK122" s="417"/>
      <c r="AL122" s="417"/>
    </row>
    <row r="123" spans="1:38" ht="12" customHeight="1">
      <c r="A123" s="1710"/>
      <c r="B123" s="357"/>
      <c r="C123" s="66" t="s">
        <v>184</v>
      </c>
      <c r="D123" s="2235">
        <v>0</v>
      </c>
      <c r="E123" s="2235">
        <v>0</v>
      </c>
      <c r="F123" s="2235">
        <v>0</v>
      </c>
      <c r="G123" s="2235">
        <v>0</v>
      </c>
      <c r="H123" s="2235">
        <v>0</v>
      </c>
      <c r="I123" s="2235">
        <v>0</v>
      </c>
      <c r="J123" s="2235">
        <v>0</v>
      </c>
      <c r="K123" s="2238">
        <f>SUM(D123:J123)</f>
        <v>0</v>
      </c>
      <c r="L123" s="2238"/>
      <c r="M123" s="2235">
        <v>0</v>
      </c>
      <c r="N123" s="2235">
        <v>0</v>
      </c>
      <c r="O123" s="2235">
        <v>0</v>
      </c>
      <c r="P123" s="2235">
        <v>0</v>
      </c>
      <c r="Q123" s="2235">
        <v>0</v>
      </c>
      <c r="R123" s="2235">
        <v>0</v>
      </c>
      <c r="S123" s="2235">
        <v>0</v>
      </c>
      <c r="T123" s="2234">
        <f>SUM(M123:S123)</f>
        <v>0</v>
      </c>
      <c r="X123" s="417"/>
      <c r="Y123" s="417"/>
      <c r="Z123" s="417"/>
      <c r="AA123" s="417"/>
      <c r="AB123" s="417"/>
      <c r="AC123" s="417"/>
      <c r="AD123" s="417"/>
      <c r="AE123" s="417"/>
      <c r="AF123" s="417"/>
      <c r="AG123" s="417"/>
      <c r="AH123" s="417"/>
      <c r="AI123" s="417"/>
      <c r="AJ123" s="417"/>
      <c r="AK123" s="417"/>
      <c r="AL123" s="417"/>
    </row>
    <row r="124" spans="1:38" ht="12" customHeight="1">
      <c r="A124" s="1710"/>
      <c r="B124" s="364" t="s">
        <v>62</v>
      </c>
      <c r="D124" s="2238">
        <f>SUM(D125)</f>
        <v>4</v>
      </c>
      <c r="E124" s="2238">
        <f>SUM(E125)</f>
        <v>9</v>
      </c>
      <c r="F124" s="2238">
        <f>SUM(F125)</f>
        <v>8</v>
      </c>
      <c r="G124" s="2238">
        <f>SUM(G125)</f>
        <v>8</v>
      </c>
      <c r="H124" s="2238">
        <f>SUM(H125)</f>
        <v>2</v>
      </c>
      <c r="I124" s="2238">
        <f>SUM(I125)</f>
        <v>0</v>
      </c>
      <c r="J124" s="2238">
        <f>SUM(J125)</f>
        <v>0</v>
      </c>
      <c r="K124" s="2238">
        <f>SUM(D124:J124)</f>
        <v>31</v>
      </c>
      <c r="L124" s="2238">
        <f>SUM(L125)</f>
        <v>0</v>
      </c>
      <c r="M124" s="2238">
        <f>SUM(M125)</f>
        <v>4</v>
      </c>
      <c r="N124" s="2238">
        <f>SUM(N125)</f>
        <v>9</v>
      </c>
      <c r="O124" s="2238">
        <f>SUM(O125)</f>
        <v>8</v>
      </c>
      <c r="P124" s="2238">
        <f>SUM(P125)</f>
        <v>8</v>
      </c>
      <c r="Q124" s="2238">
        <f>SUM(Q125)</f>
        <v>2</v>
      </c>
      <c r="R124" s="2238">
        <f>SUM(R125)</f>
        <v>0</v>
      </c>
      <c r="S124" s="2238">
        <f>SUM(S125)</f>
        <v>0</v>
      </c>
      <c r="T124" s="2237">
        <f>SUM(M124:S124)</f>
        <v>31</v>
      </c>
      <c r="X124" s="417"/>
      <c r="Y124" s="417"/>
      <c r="Z124" s="417"/>
      <c r="AA124" s="417"/>
      <c r="AB124" s="417"/>
      <c r="AC124" s="417"/>
      <c r="AD124" s="417"/>
      <c r="AE124" s="417"/>
      <c r="AF124" s="417"/>
      <c r="AG124" s="417"/>
      <c r="AH124" s="417"/>
      <c r="AI124" s="417"/>
      <c r="AJ124" s="417"/>
      <c r="AK124" s="417"/>
      <c r="AL124" s="417"/>
    </row>
    <row r="125" spans="1:38" ht="11.1" customHeight="1">
      <c r="A125" s="1711"/>
      <c r="B125" s="66"/>
      <c r="C125" s="66" t="s">
        <v>183</v>
      </c>
      <c r="D125" s="2235">
        <v>4</v>
      </c>
      <c r="E125" s="2235">
        <v>9</v>
      </c>
      <c r="F125" s="2235">
        <v>8</v>
      </c>
      <c r="G125" s="2235">
        <v>8</v>
      </c>
      <c r="H125" s="2235">
        <v>2</v>
      </c>
      <c r="I125" s="2235">
        <v>0</v>
      </c>
      <c r="J125" s="2235">
        <v>0</v>
      </c>
      <c r="K125" s="2236">
        <f>SUM(D125:J125)</f>
        <v>31</v>
      </c>
      <c r="L125" s="2236">
        <v>0</v>
      </c>
      <c r="M125" s="2235">
        <v>4</v>
      </c>
      <c r="N125" s="2235">
        <v>9</v>
      </c>
      <c r="O125" s="2235">
        <v>8</v>
      </c>
      <c r="P125" s="2235">
        <v>8</v>
      </c>
      <c r="Q125" s="2235">
        <v>2</v>
      </c>
      <c r="R125" s="2235">
        <v>0</v>
      </c>
      <c r="S125" s="2235">
        <v>0</v>
      </c>
      <c r="T125" s="2234">
        <f>SUM(M125:S125)</f>
        <v>31</v>
      </c>
      <c r="X125" s="417"/>
      <c r="Y125" s="417"/>
      <c r="Z125" s="417"/>
      <c r="AA125" s="417"/>
      <c r="AB125" s="417"/>
      <c r="AC125" s="417"/>
      <c r="AD125" s="417"/>
      <c r="AE125" s="417"/>
      <c r="AF125" s="417"/>
      <c r="AG125" s="417"/>
      <c r="AH125" s="417"/>
      <c r="AI125" s="417"/>
      <c r="AJ125" s="417"/>
      <c r="AK125" s="417"/>
      <c r="AL125" s="417"/>
    </row>
    <row r="126" spans="1:38" ht="12" customHeight="1">
      <c r="B126" s="2188" t="s">
        <v>6</v>
      </c>
      <c r="C126" s="2187"/>
      <c r="D126" s="1949">
        <f>SUM(D7+D28+D58+D70+D75+D92+D103+D110,D121)</f>
        <v>307</v>
      </c>
      <c r="E126" s="1949">
        <f>SUM(E7+E28+E58+E70+E75+E92+E103+E110,E121)</f>
        <v>1807</v>
      </c>
      <c r="F126" s="1949">
        <f>SUM(F7+F28+F58+F70+F75+F92+F103+F110,F121)</f>
        <v>768</v>
      </c>
      <c r="G126" s="1949">
        <f>SUM(G7+G28+G58+G70+G75+G92+G103+G110,G121)</f>
        <v>646</v>
      </c>
      <c r="H126" s="1949">
        <f>SUM(H7+H28+H58+H70+H75+H92+H103+H110,H121)</f>
        <v>105</v>
      </c>
      <c r="I126" s="1949">
        <f>SUM(I7+I28+I58+I70+I75+I92+I103+I110,I121)</f>
        <v>53</v>
      </c>
      <c r="J126" s="1949">
        <f>SUM(J7+J28+J58+J70+J75+J92+J103+J110,J121)</f>
        <v>65</v>
      </c>
      <c r="K126" s="1949">
        <f>SUM(K7+K28+K58+K70+K75+K92+K103+K110+K121)</f>
        <v>3751</v>
      </c>
      <c r="L126" s="2233"/>
      <c r="M126" s="1949">
        <f>SUM(M7+M28+M58+M70+M75+M92+M103+M110,M121)</f>
        <v>244</v>
      </c>
      <c r="N126" s="1949">
        <f>SUM(N7+N28+N58+N70+N75+N92+N103+N110,N121)</f>
        <v>1493</v>
      </c>
      <c r="O126" s="1949">
        <f>SUM(O7+O28+O58+O70+O75+O92+O103+O110,O121)</f>
        <v>634</v>
      </c>
      <c r="P126" s="1949">
        <f>SUM(P7+P28+P58+P70+P75+P92+P103+P110,P121)</f>
        <v>552</v>
      </c>
      <c r="Q126" s="1949">
        <f>SUM(Q7+Q28+Q58+Q70+Q75+Q92+Q103+Q110,Q121)</f>
        <v>84</v>
      </c>
      <c r="R126" s="1949">
        <f>SUM(R7+R28+R58+R70+R75+R92+R103+R110,R121)</f>
        <v>47</v>
      </c>
      <c r="S126" s="1949">
        <f>SUM(S7+S28+S58+S70+S75+S92+S103+S110,S121)</f>
        <v>59</v>
      </c>
      <c r="T126" s="1948">
        <f>SUM(T7+T28+T58+T70+T75+T92+T103+T110+T121)</f>
        <v>3113</v>
      </c>
      <c r="X126" s="417"/>
      <c r="Y126" s="417"/>
      <c r="Z126" s="417"/>
      <c r="AA126" s="417"/>
      <c r="AB126" s="417"/>
      <c r="AC126" s="417"/>
      <c r="AD126" s="417"/>
      <c r="AE126" s="417"/>
      <c r="AF126" s="417"/>
      <c r="AG126" s="417"/>
      <c r="AH126" s="417"/>
      <c r="AI126" s="417"/>
      <c r="AJ126" s="417"/>
      <c r="AK126" s="417"/>
      <c r="AL126" s="417"/>
    </row>
    <row r="127" spans="1:38" s="535" customFormat="1" ht="11.25">
      <c r="A127" s="2186"/>
      <c r="B127" s="320" t="s">
        <v>1165</v>
      </c>
      <c r="D127" s="2231"/>
      <c r="E127" s="2231"/>
      <c r="F127" s="2231"/>
      <c r="G127" s="2231"/>
      <c r="H127" s="2231"/>
      <c r="I127" s="2231"/>
      <c r="J127" s="2231"/>
      <c r="K127" s="2231"/>
      <c r="L127" s="2231"/>
      <c r="M127" s="2231"/>
      <c r="N127" s="2231"/>
      <c r="O127" s="2231"/>
      <c r="P127" s="2231"/>
      <c r="Q127" s="2231"/>
      <c r="R127" s="2231"/>
      <c r="S127" s="2231"/>
      <c r="T127" s="2231"/>
    </row>
    <row r="128" spans="1:38">
      <c r="X128" s="417"/>
      <c r="Y128" s="417"/>
      <c r="Z128" s="417"/>
      <c r="AA128" s="417"/>
      <c r="AB128" s="417"/>
      <c r="AC128" s="417"/>
      <c r="AD128" s="417"/>
      <c r="AE128" s="417"/>
      <c r="AF128" s="417"/>
      <c r="AG128" s="417"/>
      <c r="AH128" s="417"/>
      <c r="AI128" s="417"/>
      <c r="AJ128" s="417"/>
      <c r="AK128" s="417"/>
      <c r="AL128" s="417"/>
    </row>
    <row r="129" spans="14:38">
      <c r="U129" s="417"/>
      <c r="V129" s="417"/>
      <c r="W129" s="417"/>
      <c r="X129" s="417"/>
      <c r="Y129" s="417"/>
      <c r="Z129" s="417"/>
      <c r="AA129" s="417"/>
      <c r="AB129" s="417"/>
      <c r="AC129" s="417"/>
      <c r="AD129" s="417"/>
      <c r="AE129" s="417"/>
      <c r="AF129" s="417"/>
      <c r="AG129" s="417"/>
      <c r="AH129" s="417"/>
      <c r="AI129" s="417"/>
      <c r="AJ129" s="417"/>
      <c r="AK129" s="417"/>
      <c r="AL129" s="417"/>
    </row>
    <row r="130" spans="14:38">
      <c r="N130" s="2232"/>
      <c r="U130" s="417"/>
      <c r="V130" s="417"/>
      <c r="W130" s="417"/>
      <c r="X130" s="417"/>
      <c r="Y130" s="417"/>
      <c r="Z130" s="417"/>
      <c r="AA130" s="417"/>
      <c r="AB130" s="417"/>
      <c r="AC130" s="417"/>
      <c r="AD130" s="417"/>
      <c r="AE130" s="417"/>
      <c r="AF130" s="417"/>
      <c r="AG130" s="417"/>
      <c r="AH130" s="417"/>
      <c r="AI130" s="417"/>
      <c r="AJ130" s="417"/>
      <c r="AK130" s="417"/>
      <c r="AL130" s="417"/>
    </row>
    <row r="131" spans="14:38">
      <c r="U131" s="417"/>
      <c r="V131" s="417"/>
      <c r="W131" s="417"/>
      <c r="X131" s="417"/>
      <c r="Y131" s="417"/>
      <c r="Z131" s="417"/>
      <c r="AA131" s="417"/>
      <c r="AB131" s="417"/>
      <c r="AC131" s="417"/>
      <c r="AD131" s="417"/>
      <c r="AE131" s="417"/>
      <c r="AF131" s="417"/>
      <c r="AG131" s="417"/>
      <c r="AH131" s="417"/>
      <c r="AI131" s="417"/>
      <c r="AJ131" s="417"/>
      <c r="AK131" s="417"/>
      <c r="AL131" s="417"/>
    </row>
    <row r="132" spans="14:38">
      <c r="U132" s="417"/>
      <c r="V132" s="417"/>
      <c r="W132" s="417"/>
      <c r="X132" s="417"/>
      <c r="Y132" s="417"/>
      <c r="Z132" s="417"/>
      <c r="AA132" s="417"/>
      <c r="AB132" s="417"/>
      <c r="AC132" s="417"/>
      <c r="AD132" s="417"/>
      <c r="AE132" s="417"/>
      <c r="AF132" s="417"/>
      <c r="AG132" s="417"/>
      <c r="AH132" s="417"/>
      <c r="AI132" s="417"/>
      <c r="AJ132" s="417"/>
      <c r="AK132" s="417"/>
      <c r="AL132" s="417"/>
    </row>
    <row r="133" spans="14:38">
      <c r="U133" s="417"/>
      <c r="V133" s="417"/>
      <c r="W133" s="417"/>
      <c r="X133" s="417"/>
      <c r="Y133" s="417"/>
      <c r="Z133" s="417"/>
      <c r="AA133" s="417"/>
      <c r="AB133" s="417"/>
      <c r="AC133" s="417"/>
      <c r="AD133" s="417"/>
      <c r="AE133" s="417"/>
      <c r="AF133" s="417"/>
      <c r="AG133" s="417"/>
      <c r="AH133" s="417"/>
      <c r="AI133" s="417"/>
      <c r="AJ133" s="417"/>
      <c r="AK133" s="417"/>
      <c r="AL133" s="417"/>
    </row>
    <row r="134" spans="14:38">
      <c r="U134" s="417"/>
      <c r="V134" s="417"/>
      <c r="W134" s="417"/>
      <c r="X134" s="417"/>
      <c r="Y134" s="417"/>
      <c r="Z134" s="417"/>
      <c r="AA134" s="417"/>
      <c r="AB134" s="417"/>
      <c r="AC134" s="417"/>
      <c r="AD134" s="417"/>
      <c r="AE134" s="417"/>
      <c r="AF134" s="417"/>
      <c r="AG134" s="417"/>
      <c r="AH134" s="417"/>
      <c r="AI134" s="417"/>
      <c r="AJ134" s="417"/>
      <c r="AK134" s="417"/>
      <c r="AL134" s="417"/>
    </row>
    <row r="135" spans="14:38">
      <c r="U135" s="417"/>
      <c r="V135" s="417"/>
      <c r="W135" s="417"/>
      <c r="X135" s="417"/>
      <c r="Y135" s="417"/>
      <c r="Z135" s="417"/>
      <c r="AA135" s="417"/>
      <c r="AB135" s="417"/>
      <c r="AC135" s="417"/>
      <c r="AD135" s="417"/>
      <c r="AE135" s="417"/>
      <c r="AF135" s="417"/>
      <c r="AG135" s="417"/>
      <c r="AH135" s="417"/>
      <c r="AI135" s="417"/>
      <c r="AJ135" s="417"/>
      <c r="AK135" s="417"/>
      <c r="AL135" s="417"/>
    </row>
    <row r="136" spans="14:38">
      <c r="U136" s="417"/>
      <c r="V136" s="417"/>
      <c r="W136" s="417"/>
      <c r="X136" s="417"/>
      <c r="Y136" s="417"/>
      <c r="Z136" s="417"/>
      <c r="AA136" s="417"/>
      <c r="AB136" s="417"/>
      <c r="AC136" s="417"/>
      <c r="AD136" s="417"/>
      <c r="AE136" s="417"/>
      <c r="AF136" s="417"/>
      <c r="AG136" s="417"/>
      <c r="AH136" s="417"/>
      <c r="AI136" s="417"/>
      <c r="AJ136" s="417"/>
      <c r="AK136" s="417"/>
      <c r="AL136" s="417"/>
    </row>
    <row r="137" spans="14:38">
      <c r="U137" s="417"/>
      <c r="V137" s="417"/>
      <c r="W137" s="417"/>
      <c r="X137" s="417"/>
      <c r="Y137" s="417"/>
      <c r="Z137" s="417"/>
      <c r="AA137" s="417"/>
      <c r="AB137" s="417"/>
      <c r="AC137" s="417"/>
      <c r="AD137" s="417"/>
      <c r="AE137" s="417"/>
      <c r="AF137" s="417"/>
      <c r="AG137" s="417"/>
      <c r="AH137" s="417"/>
      <c r="AI137" s="417"/>
      <c r="AJ137" s="417"/>
      <c r="AK137" s="417"/>
      <c r="AL137" s="417"/>
    </row>
    <row r="138" spans="14:38">
      <c r="U138" s="417"/>
      <c r="V138" s="417"/>
      <c r="W138" s="417"/>
      <c r="X138" s="417"/>
      <c r="Y138" s="417"/>
      <c r="Z138" s="417"/>
      <c r="AA138" s="417"/>
      <c r="AB138" s="417"/>
      <c r="AC138" s="417"/>
      <c r="AD138" s="417"/>
      <c r="AE138" s="417"/>
      <c r="AF138" s="417"/>
      <c r="AG138" s="417"/>
      <c r="AH138" s="417"/>
      <c r="AI138" s="417"/>
      <c r="AJ138" s="417"/>
      <c r="AK138" s="417"/>
      <c r="AL138" s="417"/>
    </row>
    <row r="139" spans="14:38">
      <c r="U139" s="417"/>
      <c r="V139" s="417"/>
      <c r="W139" s="417"/>
      <c r="X139" s="417"/>
      <c r="Y139" s="417"/>
      <c r="Z139" s="417"/>
      <c r="AA139" s="417"/>
      <c r="AB139" s="417"/>
      <c r="AC139" s="417"/>
      <c r="AD139" s="417"/>
      <c r="AE139" s="417"/>
      <c r="AF139" s="417"/>
      <c r="AG139" s="417"/>
      <c r="AH139" s="417"/>
      <c r="AI139" s="417"/>
      <c r="AJ139" s="417"/>
      <c r="AK139" s="417"/>
      <c r="AL139" s="417"/>
    </row>
    <row r="140" spans="14:38">
      <c r="U140" s="417"/>
      <c r="V140" s="417"/>
      <c r="W140" s="417"/>
      <c r="X140" s="417"/>
      <c r="Y140" s="417"/>
      <c r="Z140" s="417"/>
      <c r="AA140" s="417"/>
      <c r="AB140" s="417"/>
      <c r="AC140" s="417"/>
      <c r="AD140" s="417"/>
      <c r="AE140" s="417"/>
      <c r="AF140" s="417"/>
      <c r="AG140" s="417"/>
      <c r="AH140" s="417"/>
      <c r="AI140" s="417"/>
      <c r="AJ140" s="417"/>
      <c r="AK140" s="417"/>
      <c r="AL140" s="417"/>
    </row>
    <row r="141" spans="14:38">
      <c r="U141" s="417"/>
      <c r="V141" s="417"/>
      <c r="W141" s="417"/>
      <c r="X141" s="417"/>
      <c r="Y141" s="417"/>
      <c r="Z141" s="417"/>
      <c r="AA141" s="417"/>
      <c r="AB141" s="417"/>
      <c r="AC141" s="417"/>
      <c r="AD141" s="417"/>
      <c r="AE141" s="417"/>
      <c r="AF141" s="417"/>
      <c r="AG141" s="417"/>
      <c r="AH141" s="417"/>
      <c r="AI141" s="417"/>
      <c r="AJ141" s="417"/>
      <c r="AK141" s="417"/>
      <c r="AL141" s="417"/>
    </row>
    <row r="142" spans="14:38">
      <c r="U142" s="417"/>
      <c r="V142" s="417"/>
      <c r="W142" s="417"/>
      <c r="X142" s="417"/>
      <c r="Y142" s="417"/>
      <c r="Z142" s="417"/>
      <c r="AA142" s="417"/>
      <c r="AB142" s="417"/>
      <c r="AC142" s="417"/>
      <c r="AD142" s="417"/>
      <c r="AE142" s="417"/>
      <c r="AF142" s="417"/>
      <c r="AG142" s="417"/>
      <c r="AH142" s="417"/>
      <c r="AI142" s="417"/>
      <c r="AJ142" s="417"/>
      <c r="AK142" s="417"/>
      <c r="AL142" s="417"/>
    </row>
    <row r="143" spans="14:38">
      <c r="U143" s="417"/>
      <c r="V143" s="417"/>
      <c r="W143" s="417"/>
      <c r="X143" s="417"/>
      <c r="Y143" s="417"/>
      <c r="Z143" s="417"/>
      <c r="AA143" s="417"/>
      <c r="AB143" s="417"/>
      <c r="AC143" s="417"/>
      <c r="AD143" s="417"/>
      <c r="AE143" s="417"/>
      <c r="AF143" s="417"/>
      <c r="AG143" s="417"/>
      <c r="AH143" s="417"/>
      <c r="AI143" s="417"/>
      <c r="AJ143" s="417"/>
      <c r="AK143" s="417"/>
      <c r="AL143" s="417"/>
    </row>
    <row r="144" spans="14:38">
      <c r="U144" s="417"/>
      <c r="V144" s="417"/>
      <c r="W144" s="417"/>
      <c r="X144" s="417"/>
      <c r="Y144" s="417"/>
      <c r="Z144" s="417"/>
      <c r="AA144" s="417"/>
      <c r="AB144" s="417"/>
      <c r="AC144" s="417"/>
      <c r="AD144" s="417"/>
      <c r="AE144" s="417"/>
      <c r="AF144" s="417"/>
      <c r="AG144" s="417"/>
      <c r="AH144" s="417"/>
      <c r="AI144" s="417"/>
      <c r="AJ144" s="417"/>
      <c r="AK144" s="417"/>
      <c r="AL144" s="417"/>
    </row>
    <row r="145" spans="21:38">
      <c r="U145" s="417"/>
      <c r="V145" s="417"/>
      <c r="W145" s="417"/>
      <c r="X145" s="417"/>
      <c r="Y145" s="417"/>
      <c r="Z145" s="417"/>
      <c r="AA145" s="417"/>
      <c r="AB145" s="417"/>
      <c r="AC145" s="417"/>
      <c r="AD145" s="417"/>
      <c r="AE145" s="417"/>
      <c r="AF145" s="417"/>
      <c r="AG145" s="417"/>
      <c r="AH145" s="417"/>
      <c r="AI145" s="417"/>
      <c r="AJ145" s="417"/>
      <c r="AK145" s="417"/>
      <c r="AL145" s="417"/>
    </row>
    <row r="146" spans="21:38">
      <c r="U146" s="417"/>
      <c r="V146" s="417"/>
      <c r="W146" s="417"/>
      <c r="X146" s="417"/>
      <c r="Y146" s="417"/>
      <c r="Z146" s="417"/>
      <c r="AA146" s="417"/>
      <c r="AB146" s="417"/>
      <c r="AC146" s="417"/>
      <c r="AD146" s="417"/>
      <c r="AE146" s="417"/>
      <c r="AF146" s="417"/>
      <c r="AG146" s="417"/>
      <c r="AH146" s="417"/>
      <c r="AI146" s="417"/>
      <c r="AJ146" s="417"/>
      <c r="AK146" s="417"/>
      <c r="AL146" s="417"/>
    </row>
    <row r="147" spans="21:38">
      <c r="U147" s="417"/>
      <c r="V147" s="417"/>
      <c r="W147" s="417"/>
      <c r="X147" s="417"/>
      <c r="Y147" s="417"/>
      <c r="Z147" s="417"/>
      <c r="AA147" s="417"/>
      <c r="AB147" s="417"/>
      <c r="AC147" s="417"/>
      <c r="AD147" s="417"/>
      <c r="AE147" s="417"/>
      <c r="AF147" s="417"/>
      <c r="AG147" s="417"/>
      <c r="AH147" s="417"/>
      <c r="AI147" s="417"/>
      <c r="AJ147" s="417"/>
      <c r="AK147" s="417"/>
      <c r="AL147" s="417"/>
    </row>
    <row r="148" spans="21:38">
      <c r="U148" s="417"/>
      <c r="V148" s="417"/>
      <c r="W148" s="417"/>
      <c r="X148" s="417"/>
      <c r="Y148" s="417"/>
      <c r="Z148" s="417"/>
      <c r="AA148" s="417"/>
      <c r="AB148" s="417"/>
      <c r="AC148" s="417"/>
      <c r="AD148" s="417"/>
      <c r="AE148" s="417"/>
      <c r="AF148" s="417"/>
      <c r="AG148" s="417"/>
      <c r="AH148" s="417"/>
      <c r="AI148" s="417"/>
      <c r="AJ148" s="417"/>
      <c r="AK148" s="417"/>
      <c r="AL148" s="417"/>
    </row>
    <row r="149" spans="21:38">
      <c r="U149" s="417"/>
      <c r="V149" s="417"/>
      <c r="W149" s="417"/>
      <c r="X149" s="417"/>
      <c r="Y149" s="417"/>
      <c r="Z149" s="417"/>
      <c r="AA149" s="417"/>
      <c r="AB149" s="417"/>
      <c r="AC149" s="417"/>
      <c r="AD149" s="417"/>
      <c r="AE149" s="417"/>
      <c r="AF149" s="417"/>
      <c r="AG149" s="417"/>
      <c r="AH149" s="417"/>
      <c r="AI149" s="417"/>
      <c r="AJ149" s="417"/>
      <c r="AK149" s="417"/>
      <c r="AL149" s="417"/>
    </row>
    <row r="150" spans="21:38">
      <c r="U150" s="417"/>
      <c r="V150" s="417"/>
      <c r="W150" s="417"/>
      <c r="X150" s="417"/>
      <c r="Y150" s="417"/>
      <c r="Z150" s="417"/>
      <c r="AA150" s="417"/>
      <c r="AB150" s="417"/>
      <c r="AC150" s="417"/>
      <c r="AD150" s="417"/>
      <c r="AE150" s="417"/>
      <c r="AF150" s="417"/>
      <c r="AG150" s="417"/>
      <c r="AH150" s="417"/>
      <c r="AI150" s="417"/>
      <c r="AJ150" s="417"/>
      <c r="AK150" s="417"/>
      <c r="AL150" s="417"/>
    </row>
    <row r="151" spans="21:38">
      <c r="U151" s="417"/>
      <c r="V151" s="417"/>
      <c r="W151" s="417"/>
      <c r="X151" s="417"/>
      <c r="Y151" s="417"/>
      <c r="Z151" s="417"/>
      <c r="AA151" s="417"/>
      <c r="AB151" s="417"/>
      <c r="AC151" s="417"/>
      <c r="AD151" s="417"/>
      <c r="AE151" s="417"/>
      <c r="AF151" s="417"/>
      <c r="AG151" s="417"/>
      <c r="AH151" s="417"/>
      <c r="AI151" s="417"/>
      <c r="AJ151" s="417"/>
      <c r="AK151" s="417"/>
      <c r="AL151" s="417"/>
    </row>
    <row r="152" spans="21:38">
      <c r="U152" s="417"/>
      <c r="V152" s="417"/>
      <c r="W152" s="417"/>
      <c r="X152" s="417"/>
      <c r="Y152" s="417"/>
      <c r="Z152" s="417"/>
      <c r="AA152" s="417"/>
      <c r="AB152" s="417"/>
      <c r="AC152" s="417"/>
      <c r="AD152" s="417"/>
      <c r="AE152" s="417"/>
      <c r="AF152" s="417"/>
      <c r="AG152" s="417"/>
      <c r="AH152" s="417"/>
      <c r="AI152" s="417"/>
      <c r="AJ152" s="417"/>
      <c r="AK152" s="417"/>
      <c r="AL152" s="417"/>
    </row>
    <row r="153" spans="21:38">
      <c r="U153" s="417"/>
      <c r="V153" s="417"/>
      <c r="W153" s="417"/>
      <c r="X153" s="417"/>
      <c r="Y153" s="417"/>
      <c r="Z153" s="417"/>
      <c r="AA153" s="417"/>
      <c r="AB153" s="417"/>
      <c r="AC153" s="417"/>
      <c r="AD153" s="417"/>
      <c r="AE153" s="417"/>
      <c r="AF153" s="417"/>
      <c r="AG153" s="417"/>
      <c r="AH153" s="417"/>
      <c r="AI153" s="417"/>
      <c r="AJ153" s="417"/>
      <c r="AK153" s="417"/>
      <c r="AL153" s="417"/>
    </row>
    <row r="154" spans="21:38">
      <c r="U154" s="417"/>
      <c r="V154" s="417"/>
      <c r="W154" s="417"/>
      <c r="X154" s="417"/>
      <c r="Y154" s="417"/>
      <c r="Z154" s="417"/>
      <c r="AA154" s="417"/>
      <c r="AB154" s="417"/>
      <c r="AC154" s="417"/>
      <c r="AD154" s="417"/>
      <c r="AE154" s="417"/>
      <c r="AF154" s="417"/>
      <c r="AG154" s="417"/>
      <c r="AH154" s="417"/>
      <c r="AI154" s="417"/>
      <c r="AJ154" s="417"/>
      <c r="AK154" s="417"/>
      <c r="AL154" s="417"/>
    </row>
    <row r="155" spans="21:38">
      <c r="U155" s="417"/>
      <c r="V155" s="417"/>
      <c r="W155" s="417"/>
      <c r="X155" s="417"/>
      <c r="Y155" s="417"/>
      <c r="Z155" s="417"/>
      <c r="AA155" s="417"/>
      <c r="AB155" s="417"/>
      <c r="AC155" s="417"/>
      <c r="AD155" s="417"/>
      <c r="AE155" s="417"/>
      <c r="AF155" s="417"/>
      <c r="AG155" s="417"/>
      <c r="AH155" s="417"/>
      <c r="AI155" s="417"/>
      <c r="AJ155" s="417"/>
      <c r="AK155" s="417"/>
      <c r="AL155" s="417"/>
    </row>
    <row r="156" spans="21:38">
      <c r="U156" s="417"/>
      <c r="V156" s="417"/>
      <c r="W156" s="417"/>
      <c r="X156" s="417"/>
      <c r="Y156" s="417"/>
      <c r="Z156" s="417"/>
      <c r="AA156" s="417"/>
      <c r="AB156" s="417"/>
      <c r="AC156" s="417"/>
      <c r="AD156" s="417"/>
      <c r="AE156" s="417"/>
      <c r="AF156" s="417"/>
      <c r="AG156" s="417"/>
      <c r="AH156" s="417"/>
      <c r="AI156" s="417"/>
      <c r="AJ156" s="417"/>
      <c r="AK156" s="417"/>
      <c r="AL156" s="417"/>
    </row>
    <row r="157" spans="21:38">
      <c r="U157" s="417"/>
      <c r="V157" s="417"/>
      <c r="W157" s="417"/>
      <c r="X157" s="417"/>
      <c r="Y157" s="417"/>
      <c r="Z157" s="417"/>
      <c r="AA157" s="417"/>
      <c r="AB157" s="417"/>
      <c r="AC157" s="417"/>
      <c r="AD157" s="417"/>
      <c r="AE157" s="417"/>
      <c r="AF157" s="417"/>
      <c r="AG157" s="417"/>
      <c r="AH157" s="417"/>
      <c r="AI157" s="417"/>
      <c r="AJ157" s="417"/>
      <c r="AK157" s="417"/>
      <c r="AL157" s="417"/>
    </row>
    <row r="158" spans="21:38">
      <c r="U158" s="417"/>
      <c r="V158" s="417"/>
      <c r="W158" s="417"/>
      <c r="X158" s="417"/>
      <c r="Y158" s="417"/>
      <c r="Z158" s="417"/>
      <c r="AA158" s="417"/>
      <c r="AB158" s="417"/>
      <c r="AC158" s="417"/>
      <c r="AD158" s="417"/>
      <c r="AE158" s="417"/>
      <c r="AF158" s="417"/>
      <c r="AG158" s="417"/>
      <c r="AH158" s="417"/>
      <c r="AI158" s="417"/>
      <c r="AJ158" s="417"/>
      <c r="AK158" s="417"/>
      <c r="AL158" s="417"/>
    </row>
    <row r="159" spans="21:38">
      <c r="U159" s="417"/>
      <c r="V159" s="417"/>
      <c r="W159" s="417"/>
      <c r="X159" s="417"/>
      <c r="Y159" s="417"/>
      <c r="Z159" s="417"/>
      <c r="AA159" s="417"/>
      <c r="AB159" s="417"/>
      <c r="AC159" s="417"/>
      <c r="AD159" s="417"/>
      <c r="AE159" s="417"/>
      <c r="AF159" s="417"/>
      <c r="AG159" s="417"/>
      <c r="AH159" s="417"/>
      <c r="AI159" s="417"/>
      <c r="AJ159" s="417"/>
      <c r="AK159" s="417"/>
      <c r="AL159" s="417"/>
    </row>
    <row r="160" spans="21:38">
      <c r="U160" s="417"/>
      <c r="V160" s="417"/>
      <c r="W160" s="417"/>
      <c r="X160" s="417"/>
      <c r="Y160" s="417"/>
      <c r="Z160" s="417"/>
      <c r="AA160" s="417"/>
      <c r="AB160" s="417"/>
      <c r="AC160" s="417"/>
      <c r="AD160" s="417"/>
      <c r="AE160" s="417"/>
      <c r="AF160" s="417"/>
      <c r="AG160" s="417"/>
      <c r="AH160" s="417"/>
      <c r="AI160" s="417"/>
      <c r="AJ160" s="417"/>
      <c r="AK160" s="417"/>
      <c r="AL160" s="417"/>
    </row>
    <row r="161" spans="21:38">
      <c r="U161" s="417"/>
      <c r="V161" s="417"/>
      <c r="W161" s="417"/>
      <c r="X161" s="417"/>
      <c r="Y161" s="417"/>
      <c r="Z161" s="417"/>
      <c r="AA161" s="417"/>
      <c r="AB161" s="417"/>
      <c r="AC161" s="417"/>
      <c r="AD161" s="417"/>
      <c r="AE161" s="417"/>
      <c r="AF161" s="417"/>
      <c r="AG161" s="417"/>
      <c r="AH161" s="417"/>
      <c r="AI161" s="417"/>
      <c r="AJ161" s="417"/>
      <c r="AK161" s="417"/>
      <c r="AL161" s="417"/>
    </row>
    <row r="162" spans="21:38">
      <c r="U162" s="417"/>
      <c r="V162" s="417"/>
      <c r="W162" s="417"/>
      <c r="X162" s="417"/>
      <c r="Y162" s="417"/>
      <c r="Z162" s="417"/>
      <c r="AA162" s="417"/>
      <c r="AB162" s="417"/>
      <c r="AC162" s="417"/>
      <c r="AD162" s="417"/>
      <c r="AE162" s="417"/>
      <c r="AF162" s="417"/>
      <c r="AG162" s="417"/>
      <c r="AH162" s="417"/>
      <c r="AI162" s="417"/>
      <c r="AJ162" s="417"/>
      <c r="AK162" s="417"/>
      <c r="AL162" s="417"/>
    </row>
    <row r="163" spans="21:38">
      <c r="U163" s="417"/>
      <c r="V163" s="417"/>
      <c r="W163" s="417"/>
      <c r="X163" s="417"/>
      <c r="Y163" s="417"/>
      <c r="Z163" s="417"/>
      <c r="AA163" s="417"/>
      <c r="AB163" s="417"/>
      <c r="AC163" s="417"/>
      <c r="AD163" s="417"/>
      <c r="AE163" s="417"/>
      <c r="AF163" s="417"/>
      <c r="AG163" s="417"/>
      <c r="AH163" s="417"/>
      <c r="AI163" s="417"/>
      <c r="AJ163" s="417"/>
      <c r="AK163" s="417"/>
      <c r="AL163" s="417"/>
    </row>
    <row r="164" spans="21:38">
      <c r="U164" s="417"/>
      <c r="V164" s="417"/>
      <c r="W164" s="417"/>
      <c r="X164" s="417"/>
      <c r="Y164" s="417"/>
      <c r="Z164" s="417"/>
      <c r="AA164" s="417"/>
      <c r="AB164" s="417"/>
      <c r="AC164" s="417"/>
      <c r="AD164" s="417"/>
      <c r="AE164" s="417"/>
      <c r="AF164" s="417"/>
      <c r="AG164" s="417"/>
      <c r="AH164" s="417"/>
      <c r="AI164" s="417"/>
      <c r="AJ164" s="417"/>
      <c r="AK164" s="417"/>
      <c r="AL164" s="417"/>
    </row>
    <row r="165" spans="21:38">
      <c r="U165" s="417"/>
      <c r="V165" s="417"/>
      <c r="W165" s="417"/>
      <c r="X165" s="417"/>
      <c r="Y165" s="417"/>
      <c r="Z165" s="417"/>
      <c r="AA165" s="417"/>
      <c r="AB165" s="417"/>
      <c r="AC165" s="417"/>
      <c r="AD165" s="417"/>
      <c r="AE165" s="417"/>
      <c r="AF165" s="417"/>
      <c r="AG165" s="417"/>
      <c r="AH165" s="417"/>
      <c r="AI165" s="417"/>
      <c r="AJ165" s="417"/>
      <c r="AK165" s="417"/>
      <c r="AL165" s="417"/>
    </row>
    <row r="166" spans="21:38">
      <c r="U166" s="417"/>
      <c r="V166" s="417"/>
      <c r="W166" s="417"/>
      <c r="X166" s="417"/>
      <c r="Y166" s="417"/>
      <c r="Z166" s="417"/>
      <c r="AA166" s="417"/>
      <c r="AB166" s="417"/>
      <c r="AC166" s="417"/>
      <c r="AD166" s="417"/>
      <c r="AE166" s="417"/>
      <c r="AF166" s="417"/>
      <c r="AG166" s="417"/>
      <c r="AH166" s="417"/>
      <c r="AI166" s="417"/>
      <c r="AJ166" s="417"/>
      <c r="AK166" s="417"/>
      <c r="AL166" s="417"/>
    </row>
    <row r="167" spans="21:38">
      <c r="U167" s="417"/>
      <c r="V167" s="417"/>
      <c r="W167" s="417"/>
      <c r="X167" s="417"/>
      <c r="Y167" s="417"/>
      <c r="Z167" s="417"/>
      <c r="AA167" s="417"/>
      <c r="AB167" s="417"/>
      <c r="AC167" s="417"/>
      <c r="AD167" s="417"/>
      <c r="AE167" s="417"/>
      <c r="AF167" s="417"/>
      <c r="AG167" s="417"/>
      <c r="AH167" s="417"/>
      <c r="AI167" s="417"/>
      <c r="AJ167" s="417"/>
      <c r="AK167" s="417"/>
      <c r="AL167" s="417"/>
    </row>
    <row r="168" spans="21:38">
      <c r="U168" s="417"/>
      <c r="V168" s="417"/>
      <c r="W168" s="417"/>
      <c r="X168" s="417"/>
      <c r="Y168" s="417"/>
      <c r="Z168" s="417"/>
      <c r="AA168" s="417"/>
      <c r="AB168" s="417"/>
      <c r="AC168" s="417"/>
      <c r="AD168" s="417"/>
      <c r="AE168" s="417"/>
      <c r="AF168" s="417"/>
      <c r="AG168" s="417"/>
      <c r="AH168" s="417"/>
      <c r="AI168" s="417"/>
      <c r="AJ168" s="417"/>
      <c r="AK168" s="417"/>
      <c r="AL168" s="417"/>
    </row>
    <row r="169" spans="21:38">
      <c r="U169" s="417"/>
      <c r="V169" s="417"/>
      <c r="W169" s="417"/>
      <c r="X169" s="417"/>
      <c r="Y169" s="417"/>
      <c r="Z169" s="417"/>
      <c r="AA169" s="417"/>
      <c r="AB169" s="417"/>
      <c r="AC169" s="417"/>
      <c r="AD169" s="417"/>
      <c r="AE169" s="417"/>
      <c r="AF169" s="417"/>
      <c r="AG169" s="417"/>
      <c r="AH169" s="417"/>
      <c r="AI169" s="417"/>
      <c r="AJ169" s="417"/>
      <c r="AK169" s="417"/>
      <c r="AL169" s="417"/>
    </row>
    <row r="170" spans="21:38">
      <c r="U170" s="417"/>
      <c r="V170" s="417"/>
      <c r="W170" s="417"/>
      <c r="X170" s="417"/>
      <c r="Y170" s="417"/>
      <c r="Z170" s="417"/>
      <c r="AA170" s="417"/>
      <c r="AB170" s="417"/>
      <c r="AC170" s="417"/>
      <c r="AD170" s="417"/>
      <c r="AE170" s="417"/>
      <c r="AF170" s="417"/>
      <c r="AG170" s="417"/>
      <c r="AH170" s="417"/>
      <c r="AI170" s="417"/>
      <c r="AJ170" s="417"/>
      <c r="AK170" s="417"/>
      <c r="AL170" s="417"/>
    </row>
    <row r="171" spans="21:38">
      <c r="U171" s="417"/>
      <c r="V171" s="417"/>
      <c r="W171" s="417"/>
      <c r="X171" s="417"/>
      <c r="Y171" s="417"/>
      <c r="Z171" s="417"/>
      <c r="AA171" s="417"/>
      <c r="AB171" s="417"/>
      <c r="AC171" s="417"/>
      <c r="AD171" s="417"/>
      <c r="AE171" s="417"/>
      <c r="AF171" s="417"/>
      <c r="AG171" s="417"/>
      <c r="AH171" s="417"/>
      <c r="AI171" s="417"/>
      <c r="AJ171" s="417"/>
      <c r="AK171" s="417"/>
      <c r="AL171" s="417"/>
    </row>
    <row r="172" spans="21:38">
      <c r="U172" s="417"/>
      <c r="V172" s="417"/>
      <c r="W172" s="417"/>
      <c r="X172" s="417"/>
      <c r="Y172" s="417"/>
      <c r="Z172" s="417"/>
      <c r="AA172" s="417"/>
      <c r="AB172" s="417"/>
      <c r="AC172" s="417"/>
      <c r="AD172" s="417"/>
      <c r="AE172" s="417"/>
      <c r="AF172" s="417"/>
      <c r="AG172" s="417"/>
      <c r="AH172" s="417"/>
      <c r="AI172" s="417"/>
      <c r="AJ172" s="417"/>
      <c r="AK172" s="417"/>
      <c r="AL172" s="417"/>
    </row>
    <row r="173" spans="21:38">
      <c r="U173" s="417"/>
      <c r="V173" s="417"/>
      <c r="W173" s="417"/>
      <c r="X173" s="417"/>
      <c r="Y173" s="417"/>
      <c r="Z173" s="417"/>
      <c r="AA173" s="417"/>
      <c r="AB173" s="417"/>
      <c r="AC173" s="417"/>
      <c r="AD173" s="417"/>
      <c r="AE173" s="417"/>
      <c r="AF173" s="417"/>
      <c r="AG173" s="417"/>
      <c r="AH173" s="417"/>
      <c r="AI173" s="417"/>
      <c r="AJ173" s="417"/>
      <c r="AK173" s="417"/>
      <c r="AL173" s="417"/>
    </row>
    <row r="174" spans="21:38">
      <c r="U174" s="417"/>
      <c r="V174" s="417"/>
      <c r="W174" s="417"/>
      <c r="X174" s="417"/>
      <c r="Y174" s="417"/>
      <c r="Z174" s="417"/>
      <c r="AA174" s="417"/>
      <c r="AB174" s="417"/>
      <c r="AC174" s="417"/>
      <c r="AD174" s="417"/>
      <c r="AE174" s="417"/>
      <c r="AF174" s="417"/>
      <c r="AG174" s="417"/>
      <c r="AH174" s="417"/>
      <c r="AI174" s="417"/>
      <c r="AJ174" s="417"/>
      <c r="AK174" s="417"/>
      <c r="AL174" s="417"/>
    </row>
    <row r="175" spans="21:38">
      <c r="U175" s="417"/>
      <c r="V175" s="417"/>
      <c r="W175" s="417"/>
      <c r="X175" s="417"/>
      <c r="Y175" s="417"/>
      <c r="Z175" s="417"/>
      <c r="AA175" s="417"/>
      <c r="AB175" s="417"/>
      <c r="AC175" s="417"/>
      <c r="AD175" s="417"/>
      <c r="AE175" s="417"/>
      <c r="AF175" s="417"/>
      <c r="AG175" s="417"/>
      <c r="AH175" s="417"/>
      <c r="AI175" s="417"/>
      <c r="AJ175" s="417"/>
      <c r="AK175" s="417"/>
      <c r="AL175" s="417"/>
    </row>
    <row r="176" spans="21:38">
      <c r="U176" s="417"/>
      <c r="V176" s="417"/>
      <c r="W176" s="417"/>
      <c r="X176" s="417"/>
      <c r="Y176" s="417"/>
      <c r="Z176" s="417"/>
      <c r="AA176" s="417"/>
      <c r="AB176" s="417"/>
      <c r="AC176" s="417"/>
      <c r="AD176" s="417"/>
      <c r="AE176" s="417"/>
      <c r="AF176" s="417"/>
      <c r="AG176" s="417"/>
      <c r="AH176" s="417"/>
      <c r="AI176" s="417"/>
      <c r="AJ176" s="417"/>
      <c r="AK176" s="417"/>
      <c r="AL176" s="417"/>
    </row>
    <row r="177" spans="21:38">
      <c r="U177" s="417"/>
      <c r="V177" s="417"/>
      <c r="W177" s="417"/>
      <c r="X177" s="417"/>
      <c r="Y177" s="417"/>
      <c r="Z177" s="417"/>
      <c r="AA177" s="417"/>
      <c r="AB177" s="417"/>
      <c r="AC177" s="417"/>
      <c r="AD177" s="417"/>
      <c r="AE177" s="417"/>
      <c r="AF177" s="417"/>
      <c r="AG177" s="417"/>
      <c r="AH177" s="417"/>
      <c r="AI177" s="417"/>
      <c r="AJ177" s="417"/>
      <c r="AK177" s="417"/>
      <c r="AL177" s="417"/>
    </row>
    <row r="178" spans="21:38">
      <c r="U178" s="417"/>
      <c r="V178" s="417"/>
      <c r="W178" s="417"/>
      <c r="X178" s="417"/>
      <c r="Y178" s="417"/>
      <c r="Z178" s="417"/>
      <c r="AA178" s="417"/>
      <c r="AB178" s="417"/>
      <c r="AC178" s="417"/>
      <c r="AD178" s="417"/>
      <c r="AE178" s="417"/>
      <c r="AF178" s="417"/>
      <c r="AG178" s="417"/>
      <c r="AH178" s="417"/>
      <c r="AI178" s="417"/>
      <c r="AJ178" s="417"/>
      <c r="AK178" s="417"/>
      <c r="AL178" s="417"/>
    </row>
    <row r="179" spans="21:38">
      <c r="U179" s="417"/>
      <c r="V179" s="417"/>
      <c r="W179" s="417"/>
      <c r="X179" s="417"/>
      <c r="Y179" s="417"/>
      <c r="Z179" s="417"/>
      <c r="AA179" s="417"/>
      <c r="AB179" s="417"/>
      <c r="AC179" s="417"/>
      <c r="AD179" s="417"/>
      <c r="AE179" s="417"/>
      <c r="AF179" s="417"/>
      <c r="AG179" s="417"/>
      <c r="AH179" s="417"/>
      <c r="AI179" s="417"/>
      <c r="AJ179" s="417"/>
      <c r="AK179" s="417"/>
      <c r="AL179" s="417"/>
    </row>
    <row r="180" spans="21:38">
      <c r="U180" s="417"/>
      <c r="V180" s="417"/>
      <c r="W180" s="417"/>
      <c r="X180" s="417"/>
      <c r="Y180" s="417"/>
      <c r="Z180" s="417"/>
      <c r="AA180" s="417"/>
      <c r="AB180" s="417"/>
      <c r="AC180" s="417"/>
      <c r="AD180" s="417"/>
      <c r="AE180" s="417"/>
      <c r="AF180" s="417"/>
      <c r="AG180" s="417"/>
      <c r="AH180" s="417"/>
      <c r="AI180" s="417"/>
      <c r="AJ180" s="417"/>
      <c r="AK180" s="417"/>
      <c r="AL180" s="417"/>
    </row>
    <row r="181" spans="21:38">
      <c r="U181" s="417"/>
      <c r="V181" s="417"/>
      <c r="W181" s="417"/>
      <c r="X181" s="417"/>
      <c r="Y181" s="417"/>
      <c r="Z181" s="417"/>
      <c r="AA181" s="417"/>
      <c r="AB181" s="417"/>
      <c r="AC181" s="417"/>
      <c r="AD181" s="417"/>
      <c r="AE181" s="417"/>
      <c r="AF181" s="417"/>
      <c r="AG181" s="417"/>
      <c r="AH181" s="417"/>
      <c r="AI181" s="417"/>
      <c r="AJ181" s="417"/>
      <c r="AK181" s="417"/>
      <c r="AL181" s="417"/>
    </row>
    <row r="182" spans="21:38">
      <c r="U182" s="417"/>
      <c r="V182" s="417"/>
      <c r="W182" s="417"/>
      <c r="X182" s="417"/>
      <c r="Y182" s="417"/>
      <c r="Z182" s="417"/>
      <c r="AA182" s="417"/>
      <c r="AB182" s="417"/>
      <c r="AC182" s="417"/>
      <c r="AD182" s="417"/>
      <c r="AE182" s="417"/>
      <c r="AF182" s="417"/>
      <c r="AG182" s="417"/>
      <c r="AH182" s="417"/>
      <c r="AI182" s="417"/>
      <c r="AJ182" s="417"/>
      <c r="AK182" s="417"/>
      <c r="AL182" s="417"/>
    </row>
    <row r="183" spans="21:38">
      <c r="U183" s="417"/>
      <c r="V183" s="417"/>
      <c r="W183" s="417"/>
      <c r="X183" s="417"/>
      <c r="Y183" s="417"/>
      <c r="Z183" s="417"/>
      <c r="AA183" s="417"/>
      <c r="AB183" s="417"/>
      <c r="AC183" s="417"/>
      <c r="AD183" s="417"/>
      <c r="AE183" s="417"/>
      <c r="AF183" s="417"/>
      <c r="AG183" s="417"/>
      <c r="AH183" s="417"/>
      <c r="AI183" s="417"/>
      <c r="AJ183" s="417"/>
      <c r="AK183" s="417"/>
      <c r="AL183" s="417"/>
    </row>
    <row r="184" spans="21:38">
      <c r="U184" s="417"/>
      <c r="V184" s="417"/>
      <c r="W184" s="417"/>
      <c r="X184" s="417"/>
      <c r="Y184" s="417"/>
      <c r="Z184" s="417"/>
      <c r="AA184" s="417"/>
      <c r="AB184" s="417"/>
      <c r="AC184" s="417"/>
      <c r="AD184" s="417"/>
      <c r="AE184" s="417"/>
      <c r="AF184" s="417"/>
      <c r="AG184" s="417"/>
      <c r="AH184" s="417"/>
      <c r="AI184" s="417"/>
      <c r="AJ184" s="417"/>
      <c r="AK184" s="417"/>
      <c r="AL184" s="417"/>
    </row>
    <row r="185" spans="21:38">
      <c r="U185" s="417"/>
      <c r="V185" s="417"/>
      <c r="W185" s="417"/>
      <c r="X185" s="417"/>
      <c r="Y185" s="417"/>
      <c r="Z185" s="417"/>
      <c r="AA185" s="417"/>
      <c r="AB185" s="417"/>
      <c r="AC185" s="417"/>
      <c r="AD185" s="417"/>
      <c r="AE185" s="417"/>
      <c r="AF185" s="417"/>
      <c r="AG185" s="417"/>
      <c r="AH185" s="417"/>
      <c r="AI185" s="417"/>
      <c r="AJ185" s="417"/>
      <c r="AK185" s="417"/>
      <c r="AL185" s="417"/>
    </row>
    <row r="186" spans="21:38">
      <c r="U186" s="417"/>
      <c r="V186" s="417"/>
      <c r="W186" s="417"/>
      <c r="X186" s="417"/>
      <c r="Y186" s="417"/>
      <c r="Z186" s="417"/>
      <c r="AA186" s="417"/>
      <c r="AB186" s="417"/>
      <c r="AC186" s="417"/>
      <c r="AD186" s="417"/>
      <c r="AE186" s="417"/>
      <c r="AF186" s="417"/>
      <c r="AG186" s="417"/>
      <c r="AH186" s="417"/>
      <c r="AI186" s="417"/>
      <c r="AJ186" s="417"/>
      <c r="AK186" s="417"/>
      <c r="AL186" s="417"/>
    </row>
    <row r="187" spans="21:38">
      <c r="U187" s="417"/>
      <c r="V187" s="417"/>
      <c r="W187" s="417"/>
      <c r="X187" s="417"/>
      <c r="Y187" s="417"/>
      <c r="Z187" s="417"/>
      <c r="AA187" s="417"/>
      <c r="AB187" s="417"/>
      <c r="AC187" s="417"/>
      <c r="AD187" s="417"/>
      <c r="AE187" s="417"/>
      <c r="AF187" s="417"/>
      <c r="AG187" s="417"/>
      <c r="AH187" s="417"/>
      <c r="AI187" s="417"/>
      <c r="AJ187" s="417"/>
      <c r="AK187" s="417"/>
      <c r="AL187" s="417"/>
    </row>
    <row r="188" spans="21:38">
      <c r="U188" s="417"/>
      <c r="V188" s="417"/>
      <c r="W188" s="417"/>
      <c r="X188" s="417"/>
      <c r="Y188" s="417"/>
      <c r="Z188" s="417"/>
      <c r="AA188" s="417"/>
      <c r="AB188" s="417"/>
      <c r="AC188" s="417"/>
      <c r="AD188" s="417"/>
      <c r="AE188" s="417"/>
      <c r="AF188" s="417"/>
      <c r="AG188" s="417"/>
      <c r="AH188" s="417"/>
      <c r="AI188" s="417"/>
      <c r="AJ188" s="417"/>
      <c r="AK188" s="417"/>
      <c r="AL188" s="417"/>
    </row>
    <row r="189" spans="21:38">
      <c r="U189" s="417"/>
      <c r="V189" s="417"/>
      <c r="W189" s="417"/>
      <c r="X189" s="417"/>
      <c r="Y189" s="417"/>
      <c r="Z189" s="417"/>
      <c r="AA189" s="417"/>
      <c r="AB189" s="417"/>
      <c r="AC189" s="417"/>
      <c r="AD189" s="417"/>
      <c r="AE189" s="417"/>
      <c r="AF189" s="417"/>
      <c r="AG189" s="417"/>
      <c r="AH189" s="417"/>
      <c r="AI189" s="417"/>
      <c r="AJ189" s="417"/>
      <c r="AK189" s="417"/>
      <c r="AL189" s="417"/>
    </row>
    <row r="190" spans="21:38">
      <c r="U190" s="417"/>
      <c r="V190" s="417"/>
      <c r="W190" s="417"/>
      <c r="X190" s="417"/>
      <c r="Y190" s="417"/>
      <c r="Z190" s="417"/>
      <c r="AA190" s="417"/>
      <c r="AB190" s="417"/>
      <c r="AC190" s="417"/>
      <c r="AD190" s="417"/>
      <c r="AE190" s="417"/>
      <c r="AF190" s="417"/>
      <c r="AG190" s="417"/>
      <c r="AH190" s="417"/>
      <c r="AI190" s="417"/>
      <c r="AJ190" s="417"/>
      <c r="AK190" s="417"/>
      <c r="AL190" s="417"/>
    </row>
    <row r="191" spans="21:38">
      <c r="U191" s="417"/>
      <c r="V191" s="417"/>
      <c r="W191" s="417"/>
      <c r="X191" s="417"/>
      <c r="Y191" s="417"/>
      <c r="Z191" s="417"/>
      <c r="AA191" s="417"/>
      <c r="AB191" s="417"/>
      <c r="AC191" s="417"/>
      <c r="AD191" s="417"/>
      <c r="AE191" s="417"/>
      <c r="AF191" s="417"/>
      <c r="AG191" s="417"/>
      <c r="AH191" s="417"/>
      <c r="AI191" s="417"/>
      <c r="AJ191" s="417"/>
      <c r="AK191" s="417"/>
      <c r="AL191" s="417"/>
    </row>
    <row r="192" spans="21:38">
      <c r="U192" s="417"/>
      <c r="V192" s="417"/>
      <c r="W192" s="417"/>
      <c r="X192" s="417"/>
      <c r="Y192" s="417"/>
      <c r="Z192" s="417"/>
      <c r="AA192" s="417"/>
      <c r="AB192" s="417"/>
      <c r="AC192" s="417"/>
      <c r="AD192" s="417"/>
      <c r="AE192" s="417"/>
      <c r="AF192" s="417"/>
      <c r="AG192" s="417"/>
      <c r="AH192" s="417"/>
      <c r="AI192" s="417"/>
      <c r="AJ192" s="417"/>
      <c r="AK192" s="417"/>
      <c r="AL192" s="417"/>
    </row>
    <row r="193" spans="21:38">
      <c r="U193" s="417"/>
      <c r="V193" s="417"/>
      <c r="W193" s="417"/>
      <c r="X193" s="417"/>
      <c r="Y193" s="417"/>
      <c r="Z193" s="417"/>
      <c r="AA193" s="417"/>
      <c r="AB193" s="417"/>
      <c r="AC193" s="417"/>
      <c r="AD193" s="417"/>
      <c r="AE193" s="417"/>
      <c r="AF193" s="417"/>
      <c r="AG193" s="417"/>
      <c r="AH193" s="417"/>
      <c r="AI193" s="417"/>
      <c r="AJ193" s="417"/>
      <c r="AK193" s="417"/>
      <c r="AL193" s="417"/>
    </row>
    <row r="194" spans="21:38">
      <c r="U194" s="417"/>
      <c r="V194" s="417"/>
      <c r="W194" s="417"/>
      <c r="X194" s="417"/>
      <c r="Y194" s="417"/>
      <c r="Z194" s="417"/>
      <c r="AA194" s="417"/>
      <c r="AB194" s="417"/>
      <c r="AC194" s="417"/>
      <c r="AD194" s="417"/>
      <c r="AE194" s="417"/>
      <c r="AF194" s="417"/>
      <c r="AG194" s="417"/>
      <c r="AH194" s="417"/>
      <c r="AI194" s="417"/>
      <c r="AJ194" s="417"/>
      <c r="AK194" s="417"/>
      <c r="AL194" s="417"/>
    </row>
    <row r="195" spans="21:38">
      <c r="U195" s="417"/>
      <c r="V195" s="417"/>
      <c r="W195" s="417"/>
      <c r="X195" s="417"/>
      <c r="Y195" s="417"/>
      <c r="Z195" s="417"/>
      <c r="AA195" s="417"/>
      <c r="AB195" s="417"/>
      <c r="AC195" s="417"/>
      <c r="AD195" s="417"/>
      <c r="AE195" s="417"/>
      <c r="AF195" s="417"/>
      <c r="AG195" s="417"/>
      <c r="AH195" s="417"/>
      <c r="AI195" s="417"/>
      <c r="AJ195" s="417"/>
      <c r="AK195" s="417"/>
      <c r="AL195" s="417"/>
    </row>
    <row r="196" spans="21:38">
      <c r="U196" s="417"/>
      <c r="V196" s="417"/>
      <c r="W196" s="417"/>
      <c r="X196" s="417"/>
      <c r="Y196" s="417"/>
      <c r="Z196" s="417"/>
      <c r="AA196" s="417"/>
      <c r="AB196" s="417"/>
      <c r="AC196" s="417"/>
      <c r="AD196" s="417"/>
      <c r="AE196" s="417"/>
      <c r="AF196" s="417"/>
      <c r="AG196" s="417"/>
      <c r="AH196" s="417"/>
      <c r="AI196" s="417"/>
      <c r="AJ196" s="417"/>
      <c r="AK196" s="417"/>
      <c r="AL196" s="417"/>
    </row>
    <row r="197" spans="21:38">
      <c r="U197" s="417"/>
      <c r="V197" s="417"/>
      <c r="W197" s="417"/>
      <c r="X197" s="417"/>
      <c r="Y197" s="417"/>
      <c r="Z197" s="417"/>
      <c r="AA197" s="417"/>
      <c r="AB197" s="417"/>
      <c r="AC197" s="417"/>
      <c r="AD197" s="417"/>
      <c r="AE197" s="417"/>
      <c r="AF197" s="417"/>
      <c r="AG197" s="417"/>
      <c r="AH197" s="417"/>
      <c r="AI197" s="417"/>
      <c r="AJ197" s="417"/>
      <c r="AK197" s="417"/>
      <c r="AL197" s="417"/>
    </row>
    <row r="198" spans="21:38">
      <c r="U198" s="417"/>
      <c r="V198" s="417"/>
      <c r="W198" s="417"/>
      <c r="X198" s="417"/>
      <c r="Y198" s="417"/>
      <c r="Z198" s="417"/>
      <c r="AA198" s="417"/>
      <c r="AB198" s="417"/>
      <c r="AC198" s="417"/>
      <c r="AD198" s="417"/>
      <c r="AE198" s="417"/>
      <c r="AF198" s="417"/>
      <c r="AG198" s="417"/>
      <c r="AH198" s="417"/>
      <c r="AI198" s="417"/>
      <c r="AJ198" s="417"/>
      <c r="AK198" s="417"/>
      <c r="AL198" s="417"/>
    </row>
    <row r="199" spans="21:38">
      <c r="U199" s="417"/>
      <c r="V199" s="417"/>
      <c r="W199" s="417"/>
      <c r="X199" s="417"/>
      <c r="Y199" s="417"/>
      <c r="Z199" s="417"/>
      <c r="AA199" s="417"/>
      <c r="AB199" s="417"/>
      <c r="AC199" s="417"/>
      <c r="AD199" s="417"/>
      <c r="AE199" s="417"/>
      <c r="AF199" s="417"/>
      <c r="AG199" s="417"/>
      <c r="AH199" s="417"/>
      <c r="AI199" s="417"/>
      <c r="AJ199" s="417"/>
      <c r="AK199" s="417"/>
      <c r="AL199" s="417"/>
    </row>
    <row r="200" spans="21:38">
      <c r="U200" s="417"/>
      <c r="V200" s="417"/>
      <c r="W200" s="417"/>
      <c r="X200" s="417"/>
      <c r="Y200" s="417"/>
      <c r="Z200" s="417"/>
      <c r="AA200" s="417"/>
      <c r="AB200" s="417"/>
      <c r="AC200" s="417"/>
      <c r="AD200" s="417"/>
      <c r="AE200" s="417"/>
      <c r="AF200" s="417"/>
      <c r="AG200" s="417"/>
      <c r="AH200" s="417"/>
      <c r="AI200" s="417"/>
      <c r="AJ200" s="417"/>
      <c r="AK200" s="417"/>
      <c r="AL200" s="417"/>
    </row>
    <row r="201" spans="21:38">
      <c r="U201" s="417"/>
      <c r="V201" s="417"/>
      <c r="W201" s="417"/>
      <c r="X201" s="417"/>
      <c r="Y201" s="417"/>
      <c r="Z201" s="417"/>
      <c r="AA201" s="417"/>
      <c r="AB201" s="417"/>
      <c r="AC201" s="417"/>
      <c r="AD201" s="417"/>
      <c r="AE201" s="417"/>
      <c r="AF201" s="417"/>
      <c r="AG201" s="417"/>
      <c r="AH201" s="417"/>
      <c r="AI201" s="417"/>
      <c r="AJ201" s="417"/>
      <c r="AK201" s="417"/>
      <c r="AL201" s="417"/>
    </row>
    <row r="202" spans="21:38">
      <c r="U202" s="417"/>
      <c r="V202" s="417"/>
      <c r="W202" s="417"/>
      <c r="X202" s="417"/>
      <c r="Y202" s="417"/>
      <c r="Z202" s="417"/>
      <c r="AA202" s="417"/>
      <c r="AB202" s="417"/>
      <c r="AC202" s="417"/>
      <c r="AD202" s="417"/>
      <c r="AE202" s="417"/>
      <c r="AF202" s="417"/>
      <c r="AG202" s="417"/>
      <c r="AH202" s="417"/>
      <c r="AI202" s="417"/>
      <c r="AJ202" s="417"/>
      <c r="AK202" s="417"/>
      <c r="AL202" s="417"/>
    </row>
    <row r="203" spans="21:38">
      <c r="U203" s="417"/>
      <c r="V203" s="417"/>
      <c r="W203" s="417"/>
      <c r="X203" s="417"/>
      <c r="Y203" s="417"/>
      <c r="Z203" s="417"/>
      <c r="AA203" s="417"/>
      <c r="AB203" s="417"/>
      <c r="AC203" s="417"/>
      <c r="AD203" s="417"/>
      <c r="AE203" s="417"/>
      <c r="AF203" s="417"/>
      <c r="AG203" s="417"/>
      <c r="AH203" s="417"/>
      <c r="AI203" s="417"/>
      <c r="AJ203" s="417"/>
      <c r="AK203" s="417"/>
      <c r="AL203" s="417"/>
    </row>
    <row r="204" spans="21:38">
      <c r="U204" s="417"/>
      <c r="V204" s="417"/>
      <c r="W204" s="417"/>
      <c r="X204" s="417"/>
      <c r="Y204" s="417"/>
      <c r="Z204" s="417"/>
      <c r="AA204" s="417"/>
      <c r="AB204" s="417"/>
      <c r="AC204" s="417"/>
      <c r="AD204" s="417"/>
      <c r="AE204" s="417"/>
      <c r="AF204" s="417"/>
      <c r="AG204" s="417"/>
      <c r="AH204" s="417"/>
      <c r="AI204" s="417"/>
      <c r="AJ204" s="417"/>
      <c r="AK204" s="417"/>
      <c r="AL204" s="417"/>
    </row>
    <row r="205" spans="21:38">
      <c r="U205" s="417"/>
      <c r="V205" s="417"/>
      <c r="W205" s="417"/>
      <c r="X205" s="417"/>
      <c r="Y205" s="417"/>
      <c r="Z205" s="417"/>
      <c r="AA205" s="417"/>
      <c r="AB205" s="417"/>
      <c r="AC205" s="417"/>
      <c r="AD205" s="417"/>
      <c r="AE205" s="417"/>
      <c r="AF205" s="417"/>
      <c r="AG205" s="417"/>
      <c r="AH205" s="417"/>
      <c r="AI205" s="417"/>
      <c r="AJ205" s="417"/>
      <c r="AK205" s="417"/>
      <c r="AL205" s="417"/>
    </row>
    <row r="206" spans="21:38">
      <c r="U206" s="417"/>
      <c r="V206" s="417"/>
      <c r="W206" s="417"/>
      <c r="X206" s="417"/>
      <c r="Y206" s="417"/>
      <c r="Z206" s="417"/>
      <c r="AA206" s="417"/>
      <c r="AB206" s="417"/>
      <c r="AC206" s="417"/>
      <c r="AD206" s="417"/>
      <c r="AE206" s="417"/>
      <c r="AF206" s="417"/>
      <c r="AG206" s="417"/>
      <c r="AH206" s="417"/>
      <c r="AI206" s="417"/>
      <c r="AJ206" s="417"/>
      <c r="AK206" s="417"/>
      <c r="AL206" s="417"/>
    </row>
    <row r="207" spans="21:38">
      <c r="U207" s="417"/>
      <c r="V207" s="417"/>
      <c r="W207" s="417"/>
      <c r="X207" s="417"/>
      <c r="Y207" s="417"/>
      <c r="Z207" s="417"/>
      <c r="AA207" s="417"/>
      <c r="AB207" s="417"/>
      <c r="AC207" s="417"/>
      <c r="AD207" s="417"/>
      <c r="AE207" s="417"/>
      <c r="AF207" s="417"/>
      <c r="AG207" s="417"/>
      <c r="AH207" s="417"/>
      <c r="AI207" s="417"/>
      <c r="AJ207" s="417"/>
      <c r="AK207" s="417"/>
      <c r="AL207" s="417"/>
    </row>
    <row r="208" spans="21:38">
      <c r="U208" s="417"/>
      <c r="V208" s="417"/>
      <c r="W208" s="417"/>
      <c r="X208" s="417"/>
      <c r="Y208" s="417"/>
      <c r="Z208" s="417"/>
      <c r="AA208" s="417"/>
      <c r="AB208" s="417"/>
      <c r="AC208" s="417"/>
      <c r="AD208" s="417"/>
      <c r="AE208" s="417"/>
      <c r="AF208" s="417"/>
      <c r="AG208" s="417"/>
      <c r="AH208" s="417"/>
      <c r="AI208" s="417"/>
      <c r="AJ208" s="417"/>
      <c r="AK208" s="417"/>
      <c r="AL208" s="417"/>
    </row>
    <row r="209" spans="21:38">
      <c r="U209" s="417"/>
      <c r="V209" s="417"/>
      <c r="W209" s="417"/>
      <c r="X209" s="417"/>
      <c r="Y209" s="417"/>
      <c r="Z209" s="417"/>
      <c r="AA209" s="417"/>
      <c r="AB209" s="417"/>
      <c r="AC209" s="417"/>
      <c r="AD209" s="417"/>
      <c r="AE209" s="417"/>
      <c r="AF209" s="417"/>
      <c r="AG209" s="417"/>
      <c r="AH209" s="417"/>
      <c r="AI209" s="417"/>
      <c r="AJ209" s="417"/>
      <c r="AK209" s="417"/>
      <c r="AL209" s="417"/>
    </row>
    <row r="210" spans="21:38">
      <c r="U210" s="417"/>
      <c r="V210" s="417"/>
      <c r="W210" s="417"/>
      <c r="X210" s="417"/>
      <c r="Y210" s="417"/>
      <c r="Z210" s="417"/>
      <c r="AA210" s="417"/>
      <c r="AB210" s="417"/>
      <c r="AC210" s="417"/>
      <c r="AD210" s="417"/>
      <c r="AE210" s="417"/>
      <c r="AF210" s="417"/>
      <c r="AG210" s="417"/>
      <c r="AH210" s="417"/>
      <c r="AI210" s="417"/>
      <c r="AJ210" s="417"/>
      <c r="AK210" s="417"/>
      <c r="AL210" s="417"/>
    </row>
    <row r="211" spans="21:38">
      <c r="U211" s="417"/>
      <c r="V211" s="417"/>
      <c r="W211" s="417"/>
      <c r="X211" s="417"/>
      <c r="Y211" s="417"/>
      <c r="Z211" s="417"/>
      <c r="AA211" s="417"/>
      <c r="AB211" s="417"/>
      <c r="AC211" s="417"/>
      <c r="AD211" s="417"/>
      <c r="AE211" s="417"/>
      <c r="AF211" s="417"/>
      <c r="AG211" s="417"/>
      <c r="AH211" s="417"/>
      <c r="AI211" s="417"/>
      <c r="AJ211" s="417"/>
      <c r="AK211" s="417"/>
      <c r="AL211" s="417"/>
    </row>
    <row r="212" spans="21:38">
      <c r="U212" s="417"/>
      <c r="V212" s="417"/>
      <c r="W212" s="417"/>
      <c r="X212" s="417"/>
      <c r="Y212" s="417"/>
      <c r="Z212" s="417"/>
      <c r="AA212" s="417"/>
      <c r="AB212" s="417"/>
      <c r="AC212" s="417"/>
      <c r="AD212" s="417"/>
      <c r="AE212" s="417"/>
      <c r="AF212" s="417"/>
      <c r="AG212" s="417"/>
      <c r="AH212" s="417"/>
      <c r="AI212" s="417"/>
      <c r="AJ212" s="417"/>
      <c r="AK212" s="417"/>
      <c r="AL212" s="417"/>
    </row>
    <row r="213" spans="21:38">
      <c r="U213" s="417"/>
      <c r="V213" s="417"/>
      <c r="W213" s="417"/>
      <c r="X213" s="417"/>
      <c r="Y213" s="417"/>
      <c r="Z213" s="417"/>
      <c r="AA213" s="417"/>
      <c r="AB213" s="417"/>
      <c r="AC213" s="417"/>
      <c r="AD213" s="417"/>
      <c r="AE213" s="417"/>
      <c r="AF213" s="417"/>
      <c r="AG213" s="417"/>
      <c r="AH213" s="417"/>
      <c r="AI213" s="417"/>
      <c r="AJ213" s="417"/>
      <c r="AK213" s="417"/>
      <c r="AL213" s="417"/>
    </row>
    <row r="214" spans="21:38">
      <c r="U214" s="417"/>
      <c r="V214" s="417"/>
      <c r="W214" s="417"/>
      <c r="X214" s="417"/>
      <c r="Y214" s="417"/>
      <c r="Z214" s="417"/>
      <c r="AA214" s="417"/>
      <c r="AB214" s="417"/>
      <c r="AC214" s="417"/>
      <c r="AD214" s="417"/>
      <c r="AE214" s="417"/>
      <c r="AF214" s="417"/>
      <c r="AG214" s="417"/>
      <c r="AH214" s="417"/>
      <c r="AI214" s="417"/>
      <c r="AJ214" s="417"/>
      <c r="AK214" s="417"/>
      <c r="AL214" s="417"/>
    </row>
    <row r="215" spans="21:38">
      <c r="U215" s="417"/>
      <c r="V215" s="417"/>
      <c r="W215" s="417"/>
      <c r="X215" s="417"/>
      <c r="Y215" s="417"/>
      <c r="Z215" s="417"/>
      <c r="AA215" s="417"/>
      <c r="AB215" s="417"/>
      <c r="AC215" s="417"/>
      <c r="AD215" s="417"/>
      <c r="AE215" s="417"/>
      <c r="AF215" s="417"/>
      <c r="AG215" s="417"/>
      <c r="AH215" s="417"/>
      <c r="AI215" s="417"/>
      <c r="AJ215" s="417"/>
      <c r="AK215" s="417"/>
      <c r="AL215" s="417"/>
    </row>
    <row r="216" spans="21:38">
      <c r="U216" s="417"/>
      <c r="V216" s="417"/>
      <c r="W216" s="417"/>
      <c r="X216" s="417"/>
      <c r="Y216" s="417"/>
      <c r="Z216" s="417"/>
      <c r="AA216" s="417"/>
      <c r="AB216" s="417"/>
      <c r="AC216" s="417"/>
      <c r="AD216" s="417"/>
      <c r="AE216" s="417"/>
      <c r="AF216" s="417"/>
      <c r="AG216" s="417"/>
      <c r="AH216" s="417"/>
      <c r="AI216" s="417"/>
      <c r="AJ216" s="417"/>
      <c r="AK216" s="417"/>
      <c r="AL216" s="417"/>
    </row>
    <row r="217" spans="21:38">
      <c r="U217" s="417"/>
      <c r="V217" s="417"/>
      <c r="W217" s="417"/>
      <c r="X217" s="417"/>
      <c r="Y217" s="417"/>
      <c r="Z217" s="417"/>
      <c r="AA217" s="417"/>
      <c r="AB217" s="417"/>
      <c r="AC217" s="417"/>
      <c r="AD217" s="417"/>
      <c r="AE217" s="417"/>
      <c r="AF217" s="417"/>
      <c r="AG217" s="417"/>
      <c r="AH217" s="417"/>
      <c r="AI217" s="417"/>
      <c r="AJ217" s="417"/>
      <c r="AK217" s="417"/>
      <c r="AL217" s="417"/>
    </row>
    <row r="218" spans="21:38">
      <c r="U218" s="417"/>
      <c r="V218" s="417"/>
      <c r="W218" s="417"/>
      <c r="X218" s="417"/>
      <c r="Y218" s="417"/>
      <c r="Z218" s="417"/>
      <c r="AA218" s="417"/>
      <c r="AB218" s="417"/>
      <c r="AC218" s="417"/>
      <c r="AD218" s="417"/>
      <c r="AE218" s="417"/>
      <c r="AF218" s="417"/>
      <c r="AG218" s="417"/>
      <c r="AH218" s="417"/>
      <c r="AI218" s="417"/>
      <c r="AJ218" s="417"/>
      <c r="AK218" s="417"/>
      <c r="AL218" s="417"/>
    </row>
    <row r="219" spans="21:38">
      <c r="U219" s="417"/>
      <c r="V219" s="417"/>
      <c r="W219" s="417"/>
      <c r="X219" s="417"/>
      <c r="Y219" s="417"/>
      <c r="Z219" s="417"/>
      <c r="AA219" s="417"/>
      <c r="AB219" s="417"/>
      <c r="AC219" s="417"/>
      <c r="AD219" s="417"/>
      <c r="AE219" s="417"/>
      <c r="AF219" s="417"/>
      <c r="AG219" s="417"/>
      <c r="AH219" s="417"/>
      <c r="AI219" s="417"/>
      <c r="AJ219" s="417"/>
      <c r="AK219" s="417"/>
      <c r="AL219" s="417"/>
    </row>
    <row r="220" spans="21:38">
      <c r="U220" s="417"/>
      <c r="V220" s="417"/>
      <c r="W220" s="417"/>
      <c r="X220" s="417"/>
      <c r="Y220" s="417"/>
      <c r="Z220" s="417"/>
      <c r="AA220" s="417"/>
      <c r="AB220" s="417"/>
      <c r="AC220" s="417"/>
      <c r="AD220" s="417"/>
      <c r="AE220" s="417"/>
      <c r="AF220" s="417"/>
      <c r="AG220" s="417"/>
      <c r="AH220" s="417"/>
      <c r="AI220" s="417"/>
      <c r="AJ220" s="417"/>
      <c r="AK220" s="417"/>
      <c r="AL220" s="417"/>
    </row>
    <row r="221" spans="21:38">
      <c r="U221" s="417"/>
      <c r="V221" s="417"/>
      <c r="W221" s="417"/>
      <c r="X221" s="417"/>
      <c r="Y221" s="417"/>
      <c r="Z221" s="417"/>
      <c r="AA221" s="417"/>
      <c r="AB221" s="417"/>
      <c r="AC221" s="417"/>
      <c r="AD221" s="417"/>
      <c r="AE221" s="417"/>
      <c r="AF221" s="417"/>
      <c r="AG221" s="417"/>
      <c r="AH221" s="417"/>
      <c r="AI221" s="417"/>
      <c r="AJ221" s="417"/>
      <c r="AK221" s="417"/>
      <c r="AL221" s="417"/>
    </row>
    <row r="222" spans="21:38">
      <c r="U222" s="417"/>
      <c r="V222" s="417"/>
      <c r="W222" s="417"/>
      <c r="X222" s="417"/>
      <c r="Y222" s="417"/>
      <c r="Z222" s="417"/>
      <c r="AA222" s="417"/>
      <c r="AB222" s="417"/>
      <c r="AC222" s="417"/>
      <c r="AD222" s="417"/>
      <c r="AE222" s="417"/>
      <c r="AF222" s="417"/>
      <c r="AG222" s="417"/>
      <c r="AH222" s="417"/>
      <c r="AI222" s="417"/>
      <c r="AJ222" s="417"/>
      <c r="AK222" s="417"/>
      <c r="AL222" s="417"/>
    </row>
    <row r="223" spans="21:38">
      <c r="U223" s="417"/>
      <c r="V223" s="417"/>
      <c r="W223" s="417"/>
      <c r="X223" s="417"/>
      <c r="Y223" s="417"/>
      <c r="Z223" s="417"/>
      <c r="AA223" s="417"/>
      <c r="AB223" s="417"/>
      <c r="AC223" s="417"/>
      <c r="AD223" s="417"/>
      <c r="AE223" s="417"/>
      <c r="AF223" s="417"/>
      <c r="AG223" s="417"/>
      <c r="AH223" s="417"/>
      <c r="AI223" s="417"/>
      <c r="AJ223" s="417"/>
      <c r="AK223" s="417"/>
      <c r="AL223" s="417"/>
    </row>
    <row r="224" spans="21:38">
      <c r="U224" s="417"/>
      <c r="V224" s="417"/>
      <c r="W224" s="417"/>
      <c r="X224" s="417"/>
      <c r="Y224" s="417"/>
      <c r="Z224" s="417"/>
      <c r="AA224" s="417"/>
      <c r="AB224" s="417"/>
      <c r="AC224" s="417"/>
      <c r="AD224" s="417"/>
      <c r="AE224" s="417"/>
      <c r="AF224" s="417"/>
      <c r="AG224" s="417"/>
      <c r="AH224" s="417"/>
      <c r="AI224" s="417"/>
      <c r="AJ224" s="417"/>
      <c r="AK224" s="417"/>
      <c r="AL224" s="417"/>
    </row>
    <row r="225" spans="21:38">
      <c r="U225" s="417"/>
      <c r="V225" s="417"/>
      <c r="W225" s="417"/>
      <c r="X225" s="417"/>
      <c r="Y225" s="417"/>
      <c r="Z225" s="417"/>
      <c r="AA225" s="417"/>
      <c r="AB225" s="417"/>
      <c r="AC225" s="417"/>
      <c r="AD225" s="417"/>
      <c r="AE225" s="417"/>
      <c r="AF225" s="417"/>
      <c r="AG225" s="417"/>
      <c r="AH225" s="417"/>
      <c r="AI225" s="417"/>
      <c r="AJ225" s="417"/>
      <c r="AK225" s="417"/>
      <c r="AL225" s="417"/>
    </row>
    <row r="226" spans="21:38">
      <c r="U226" s="417"/>
      <c r="V226" s="417"/>
      <c r="W226" s="417"/>
      <c r="X226" s="417"/>
      <c r="Y226" s="417"/>
      <c r="Z226" s="417"/>
      <c r="AA226" s="417"/>
      <c r="AB226" s="417"/>
      <c r="AC226" s="417"/>
      <c r="AD226" s="417"/>
      <c r="AE226" s="417"/>
      <c r="AF226" s="417"/>
      <c r="AG226" s="417"/>
      <c r="AH226" s="417"/>
      <c r="AI226" s="417"/>
      <c r="AJ226" s="417"/>
      <c r="AK226" s="417"/>
      <c r="AL226" s="417"/>
    </row>
    <row r="227" spans="21:38">
      <c r="U227" s="417"/>
      <c r="V227" s="417"/>
      <c r="W227" s="417"/>
      <c r="X227" s="417"/>
      <c r="Y227" s="417"/>
      <c r="Z227" s="417"/>
      <c r="AA227" s="417"/>
      <c r="AB227" s="417"/>
      <c r="AC227" s="417"/>
      <c r="AD227" s="417"/>
      <c r="AE227" s="417"/>
      <c r="AF227" s="417"/>
      <c r="AG227" s="417"/>
      <c r="AH227" s="417"/>
      <c r="AI227" s="417"/>
      <c r="AJ227" s="417"/>
      <c r="AK227" s="417"/>
      <c r="AL227" s="417"/>
    </row>
    <row r="228" spans="21:38">
      <c r="U228" s="417"/>
      <c r="V228" s="417"/>
      <c r="W228" s="417"/>
      <c r="X228" s="417"/>
      <c r="Y228" s="417"/>
      <c r="Z228" s="417"/>
      <c r="AA228" s="417"/>
      <c r="AB228" s="417"/>
      <c r="AC228" s="417"/>
      <c r="AD228" s="417"/>
      <c r="AE228" s="417"/>
      <c r="AF228" s="417"/>
      <c r="AG228" s="417"/>
      <c r="AH228" s="417"/>
      <c r="AI228" s="417"/>
      <c r="AJ228" s="417"/>
      <c r="AK228" s="417"/>
      <c r="AL228" s="417"/>
    </row>
    <row r="229" spans="21:38">
      <c r="U229" s="417"/>
      <c r="V229" s="417"/>
      <c r="W229" s="417"/>
      <c r="X229" s="417"/>
      <c r="Y229" s="417"/>
      <c r="Z229" s="417"/>
      <c r="AA229" s="417"/>
      <c r="AB229" s="417"/>
      <c r="AC229" s="417"/>
      <c r="AD229" s="417"/>
      <c r="AE229" s="417"/>
      <c r="AF229" s="417"/>
      <c r="AG229" s="417"/>
      <c r="AH229" s="417"/>
      <c r="AI229" s="417"/>
      <c r="AJ229" s="417"/>
      <c r="AK229" s="417"/>
      <c r="AL229" s="417"/>
    </row>
    <row r="230" spans="21:38">
      <c r="U230" s="417"/>
      <c r="V230" s="417"/>
      <c r="W230" s="417"/>
      <c r="X230" s="417"/>
      <c r="Y230" s="417"/>
      <c r="Z230" s="417"/>
      <c r="AA230" s="417"/>
      <c r="AB230" s="417"/>
      <c r="AC230" s="417"/>
      <c r="AD230" s="417"/>
      <c r="AE230" s="417"/>
      <c r="AF230" s="417"/>
      <c r="AG230" s="417"/>
      <c r="AH230" s="417"/>
      <c r="AI230" s="417"/>
      <c r="AJ230" s="417"/>
      <c r="AK230" s="417"/>
      <c r="AL230" s="417"/>
    </row>
    <row r="231" spans="21:38">
      <c r="U231" s="417"/>
      <c r="V231" s="417"/>
      <c r="W231" s="417"/>
      <c r="X231" s="417"/>
      <c r="Y231" s="417"/>
      <c r="Z231" s="417"/>
      <c r="AA231" s="417"/>
      <c r="AB231" s="417"/>
      <c r="AC231" s="417"/>
      <c r="AD231" s="417"/>
      <c r="AE231" s="417"/>
      <c r="AF231" s="417"/>
      <c r="AG231" s="417"/>
      <c r="AH231" s="417"/>
      <c r="AI231" s="417"/>
      <c r="AJ231" s="417"/>
      <c r="AK231" s="417"/>
      <c r="AL231" s="417"/>
    </row>
    <row r="232" spans="21:38">
      <c r="U232" s="417"/>
      <c r="V232" s="417"/>
      <c r="W232" s="417"/>
      <c r="X232" s="417"/>
      <c r="Y232" s="417"/>
      <c r="Z232" s="417"/>
      <c r="AA232" s="417"/>
      <c r="AB232" s="417"/>
      <c r="AC232" s="417"/>
      <c r="AD232" s="417"/>
      <c r="AE232" s="417"/>
      <c r="AF232" s="417"/>
      <c r="AG232" s="417"/>
      <c r="AH232" s="417"/>
      <c r="AI232" s="417"/>
      <c r="AJ232" s="417"/>
      <c r="AK232" s="417"/>
      <c r="AL232" s="417"/>
    </row>
    <row r="233" spans="21:38">
      <c r="U233" s="417"/>
      <c r="V233" s="417"/>
      <c r="W233" s="417"/>
      <c r="X233" s="417"/>
      <c r="Y233" s="417"/>
      <c r="Z233" s="417"/>
      <c r="AA233" s="417"/>
      <c r="AB233" s="417"/>
      <c r="AC233" s="417"/>
      <c r="AD233" s="417"/>
      <c r="AE233" s="417"/>
      <c r="AF233" s="417"/>
      <c r="AG233" s="417"/>
      <c r="AH233" s="417"/>
      <c r="AI233" s="417"/>
      <c r="AJ233" s="417"/>
      <c r="AK233" s="417"/>
      <c r="AL233" s="417"/>
    </row>
    <row r="234" spans="21:38">
      <c r="U234" s="417"/>
      <c r="V234" s="417"/>
      <c r="W234" s="417"/>
      <c r="X234" s="417"/>
      <c r="Y234" s="417"/>
      <c r="Z234" s="417"/>
      <c r="AA234" s="417"/>
      <c r="AB234" s="417"/>
      <c r="AC234" s="417"/>
      <c r="AD234" s="417"/>
      <c r="AE234" s="417"/>
      <c r="AF234" s="417"/>
      <c r="AG234" s="417"/>
      <c r="AH234" s="417"/>
      <c r="AI234" s="417"/>
      <c r="AJ234" s="417"/>
      <c r="AK234" s="417"/>
      <c r="AL234" s="417"/>
    </row>
    <row r="235" spans="21:38">
      <c r="U235" s="417"/>
      <c r="V235" s="417"/>
      <c r="W235" s="417"/>
      <c r="X235" s="417"/>
      <c r="Y235" s="417"/>
      <c r="Z235" s="417"/>
      <c r="AA235" s="417"/>
      <c r="AB235" s="417"/>
      <c r="AC235" s="417"/>
      <c r="AD235" s="417"/>
      <c r="AE235" s="417"/>
      <c r="AF235" s="417"/>
      <c r="AG235" s="417"/>
      <c r="AH235" s="417"/>
      <c r="AI235" s="417"/>
      <c r="AJ235" s="417"/>
      <c r="AK235" s="417"/>
      <c r="AL235" s="417"/>
    </row>
    <row r="236" spans="21:38">
      <c r="U236" s="417"/>
      <c r="V236" s="417"/>
      <c r="W236" s="417"/>
      <c r="X236" s="417"/>
      <c r="Y236" s="417"/>
      <c r="Z236" s="417"/>
      <c r="AA236" s="417"/>
      <c r="AB236" s="417"/>
      <c r="AC236" s="417"/>
      <c r="AD236" s="417"/>
      <c r="AE236" s="417"/>
      <c r="AF236" s="417"/>
      <c r="AG236" s="417"/>
      <c r="AH236" s="417"/>
      <c r="AI236" s="417"/>
      <c r="AJ236" s="417"/>
      <c r="AK236" s="417"/>
      <c r="AL236" s="417"/>
    </row>
    <row r="237" spans="21:38">
      <c r="U237" s="417"/>
      <c r="V237" s="417"/>
      <c r="W237" s="417"/>
      <c r="X237" s="417"/>
      <c r="Y237" s="417"/>
      <c r="Z237" s="417"/>
      <c r="AA237" s="417"/>
      <c r="AB237" s="417"/>
      <c r="AC237" s="417"/>
      <c r="AD237" s="417"/>
      <c r="AE237" s="417"/>
      <c r="AF237" s="417"/>
      <c r="AG237" s="417"/>
      <c r="AH237" s="417"/>
      <c r="AI237" s="417"/>
      <c r="AJ237" s="417"/>
      <c r="AK237" s="417"/>
      <c r="AL237" s="417"/>
    </row>
    <row r="238" spans="21:38">
      <c r="U238" s="417"/>
      <c r="V238" s="417"/>
      <c r="W238" s="417"/>
      <c r="X238" s="417"/>
      <c r="Y238" s="417"/>
      <c r="Z238" s="417"/>
      <c r="AA238" s="417"/>
      <c r="AB238" s="417"/>
      <c r="AC238" s="417"/>
      <c r="AD238" s="417"/>
      <c r="AE238" s="417"/>
      <c r="AF238" s="417"/>
      <c r="AG238" s="417"/>
      <c r="AH238" s="417"/>
      <c r="AI238" s="417"/>
      <c r="AJ238" s="417"/>
      <c r="AK238" s="417"/>
      <c r="AL238" s="417"/>
    </row>
    <row r="239" spans="21:38">
      <c r="U239" s="417"/>
      <c r="V239" s="417"/>
      <c r="W239" s="417"/>
      <c r="X239" s="417"/>
      <c r="Y239" s="417"/>
      <c r="Z239" s="417"/>
      <c r="AA239" s="417"/>
      <c r="AB239" s="417"/>
      <c r="AC239" s="417"/>
      <c r="AD239" s="417"/>
      <c r="AE239" s="417"/>
      <c r="AF239" s="417"/>
      <c r="AG239" s="417"/>
      <c r="AH239" s="417"/>
      <c r="AI239" s="417"/>
      <c r="AJ239" s="417"/>
      <c r="AK239" s="417"/>
      <c r="AL239" s="417"/>
    </row>
    <row r="240" spans="21:38">
      <c r="U240" s="417"/>
      <c r="V240" s="417"/>
      <c r="W240" s="417"/>
      <c r="X240" s="417"/>
      <c r="Y240" s="417"/>
      <c r="Z240" s="417"/>
      <c r="AA240" s="417"/>
      <c r="AB240" s="417"/>
      <c r="AC240" s="417"/>
      <c r="AD240" s="417"/>
      <c r="AE240" s="417"/>
      <c r="AF240" s="417"/>
      <c r="AG240" s="417"/>
      <c r="AH240" s="417"/>
      <c r="AI240" s="417"/>
      <c r="AJ240" s="417"/>
      <c r="AK240" s="417"/>
      <c r="AL240" s="417"/>
    </row>
    <row r="241" spans="21:38">
      <c r="U241" s="417"/>
      <c r="V241" s="417"/>
      <c r="W241" s="417"/>
      <c r="X241" s="417"/>
      <c r="Y241" s="417"/>
      <c r="Z241" s="417"/>
      <c r="AA241" s="417"/>
      <c r="AB241" s="417"/>
      <c r="AC241" s="417"/>
      <c r="AD241" s="417"/>
      <c r="AE241" s="417"/>
      <c r="AF241" s="417"/>
      <c r="AG241" s="417"/>
      <c r="AH241" s="417"/>
      <c r="AI241" s="417"/>
      <c r="AJ241" s="417"/>
      <c r="AK241" s="417"/>
      <c r="AL241" s="417"/>
    </row>
    <row r="242" spans="21:38">
      <c r="U242" s="417"/>
      <c r="V242" s="417"/>
      <c r="W242" s="417"/>
      <c r="X242" s="417"/>
      <c r="Y242" s="417"/>
      <c r="Z242" s="417"/>
      <c r="AA242" s="417"/>
      <c r="AB242" s="417"/>
      <c r="AC242" s="417"/>
      <c r="AD242" s="417"/>
      <c r="AE242" s="417"/>
      <c r="AF242" s="417"/>
      <c r="AG242" s="417"/>
      <c r="AH242" s="417"/>
      <c r="AI242" s="417"/>
      <c r="AJ242" s="417"/>
      <c r="AK242" s="417"/>
      <c r="AL242" s="417"/>
    </row>
    <row r="243" spans="21:38">
      <c r="U243" s="417"/>
      <c r="V243" s="417"/>
      <c r="W243" s="417"/>
      <c r="X243" s="417"/>
      <c r="Y243" s="417"/>
      <c r="Z243" s="417"/>
      <c r="AA243" s="417"/>
      <c r="AB243" s="417"/>
      <c r="AC243" s="417"/>
      <c r="AD243" s="417"/>
      <c r="AE243" s="417"/>
      <c r="AF243" s="417"/>
      <c r="AG243" s="417"/>
      <c r="AH243" s="417"/>
      <c r="AI243" s="417"/>
      <c r="AJ243" s="417"/>
      <c r="AK243" s="417"/>
      <c r="AL243" s="417"/>
    </row>
    <row r="244" spans="21:38">
      <c r="U244" s="417"/>
      <c r="V244" s="417"/>
      <c r="W244" s="417"/>
      <c r="X244" s="417"/>
      <c r="Y244" s="417"/>
      <c r="Z244" s="417"/>
      <c r="AA244" s="417"/>
      <c r="AB244" s="417"/>
      <c r="AC244" s="417"/>
      <c r="AD244" s="417"/>
      <c r="AE244" s="417"/>
      <c r="AF244" s="417"/>
      <c r="AG244" s="417"/>
      <c r="AH244" s="417"/>
      <c r="AI244" s="417"/>
      <c r="AJ244" s="417"/>
      <c r="AK244" s="417"/>
      <c r="AL244" s="417"/>
    </row>
    <row r="245" spans="21:38">
      <c r="U245" s="417"/>
      <c r="V245" s="417"/>
      <c r="W245" s="417"/>
      <c r="X245" s="417"/>
      <c r="Y245" s="417"/>
      <c r="Z245" s="417"/>
      <c r="AA245" s="417"/>
      <c r="AB245" s="417"/>
      <c r="AC245" s="417"/>
      <c r="AD245" s="417"/>
      <c r="AE245" s="417"/>
      <c r="AF245" s="417"/>
      <c r="AG245" s="417"/>
      <c r="AH245" s="417"/>
      <c r="AI245" s="417"/>
      <c r="AJ245" s="417"/>
      <c r="AK245" s="417"/>
      <c r="AL245" s="417"/>
    </row>
    <row r="246" spans="21:38">
      <c r="U246" s="417"/>
      <c r="V246" s="417"/>
      <c r="W246" s="417"/>
      <c r="X246" s="417"/>
      <c r="Y246" s="417"/>
      <c r="Z246" s="417"/>
      <c r="AA246" s="417"/>
      <c r="AB246" s="417"/>
      <c r="AC246" s="417"/>
      <c r="AD246" s="417"/>
      <c r="AE246" s="417"/>
      <c r="AF246" s="417"/>
      <c r="AG246" s="417"/>
      <c r="AH246" s="417"/>
      <c r="AI246" s="417"/>
      <c r="AJ246" s="417"/>
      <c r="AK246" s="417"/>
      <c r="AL246" s="417"/>
    </row>
    <row r="247" spans="21:38">
      <c r="U247" s="417"/>
      <c r="V247" s="417"/>
      <c r="W247" s="417"/>
      <c r="X247" s="417"/>
      <c r="Y247" s="417"/>
      <c r="Z247" s="417"/>
      <c r="AA247" s="417"/>
      <c r="AB247" s="417"/>
      <c r="AC247" s="417"/>
      <c r="AD247" s="417"/>
      <c r="AE247" s="417"/>
      <c r="AF247" s="417"/>
      <c r="AG247" s="417"/>
      <c r="AH247" s="417"/>
      <c r="AI247" s="417"/>
      <c r="AJ247" s="417"/>
      <c r="AK247" s="417"/>
      <c r="AL247" s="417"/>
    </row>
    <row r="248" spans="21:38">
      <c r="U248" s="417"/>
      <c r="V248" s="417"/>
      <c r="W248" s="417"/>
      <c r="X248" s="417"/>
      <c r="Y248" s="417"/>
      <c r="Z248" s="417"/>
      <c r="AA248" s="417"/>
      <c r="AB248" s="417"/>
      <c r="AC248" s="417"/>
      <c r="AD248" s="417"/>
      <c r="AE248" s="417"/>
      <c r="AF248" s="417"/>
      <c r="AG248" s="417"/>
      <c r="AH248" s="417"/>
      <c r="AI248" s="417"/>
      <c r="AJ248" s="417"/>
      <c r="AK248" s="417"/>
      <c r="AL248" s="417"/>
    </row>
    <row r="249" spans="21:38">
      <c r="U249" s="417"/>
      <c r="V249" s="417"/>
      <c r="W249" s="417"/>
      <c r="X249" s="417"/>
      <c r="Y249" s="417"/>
      <c r="Z249" s="417"/>
      <c r="AA249" s="417"/>
      <c r="AB249" s="417"/>
      <c r="AC249" s="417"/>
      <c r="AD249" s="417"/>
      <c r="AE249" s="417"/>
      <c r="AF249" s="417"/>
      <c r="AG249" s="417"/>
      <c r="AH249" s="417"/>
      <c r="AI249" s="417"/>
      <c r="AJ249" s="417"/>
      <c r="AK249" s="417"/>
      <c r="AL249" s="417"/>
    </row>
    <row r="250" spans="21:38">
      <c r="U250" s="417"/>
      <c r="V250" s="417"/>
      <c r="W250" s="417"/>
      <c r="X250" s="417"/>
      <c r="Y250" s="417"/>
      <c r="Z250" s="417"/>
      <c r="AA250" s="417"/>
      <c r="AB250" s="417"/>
      <c r="AC250" s="417"/>
      <c r="AD250" s="417"/>
      <c r="AE250" s="417"/>
      <c r="AF250" s="417"/>
      <c r="AG250" s="417"/>
      <c r="AH250" s="417"/>
      <c r="AI250" s="417"/>
      <c r="AJ250" s="417"/>
      <c r="AK250" s="417"/>
      <c r="AL250" s="417"/>
    </row>
    <row r="251" spans="21:38">
      <c r="U251" s="417"/>
      <c r="V251" s="417"/>
      <c r="W251" s="417"/>
      <c r="X251" s="417"/>
      <c r="Y251" s="417"/>
      <c r="Z251" s="417"/>
      <c r="AA251" s="417"/>
      <c r="AB251" s="417"/>
      <c r="AC251" s="417"/>
      <c r="AD251" s="417"/>
      <c r="AE251" s="417"/>
      <c r="AF251" s="417"/>
      <c r="AG251" s="417"/>
      <c r="AH251" s="417"/>
      <c r="AI251" s="417"/>
      <c r="AJ251" s="417"/>
      <c r="AK251" s="417"/>
      <c r="AL251" s="417"/>
    </row>
    <row r="252" spans="21:38">
      <c r="U252" s="417"/>
      <c r="V252" s="417"/>
      <c r="W252" s="417"/>
      <c r="X252" s="417"/>
      <c r="Y252" s="417"/>
      <c r="Z252" s="417"/>
      <c r="AA252" s="417"/>
      <c r="AB252" s="417"/>
      <c r="AC252" s="417"/>
      <c r="AD252" s="417"/>
      <c r="AE252" s="417"/>
      <c r="AF252" s="417"/>
      <c r="AG252" s="417"/>
      <c r="AH252" s="417"/>
      <c r="AI252" s="417"/>
      <c r="AJ252" s="417"/>
      <c r="AK252" s="417"/>
      <c r="AL252" s="417"/>
    </row>
    <row r="253" spans="21:38">
      <c r="U253" s="417"/>
      <c r="V253" s="417"/>
      <c r="W253" s="417"/>
      <c r="X253" s="417"/>
      <c r="Y253" s="417"/>
      <c r="Z253" s="417"/>
      <c r="AA253" s="417"/>
      <c r="AB253" s="417"/>
      <c r="AC253" s="417"/>
      <c r="AD253" s="417"/>
      <c r="AE253" s="417"/>
      <c r="AF253" s="417"/>
      <c r="AG253" s="417"/>
      <c r="AH253" s="417"/>
      <c r="AI253" s="417"/>
      <c r="AJ253" s="417"/>
      <c r="AK253" s="417"/>
      <c r="AL253" s="417"/>
    </row>
    <row r="254" spans="21:38">
      <c r="U254" s="417"/>
      <c r="V254" s="417"/>
      <c r="W254" s="417"/>
      <c r="X254" s="417"/>
      <c r="Y254" s="417"/>
      <c r="Z254" s="417"/>
      <c r="AA254" s="417"/>
      <c r="AB254" s="417"/>
      <c r="AC254" s="417"/>
      <c r="AD254" s="417"/>
      <c r="AE254" s="417"/>
      <c r="AF254" s="417"/>
      <c r="AG254" s="417"/>
      <c r="AH254" s="417"/>
      <c r="AI254" s="417"/>
      <c r="AJ254" s="417"/>
      <c r="AK254" s="417"/>
      <c r="AL254" s="417"/>
    </row>
    <row r="255" spans="21:38">
      <c r="U255" s="417"/>
      <c r="V255" s="417"/>
      <c r="W255" s="417"/>
      <c r="X255" s="417"/>
      <c r="Y255" s="417"/>
      <c r="Z255" s="417"/>
      <c r="AA255" s="417"/>
      <c r="AB255" s="417"/>
      <c r="AC255" s="417"/>
      <c r="AD255" s="417"/>
      <c r="AE255" s="417"/>
      <c r="AF255" s="417"/>
      <c r="AG255" s="417"/>
      <c r="AH255" s="417"/>
      <c r="AI255" s="417"/>
      <c r="AJ255" s="417"/>
      <c r="AK255" s="417"/>
      <c r="AL255" s="417"/>
    </row>
    <row r="256" spans="21:38">
      <c r="U256" s="417"/>
      <c r="V256" s="417"/>
      <c r="W256" s="417"/>
      <c r="X256" s="417"/>
      <c r="Y256" s="417"/>
      <c r="Z256" s="417"/>
      <c r="AA256" s="417"/>
      <c r="AB256" s="417"/>
      <c r="AC256" s="417"/>
      <c r="AD256" s="417"/>
      <c r="AE256" s="417"/>
      <c r="AF256" s="417"/>
      <c r="AG256" s="417"/>
      <c r="AH256" s="417"/>
      <c r="AI256" s="417"/>
      <c r="AJ256" s="417"/>
      <c r="AK256" s="417"/>
      <c r="AL256" s="417"/>
    </row>
    <row r="257" spans="21:38">
      <c r="U257" s="417"/>
      <c r="V257" s="417"/>
      <c r="W257" s="417"/>
      <c r="X257" s="417"/>
      <c r="Y257" s="417"/>
      <c r="Z257" s="417"/>
      <c r="AA257" s="417"/>
      <c r="AB257" s="417"/>
      <c r="AC257" s="417"/>
      <c r="AD257" s="417"/>
      <c r="AE257" s="417"/>
      <c r="AF257" s="417"/>
      <c r="AG257" s="417"/>
      <c r="AH257" s="417"/>
      <c r="AI257" s="417"/>
      <c r="AJ257" s="417"/>
      <c r="AK257" s="417"/>
      <c r="AL257" s="417"/>
    </row>
    <row r="258" spans="21:38">
      <c r="U258" s="417"/>
      <c r="V258" s="417"/>
      <c r="W258" s="417"/>
      <c r="X258" s="417"/>
      <c r="Y258" s="417"/>
      <c r="Z258" s="417"/>
      <c r="AA258" s="417"/>
      <c r="AB258" s="417"/>
      <c r="AC258" s="417"/>
      <c r="AD258" s="417"/>
      <c r="AE258" s="417"/>
      <c r="AF258" s="417"/>
      <c r="AG258" s="417"/>
      <c r="AH258" s="417"/>
      <c r="AI258" s="417"/>
      <c r="AJ258" s="417"/>
      <c r="AK258" s="417"/>
      <c r="AL258" s="417"/>
    </row>
    <row r="259" spans="21:38">
      <c r="U259" s="417"/>
      <c r="V259" s="417"/>
      <c r="W259" s="417"/>
      <c r="X259" s="417"/>
      <c r="Y259" s="417"/>
      <c r="Z259" s="417"/>
      <c r="AA259" s="417"/>
      <c r="AB259" s="417"/>
      <c r="AC259" s="417"/>
      <c r="AD259" s="417"/>
      <c r="AE259" s="417"/>
      <c r="AF259" s="417"/>
      <c r="AG259" s="417"/>
      <c r="AH259" s="417"/>
      <c r="AI259" s="417"/>
      <c r="AJ259" s="417"/>
      <c r="AK259" s="417"/>
      <c r="AL259" s="417"/>
    </row>
    <row r="260" spans="21:38">
      <c r="U260" s="417"/>
      <c r="V260" s="417"/>
      <c r="W260" s="417"/>
      <c r="X260" s="417"/>
      <c r="Y260" s="417"/>
      <c r="Z260" s="417"/>
      <c r="AA260" s="417"/>
      <c r="AB260" s="417"/>
      <c r="AC260" s="417"/>
      <c r="AD260" s="417"/>
      <c r="AE260" s="417"/>
      <c r="AF260" s="417"/>
      <c r="AG260" s="417"/>
      <c r="AH260" s="417"/>
      <c r="AI260" s="417"/>
      <c r="AJ260" s="417"/>
      <c r="AK260" s="417"/>
      <c r="AL260" s="417"/>
    </row>
    <row r="261" spans="21:38">
      <c r="U261" s="417"/>
      <c r="V261" s="417"/>
      <c r="W261" s="417"/>
      <c r="X261" s="417"/>
      <c r="Y261" s="417"/>
      <c r="Z261" s="417"/>
      <c r="AA261" s="417"/>
      <c r="AB261" s="417"/>
      <c r="AC261" s="417"/>
      <c r="AD261" s="417"/>
      <c r="AE261" s="417"/>
      <c r="AF261" s="417"/>
      <c r="AG261" s="417"/>
      <c r="AH261" s="417"/>
      <c r="AI261" s="417"/>
      <c r="AJ261" s="417"/>
      <c r="AK261" s="417"/>
      <c r="AL261" s="417"/>
    </row>
    <row r="262" spans="21:38">
      <c r="U262" s="417"/>
      <c r="V262" s="417"/>
      <c r="W262" s="417"/>
      <c r="X262" s="417"/>
      <c r="Y262" s="417"/>
      <c r="Z262" s="417"/>
      <c r="AA262" s="417"/>
      <c r="AB262" s="417"/>
      <c r="AC262" s="417"/>
      <c r="AD262" s="417"/>
      <c r="AE262" s="417"/>
      <c r="AF262" s="417"/>
      <c r="AG262" s="417"/>
      <c r="AH262" s="417"/>
      <c r="AI262" s="417"/>
      <c r="AJ262" s="417"/>
      <c r="AK262" s="417"/>
      <c r="AL262" s="417"/>
    </row>
    <row r="263" spans="21:38">
      <c r="U263" s="417"/>
      <c r="V263" s="417"/>
      <c r="W263" s="417"/>
      <c r="X263" s="417"/>
      <c r="Y263" s="417"/>
      <c r="Z263" s="417"/>
      <c r="AA263" s="417"/>
      <c r="AB263" s="417"/>
      <c r="AC263" s="417"/>
      <c r="AD263" s="417"/>
      <c r="AE263" s="417"/>
      <c r="AF263" s="417"/>
      <c r="AG263" s="417"/>
      <c r="AH263" s="417"/>
      <c r="AI263" s="417"/>
      <c r="AJ263" s="417"/>
      <c r="AK263" s="417"/>
      <c r="AL263" s="417"/>
    </row>
    <row r="264" spans="21:38">
      <c r="U264" s="417"/>
      <c r="V264" s="417"/>
      <c r="W264" s="417"/>
      <c r="X264" s="417"/>
      <c r="Y264" s="417"/>
      <c r="Z264" s="417"/>
      <c r="AA264" s="417"/>
      <c r="AB264" s="417"/>
      <c r="AC264" s="417"/>
      <c r="AD264" s="417"/>
      <c r="AE264" s="417"/>
      <c r="AF264" s="417"/>
      <c r="AG264" s="417"/>
      <c r="AH264" s="417"/>
      <c r="AI264" s="417"/>
      <c r="AJ264" s="417"/>
      <c r="AK264" s="417"/>
      <c r="AL264" s="417"/>
    </row>
    <row r="265" spans="21:38">
      <c r="U265" s="417"/>
      <c r="V265" s="417"/>
      <c r="W265" s="417"/>
      <c r="X265" s="417"/>
      <c r="Y265" s="417"/>
      <c r="Z265" s="417"/>
      <c r="AA265" s="417"/>
      <c r="AB265" s="417"/>
      <c r="AC265" s="417"/>
      <c r="AD265" s="417"/>
      <c r="AE265" s="417"/>
      <c r="AF265" s="417"/>
      <c r="AG265" s="417"/>
      <c r="AH265" s="417"/>
      <c r="AI265" s="417"/>
      <c r="AJ265" s="417"/>
      <c r="AK265" s="417"/>
      <c r="AL265" s="417"/>
    </row>
    <row r="266" spans="21:38">
      <c r="U266" s="417"/>
      <c r="V266" s="417"/>
      <c r="W266" s="417"/>
      <c r="X266" s="417"/>
      <c r="Y266" s="417"/>
      <c r="Z266" s="417"/>
      <c r="AA266" s="417"/>
      <c r="AB266" s="417"/>
      <c r="AC266" s="417"/>
      <c r="AD266" s="417"/>
      <c r="AE266" s="417"/>
      <c r="AF266" s="417"/>
      <c r="AG266" s="417"/>
      <c r="AH266" s="417"/>
      <c r="AI266" s="417"/>
      <c r="AJ266" s="417"/>
      <c r="AK266" s="417"/>
      <c r="AL266" s="417"/>
    </row>
    <row r="267" spans="21:38">
      <c r="U267" s="417"/>
      <c r="V267" s="417"/>
      <c r="W267" s="417"/>
      <c r="X267" s="417"/>
      <c r="Y267" s="417"/>
      <c r="Z267" s="417"/>
      <c r="AA267" s="417"/>
      <c r="AB267" s="417"/>
      <c r="AC267" s="417"/>
      <c r="AD267" s="417"/>
      <c r="AE267" s="417"/>
      <c r="AF267" s="417"/>
      <c r="AG267" s="417"/>
      <c r="AH267" s="417"/>
      <c r="AI267" s="417"/>
      <c r="AJ267" s="417"/>
      <c r="AK267" s="417"/>
      <c r="AL267" s="417"/>
    </row>
    <row r="268" spans="21:38">
      <c r="U268" s="417"/>
      <c r="V268" s="417"/>
      <c r="W268" s="417"/>
      <c r="X268" s="417"/>
      <c r="Y268" s="417"/>
      <c r="Z268" s="417"/>
      <c r="AA268" s="417"/>
      <c r="AB268" s="417"/>
      <c r="AC268" s="417"/>
      <c r="AD268" s="417"/>
      <c r="AE268" s="417"/>
      <c r="AF268" s="417"/>
      <c r="AG268" s="417"/>
      <c r="AH268" s="417"/>
      <c r="AI268" s="417"/>
      <c r="AJ268" s="417"/>
      <c r="AK268" s="417"/>
      <c r="AL268" s="417"/>
    </row>
    <row r="269" spans="21:38">
      <c r="U269" s="417"/>
      <c r="V269" s="417"/>
      <c r="W269" s="417"/>
      <c r="X269" s="417"/>
      <c r="Y269" s="417"/>
      <c r="Z269" s="417"/>
      <c r="AA269" s="417"/>
      <c r="AB269" s="417"/>
      <c r="AC269" s="417"/>
      <c r="AD269" s="417"/>
      <c r="AE269" s="417"/>
      <c r="AF269" s="417"/>
      <c r="AG269" s="417"/>
      <c r="AH269" s="417"/>
      <c r="AI269" s="417"/>
      <c r="AJ269" s="417"/>
      <c r="AK269" s="417"/>
      <c r="AL269" s="417"/>
    </row>
    <row r="270" spans="21:38">
      <c r="U270" s="417"/>
      <c r="V270" s="417"/>
      <c r="W270" s="417"/>
      <c r="X270" s="417"/>
      <c r="Y270" s="417"/>
      <c r="Z270" s="417"/>
      <c r="AA270" s="417"/>
      <c r="AB270" s="417"/>
      <c r="AC270" s="417"/>
      <c r="AD270" s="417"/>
      <c r="AE270" s="417"/>
      <c r="AF270" s="417"/>
      <c r="AG270" s="417"/>
      <c r="AH270" s="417"/>
      <c r="AI270" s="417"/>
      <c r="AJ270" s="417"/>
      <c r="AK270" s="417"/>
      <c r="AL270" s="417"/>
    </row>
    <row r="271" spans="21:38">
      <c r="U271" s="417"/>
      <c r="V271" s="417"/>
      <c r="W271" s="417"/>
      <c r="X271" s="417"/>
      <c r="Y271" s="417"/>
      <c r="Z271" s="417"/>
      <c r="AA271" s="417"/>
      <c r="AB271" s="417"/>
      <c r="AC271" s="417"/>
      <c r="AD271" s="417"/>
      <c r="AE271" s="417"/>
      <c r="AF271" s="417"/>
      <c r="AG271" s="417"/>
      <c r="AH271" s="417"/>
      <c r="AI271" s="417"/>
      <c r="AJ271" s="417"/>
      <c r="AK271" s="417"/>
      <c r="AL271" s="417"/>
    </row>
    <row r="272" spans="21:38">
      <c r="U272" s="417"/>
      <c r="V272" s="417"/>
      <c r="W272" s="417"/>
      <c r="X272" s="417"/>
      <c r="Y272" s="417"/>
      <c r="Z272" s="417"/>
      <c r="AA272" s="417"/>
      <c r="AB272" s="417"/>
      <c r="AC272" s="417"/>
      <c r="AD272" s="417"/>
      <c r="AE272" s="417"/>
      <c r="AF272" s="417"/>
      <c r="AG272" s="417"/>
      <c r="AH272" s="417"/>
      <c r="AI272" s="417"/>
      <c r="AJ272" s="417"/>
      <c r="AK272" s="417"/>
      <c r="AL272" s="417"/>
    </row>
    <row r="273" spans="21:38">
      <c r="U273" s="417"/>
      <c r="V273" s="417"/>
      <c r="W273" s="417"/>
      <c r="X273" s="417"/>
      <c r="Y273" s="417"/>
      <c r="Z273" s="417"/>
      <c r="AA273" s="417"/>
      <c r="AB273" s="417"/>
      <c r="AC273" s="417"/>
      <c r="AD273" s="417"/>
      <c r="AE273" s="417"/>
      <c r="AF273" s="417"/>
      <c r="AG273" s="417"/>
      <c r="AH273" s="417"/>
      <c r="AI273" s="417"/>
      <c r="AJ273" s="417"/>
      <c r="AK273" s="417"/>
      <c r="AL273" s="417"/>
    </row>
    <row r="274" spans="21:38">
      <c r="U274" s="417"/>
      <c r="V274" s="417"/>
      <c r="W274" s="417"/>
      <c r="X274" s="417"/>
      <c r="Y274" s="417"/>
      <c r="Z274" s="417"/>
      <c r="AA274" s="417"/>
      <c r="AB274" s="417"/>
      <c r="AC274" s="417"/>
      <c r="AD274" s="417"/>
      <c r="AE274" s="417"/>
      <c r="AF274" s="417"/>
      <c r="AG274" s="417"/>
      <c r="AH274" s="417"/>
      <c r="AI274" s="417"/>
      <c r="AJ274" s="417"/>
      <c r="AK274" s="417"/>
      <c r="AL274" s="417"/>
    </row>
    <row r="275" spans="21:38">
      <c r="U275" s="417"/>
      <c r="V275" s="417"/>
      <c r="W275" s="417"/>
      <c r="X275" s="417"/>
      <c r="Y275" s="417"/>
      <c r="Z275" s="417"/>
      <c r="AA275" s="417"/>
      <c r="AB275" s="417"/>
      <c r="AC275" s="417"/>
      <c r="AD275" s="417"/>
      <c r="AE275" s="417"/>
      <c r="AF275" s="417"/>
      <c r="AG275" s="417"/>
      <c r="AH275" s="417"/>
      <c r="AI275" s="417"/>
      <c r="AJ275" s="417"/>
      <c r="AK275" s="417"/>
      <c r="AL275" s="417"/>
    </row>
    <row r="276" spans="21:38">
      <c r="U276" s="417"/>
      <c r="V276" s="417"/>
      <c r="W276" s="417"/>
      <c r="X276" s="417"/>
      <c r="Y276" s="417"/>
      <c r="Z276" s="417"/>
      <c r="AA276" s="417"/>
      <c r="AB276" s="417"/>
      <c r="AC276" s="417"/>
      <c r="AD276" s="417"/>
      <c r="AE276" s="417"/>
      <c r="AF276" s="417"/>
      <c r="AG276" s="417"/>
      <c r="AH276" s="417"/>
      <c r="AI276" s="417"/>
      <c r="AJ276" s="417"/>
      <c r="AK276" s="417"/>
      <c r="AL276" s="417"/>
    </row>
    <row r="277" spans="21:38">
      <c r="U277" s="417"/>
      <c r="V277" s="417"/>
      <c r="W277" s="417"/>
      <c r="X277" s="417"/>
      <c r="Y277" s="417"/>
      <c r="Z277" s="417"/>
      <c r="AA277" s="417"/>
      <c r="AB277" s="417"/>
      <c r="AC277" s="417"/>
      <c r="AD277" s="417"/>
      <c r="AE277" s="417"/>
      <c r="AF277" s="417"/>
      <c r="AG277" s="417"/>
      <c r="AH277" s="417"/>
      <c r="AI277" s="417"/>
      <c r="AJ277" s="417"/>
      <c r="AK277" s="417"/>
      <c r="AL277" s="417"/>
    </row>
    <row r="278" spans="21:38">
      <c r="U278" s="417"/>
      <c r="V278" s="417"/>
      <c r="W278" s="417"/>
      <c r="X278" s="417"/>
      <c r="Y278" s="417"/>
      <c r="Z278" s="417"/>
      <c r="AA278" s="417"/>
      <c r="AB278" s="417"/>
      <c r="AC278" s="417"/>
      <c r="AD278" s="417"/>
      <c r="AE278" s="417"/>
      <c r="AF278" s="417"/>
      <c r="AG278" s="417"/>
      <c r="AH278" s="417"/>
      <c r="AI278" s="417"/>
      <c r="AJ278" s="417"/>
      <c r="AK278" s="417"/>
      <c r="AL278" s="417"/>
    </row>
    <row r="279" spans="21:38">
      <c r="U279" s="417"/>
      <c r="V279" s="417"/>
      <c r="W279" s="417"/>
      <c r="X279" s="417"/>
      <c r="Y279" s="417"/>
      <c r="Z279" s="417"/>
      <c r="AA279" s="417"/>
      <c r="AB279" s="417"/>
      <c r="AC279" s="417"/>
      <c r="AD279" s="417"/>
      <c r="AE279" s="417"/>
      <c r="AF279" s="417"/>
      <c r="AG279" s="417"/>
      <c r="AH279" s="417"/>
      <c r="AI279" s="417"/>
      <c r="AJ279" s="417"/>
      <c r="AK279" s="417"/>
      <c r="AL279" s="417"/>
    </row>
    <row r="280" spans="21:38">
      <c r="U280" s="417"/>
      <c r="V280" s="417"/>
      <c r="W280" s="417"/>
      <c r="X280" s="417"/>
      <c r="Y280" s="417"/>
      <c r="Z280" s="417"/>
      <c r="AA280" s="417"/>
      <c r="AB280" s="417"/>
      <c r="AC280" s="417"/>
      <c r="AD280" s="417"/>
      <c r="AE280" s="417"/>
      <c r="AF280" s="417"/>
      <c r="AG280" s="417"/>
      <c r="AH280" s="417"/>
      <c r="AI280" s="417"/>
      <c r="AJ280" s="417"/>
      <c r="AK280" s="417"/>
      <c r="AL280" s="417"/>
    </row>
    <row r="281" spans="21:38">
      <c r="U281" s="417"/>
      <c r="V281" s="417"/>
      <c r="W281" s="417"/>
      <c r="X281" s="417"/>
      <c r="Y281" s="417"/>
      <c r="Z281" s="417"/>
      <c r="AA281" s="417"/>
      <c r="AB281" s="417"/>
      <c r="AC281" s="417"/>
      <c r="AD281" s="417"/>
      <c r="AE281" s="417"/>
      <c r="AF281" s="417"/>
      <c r="AG281" s="417"/>
      <c r="AH281" s="417"/>
      <c r="AI281" s="417"/>
      <c r="AJ281" s="417"/>
      <c r="AK281" s="417"/>
      <c r="AL281" s="417"/>
    </row>
    <row r="282" spans="21:38">
      <c r="U282" s="417"/>
      <c r="V282" s="417"/>
      <c r="W282" s="417"/>
      <c r="X282" s="417"/>
      <c r="Y282" s="417"/>
      <c r="Z282" s="417"/>
      <c r="AA282" s="417"/>
      <c r="AB282" s="417"/>
      <c r="AC282" s="417"/>
      <c r="AD282" s="417"/>
      <c r="AE282" s="417"/>
      <c r="AF282" s="417"/>
      <c r="AG282" s="417"/>
      <c r="AH282" s="417"/>
      <c r="AI282" s="417"/>
      <c r="AJ282" s="417"/>
      <c r="AK282" s="417"/>
      <c r="AL282" s="417"/>
    </row>
    <row r="283" spans="21:38">
      <c r="U283" s="417"/>
      <c r="V283" s="417"/>
      <c r="W283" s="417"/>
      <c r="X283" s="417"/>
      <c r="Y283" s="417"/>
      <c r="Z283" s="417"/>
      <c r="AA283" s="417"/>
      <c r="AB283" s="417"/>
      <c r="AC283" s="417"/>
      <c r="AD283" s="417"/>
      <c r="AE283" s="417"/>
      <c r="AF283" s="417"/>
      <c r="AG283" s="417"/>
      <c r="AH283" s="417"/>
      <c r="AI283" s="417"/>
      <c r="AJ283" s="417"/>
      <c r="AK283" s="417"/>
      <c r="AL283" s="417"/>
    </row>
    <row r="284" spans="21:38">
      <c r="U284" s="417"/>
      <c r="V284" s="417"/>
      <c r="W284" s="417"/>
      <c r="X284" s="417"/>
      <c r="Y284" s="417"/>
      <c r="Z284" s="417"/>
      <c r="AA284" s="417"/>
      <c r="AB284" s="417"/>
      <c r="AC284" s="417"/>
      <c r="AD284" s="417"/>
      <c r="AE284" s="417"/>
      <c r="AF284" s="417"/>
      <c r="AG284" s="417"/>
      <c r="AH284" s="417"/>
      <c r="AI284" s="417"/>
      <c r="AJ284" s="417"/>
      <c r="AK284" s="417"/>
      <c r="AL284" s="417"/>
    </row>
    <row r="285" spans="21:38">
      <c r="U285" s="417"/>
      <c r="V285" s="417"/>
      <c r="W285" s="417"/>
      <c r="X285" s="417"/>
      <c r="Y285" s="417"/>
      <c r="Z285" s="417"/>
      <c r="AA285" s="417"/>
      <c r="AB285" s="417"/>
      <c r="AC285" s="417"/>
      <c r="AD285" s="417"/>
      <c r="AE285" s="417"/>
      <c r="AF285" s="417"/>
      <c r="AG285" s="417"/>
      <c r="AH285" s="417"/>
      <c r="AI285" s="417"/>
      <c r="AJ285" s="417"/>
      <c r="AK285" s="417"/>
      <c r="AL285" s="417"/>
    </row>
    <row r="286" spans="21:38">
      <c r="U286" s="417"/>
      <c r="V286" s="417"/>
      <c r="W286" s="417"/>
      <c r="X286" s="417"/>
      <c r="Y286" s="417"/>
      <c r="Z286" s="417"/>
      <c r="AA286" s="417"/>
      <c r="AB286" s="417"/>
      <c r="AC286" s="417"/>
      <c r="AD286" s="417"/>
      <c r="AE286" s="417"/>
      <c r="AF286" s="417"/>
      <c r="AG286" s="417"/>
      <c r="AH286" s="417"/>
      <c r="AI286" s="417"/>
      <c r="AJ286" s="417"/>
      <c r="AK286" s="417"/>
      <c r="AL286" s="417"/>
    </row>
    <row r="287" spans="21:38">
      <c r="U287" s="417"/>
      <c r="V287" s="417"/>
      <c r="W287" s="417"/>
      <c r="X287" s="417"/>
      <c r="Y287" s="417"/>
      <c r="Z287" s="417"/>
      <c r="AA287" s="417"/>
      <c r="AB287" s="417"/>
      <c r="AC287" s="417"/>
      <c r="AD287" s="417"/>
      <c r="AE287" s="417"/>
      <c r="AF287" s="417"/>
      <c r="AG287" s="417"/>
      <c r="AH287" s="417"/>
      <c r="AI287" s="417"/>
      <c r="AJ287" s="417"/>
      <c r="AK287" s="417"/>
      <c r="AL287" s="417"/>
    </row>
    <row r="288" spans="21:38">
      <c r="U288" s="417"/>
      <c r="V288" s="417"/>
      <c r="W288" s="417"/>
      <c r="X288" s="417"/>
      <c r="Y288" s="417"/>
      <c r="Z288" s="417"/>
      <c r="AA288" s="417"/>
      <c r="AB288" s="417"/>
      <c r="AC288" s="417"/>
      <c r="AD288" s="417"/>
      <c r="AE288" s="417"/>
      <c r="AF288" s="417"/>
      <c r="AG288" s="417"/>
      <c r="AH288" s="417"/>
      <c r="AI288" s="417"/>
      <c r="AJ288" s="417"/>
      <c r="AK288" s="417"/>
      <c r="AL288" s="417"/>
    </row>
    <row r="289" spans="21:38">
      <c r="U289" s="417"/>
      <c r="V289" s="417"/>
      <c r="W289" s="417"/>
      <c r="X289" s="417"/>
      <c r="Y289" s="417"/>
      <c r="Z289" s="417"/>
      <c r="AA289" s="417"/>
      <c r="AB289" s="417"/>
      <c r="AC289" s="417"/>
      <c r="AD289" s="417"/>
      <c r="AE289" s="417"/>
      <c r="AF289" s="417"/>
      <c r="AG289" s="417"/>
      <c r="AH289" s="417"/>
      <c r="AI289" s="417"/>
      <c r="AJ289" s="417"/>
      <c r="AK289" s="417"/>
      <c r="AL289" s="417"/>
    </row>
    <row r="290" spans="21:38">
      <c r="U290" s="417"/>
      <c r="V290" s="417"/>
      <c r="W290" s="417"/>
      <c r="X290" s="417"/>
      <c r="Y290" s="417"/>
      <c r="Z290" s="417"/>
      <c r="AA290" s="417"/>
      <c r="AB290" s="417"/>
      <c r="AC290" s="417"/>
      <c r="AD290" s="417"/>
      <c r="AE290" s="417"/>
      <c r="AF290" s="417"/>
      <c r="AG290" s="417"/>
      <c r="AH290" s="417"/>
      <c r="AI290" s="417"/>
      <c r="AJ290" s="417"/>
      <c r="AK290" s="417"/>
      <c r="AL290" s="417"/>
    </row>
    <row r="291" spans="21:38">
      <c r="U291" s="417"/>
      <c r="V291" s="417"/>
      <c r="W291" s="417"/>
      <c r="X291" s="417"/>
      <c r="Y291" s="417"/>
      <c r="Z291" s="417"/>
      <c r="AA291" s="417"/>
      <c r="AB291" s="417"/>
      <c r="AC291" s="417"/>
      <c r="AD291" s="417"/>
      <c r="AE291" s="417"/>
      <c r="AF291" s="417"/>
      <c r="AG291" s="417"/>
      <c r="AH291" s="417"/>
      <c r="AI291" s="417"/>
      <c r="AJ291" s="417"/>
      <c r="AK291" s="417"/>
      <c r="AL291" s="417"/>
    </row>
    <row r="292" spans="21:38">
      <c r="U292" s="417"/>
      <c r="V292" s="417"/>
      <c r="W292" s="417"/>
      <c r="X292" s="417"/>
      <c r="Y292" s="417"/>
      <c r="Z292" s="417"/>
      <c r="AA292" s="417"/>
      <c r="AB292" s="417"/>
      <c r="AC292" s="417"/>
      <c r="AD292" s="417"/>
      <c r="AE292" s="417"/>
      <c r="AF292" s="417"/>
      <c r="AG292" s="417"/>
      <c r="AH292" s="417"/>
      <c r="AI292" s="417"/>
      <c r="AJ292" s="417"/>
      <c r="AK292" s="417"/>
      <c r="AL292" s="417"/>
    </row>
    <row r="293" spans="21:38">
      <c r="U293" s="417"/>
      <c r="V293" s="417"/>
      <c r="W293" s="417"/>
      <c r="X293" s="417"/>
      <c r="Y293" s="417"/>
      <c r="Z293" s="417"/>
      <c r="AA293" s="417"/>
      <c r="AB293" s="417"/>
      <c r="AC293" s="417"/>
      <c r="AD293" s="417"/>
      <c r="AE293" s="417"/>
      <c r="AF293" s="417"/>
      <c r="AG293" s="417"/>
      <c r="AH293" s="417"/>
      <c r="AI293" s="417"/>
      <c r="AJ293" s="417"/>
      <c r="AK293" s="417"/>
      <c r="AL293" s="417"/>
    </row>
    <row r="294" spans="21:38">
      <c r="U294" s="417"/>
      <c r="V294" s="417"/>
      <c r="W294" s="417"/>
      <c r="X294" s="417"/>
      <c r="Y294" s="417"/>
      <c r="Z294" s="417"/>
      <c r="AA294" s="417"/>
      <c r="AB294" s="417"/>
      <c r="AC294" s="417"/>
      <c r="AD294" s="417"/>
      <c r="AE294" s="417"/>
      <c r="AF294" s="417"/>
      <c r="AG294" s="417"/>
      <c r="AH294" s="417"/>
      <c r="AI294" s="417"/>
      <c r="AJ294" s="417"/>
      <c r="AK294" s="417"/>
      <c r="AL294" s="417"/>
    </row>
    <row r="295" spans="21:38">
      <c r="U295" s="417"/>
      <c r="V295" s="417"/>
      <c r="W295" s="417"/>
      <c r="X295" s="417"/>
      <c r="Y295" s="417"/>
      <c r="Z295" s="417"/>
      <c r="AA295" s="417"/>
      <c r="AB295" s="417"/>
      <c r="AC295" s="417"/>
      <c r="AD295" s="417"/>
      <c r="AE295" s="417"/>
      <c r="AF295" s="417"/>
      <c r="AG295" s="417"/>
      <c r="AH295" s="417"/>
      <c r="AI295" s="417"/>
      <c r="AJ295" s="417"/>
      <c r="AK295" s="417"/>
      <c r="AL295" s="417"/>
    </row>
    <row r="296" spans="21:38">
      <c r="U296" s="417"/>
      <c r="V296" s="417"/>
      <c r="W296" s="417"/>
      <c r="X296" s="417"/>
      <c r="Y296" s="417"/>
      <c r="Z296" s="417"/>
      <c r="AA296" s="417"/>
      <c r="AB296" s="417"/>
      <c r="AC296" s="417"/>
      <c r="AD296" s="417"/>
      <c r="AE296" s="417"/>
      <c r="AF296" s="417"/>
      <c r="AG296" s="417"/>
      <c r="AH296" s="417"/>
      <c r="AI296" s="417"/>
      <c r="AJ296" s="417"/>
      <c r="AK296" s="417"/>
      <c r="AL296" s="417"/>
    </row>
    <row r="297" spans="21:38">
      <c r="U297" s="417"/>
      <c r="V297" s="417"/>
      <c r="W297" s="417"/>
      <c r="X297" s="417"/>
      <c r="Y297" s="417"/>
      <c r="Z297" s="417"/>
      <c r="AA297" s="417"/>
      <c r="AB297" s="417"/>
      <c r="AC297" s="417"/>
      <c r="AD297" s="417"/>
      <c r="AE297" s="417"/>
      <c r="AF297" s="417"/>
      <c r="AG297" s="417"/>
      <c r="AH297" s="417"/>
      <c r="AI297" s="417"/>
      <c r="AJ297" s="417"/>
      <c r="AK297" s="417"/>
      <c r="AL297" s="417"/>
    </row>
    <row r="298" spans="21:38">
      <c r="U298" s="417"/>
      <c r="V298" s="417"/>
      <c r="W298" s="417"/>
      <c r="X298" s="417"/>
      <c r="Y298" s="417"/>
      <c r="Z298" s="417"/>
      <c r="AA298" s="417"/>
      <c r="AB298" s="417"/>
      <c r="AC298" s="417"/>
      <c r="AD298" s="417"/>
      <c r="AE298" s="417"/>
      <c r="AF298" s="417"/>
      <c r="AG298" s="417"/>
      <c r="AH298" s="417"/>
      <c r="AI298" s="417"/>
      <c r="AJ298" s="417"/>
      <c r="AK298" s="417"/>
      <c r="AL298" s="417"/>
    </row>
    <row r="299" spans="21:38">
      <c r="U299" s="417"/>
      <c r="V299" s="417"/>
      <c r="W299" s="417"/>
      <c r="X299" s="417"/>
      <c r="Y299" s="417"/>
      <c r="Z299" s="417"/>
      <c r="AA299" s="417"/>
      <c r="AB299" s="417"/>
      <c r="AC299" s="417"/>
      <c r="AD299" s="417"/>
      <c r="AE299" s="417"/>
      <c r="AF299" s="417"/>
      <c r="AG299" s="417"/>
      <c r="AH299" s="417"/>
      <c r="AI299" s="417"/>
      <c r="AJ299" s="417"/>
      <c r="AK299" s="417"/>
      <c r="AL299" s="417"/>
    </row>
    <row r="300" spans="21:38">
      <c r="U300" s="417"/>
      <c r="V300" s="417"/>
      <c r="W300" s="417"/>
      <c r="X300" s="417"/>
      <c r="Y300" s="417"/>
      <c r="Z300" s="417"/>
      <c r="AA300" s="417"/>
      <c r="AB300" s="417"/>
      <c r="AC300" s="417"/>
      <c r="AD300" s="417"/>
      <c r="AE300" s="417"/>
      <c r="AF300" s="417"/>
      <c r="AG300" s="417"/>
      <c r="AH300" s="417"/>
      <c r="AI300" s="417"/>
      <c r="AJ300" s="417"/>
      <c r="AK300" s="417"/>
      <c r="AL300" s="417"/>
    </row>
    <row r="301" spans="21:38">
      <c r="U301" s="417"/>
      <c r="V301" s="417"/>
      <c r="W301" s="417"/>
      <c r="X301" s="417"/>
      <c r="Y301" s="417"/>
      <c r="Z301" s="417"/>
      <c r="AA301" s="417"/>
      <c r="AB301" s="417"/>
      <c r="AC301" s="417"/>
      <c r="AD301" s="417"/>
      <c r="AE301" s="417"/>
      <c r="AF301" s="417"/>
      <c r="AG301" s="417"/>
      <c r="AH301" s="417"/>
      <c r="AI301" s="417"/>
      <c r="AJ301" s="417"/>
      <c r="AK301" s="417"/>
      <c r="AL301" s="417"/>
    </row>
    <row r="302" spans="21:38">
      <c r="U302" s="417"/>
      <c r="V302" s="417"/>
      <c r="W302" s="417"/>
      <c r="X302" s="417"/>
      <c r="Y302" s="417"/>
      <c r="Z302" s="417"/>
      <c r="AA302" s="417"/>
      <c r="AB302" s="417"/>
      <c r="AC302" s="417"/>
      <c r="AD302" s="417"/>
      <c r="AE302" s="417"/>
      <c r="AF302" s="417"/>
      <c r="AG302" s="417"/>
      <c r="AH302" s="417"/>
      <c r="AI302" s="417"/>
      <c r="AJ302" s="417"/>
      <c r="AK302" s="417"/>
      <c r="AL302" s="417"/>
    </row>
    <row r="303" spans="21:38">
      <c r="U303" s="417"/>
      <c r="V303" s="417"/>
      <c r="W303" s="417"/>
      <c r="X303" s="417"/>
      <c r="Y303" s="417"/>
      <c r="Z303" s="417"/>
      <c r="AA303" s="417"/>
      <c r="AB303" s="417"/>
      <c r="AC303" s="417"/>
      <c r="AD303" s="417"/>
      <c r="AE303" s="417"/>
      <c r="AF303" s="417"/>
      <c r="AG303" s="417"/>
      <c r="AH303" s="417"/>
      <c r="AI303" s="417"/>
      <c r="AJ303" s="417"/>
      <c r="AK303" s="417"/>
      <c r="AL303" s="417"/>
    </row>
    <row r="304" spans="21:38">
      <c r="U304" s="417"/>
      <c r="V304" s="417"/>
      <c r="W304" s="417"/>
      <c r="X304" s="417"/>
      <c r="Y304" s="417"/>
      <c r="Z304" s="417"/>
      <c r="AA304" s="417"/>
      <c r="AB304" s="417"/>
      <c r="AC304" s="417"/>
      <c r="AD304" s="417"/>
      <c r="AE304" s="417"/>
      <c r="AF304" s="417"/>
      <c r="AG304" s="417"/>
      <c r="AH304" s="417"/>
      <c r="AI304" s="417"/>
      <c r="AJ304" s="417"/>
      <c r="AK304" s="417"/>
      <c r="AL304" s="417"/>
    </row>
    <row r="305" spans="21:38">
      <c r="U305" s="417"/>
      <c r="V305" s="417"/>
      <c r="W305" s="417"/>
      <c r="X305" s="417"/>
      <c r="Y305" s="417"/>
      <c r="Z305" s="417"/>
      <c r="AA305" s="417"/>
      <c r="AB305" s="417"/>
      <c r="AC305" s="417"/>
      <c r="AD305" s="417"/>
      <c r="AE305" s="417"/>
      <c r="AF305" s="417"/>
      <c r="AG305" s="417"/>
      <c r="AH305" s="417"/>
      <c r="AI305" s="417"/>
      <c r="AJ305" s="417"/>
      <c r="AK305" s="417"/>
      <c r="AL305" s="417"/>
    </row>
    <row r="306" spans="21:38">
      <c r="U306" s="417"/>
      <c r="V306" s="417"/>
      <c r="W306" s="417"/>
      <c r="X306" s="417"/>
      <c r="Y306" s="417"/>
      <c r="Z306" s="417"/>
      <c r="AA306" s="417"/>
      <c r="AB306" s="417"/>
      <c r="AC306" s="417"/>
      <c r="AD306" s="417"/>
      <c r="AE306" s="417"/>
      <c r="AF306" s="417"/>
      <c r="AG306" s="417"/>
      <c r="AH306" s="417"/>
      <c r="AI306" s="417"/>
      <c r="AJ306" s="417"/>
      <c r="AK306" s="417"/>
      <c r="AL306" s="417"/>
    </row>
    <row r="307" spans="21:38">
      <c r="U307" s="417"/>
      <c r="V307" s="417"/>
      <c r="W307" s="417"/>
      <c r="X307" s="417"/>
      <c r="Y307" s="417"/>
      <c r="Z307" s="417"/>
      <c r="AA307" s="417"/>
      <c r="AB307" s="417"/>
      <c r="AC307" s="417"/>
      <c r="AD307" s="417"/>
      <c r="AE307" s="417"/>
      <c r="AF307" s="417"/>
      <c r="AG307" s="417"/>
      <c r="AH307" s="417"/>
      <c r="AI307" s="417"/>
      <c r="AJ307" s="417"/>
      <c r="AK307" s="417"/>
      <c r="AL307" s="417"/>
    </row>
    <row r="308" spans="21:38">
      <c r="U308" s="417"/>
      <c r="V308" s="417"/>
      <c r="W308" s="417"/>
      <c r="X308" s="417"/>
      <c r="Y308" s="417"/>
      <c r="Z308" s="417"/>
      <c r="AA308" s="417"/>
      <c r="AB308" s="417"/>
      <c r="AC308" s="417"/>
      <c r="AD308" s="417"/>
      <c r="AE308" s="417"/>
      <c r="AF308" s="417"/>
      <c r="AG308" s="417"/>
      <c r="AH308" s="417"/>
      <c r="AI308" s="417"/>
      <c r="AJ308" s="417"/>
      <c r="AK308" s="417"/>
      <c r="AL308" s="417"/>
    </row>
    <row r="309" spans="21:38">
      <c r="U309" s="417"/>
      <c r="V309" s="417"/>
      <c r="W309" s="417"/>
      <c r="X309" s="417"/>
      <c r="Y309" s="417"/>
      <c r="Z309" s="417"/>
      <c r="AA309" s="417"/>
      <c r="AB309" s="417"/>
      <c r="AC309" s="417"/>
      <c r="AD309" s="417"/>
      <c r="AE309" s="417"/>
      <c r="AF309" s="417"/>
      <c r="AG309" s="417"/>
      <c r="AH309" s="417"/>
      <c r="AI309" s="417"/>
      <c r="AJ309" s="417"/>
      <c r="AK309" s="417"/>
      <c r="AL309" s="417"/>
    </row>
    <row r="310" spans="21:38">
      <c r="U310" s="417"/>
      <c r="V310" s="417"/>
      <c r="W310" s="417"/>
      <c r="X310" s="417"/>
      <c r="Y310" s="417"/>
      <c r="Z310" s="417"/>
      <c r="AA310" s="417"/>
      <c r="AB310" s="417"/>
      <c r="AC310" s="417"/>
      <c r="AD310" s="417"/>
      <c r="AE310" s="417"/>
      <c r="AF310" s="417"/>
      <c r="AG310" s="417"/>
      <c r="AH310" s="417"/>
      <c r="AI310" s="417"/>
      <c r="AJ310" s="417"/>
      <c r="AK310" s="417"/>
      <c r="AL310" s="417"/>
    </row>
    <row r="311" spans="21:38">
      <c r="U311" s="417"/>
      <c r="V311" s="417"/>
      <c r="W311" s="417"/>
      <c r="X311" s="417"/>
      <c r="Y311" s="417"/>
      <c r="Z311" s="417"/>
      <c r="AA311" s="417"/>
      <c r="AB311" s="417"/>
      <c r="AC311" s="417"/>
      <c r="AD311" s="417"/>
      <c r="AE311" s="417"/>
      <c r="AF311" s="417"/>
      <c r="AG311" s="417"/>
      <c r="AH311" s="417"/>
      <c r="AI311" s="417"/>
      <c r="AJ311" s="417"/>
      <c r="AK311" s="417"/>
      <c r="AL311" s="417"/>
    </row>
    <row r="312" spans="21:38">
      <c r="U312" s="417"/>
      <c r="V312" s="417"/>
      <c r="W312" s="417"/>
      <c r="X312" s="417"/>
      <c r="Y312" s="417"/>
      <c r="Z312" s="417"/>
      <c r="AA312" s="417"/>
      <c r="AB312" s="417"/>
      <c r="AC312" s="417"/>
      <c r="AD312" s="417"/>
      <c r="AE312" s="417"/>
      <c r="AF312" s="417"/>
      <c r="AG312" s="417"/>
      <c r="AH312" s="417"/>
      <c r="AI312" s="417"/>
      <c r="AJ312" s="417"/>
      <c r="AK312" s="417"/>
      <c r="AL312" s="417"/>
    </row>
    <row r="313" spans="21:38">
      <c r="U313" s="417"/>
      <c r="V313" s="417"/>
      <c r="W313" s="417"/>
      <c r="X313" s="417"/>
      <c r="Y313" s="417"/>
      <c r="Z313" s="417"/>
      <c r="AA313" s="417"/>
      <c r="AB313" s="417"/>
      <c r="AC313" s="417"/>
      <c r="AD313" s="417"/>
      <c r="AE313" s="417"/>
      <c r="AF313" s="417"/>
      <c r="AG313" s="417"/>
      <c r="AH313" s="417"/>
      <c r="AI313" s="417"/>
      <c r="AJ313" s="417"/>
      <c r="AK313" s="417"/>
      <c r="AL313" s="417"/>
    </row>
    <row r="314" spans="21:38">
      <c r="U314" s="417"/>
      <c r="V314" s="417"/>
      <c r="W314" s="417"/>
      <c r="X314" s="417"/>
      <c r="Y314" s="417"/>
      <c r="Z314" s="417"/>
      <c r="AA314" s="417"/>
      <c r="AB314" s="417"/>
      <c r="AC314" s="417"/>
      <c r="AD314" s="417"/>
      <c r="AE314" s="417"/>
      <c r="AF314" s="417"/>
      <c r="AG314" s="417"/>
      <c r="AH314" s="417"/>
      <c r="AI314" s="417"/>
      <c r="AJ314" s="417"/>
      <c r="AK314" s="417"/>
      <c r="AL314" s="417"/>
    </row>
    <row r="315" spans="21:38">
      <c r="U315" s="417"/>
      <c r="V315" s="417"/>
      <c r="W315" s="417"/>
      <c r="X315" s="417"/>
      <c r="Y315" s="417"/>
      <c r="Z315" s="417"/>
      <c r="AA315" s="417"/>
      <c r="AB315" s="417"/>
      <c r="AC315" s="417"/>
      <c r="AD315" s="417"/>
      <c r="AE315" s="417"/>
      <c r="AF315" s="417"/>
      <c r="AG315" s="417"/>
      <c r="AH315" s="417"/>
      <c r="AI315" s="417"/>
      <c r="AJ315" s="417"/>
      <c r="AK315" s="417"/>
      <c r="AL315" s="417"/>
    </row>
    <row r="316" spans="21:38">
      <c r="U316" s="417"/>
      <c r="V316" s="417"/>
      <c r="W316" s="417"/>
      <c r="X316" s="417"/>
      <c r="Y316" s="417"/>
      <c r="Z316" s="417"/>
      <c r="AA316" s="417"/>
      <c r="AB316" s="417"/>
      <c r="AC316" s="417"/>
      <c r="AD316" s="417"/>
      <c r="AE316" s="417"/>
      <c r="AF316" s="417"/>
      <c r="AG316" s="417"/>
      <c r="AH316" s="417"/>
      <c r="AI316" s="417"/>
      <c r="AJ316" s="417"/>
      <c r="AK316" s="417"/>
      <c r="AL316" s="417"/>
    </row>
    <row r="317" spans="21:38">
      <c r="U317" s="417"/>
      <c r="V317" s="417"/>
      <c r="W317" s="417"/>
      <c r="X317" s="417"/>
      <c r="Y317" s="417"/>
      <c r="Z317" s="417"/>
      <c r="AA317" s="417"/>
      <c r="AB317" s="417"/>
      <c r="AC317" s="417"/>
      <c r="AD317" s="417"/>
      <c r="AE317" s="417"/>
      <c r="AF317" s="417"/>
      <c r="AG317" s="417"/>
      <c r="AH317" s="417"/>
      <c r="AI317" s="417"/>
      <c r="AJ317" s="417"/>
      <c r="AK317" s="417"/>
      <c r="AL317" s="417"/>
    </row>
    <row r="318" spans="21:38">
      <c r="U318" s="417"/>
      <c r="V318" s="417"/>
      <c r="W318" s="417"/>
      <c r="X318" s="417"/>
      <c r="Y318" s="417"/>
      <c r="Z318" s="417"/>
      <c r="AA318" s="417"/>
      <c r="AB318" s="417"/>
      <c r="AC318" s="417"/>
      <c r="AD318" s="417"/>
      <c r="AE318" s="417"/>
      <c r="AF318" s="417"/>
      <c r="AG318" s="417"/>
      <c r="AH318" s="417"/>
      <c r="AI318" s="417"/>
      <c r="AJ318" s="417"/>
      <c r="AK318" s="417"/>
      <c r="AL318" s="417"/>
    </row>
    <row r="319" spans="21:38">
      <c r="U319" s="417"/>
      <c r="V319" s="417"/>
      <c r="W319" s="417"/>
      <c r="X319" s="417"/>
      <c r="Y319" s="417"/>
      <c r="Z319" s="417"/>
      <c r="AA319" s="417"/>
      <c r="AB319" s="417"/>
      <c r="AC319" s="417"/>
      <c r="AD319" s="417"/>
      <c r="AE319" s="417"/>
      <c r="AF319" s="417"/>
      <c r="AG319" s="417"/>
      <c r="AH319" s="417"/>
      <c r="AI319" s="417"/>
      <c r="AJ319" s="417"/>
      <c r="AK319" s="417"/>
      <c r="AL319" s="417"/>
    </row>
    <row r="320" spans="21:38">
      <c r="U320" s="417"/>
      <c r="V320" s="417"/>
      <c r="W320" s="417"/>
      <c r="X320" s="417"/>
      <c r="Y320" s="417"/>
      <c r="Z320" s="417"/>
      <c r="AA320" s="417"/>
      <c r="AB320" s="417"/>
      <c r="AC320" s="417"/>
      <c r="AD320" s="417"/>
      <c r="AE320" s="417"/>
      <c r="AF320" s="417"/>
      <c r="AG320" s="417"/>
      <c r="AH320" s="417"/>
      <c r="AI320" s="417"/>
      <c r="AJ320" s="417"/>
      <c r="AK320" s="417"/>
      <c r="AL320" s="417"/>
    </row>
    <row r="321" spans="21:38">
      <c r="U321" s="417"/>
      <c r="V321" s="417"/>
      <c r="W321" s="417"/>
      <c r="X321" s="417"/>
      <c r="Y321" s="417"/>
      <c r="Z321" s="417"/>
      <c r="AA321" s="417"/>
      <c r="AB321" s="417"/>
      <c r="AC321" s="417"/>
      <c r="AD321" s="417"/>
      <c r="AE321" s="417"/>
      <c r="AF321" s="417"/>
      <c r="AG321" s="417"/>
      <c r="AH321" s="417"/>
      <c r="AI321" s="417"/>
      <c r="AJ321" s="417"/>
      <c r="AK321" s="417"/>
      <c r="AL321" s="417"/>
    </row>
    <row r="322" spans="21:38">
      <c r="U322" s="417"/>
      <c r="V322" s="417"/>
      <c r="W322" s="417"/>
      <c r="X322" s="417"/>
      <c r="Y322" s="417"/>
      <c r="Z322" s="417"/>
      <c r="AA322" s="417"/>
      <c r="AB322" s="417"/>
      <c r="AC322" s="417"/>
      <c r="AD322" s="417"/>
      <c r="AE322" s="417"/>
      <c r="AF322" s="417"/>
      <c r="AG322" s="417"/>
      <c r="AH322" s="417"/>
      <c r="AI322" s="417"/>
      <c r="AJ322" s="417"/>
      <c r="AK322" s="417"/>
      <c r="AL322" s="417"/>
    </row>
    <row r="323" spans="21:38">
      <c r="U323" s="417"/>
      <c r="V323" s="417"/>
      <c r="W323" s="417"/>
      <c r="X323" s="417"/>
      <c r="Y323" s="417"/>
      <c r="Z323" s="417"/>
      <c r="AA323" s="417"/>
      <c r="AB323" s="417"/>
      <c r="AC323" s="417"/>
      <c r="AD323" s="417"/>
      <c r="AE323" s="417"/>
      <c r="AF323" s="417"/>
      <c r="AG323" s="417"/>
      <c r="AH323" s="417"/>
      <c r="AI323" s="417"/>
      <c r="AJ323" s="417"/>
      <c r="AK323" s="417"/>
      <c r="AL323" s="417"/>
    </row>
    <row r="324" spans="21:38">
      <c r="U324" s="417"/>
      <c r="V324" s="417"/>
      <c r="W324" s="417"/>
      <c r="X324" s="417"/>
      <c r="Y324" s="417"/>
      <c r="Z324" s="417"/>
      <c r="AA324" s="417"/>
      <c r="AB324" s="417"/>
      <c r="AC324" s="417"/>
      <c r="AD324" s="417"/>
      <c r="AE324" s="417"/>
      <c r="AF324" s="417"/>
      <c r="AG324" s="417"/>
      <c r="AH324" s="417"/>
      <c r="AI324" s="417"/>
      <c r="AJ324" s="417"/>
      <c r="AK324" s="417"/>
      <c r="AL324" s="417"/>
    </row>
    <row r="325" spans="21:38">
      <c r="U325" s="417"/>
      <c r="V325" s="417"/>
      <c r="W325" s="417"/>
      <c r="X325" s="417"/>
      <c r="Y325" s="417"/>
      <c r="Z325" s="417"/>
      <c r="AA325" s="417"/>
      <c r="AB325" s="417"/>
      <c r="AC325" s="417"/>
      <c r="AD325" s="417"/>
      <c r="AE325" s="417"/>
      <c r="AF325" s="417"/>
      <c r="AG325" s="417"/>
      <c r="AH325" s="417"/>
      <c r="AI325" s="417"/>
      <c r="AJ325" s="417"/>
      <c r="AK325" s="417"/>
      <c r="AL325" s="417"/>
    </row>
    <row r="326" spans="21:38">
      <c r="U326" s="417"/>
      <c r="V326" s="417"/>
      <c r="W326" s="417"/>
      <c r="X326" s="417"/>
      <c r="Y326" s="417"/>
      <c r="Z326" s="417"/>
      <c r="AA326" s="417"/>
      <c r="AB326" s="417"/>
      <c r="AC326" s="417"/>
      <c r="AD326" s="417"/>
      <c r="AE326" s="417"/>
      <c r="AF326" s="417"/>
      <c r="AG326" s="417"/>
      <c r="AH326" s="417"/>
      <c r="AI326" s="417"/>
      <c r="AJ326" s="417"/>
      <c r="AK326" s="417"/>
      <c r="AL326" s="417"/>
    </row>
    <row r="327" spans="21:38">
      <c r="U327" s="417"/>
      <c r="V327" s="417"/>
      <c r="W327" s="417"/>
      <c r="X327" s="417"/>
      <c r="Y327" s="417"/>
      <c r="Z327" s="417"/>
      <c r="AA327" s="417"/>
      <c r="AB327" s="417"/>
      <c r="AC327" s="417"/>
      <c r="AD327" s="417"/>
      <c r="AE327" s="417"/>
      <c r="AF327" s="417"/>
      <c r="AG327" s="417"/>
      <c r="AH327" s="417"/>
      <c r="AI327" s="417"/>
      <c r="AJ327" s="417"/>
      <c r="AK327" s="417"/>
      <c r="AL327" s="417"/>
    </row>
    <row r="328" spans="21:38">
      <c r="U328" s="417"/>
      <c r="V328" s="417"/>
      <c r="W328" s="417"/>
      <c r="X328" s="417"/>
      <c r="Y328" s="417"/>
      <c r="Z328" s="417"/>
      <c r="AA328" s="417"/>
      <c r="AB328" s="417"/>
      <c r="AC328" s="417"/>
      <c r="AD328" s="417"/>
      <c r="AE328" s="417"/>
      <c r="AF328" s="417"/>
      <c r="AG328" s="417"/>
      <c r="AH328" s="417"/>
      <c r="AI328" s="417"/>
      <c r="AJ328" s="417"/>
      <c r="AK328" s="417"/>
      <c r="AL328" s="417"/>
    </row>
    <row r="329" spans="21:38">
      <c r="U329" s="417"/>
      <c r="V329" s="417"/>
      <c r="W329" s="417"/>
      <c r="X329" s="417"/>
      <c r="Y329" s="417"/>
      <c r="Z329" s="417"/>
      <c r="AA329" s="417"/>
      <c r="AB329" s="417"/>
      <c r="AC329" s="417"/>
      <c r="AD329" s="417"/>
      <c r="AE329" s="417"/>
      <c r="AF329" s="417"/>
      <c r="AG329" s="417"/>
      <c r="AH329" s="417"/>
      <c r="AI329" s="417"/>
      <c r="AJ329" s="417"/>
      <c r="AK329" s="417"/>
      <c r="AL329" s="417"/>
    </row>
    <row r="330" spans="21:38">
      <c r="U330" s="417"/>
      <c r="V330" s="417"/>
      <c r="W330" s="417"/>
      <c r="X330" s="417"/>
      <c r="Y330" s="417"/>
      <c r="Z330" s="417"/>
      <c r="AA330" s="417"/>
      <c r="AB330" s="417"/>
      <c r="AC330" s="417"/>
      <c r="AD330" s="417"/>
      <c r="AE330" s="417"/>
      <c r="AF330" s="417"/>
      <c r="AG330" s="417"/>
      <c r="AH330" s="417"/>
      <c r="AI330" s="417"/>
      <c r="AJ330" s="417"/>
      <c r="AK330" s="417"/>
      <c r="AL330" s="417"/>
    </row>
    <row r="331" spans="21:38">
      <c r="U331" s="417"/>
      <c r="V331" s="417"/>
      <c r="W331" s="417"/>
      <c r="X331" s="417"/>
      <c r="Y331" s="417"/>
      <c r="Z331" s="417"/>
      <c r="AA331" s="417"/>
      <c r="AB331" s="417"/>
      <c r="AC331" s="417"/>
      <c r="AD331" s="417"/>
      <c r="AE331" s="417"/>
      <c r="AF331" s="417"/>
      <c r="AG331" s="417"/>
      <c r="AH331" s="417"/>
      <c r="AI331" s="417"/>
      <c r="AJ331" s="417"/>
      <c r="AK331" s="417"/>
      <c r="AL331" s="417"/>
    </row>
    <row r="332" spans="21:38">
      <c r="U332" s="417"/>
      <c r="V332" s="417"/>
      <c r="W332" s="417"/>
      <c r="X332" s="417"/>
      <c r="Y332" s="417"/>
      <c r="Z332" s="417"/>
      <c r="AA332" s="417"/>
      <c r="AB332" s="417"/>
      <c r="AC332" s="417"/>
      <c r="AD332" s="417"/>
      <c r="AE332" s="417"/>
      <c r="AF332" s="417"/>
      <c r="AG332" s="417"/>
      <c r="AH332" s="417"/>
      <c r="AI332" s="417"/>
      <c r="AJ332" s="417"/>
      <c r="AK332" s="417"/>
      <c r="AL332" s="417"/>
    </row>
    <row r="333" spans="21:38">
      <c r="U333" s="417"/>
      <c r="V333" s="417"/>
      <c r="W333" s="417"/>
      <c r="X333" s="417"/>
      <c r="Y333" s="417"/>
      <c r="Z333" s="417"/>
      <c r="AA333" s="417"/>
      <c r="AB333" s="417"/>
      <c r="AC333" s="417"/>
      <c r="AD333" s="417"/>
      <c r="AE333" s="417"/>
      <c r="AF333" s="417"/>
      <c r="AG333" s="417"/>
      <c r="AH333" s="417"/>
      <c r="AI333" s="417"/>
      <c r="AJ333" s="417"/>
      <c r="AK333" s="417"/>
      <c r="AL333" s="417"/>
    </row>
    <row r="334" spans="21:38">
      <c r="U334" s="417"/>
      <c r="V334" s="417"/>
      <c r="W334" s="417"/>
      <c r="X334" s="417"/>
      <c r="Y334" s="417"/>
      <c r="Z334" s="417"/>
      <c r="AA334" s="417"/>
      <c r="AB334" s="417"/>
      <c r="AC334" s="417"/>
      <c r="AD334" s="417"/>
      <c r="AE334" s="417"/>
      <c r="AF334" s="417"/>
      <c r="AG334" s="417"/>
      <c r="AH334" s="417"/>
      <c r="AI334" s="417"/>
      <c r="AJ334" s="417"/>
      <c r="AK334" s="417"/>
      <c r="AL334" s="417"/>
    </row>
    <row r="335" spans="21:38">
      <c r="U335" s="417"/>
      <c r="V335" s="417"/>
      <c r="W335" s="417"/>
      <c r="X335" s="417"/>
      <c r="Y335" s="417"/>
      <c r="Z335" s="417"/>
      <c r="AA335" s="417"/>
      <c r="AB335" s="417"/>
      <c r="AC335" s="417"/>
      <c r="AD335" s="417"/>
      <c r="AE335" s="417"/>
      <c r="AF335" s="417"/>
      <c r="AG335" s="417"/>
      <c r="AH335" s="417"/>
      <c r="AI335" s="417"/>
      <c r="AJ335" s="417"/>
      <c r="AK335" s="417"/>
      <c r="AL335" s="417"/>
    </row>
    <row r="336" spans="21:38">
      <c r="U336" s="417"/>
      <c r="V336" s="417"/>
      <c r="W336" s="417"/>
      <c r="X336" s="417"/>
      <c r="Y336" s="417"/>
      <c r="Z336" s="417"/>
      <c r="AA336" s="417"/>
      <c r="AB336" s="417"/>
      <c r="AC336" s="417"/>
      <c r="AD336" s="417"/>
      <c r="AE336" s="417"/>
      <c r="AF336" s="417"/>
      <c r="AG336" s="417"/>
      <c r="AH336" s="417"/>
      <c r="AI336" s="417"/>
      <c r="AJ336" s="417"/>
      <c r="AK336" s="417"/>
      <c r="AL336" s="417"/>
    </row>
    <row r="337" spans="21:38">
      <c r="U337" s="417"/>
      <c r="V337" s="417"/>
      <c r="W337" s="417"/>
      <c r="X337" s="417"/>
      <c r="Y337" s="417"/>
      <c r="Z337" s="417"/>
      <c r="AA337" s="417"/>
      <c r="AB337" s="417"/>
      <c r="AC337" s="417"/>
      <c r="AD337" s="417"/>
      <c r="AE337" s="417"/>
      <c r="AF337" s="417"/>
      <c r="AG337" s="417"/>
      <c r="AH337" s="417"/>
      <c r="AI337" s="417"/>
      <c r="AJ337" s="417"/>
      <c r="AK337" s="417"/>
      <c r="AL337" s="417"/>
    </row>
    <row r="338" spans="21:38">
      <c r="U338" s="417"/>
      <c r="V338" s="417"/>
      <c r="W338" s="417"/>
      <c r="X338" s="417"/>
      <c r="Y338" s="417"/>
      <c r="Z338" s="417"/>
      <c r="AA338" s="417"/>
      <c r="AB338" s="417"/>
      <c r="AC338" s="417"/>
      <c r="AD338" s="417"/>
      <c r="AE338" s="417"/>
      <c r="AF338" s="417"/>
      <c r="AG338" s="417"/>
      <c r="AH338" s="417"/>
      <c r="AI338" s="417"/>
      <c r="AJ338" s="417"/>
      <c r="AK338" s="417"/>
      <c r="AL338" s="417"/>
    </row>
    <row r="339" spans="21:38">
      <c r="U339" s="417"/>
      <c r="V339" s="417"/>
      <c r="W339" s="417"/>
      <c r="X339" s="417"/>
      <c r="Y339" s="417"/>
      <c r="Z339" s="417"/>
      <c r="AA339" s="417"/>
      <c r="AB339" s="417"/>
      <c r="AC339" s="417"/>
      <c r="AD339" s="417"/>
      <c r="AE339" s="417"/>
      <c r="AF339" s="417"/>
      <c r="AG339" s="417"/>
      <c r="AH339" s="417"/>
      <c r="AI339" s="417"/>
      <c r="AJ339" s="417"/>
      <c r="AK339" s="417"/>
      <c r="AL339" s="417"/>
    </row>
    <row r="340" spans="21:38">
      <c r="U340" s="417"/>
      <c r="V340" s="417"/>
      <c r="W340" s="417"/>
      <c r="X340" s="417"/>
      <c r="Y340" s="417"/>
      <c r="Z340" s="417"/>
      <c r="AA340" s="417"/>
      <c r="AB340" s="417"/>
      <c r="AC340" s="417"/>
      <c r="AD340" s="417"/>
      <c r="AE340" s="417"/>
      <c r="AF340" s="417"/>
      <c r="AG340" s="417"/>
      <c r="AH340" s="417"/>
      <c r="AI340" s="417"/>
      <c r="AJ340" s="417"/>
      <c r="AK340" s="417"/>
      <c r="AL340" s="417"/>
    </row>
    <row r="341" spans="21:38">
      <c r="U341" s="417"/>
      <c r="V341" s="417"/>
      <c r="W341" s="417"/>
      <c r="X341" s="417"/>
      <c r="Y341" s="417"/>
      <c r="Z341" s="417"/>
      <c r="AA341" s="417"/>
      <c r="AB341" s="417"/>
      <c r="AC341" s="417"/>
      <c r="AD341" s="417"/>
      <c r="AE341" s="417"/>
      <c r="AF341" s="417"/>
      <c r="AG341" s="417"/>
      <c r="AH341" s="417"/>
      <c r="AI341" s="417"/>
      <c r="AJ341" s="417"/>
      <c r="AK341" s="417"/>
      <c r="AL341" s="417"/>
    </row>
    <row r="342" spans="21:38">
      <c r="U342" s="417"/>
      <c r="V342" s="417"/>
      <c r="W342" s="417"/>
      <c r="X342" s="417"/>
      <c r="Y342" s="417"/>
      <c r="Z342" s="417"/>
      <c r="AA342" s="417"/>
      <c r="AB342" s="417"/>
      <c r="AC342" s="417"/>
      <c r="AD342" s="417"/>
      <c r="AE342" s="417"/>
      <c r="AF342" s="417"/>
      <c r="AG342" s="417"/>
      <c r="AH342" s="417"/>
      <c r="AI342" s="417"/>
      <c r="AJ342" s="417"/>
      <c r="AK342" s="417"/>
      <c r="AL342" s="417"/>
    </row>
    <row r="343" spans="21:38">
      <c r="U343" s="417"/>
      <c r="V343" s="417"/>
      <c r="W343" s="417"/>
      <c r="X343" s="417"/>
      <c r="Y343" s="417"/>
      <c r="Z343" s="417"/>
      <c r="AA343" s="417"/>
      <c r="AB343" s="417"/>
      <c r="AC343" s="417"/>
      <c r="AD343" s="417"/>
      <c r="AE343" s="417"/>
      <c r="AF343" s="417"/>
      <c r="AG343" s="417"/>
      <c r="AH343" s="417"/>
      <c r="AI343" s="417"/>
      <c r="AJ343" s="417"/>
      <c r="AK343" s="417"/>
      <c r="AL343" s="417"/>
    </row>
    <row r="344" spans="21:38">
      <c r="U344" s="417"/>
      <c r="V344" s="417"/>
      <c r="W344" s="417"/>
      <c r="X344" s="417"/>
      <c r="Y344" s="417"/>
      <c r="Z344" s="417"/>
      <c r="AA344" s="417"/>
      <c r="AB344" s="417"/>
      <c r="AC344" s="417"/>
      <c r="AD344" s="417"/>
      <c r="AE344" s="417"/>
      <c r="AF344" s="417"/>
      <c r="AG344" s="417"/>
      <c r="AH344" s="417"/>
      <c r="AI344" s="417"/>
      <c r="AJ344" s="417"/>
      <c r="AK344" s="417"/>
      <c r="AL344" s="417"/>
    </row>
    <row r="345" spans="21:38">
      <c r="U345" s="417"/>
      <c r="V345" s="417"/>
      <c r="W345" s="417"/>
      <c r="X345" s="417"/>
      <c r="Y345" s="417"/>
      <c r="Z345" s="417"/>
      <c r="AA345" s="417"/>
      <c r="AB345" s="417"/>
      <c r="AC345" s="417"/>
      <c r="AD345" s="417"/>
      <c r="AE345" s="417"/>
      <c r="AF345" s="417"/>
      <c r="AG345" s="417"/>
      <c r="AH345" s="417"/>
      <c r="AI345" s="417"/>
      <c r="AJ345" s="417"/>
      <c r="AK345" s="417"/>
      <c r="AL345" s="417"/>
    </row>
    <row r="346" spans="21:38">
      <c r="U346" s="417"/>
      <c r="V346" s="417"/>
      <c r="W346" s="417"/>
      <c r="X346" s="417"/>
      <c r="Y346" s="417"/>
      <c r="Z346" s="417"/>
      <c r="AA346" s="417"/>
      <c r="AB346" s="417"/>
      <c r="AC346" s="417"/>
      <c r="AD346" s="417"/>
      <c r="AE346" s="417"/>
      <c r="AF346" s="417"/>
      <c r="AG346" s="417"/>
      <c r="AH346" s="417"/>
      <c r="AI346" s="417"/>
      <c r="AJ346" s="417"/>
      <c r="AK346" s="417"/>
      <c r="AL346" s="417"/>
    </row>
    <row r="347" spans="21:38">
      <c r="U347" s="417"/>
      <c r="V347" s="417"/>
      <c r="W347" s="417"/>
      <c r="X347" s="417"/>
      <c r="Y347" s="417"/>
      <c r="Z347" s="417"/>
      <c r="AA347" s="417"/>
      <c r="AB347" s="417"/>
      <c r="AC347" s="417"/>
      <c r="AD347" s="417"/>
      <c r="AE347" s="417"/>
      <c r="AF347" s="417"/>
      <c r="AG347" s="417"/>
      <c r="AH347" s="417"/>
      <c r="AI347" s="417"/>
      <c r="AJ347" s="417"/>
      <c r="AK347" s="417"/>
      <c r="AL347" s="417"/>
    </row>
    <row r="348" spans="21:38">
      <c r="U348" s="417"/>
      <c r="V348" s="417"/>
      <c r="W348" s="417"/>
      <c r="X348" s="417"/>
      <c r="Y348" s="417"/>
      <c r="Z348" s="417"/>
      <c r="AA348" s="417"/>
      <c r="AB348" s="417"/>
      <c r="AC348" s="417"/>
      <c r="AD348" s="417"/>
      <c r="AE348" s="417"/>
      <c r="AF348" s="417"/>
      <c r="AG348" s="417"/>
      <c r="AH348" s="417"/>
      <c r="AI348" s="417"/>
      <c r="AJ348" s="417"/>
      <c r="AK348" s="417"/>
      <c r="AL348" s="417"/>
    </row>
    <row r="349" spans="21:38">
      <c r="U349" s="417"/>
      <c r="V349" s="417"/>
      <c r="W349" s="417"/>
      <c r="X349" s="417"/>
      <c r="Y349" s="417"/>
      <c r="Z349" s="417"/>
      <c r="AA349" s="417"/>
      <c r="AB349" s="417"/>
      <c r="AC349" s="417"/>
      <c r="AD349" s="417"/>
      <c r="AE349" s="417"/>
      <c r="AF349" s="417"/>
      <c r="AG349" s="417"/>
      <c r="AH349" s="417"/>
      <c r="AI349" s="417"/>
      <c r="AJ349" s="417"/>
      <c r="AK349" s="417"/>
      <c r="AL349" s="417"/>
    </row>
    <row r="350" spans="21:38">
      <c r="U350" s="417"/>
      <c r="V350" s="417"/>
      <c r="W350" s="417"/>
      <c r="X350" s="417"/>
      <c r="Y350" s="417"/>
      <c r="Z350" s="417"/>
      <c r="AA350" s="417"/>
      <c r="AB350" s="417"/>
      <c r="AC350" s="417"/>
      <c r="AD350" s="417"/>
      <c r="AE350" s="417"/>
      <c r="AF350" s="417"/>
      <c r="AG350" s="417"/>
      <c r="AH350" s="417"/>
      <c r="AI350" s="417"/>
      <c r="AJ350" s="417"/>
      <c r="AK350" s="417"/>
      <c r="AL350" s="417"/>
    </row>
    <row r="351" spans="21:38">
      <c r="U351" s="417"/>
      <c r="V351" s="417"/>
      <c r="W351" s="417"/>
      <c r="X351" s="417"/>
      <c r="Y351" s="417"/>
      <c r="Z351" s="417"/>
      <c r="AA351" s="417"/>
      <c r="AB351" s="417"/>
      <c r="AC351" s="417"/>
      <c r="AD351" s="417"/>
      <c r="AE351" s="417"/>
      <c r="AF351" s="417"/>
      <c r="AG351" s="417"/>
      <c r="AH351" s="417"/>
      <c r="AI351" s="417"/>
      <c r="AJ351" s="417"/>
      <c r="AK351" s="417"/>
      <c r="AL351" s="417"/>
    </row>
    <row r="352" spans="21:38">
      <c r="U352" s="417"/>
      <c r="V352" s="417"/>
      <c r="W352" s="417"/>
      <c r="X352" s="417"/>
      <c r="Y352" s="417"/>
      <c r="Z352" s="417"/>
      <c r="AA352" s="417"/>
      <c r="AB352" s="417"/>
      <c r="AC352" s="417"/>
      <c r="AD352" s="417"/>
      <c r="AE352" s="417"/>
      <c r="AF352" s="417"/>
      <c r="AG352" s="417"/>
      <c r="AH352" s="417"/>
      <c r="AI352" s="417"/>
      <c r="AJ352" s="417"/>
      <c r="AK352" s="417"/>
      <c r="AL352" s="417"/>
    </row>
    <row r="353" spans="21:38">
      <c r="U353" s="417"/>
      <c r="V353" s="417"/>
      <c r="W353" s="417"/>
      <c r="X353" s="417"/>
      <c r="Y353" s="417"/>
      <c r="Z353" s="417"/>
      <c r="AA353" s="417"/>
      <c r="AB353" s="417"/>
      <c r="AC353" s="417"/>
      <c r="AD353" s="417"/>
      <c r="AE353" s="417"/>
      <c r="AF353" s="417"/>
      <c r="AG353" s="417"/>
      <c r="AH353" s="417"/>
      <c r="AI353" s="417"/>
      <c r="AJ353" s="417"/>
      <c r="AK353" s="417"/>
      <c r="AL353" s="417"/>
    </row>
    <row r="354" spans="21:38">
      <c r="U354" s="417"/>
      <c r="V354" s="417"/>
      <c r="W354" s="417"/>
      <c r="X354" s="417"/>
      <c r="Y354" s="417"/>
      <c r="Z354" s="417"/>
      <c r="AA354" s="417"/>
      <c r="AB354" s="417"/>
      <c r="AC354" s="417"/>
      <c r="AD354" s="417"/>
      <c r="AE354" s="417"/>
      <c r="AF354" s="417"/>
      <c r="AG354" s="417"/>
      <c r="AH354" s="417"/>
      <c r="AI354" s="417"/>
      <c r="AJ354" s="417"/>
      <c r="AK354" s="417"/>
      <c r="AL354" s="417"/>
    </row>
    <row r="355" spans="21:38">
      <c r="U355" s="417"/>
      <c r="V355" s="417"/>
      <c r="W355" s="417"/>
      <c r="X355" s="417"/>
      <c r="Y355" s="417"/>
      <c r="Z355" s="417"/>
      <c r="AA355" s="417"/>
      <c r="AB355" s="417"/>
      <c r="AC355" s="417"/>
      <c r="AD355" s="417"/>
      <c r="AE355" s="417"/>
      <c r="AF355" s="417"/>
      <c r="AG355" s="417"/>
      <c r="AH355" s="417"/>
      <c r="AI355" s="417"/>
      <c r="AJ355" s="417"/>
      <c r="AK355" s="417"/>
      <c r="AL355" s="417"/>
    </row>
    <row r="356" spans="21:38">
      <c r="U356" s="417"/>
      <c r="V356" s="417"/>
      <c r="W356" s="417"/>
      <c r="X356" s="417"/>
      <c r="Y356" s="417"/>
      <c r="Z356" s="417"/>
      <c r="AA356" s="417"/>
      <c r="AB356" s="417"/>
      <c r="AC356" s="417"/>
      <c r="AD356" s="417"/>
      <c r="AE356" s="417"/>
      <c r="AF356" s="417"/>
      <c r="AG356" s="417"/>
      <c r="AH356" s="417"/>
      <c r="AI356" s="417"/>
      <c r="AJ356" s="417"/>
      <c r="AK356" s="417"/>
      <c r="AL356" s="417"/>
    </row>
    <row r="357" spans="21:38">
      <c r="U357" s="417"/>
      <c r="V357" s="417"/>
      <c r="W357" s="417"/>
      <c r="X357" s="417"/>
      <c r="Y357" s="417"/>
      <c r="Z357" s="417"/>
      <c r="AA357" s="417"/>
      <c r="AB357" s="417"/>
      <c r="AC357" s="417"/>
      <c r="AD357" s="417"/>
      <c r="AE357" s="417"/>
      <c r="AF357" s="417"/>
      <c r="AG357" s="417"/>
      <c r="AH357" s="417"/>
      <c r="AI357" s="417"/>
      <c r="AJ357" s="417"/>
      <c r="AK357" s="417"/>
      <c r="AL357" s="417"/>
    </row>
    <row r="358" spans="21:38">
      <c r="U358" s="417"/>
      <c r="V358" s="417"/>
      <c r="W358" s="417"/>
      <c r="X358" s="417"/>
      <c r="Y358" s="417"/>
      <c r="Z358" s="417"/>
      <c r="AA358" s="417"/>
      <c r="AB358" s="417"/>
      <c r="AC358" s="417"/>
      <c r="AD358" s="417"/>
      <c r="AE358" s="417"/>
      <c r="AF358" s="417"/>
      <c r="AG358" s="417"/>
      <c r="AH358" s="417"/>
      <c r="AI358" s="417"/>
      <c r="AJ358" s="417"/>
      <c r="AK358" s="417"/>
      <c r="AL358" s="417"/>
    </row>
    <row r="359" spans="21:38">
      <c r="U359" s="417"/>
      <c r="V359" s="417"/>
      <c r="W359" s="417"/>
      <c r="X359" s="417"/>
      <c r="Y359" s="417"/>
      <c r="Z359" s="417"/>
      <c r="AA359" s="417"/>
      <c r="AB359" s="417"/>
      <c r="AC359" s="417"/>
      <c r="AD359" s="417"/>
      <c r="AE359" s="417"/>
      <c r="AF359" s="417"/>
      <c r="AG359" s="417"/>
      <c r="AH359" s="417"/>
      <c r="AI359" s="417"/>
      <c r="AJ359" s="417"/>
      <c r="AK359" s="417"/>
      <c r="AL359" s="417"/>
    </row>
    <row r="360" spans="21:38">
      <c r="U360" s="417"/>
      <c r="V360" s="417"/>
      <c r="W360" s="417"/>
      <c r="X360" s="417"/>
      <c r="Y360" s="417"/>
      <c r="Z360" s="417"/>
      <c r="AA360" s="417"/>
      <c r="AB360" s="417"/>
      <c r="AC360" s="417"/>
      <c r="AD360" s="417"/>
      <c r="AE360" s="417"/>
      <c r="AF360" s="417"/>
      <c r="AG360" s="417"/>
      <c r="AH360" s="417"/>
      <c r="AI360" s="417"/>
      <c r="AJ360" s="417"/>
      <c r="AK360" s="417"/>
      <c r="AL360" s="417"/>
    </row>
    <row r="361" spans="21:38">
      <c r="U361" s="417"/>
      <c r="V361" s="417"/>
      <c r="W361" s="417"/>
      <c r="X361" s="417"/>
      <c r="Y361" s="417"/>
      <c r="Z361" s="417"/>
      <c r="AA361" s="417"/>
      <c r="AB361" s="417"/>
      <c r="AC361" s="417"/>
      <c r="AD361" s="417"/>
      <c r="AE361" s="417"/>
      <c r="AF361" s="417"/>
      <c r="AG361" s="417"/>
      <c r="AH361" s="417"/>
      <c r="AI361" s="417"/>
      <c r="AJ361" s="417"/>
      <c r="AK361" s="417"/>
      <c r="AL361" s="417"/>
    </row>
    <row r="362" spans="21:38">
      <c r="U362" s="417"/>
      <c r="V362" s="417"/>
      <c r="W362" s="417"/>
      <c r="X362" s="417"/>
      <c r="Y362" s="417"/>
      <c r="Z362" s="417"/>
      <c r="AA362" s="417"/>
      <c r="AB362" s="417"/>
      <c r="AC362" s="417"/>
      <c r="AD362" s="417"/>
      <c r="AE362" s="417"/>
      <c r="AF362" s="417"/>
      <c r="AG362" s="417"/>
      <c r="AH362" s="417"/>
      <c r="AI362" s="417"/>
      <c r="AJ362" s="417"/>
      <c r="AK362" s="417"/>
      <c r="AL362" s="417"/>
    </row>
    <row r="363" spans="21:38">
      <c r="U363" s="417"/>
      <c r="V363" s="417"/>
      <c r="W363" s="417"/>
      <c r="X363" s="417"/>
      <c r="Y363" s="417"/>
      <c r="Z363" s="417"/>
      <c r="AA363" s="417"/>
      <c r="AB363" s="417"/>
      <c r="AC363" s="417"/>
      <c r="AD363" s="417"/>
      <c r="AE363" s="417"/>
      <c r="AF363" s="417"/>
      <c r="AG363" s="417"/>
      <c r="AH363" s="417"/>
      <c r="AI363" s="417"/>
      <c r="AJ363" s="417"/>
      <c r="AK363" s="417"/>
      <c r="AL363" s="417"/>
    </row>
    <row r="364" spans="21:38">
      <c r="U364" s="417"/>
      <c r="V364" s="417"/>
      <c r="W364" s="417"/>
      <c r="X364" s="417"/>
      <c r="Y364" s="417"/>
      <c r="Z364" s="417"/>
      <c r="AA364" s="417"/>
      <c r="AB364" s="417"/>
      <c r="AC364" s="417"/>
      <c r="AD364" s="417"/>
      <c r="AE364" s="417"/>
      <c r="AF364" s="417"/>
      <c r="AG364" s="417"/>
      <c r="AH364" s="417"/>
      <c r="AI364" s="417"/>
      <c r="AJ364" s="417"/>
      <c r="AK364" s="417"/>
      <c r="AL364" s="417"/>
    </row>
    <row r="365" spans="21:38">
      <c r="U365" s="417"/>
      <c r="V365" s="417"/>
      <c r="W365" s="417"/>
      <c r="X365" s="417"/>
      <c r="Y365" s="417"/>
      <c r="Z365" s="417"/>
      <c r="AA365" s="417"/>
      <c r="AB365" s="417"/>
      <c r="AC365" s="417"/>
      <c r="AD365" s="417"/>
      <c r="AE365" s="417"/>
      <c r="AF365" s="417"/>
      <c r="AG365" s="417"/>
      <c r="AH365" s="417"/>
      <c r="AI365" s="417"/>
      <c r="AJ365" s="417"/>
      <c r="AK365" s="417"/>
      <c r="AL365" s="417"/>
    </row>
    <row r="366" spans="21:38">
      <c r="U366" s="417"/>
      <c r="V366" s="417"/>
      <c r="W366" s="417"/>
      <c r="X366" s="417"/>
      <c r="Y366" s="417"/>
      <c r="Z366" s="417"/>
      <c r="AA366" s="417"/>
      <c r="AB366" s="417"/>
      <c r="AC366" s="417"/>
      <c r="AD366" s="417"/>
      <c r="AE366" s="417"/>
      <c r="AF366" s="417"/>
      <c r="AG366" s="417"/>
      <c r="AH366" s="417"/>
      <c r="AI366" s="417"/>
      <c r="AJ366" s="417"/>
      <c r="AK366" s="417"/>
      <c r="AL366" s="417"/>
    </row>
    <row r="367" spans="21:38">
      <c r="U367" s="417"/>
      <c r="V367" s="417"/>
      <c r="W367" s="417"/>
      <c r="X367" s="417"/>
      <c r="Y367" s="417"/>
      <c r="Z367" s="417"/>
      <c r="AA367" s="417"/>
      <c r="AB367" s="417"/>
      <c r="AC367" s="417"/>
      <c r="AD367" s="417"/>
      <c r="AE367" s="417"/>
      <c r="AF367" s="417"/>
      <c r="AG367" s="417"/>
      <c r="AH367" s="417"/>
      <c r="AI367" s="417"/>
      <c r="AJ367" s="417"/>
      <c r="AK367" s="417"/>
      <c r="AL367" s="417"/>
    </row>
    <row r="368" spans="21:38">
      <c r="U368" s="417"/>
      <c r="V368" s="417"/>
      <c r="W368" s="417"/>
      <c r="X368" s="417"/>
      <c r="Y368" s="417"/>
      <c r="Z368" s="417"/>
      <c r="AA368" s="417"/>
      <c r="AB368" s="417"/>
      <c r="AC368" s="417"/>
      <c r="AD368" s="417"/>
      <c r="AE368" s="417"/>
      <c r="AF368" s="417"/>
      <c r="AG368" s="417"/>
      <c r="AH368" s="417"/>
      <c r="AI368" s="417"/>
      <c r="AJ368" s="417"/>
      <c r="AK368" s="417"/>
      <c r="AL368" s="417"/>
    </row>
    <row r="369" spans="21:38">
      <c r="U369" s="417"/>
      <c r="V369" s="417"/>
      <c r="W369" s="417"/>
      <c r="X369" s="417"/>
      <c r="Y369" s="417"/>
      <c r="Z369" s="417"/>
      <c r="AA369" s="417"/>
      <c r="AB369" s="417"/>
      <c r="AC369" s="417"/>
      <c r="AD369" s="417"/>
      <c r="AE369" s="417"/>
      <c r="AF369" s="417"/>
      <c r="AG369" s="417"/>
      <c r="AH369" s="417"/>
      <c r="AI369" s="417"/>
      <c r="AJ369" s="417"/>
      <c r="AK369" s="417"/>
      <c r="AL369" s="417"/>
    </row>
    <row r="370" spans="21:38">
      <c r="U370" s="417"/>
      <c r="V370" s="417"/>
      <c r="W370" s="417"/>
      <c r="X370" s="417"/>
      <c r="Y370" s="417"/>
      <c r="Z370" s="417"/>
      <c r="AA370" s="417"/>
      <c r="AB370" s="417"/>
      <c r="AC370" s="417"/>
      <c r="AD370" s="417"/>
      <c r="AE370" s="417"/>
      <c r="AF370" s="417"/>
      <c r="AG370" s="417"/>
      <c r="AH370" s="417"/>
      <c r="AI370" s="417"/>
      <c r="AJ370" s="417"/>
      <c r="AK370" s="417"/>
      <c r="AL370" s="417"/>
    </row>
    <row r="371" spans="21:38">
      <c r="U371" s="417"/>
      <c r="V371" s="417"/>
      <c r="W371" s="417"/>
      <c r="X371" s="417"/>
      <c r="Y371" s="417"/>
      <c r="Z371" s="417"/>
      <c r="AA371" s="417"/>
      <c r="AB371" s="417"/>
      <c r="AC371" s="417"/>
      <c r="AD371" s="417"/>
      <c r="AE371" s="417"/>
      <c r="AF371" s="417"/>
      <c r="AG371" s="417"/>
      <c r="AH371" s="417"/>
      <c r="AI371" s="417"/>
      <c r="AJ371" s="417"/>
      <c r="AK371" s="417"/>
      <c r="AL371" s="417"/>
    </row>
    <row r="372" spans="21:38">
      <c r="U372" s="417"/>
      <c r="V372" s="417"/>
      <c r="W372" s="417"/>
      <c r="X372" s="417"/>
      <c r="Y372" s="417"/>
      <c r="Z372" s="417"/>
      <c r="AA372" s="417"/>
      <c r="AB372" s="417"/>
      <c r="AC372" s="417"/>
      <c r="AD372" s="417"/>
      <c r="AE372" s="417"/>
      <c r="AF372" s="417"/>
      <c r="AG372" s="417"/>
      <c r="AH372" s="417"/>
      <c r="AI372" s="417"/>
      <c r="AJ372" s="417"/>
      <c r="AK372" s="417"/>
      <c r="AL372" s="417"/>
    </row>
    <row r="373" spans="21:38">
      <c r="U373" s="417"/>
      <c r="V373" s="417"/>
      <c r="W373" s="417"/>
      <c r="X373" s="417"/>
      <c r="Y373" s="417"/>
      <c r="Z373" s="417"/>
      <c r="AA373" s="417"/>
      <c r="AB373" s="417"/>
      <c r="AC373" s="417"/>
      <c r="AD373" s="417"/>
      <c r="AE373" s="417"/>
      <c r="AF373" s="417"/>
      <c r="AG373" s="417"/>
      <c r="AH373" s="417"/>
      <c r="AI373" s="417"/>
      <c r="AJ373" s="417"/>
      <c r="AK373" s="417"/>
      <c r="AL373" s="417"/>
    </row>
    <row r="374" spans="21:38">
      <c r="U374" s="417"/>
      <c r="V374" s="417"/>
      <c r="W374" s="417"/>
      <c r="X374" s="417"/>
      <c r="Y374" s="417"/>
      <c r="Z374" s="417"/>
      <c r="AA374" s="417"/>
      <c r="AB374" s="417"/>
      <c r="AC374" s="417"/>
      <c r="AD374" s="417"/>
      <c r="AE374" s="417"/>
      <c r="AF374" s="417"/>
      <c r="AG374" s="417"/>
      <c r="AH374" s="417"/>
      <c r="AI374" s="417"/>
      <c r="AJ374" s="417"/>
      <c r="AK374" s="417"/>
      <c r="AL374" s="417"/>
    </row>
    <row r="375" spans="21:38">
      <c r="U375" s="417"/>
      <c r="V375" s="417"/>
      <c r="W375" s="417"/>
      <c r="X375" s="417"/>
      <c r="Y375" s="417"/>
      <c r="Z375" s="417"/>
      <c r="AA375" s="417"/>
      <c r="AB375" s="417"/>
      <c r="AC375" s="417"/>
      <c r="AD375" s="417"/>
      <c r="AE375" s="417"/>
      <c r="AF375" s="417"/>
      <c r="AG375" s="417"/>
      <c r="AH375" s="417"/>
      <c r="AI375" s="417"/>
      <c r="AJ375" s="417"/>
      <c r="AK375" s="417"/>
      <c r="AL375" s="417"/>
    </row>
    <row r="376" spans="21:38">
      <c r="U376" s="417"/>
      <c r="V376" s="417"/>
      <c r="W376" s="417"/>
      <c r="X376" s="417"/>
      <c r="Y376" s="417"/>
      <c r="Z376" s="417"/>
      <c r="AA376" s="417"/>
      <c r="AB376" s="417"/>
      <c r="AC376" s="417"/>
      <c r="AD376" s="417"/>
      <c r="AE376" s="417"/>
      <c r="AF376" s="417"/>
      <c r="AG376" s="417"/>
      <c r="AH376" s="417"/>
      <c r="AI376" s="417"/>
      <c r="AJ376" s="417"/>
      <c r="AK376" s="417"/>
      <c r="AL376" s="417"/>
    </row>
    <row r="377" spans="21:38">
      <c r="U377" s="417"/>
      <c r="V377" s="417"/>
      <c r="W377" s="417"/>
      <c r="X377" s="417"/>
      <c r="Y377" s="417"/>
      <c r="Z377" s="417"/>
      <c r="AA377" s="417"/>
      <c r="AB377" s="417"/>
      <c r="AC377" s="417"/>
      <c r="AD377" s="417"/>
      <c r="AE377" s="417"/>
      <c r="AF377" s="417"/>
      <c r="AG377" s="417"/>
      <c r="AH377" s="417"/>
      <c r="AI377" s="417"/>
      <c r="AJ377" s="417"/>
      <c r="AK377" s="417"/>
      <c r="AL377" s="417"/>
    </row>
    <row r="378" spans="21:38">
      <c r="U378" s="417"/>
      <c r="V378" s="417"/>
      <c r="W378" s="417"/>
      <c r="X378" s="417"/>
      <c r="Y378" s="417"/>
      <c r="Z378" s="417"/>
      <c r="AA378" s="417"/>
      <c r="AB378" s="417"/>
      <c r="AC378" s="417"/>
      <c r="AD378" s="417"/>
      <c r="AE378" s="417"/>
      <c r="AF378" s="417"/>
      <c r="AG378" s="417"/>
      <c r="AH378" s="417"/>
      <c r="AI378" s="417"/>
      <c r="AJ378" s="417"/>
      <c r="AK378" s="417"/>
      <c r="AL378" s="417"/>
    </row>
    <row r="379" spans="21:38">
      <c r="U379" s="417"/>
      <c r="V379" s="417"/>
      <c r="W379" s="417"/>
      <c r="X379" s="417"/>
      <c r="Y379" s="417"/>
      <c r="Z379" s="417"/>
      <c r="AA379" s="417"/>
      <c r="AB379" s="417"/>
      <c r="AC379" s="417"/>
      <c r="AD379" s="417"/>
      <c r="AE379" s="417"/>
      <c r="AF379" s="417"/>
      <c r="AG379" s="417"/>
      <c r="AH379" s="417"/>
      <c r="AI379" s="417"/>
      <c r="AJ379" s="417"/>
      <c r="AK379" s="417"/>
      <c r="AL379" s="417"/>
    </row>
    <row r="380" spans="21:38">
      <c r="U380" s="417"/>
      <c r="V380" s="417"/>
      <c r="W380" s="417"/>
      <c r="X380" s="417"/>
      <c r="Y380" s="417"/>
      <c r="Z380" s="417"/>
      <c r="AA380" s="417"/>
      <c r="AB380" s="417"/>
      <c r="AC380" s="417"/>
      <c r="AD380" s="417"/>
      <c r="AE380" s="417"/>
      <c r="AF380" s="417"/>
      <c r="AG380" s="417"/>
      <c r="AH380" s="417"/>
      <c r="AI380" s="417"/>
      <c r="AJ380" s="417"/>
      <c r="AK380" s="417"/>
      <c r="AL380" s="417"/>
    </row>
    <row r="381" spans="21:38">
      <c r="U381" s="417"/>
      <c r="V381" s="417"/>
      <c r="W381" s="417"/>
      <c r="X381" s="417"/>
      <c r="Y381" s="417"/>
      <c r="Z381" s="417"/>
      <c r="AA381" s="417"/>
      <c r="AB381" s="417"/>
      <c r="AC381" s="417"/>
      <c r="AD381" s="417"/>
      <c r="AE381" s="417"/>
      <c r="AF381" s="417"/>
      <c r="AG381" s="417"/>
      <c r="AH381" s="417"/>
      <c r="AI381" s="417"/>
      <c r="AJ381" s="417"/>
      <c r="AK381" s="417"/>
      <c r="AL381" s="417"/>
    </row>
    <row r="382" spans="21:38">
      <c r="U382" s="417"/>
      <c r="V382" s="417"/>
      <c r="W382" s="417"/>
      <c r="X382" s="417"/>
      <c r="Y382" s="417"/>
      <c r="Z382" s="417"/>
      <c r="AA382" s="417"/>
      <c r="AB382" s="417"/>
      <c r="AC382" s="417"/>
      <c r="AD382" s="417"/>
      <c r="AE382" s="417"/>
      <c r="AF382" s="417"/>
      <c r="AG382" s="417"/>
      <c r="AH382" s="417"/>
      <c r="AI382" s="417"/>
      <c r="AJ382" s="417"/>
      <c r="AK382" s="417"/>
      <c r="AL382" s="417"/>
    </row>
    <row r="383" spans="21:38">
      <c r="U383" s="417"/>
      <c r="V383" s="417"/>
      <c r="W383" s="417"/>
      <c r="X383" s="417"/>
      <c r="Y383" s="417"/>
      <c r="Z383" s="417"/>
      <c r="AA383" s="417"/>
      <c r="AB383" s="417"/>
      <c r="AC383" s="417"/>
      <c r="AD383" s="417"/>
      <c r="AE383" s="417"/>
      <c r="AF383" s="417"/>
      <c r="AG383" s="417"/>
      <c r="AH383" s="417"/>
      <c r="AI383" s="417"/>
      <c r="AJ383" s="417"/>
      <c r="AK383" s="417"/>
      <c r="AL383" s="417"/>
    </row>
    <row r="384" spans="21:38">
      <c r="U384" s="417"/>
      <c r="V384" s="417"/>
      <c r="W384" s="417"/>
      <c r="X384" s="417"/>
      <c r="Y384" s="417"/>
      <c r="Z384" s="417"/>
      <c r="AA384" s="417"/>
      <c r="AB384" s="417"/>
      <c r="AC384" s="417"/>
      <c r="AD384" s="417"/>
      <c r="AE384" s="417"/>
      <c r="AF384" s="417"/>
      <c r="AG384" s="417"/>
      <c r="AH384" s="417"/>
      <c r="AI384" s="417"/>
      <c r="AJ384" s="417"/>
      <c r="AK384" s="417"/>
      <c r="AL384" s="417"/>
    </row>
    <row r="385" spans="21:38">
      <c r="U385" s="417"/>
      <c r="V385" s="417"/>
      <c r="W385" s="417"/>
      <c r="X385" s="417"/>
      <c r="Y385" s="417"/>
      <c r="Z385" s="417"/>
      <c r="AA385" s="417"/>
      <c r="AB385" s="417"/>
      <c r="AC385" s="417"/>
      <c r="AD385" s="417"/>
      <c r="AE385" s="417"/>
      <c r="AF385" s="417"/>
      <c r="AG385" s="417"/>
      <c r="AH385" s="417"/>
      <c r="AI385" s="417"/>
      <c r="AJ385" s="417"/>
      <c r="AK385" s="417"/>
      <c r="AL385" s="417"/>
    </row>
    <row r="386" spans="21:38">
      <c r="U386" s="417"/>
      <c r="V386" s="417"/>
      <c r="W386" s="417"/>
      <c r="X386" s="417"/>
      <c r="Y386" s="417"/>
      <c r="Z386" s="417"/>
      <c r="AA386" s="417"/>
      <c r="AB386" s="417"/>
      <c r="AC386" s="417"/>
      <c r="AD386" s="417"/>
      <c r="AE386" s="417"/>
      <c r="AF386" s="417"/>
      <c r="AG386" s="417"/>
      <c r="AH386" s="417"/>
      <c r="AI386" s="417"/>
      <c r="AJ386" s="417"/>
      <c r="AK386" s="417"/>
      <c r="AL386" s="417"/>
    </row>
    <row r="387" spans="21:38">
      <c r="U387" s="417"/>
      <c r="V387" s="417"/>
      <c r="W387" s="417"/>
      <c r="X387" s="417"/>
      <c r="Y387" s="417"/>
      <c r="Z387" s="417"/>
      <c r="AA387" s="417"/>
      <c r="AB387" s="417"/>
      <c r="AC387" s="417"/>
      <c r="AD387" s="417"/>
      <c r="AE387" s="417"/>
      <c r="AF387" s="417"/>
      <c r="AG387" s="417"/>
      <c r="AH387" s="417"/>
      <c r="AI387" s="417"/>
      <c r="AJ387" s="417"/>
      <c r="AK387" s="417"/>
      <c r="AL387" s="417"/>
    </row>
    <row r="388" spans="21:38">
      <c r="U388" s="417"/>
      <c r="V388" s="417"/>
      <c r="W388" s="417"/>
      <c r="X388" s="417"/>
      <c r="Y388" s="417"/>
      <c r="Z388" s="417"/>
      <c r="AA388" s="417"/>
      <c r="AB388" s="417"/>
      <c r="AC388" s="417"/>
      <c r="AD388" s="417"/>
      <c r="AE388" s="417"/>
      <c r="AF388" s="417"/>
      <c r="AG388" s="417"/>
      <c r="AH388" s="417"/>
      <c r="AI388" s="417"/>
      <c r="AJ388" s="417"/>
      <c r="AK388" s="417"/>
      <c r="AL388" s="417"/>
    </row>
    <row r="389" spans="21:38">
      <c r="U389" s="417"/>
      <c r="V389" s="417"/>
      <c r="W389" s="417"/>
      <c r="X389" s="417"/>
      <c r="Y389" s="417"/>
      <c r="Z389" s="417"/>
      <c r="AA389" s="417"/>
      <c r="AB389" s="417"/>
      <c r="AC389" s="417"/>
      <c r="AD389" s="417"/>
      <c r="AE389" s="417"/>
      <c r="AF389" s="417"/>
      <c r="AG389" s="417"/>
      <c r="AH389" s="417"/>
      <c r="AI389" s="417"/>
      <c r="AJ389" s="417"/>
      <c r="AK389" s="417"/>
      <c r="AL389" s="417"/>
    </row>
    <row r="390" spans="21:38">
      <c r="U390" s="417"/>
      <c r="V390" s="417"/>
      <c r="W390" s="417"/>
      <c r="X390" s="417"/>
      <c r="Y390" s="417"/>
      <c r="Z390" s="417"/>
      <c r="AA390" s="417"/>
      <c r="AB390" s="417"/>
      <c r="AC390" s="417"/>
      <c r="AD390" s="417"/>
      <c r="AE390" s="417"/>
      <c r="AF390" s="417"/>
      <c r="AG390" s="417"/>
      <c r="AH390" s="417"/>
      <c r="AI390" s="417"/>
      <c r="AJ390" s="417"/>
      <c r="AK390" s="417"/>
      <c r="AL390" s="417"/>
    </row>
    <row r="391" spans="21:38">
      <c r="U391" s="417"/>
      <c r="V391" s="417"/>
      <c r="W391" s="417"/>
      <c r="X391" s="417"/>
      <c r="Y391" s="417"/>
      <c r="Z391" s="417"/>
      <c r="AA391" s="417"/>
      <c r="AB391" s="417"/>
      <c r="AC391" s="417"/>
      <c r="AD391" s="417"/>
      <c r="AE391" s="417"/>
      <c r="AF391" s="417"/>
      <c r="AG391" s="417"/>
      <c r="AH391" s="417"/>
      <c r="AI391" s="417"/>
      <c r="AJ391" s="417"/>
      <c r="AK391" s="417"/>
      <c r="AL391" s="417"/>
    </row>
    <row r="392" spans="21:38">
      <c r="U392" s="417"/>
      <c r="V392" s="417"/>
      <c r="W392" s="417"/>
      <c r="X392" s="417"/>
      <c r="Y392" s="417"/>
      <c r="Z392" s="417"/>
      <c r="AA392" s="417"/>
      <c r="AB392" s="417"/>
      <c r="AC392" s="417"/>
      <c r="AD392" s="417"/>
      <c r="AE392" s="417"/>
      <c r="AF392" s="417"/>
      <c r="AG392" s="417"/>
      <c r="AH392" s="417"/>
      <c r="AI392" s="417"/>
      <c r="AJ392" s="417"/>
      <c r="AK392" s="417"/>
      <c r="AL392" s="417"/>
    </row>
    <row r="393" spans="21:38">
      <c r="U393" s="417"/>
      <c r="V393" s="417"/>
      <c r="W393" s="417"/>
      <c r="X393" s="417"/>
      <c r="Y393" s="417"/>
      <c r="Z393" s="417"/>
      <c r="AA393" s="417"/>
      <c r="AB393" s="417"/>
      <c r="AC393" s="417"/>
      <c r="AD393" s="417"/>
      <c r="AE393" s="417"/>
      <c r="AF393" s="417"/>
      <c r="AG393" s="417"/>
      <c r="AH393" s="417"/>
      <c r="AI393" s="417"/>
      <c r="AJ393" s="417"/>
      <c r="AK393" s="417"/>
      <c r="AL393" s="417"/>
    </row>
    <row r="394" spans="21:38">
      <c r="U394" s="417"/>
      <c r="V394" s="417"/>
      <c r="W394" s="417"/>
      <c r="X394" s="417"/>
      <c r="Y394" s="417"/>
      <c r="Z394" s="417"/>
      <c r="AA394" s="417"/>
      <c r="AB394" s="417"/>
      <c r="AC394" s="417"/>
      <c r="AD394" s="417"/>
      <c r="AE394" s="417"/>
      <c r="AF394" s="417"/>
      <c r="AG394" s="417"/>
      <c r="AH394" s="417"/>
      <c r="AI394" s="417"/>
      <c r="AJ394" s="417"/>
      <c r="AK394" s="417"/>
      <c r="AL394" s="417"/>
    </row>
    <row r="395" spans="21:38">
      <c r="U395" s="417"/>
      <c r="V395" s="417"/>
      <c r="W395" s="417"/>
      <c r="X395" s="417"/>
      <c r="Y395" s="417"/>
      <c r="Z395" s="417"/>
      <c r="AA395" s="417"/>
      <c r="AB395" s="417"/>
      <c r="AC395" s="417"/>
      <c r="AD395" s="417"/>
      <c r="AE395" s="417"/>
      <c r="AF395" s="417"/>
      <c r="AG395" s="417"/>
      <c r="AH395" s="417"/>
      <c r="AI395" s="417"/>
      <c r="AJ395" s="417"/>
      <c r="AK395" s="417"/>
      <c r="AL395" s="417"/>
    </row>
    <row r="396" spans="21:38">
      <c r="U396" s="417"/>
      <c r="V396" s="417"/>
      <c r="W396" s="417"/>
      <c r="X396" s="417"/>
      <c r="Y396" s="417"/>
      <c r="Z396" s="417"/>
      <c r="AA396" s="417"/>
      <c r="AB396" s="417"/>
      <c r="AC396" s="417"/>
      <c r="AD396" s="417"/>
      <c r="AE396" s="417"/>
      <c r="AF396" s="417"/>
      <c r="AG396" s="417"/>
      <c r="AH396" s="417"/>
      <c r="AI396" s="417"/>
      <c r="AJ396" s="417"/>
      <c r="AK396" s="417"/>
      <c r="AL396" s="417"/>
    </row>
    <row r="397" spans="21:38">
      <c r="U397" s="417"/>
      <c r="V397" s="417"/>
      <c r="W397" s="417"/>
      <c r="X397" s="417"/>
      <c r="Y397" s="417"/>
      <c r="Z397" s="417"/>
      <c r="AA397" s="417"/>
      <c r="AB397" s="417"/>
      <c r="AC397" s="417"/>
      <c r="AD397" s="417"/>
      <c r="AE397" s="417"/>
      <c r="AF397" s="417"/>
      <c r="AG397" s="417"/>
      <c r="AH397" s="417"/>
      <c r="AI397" s="417"/>
      <c r="AJ397" s="417"/>
      <c r="AK397" s="417"/>
      <c r="AL397" s="417"/>
    </row>
    <row r="398" spans="21:38">
      <c r="U398" s="417"/>
      <c r="V398" s="417"/>
      <c r="W398" s="417"/>
      <c r="X398" s="417"/>
      <c r="Y398" s="417"/>
      <c r="Z398" s="417"/>
      <c r="AA398" s="417"/>
      <c r="AB398" s="417"/>
      <c r="AC398" s="417"/>
      <c r="AD398" s="417"/>
      <c r="AE398" s="417"/>
      <c r="AF398" s="417"/>
      <c r="AG398" s="417"/>
      <c r="AH398" s="417"/>
      <c r="AI398" s="417"/>
      <c r="AJ398" s="417"/>
      <c r="AK398" s="417"/>
      <c r="AL398" s="417"/>
    </row>
    <row r="399" spans="21:38">
      <c r="U399" s="417"/>
      <c r="V399" s="417"/>
      <c r="W399" s="417"/>
      <c r="X399" s="417"/>
      <c r="Y399" s="417"/>
      <c r="Z399" s="417"/>
      <c r="AA399" s="417"/>
      <c r="AB399" s="417"/>
      <c r="AC399" s="417"/>
      <c r="AD399" s="417"/>
      <c r="AE399" s="417"/>
      <c r="AF399" s="417"/>
      <c r="AG399" s="417"/>
      <c r="AH399" s="417"/>
      <c r="AI399" s="417"/>
      <c r="AJ399" s="417"/>
      <c r="AK399" s="417"/>
      <c r="AL399" s="417"/>
    </row>
    <row r="400" spans="21:38">
      <c r="U400" s="417"/>
      <c r="V400" s="417"/>
      <c r="W400" s="417"/>
      <c r="X400" s="417"/>
      <c r="Y400" s="417"/>
      <c r="Z400" s="417"/>
      <c r="AA400" s="417"/>
      <c r="AB400" s="417"/>
      <c r="AC400" s="417"/>
      <c r="AD400" s="417"/>
      <c r="AE400" s="417"/>
      <c r="AF400" s="417"/>
      <c r="AG400" s="417"/>
      <c r="AH400" s="417"/>
      <c r="AI400" s="417"/>
      <c r="AJ400" s="417"/>
      <c r="AK400" s="417"/>
      <c r="AL400" s="417"/>
    </row>
    <row r="401" spans="21:38">
      <c r="U401" s="417"/>
      <c r="V401" s="417"/>
      <c r="W401" s="417"/>
      <c r="X401" s="417"/>
      <c r="Y401" s="417"/>
      <c r="Z401" s="417"/>
      <c r="AA401" s="417"/>
      <c r="AB401" s="417"/>
      <c r="AC401" s="417"/>
      <c r="AD401" s="417"/>
      <c r="AE401" s="417"/>
      <c r="AF401" s="417"/>
      <c r="AG401" s="417"/>
      <c r="AH401" s="417"/>
      <c r="AI401" s="417"/>
      <c r="AJ401" s="417"/>
      <c r="AK401" s="417"/>
      <c r="AL401" s="417"/>
    </row>
    <row r="402" spans="21:38">
      <c r="U402" s="417"/>
      <c r="V402" s="417"/>
      <c r="W402" s="417"/>
      <c r="X402" s="417"/>
      <c r="Y402" s="417"/>
      <c r="Z402" s="417"/>
      <c r="AA402" s="417"/>
      <c r="AB402" s="417"/>
      <c r="AC402" s="417"/>
      <c r="AD402" s="417"/>
      <c r="AE402" s="417"/>
      <c r="AF402" s="417"/>
      <c r="AG402" s="417"/>
      <c r="AH402" s="417"/>
      <c r="AI402" s="417"/>
      <c r="AJ402" s="417"/>
      <c r="AK402" s="417"/>
      <c r="AL402" s="417"/>
    </row>
    <row r="403" spans="21:38">
      <c r="U403" s="417"/>
      <c r="V403" s="417"/>
      <c r="W403" s="417"/>
      <c r="X403" s="417"/>
      <c r="Y403" s="417"/>
      <c r="Z403" s="417"/>
      <c r="AA403" s="417"/>
      <c r="AB403" s="417"/>
      <c r="AC403" s="417"/>
      <c r="AD403" s="417"/>
      <c r="AE403" s="417"/>
      <c r="AF403" s="417"/>
      <c r="AG403" s="417"/>
      <c r="AH403" s="417"/>
      <c r="AI403" s="417"/>
      <c r="AJ403" s="417"/>
      <c r="AK403" s="417"/>
      <c r="AL403" s="417"/>
    </row>
    <row r="404" spans="21:38">
      <c r="U404" s="417"/>
      <c r="V404" s="417"/>
      <c r="W404" s="417"/>
      <c r="X404" s="417"/>
      <c r="Y404" s="417"/>
      <c r="Z404" s="417"/>
      <c r="AA404" s="417"/>
      <c r="AB404" s="417"/>
      <c r="AC404" s="417"/>
      <c r="AD404" s="417"/>
      <c r="AE404" s="417"/>
      <c r="AF404" s="417"/>
      <c r="AG404" s="417"/>
      <c r="AH404" s="417"/>
      <c r="AI404" s="417"/>
      <c r="AJ404" s="417"/>
      <c r="AK404" s="417"/>
      <c r="AL404" s="417"/>
    </row>
    <row r="405" spans="21:38">
      <c r="U405" s="417"/>
      <c r="V405" s="417"/>
      <c r="W405" s="417"/>
      <c r="X405" s="417"/>
      <c r="Y405" s="417"/>
      <c r="Z405" s="417"/>
      <c r="AA405" s="417"/>
      <c r="AB405" s="417"/>
      <c r="AC405" s="417"/>
      <c r="AD405" s="417"/>
      <c r="AE405" s="417"/>
      <c r="AF405" s="417"/>
      <c r="AG405" s="417"/>
      <c r="AH405" s="417"/>
      <c r="AI405" s="417"/>
      <c r="AJ405" s="417"/>
      <c r="AK405" s="417"/>
      <c r="AL405" s="417"/>
    </row>
    <row r="406" spans="21:38">
      <c r="U406" s="417"/>
      <c r="V406" s="417"/>
      <c r="W406" s="417"/>
      <c r="X406" s="417"/>
      <c r="Y406" s="417"/>
      <c r="Z406" s="417"/>
      <c r="AA406" s="417"/>
      <c r="AB406" s="417"/>
      <c r="AC406" s="417"/>
      <c r="AD406" s="417"/>
      <c r="AE406" s="417"/>
      <c r="AF406" s="417"/>
      <c r="AG406" s="417"/>
      <c r="AH406" s="417"/>
      <c r="AI406" s="417"/>
      <c r="AJ406" s="417"/>
      <c r="AK406" s="417"/>
      <c r="AL406" s="417"/>
    </row>
    <row r="407" spans="21:38">
      <c r="U407" s="417"/>
      <c r="V407" s="417"/>
      <c r="W407" s="417"/>
      <c r="X407" s="417"/>
      <c r="Y407" s="417"/>
      <c r="Z407" s="417"/>
      <c r="AA407" s="417"/>
      <c r="AB407" s="417"/>
      <c r="AC407" s="417"/>
      <c r="AD407" s="417"/>
      <c r="AE407" s="417"/>
      <c r="AF407" s="417"/>
      <c r="AG407" s="417"/>
      <c r="AH407" s="417"/>
      <c r="AI407" s="417"/>
      <c r="AJ407" s="417"/>
      <c r="AK407" s="417"/>
      <c r="AL407" s="417"/>
    </row>
    <row r="408" spans="21:38">
      <c r="U408" s="417"/>
      <c r="V408" s="417"/>
      <c r="W408" s="417"/>
      <c r="X408" s="417"/>
      <c r="Y408" s="417"/>
      <c r="Z408" s="417"/>
      <c r="AA408" s="417"/>
      <c r="AB408" s="417"/>
      <c r="AC408" s="417"/>
      <c r="AD408" s="417"/>
      <c r="AE408" s="417"/>
      <c r="AF408" s="417"/>
      <c r="AG408" s="417"/>
      <c r="AH408" s="417"/>
      <c r="AI408" s="417"/>
      <c r="AJ408" s="417"/>
      <c r="AK408" s="417"/>
      <c r="AL408" s="417"/>
    </row>
    <row r="409" spans="21:38">
      <c r="U409" s="417"/>
      <c r="V409" s="417"/>
      <c r="W409" s="417"/>
      <c r="X409" s="417"/>
      <c r="Y409" s="417"/>
      <c r="Z409" s="417"/>
      <c r="AA409" s="417"/>
      <c r="AB409" s="417"/>
      <c r="AC409" s="417"/>
      <c r="AD409" s="417"/>
      <c r="AE409" s="417"/>
      <c r="AF409" s="417"/>
      <c r="AG409" s="417"/>
      <c r="AH409" s="417"/>
      <c r="AI409" s="417"/>
      <c r="AJ409" s="417"/>
      <c r="AK409" s="417"/>
      <c r="AL409" s="417"/>
    </row>
    <row r="410" spans="21:38">
      <c r="U410" s="417"/>
      <c r="V410" s="417"/>
      <c r="W410" s="417"/>
      <c r="X410" s="417"/>
      <c r="Y410" s="417"/>
      <c r="Z410" s="417"/>
      <c r="AA410" s="417"/>
      <c r="AB410" s="417"/>
      <c r="AC410" s="417"/>
      <c r="AD410" s="417"/>
      <c r="AE410" s="417"/>
      <c r="AF410" s="417"/>
      <c r="AG410" s="417"/>
      <c r="AH410" s="417"/>
      <c r="AI410" s="417"/>
      <c r="AJ410" s="417"/>
      <c r="AK410" s="417"/>
      <c r="AL410" s="417"/>
    </row>
    <row r="411" spans="21:38">
      <c r="U411" s="417"/>
      <c r="V411" s="417"/>
      <c r="W411" s="417"/>
      <c r="X411" s="417"/>
      <c r="Y411" s="417"/>
      <c r="Z411" s="417"/>
      <c r="AA411" s="417"/>
      <c r="AB411" s="417"/>
      <c r="AC411" s="417"/>
      <c r="AD411" s="417"/>
      <c r="AE411" s="417"/>
      <c r="AF411" s="417"/>
      <c r="AG411" s="417"/>
      <c r="AH411" s="417"/>
      <c r="AI411" s="417"/>
      <c r="AJ411" s="417"/>
      <c r="AK411" s="417"/>
      <c r="AL411" s="417"/>
    </row>
    <row r="412" spans="21:38">
      <c r="U412" s="417"/>
      <c r="V412" s="417"/>
      <c r="W412" s="417"/>
      <c r="X412" s="417"/>
      <c r="Y412" s="417"/>
      <c r="Z412" s="417"/>
      <c r="AA412" s="417"/>
      <c r="AB412" s="417"/>
      <c r="AC412" s="417"/>
      <c r="AD412" s="417"/>
      <c r="AE412" s="417"/>
      <c r="AF412" s="417"/>
      <c r="AG412" s="417"/>
      <c r="AH412" s="417"/>
      <c r="AI412" s="417"/>
      <c r="AJ412" s="417"/>
      <c r="AK412" s="417"/>
      <c r="AL412" s="417"/>
    </row>
    <row r="413" spans="21:38">
      <c r="U413" s="417"/>
      <c r="V413" s="417"/>
      <c r="W413" s="417"/>
      <c r="X413" s="417"/>
      <c r="Y413" s="417"/>
      <c r="Z413" s="417"/>
      <c r="AA413" s="417"/>
      <c r="AB413" s="417"/>
      <c r="AC413" s="417"/>
      <c r="AD413" s="417"/>
      <c r="AE413" s="417"/>
      <c r="AF413" s="417"/>
      <c r="AG413" s="417"/>
      <c r="AH413" s="417"/>
      <c r="AI413" s="417"/>
      <c r="AJ413" s="417"/>
      <c r="AK413" s="417"/>
      <c r="AL413" s="417"/>
    </row>
    <row r="414" spans="21:38">
      <c r="U414" s="417"/>
      <c r="V414" s="417"/>
      <c r="W414" s="417"/>
      <c r="X414" s="417"/>
      <c r="Y414" s="417"/>
      <c r="Z414" s="417"/>
      <c r="AA414" s="417"/>
      <c r="AB414" s="417"/>
      <c r="AC414" s="417"/>
      <c r="AD414" s="417"/>
      <c r="AE414" s="417"/>
      <c r="AF414" s="417"/>
      <c r="AG414" s="417"/>
      <c r="AH414" s="417"/>
      <c r="AI414" s="417"/>
      <c r="AJ414" s="417"/>
      <c r="AK414" s="417"/>
      <c r="AL414" s="417"/>
    </row>
    <row r="415" spans="21:38">
      <c r="U415" s="417"/>
      <c r="V415" s="417"/>
      <c r="W415" s="417"/>
      <c r="X415" s="417"/>
      <c r="Y415" s="417"/>
      <c r="Z415" s="417"/>
      <c r="AA415" s="417"/>
      <c r="AB415" s="417"/>
      <c r="AC415" s="417"/>
      <c r="AD415" s="417"/>
      <c r="AE415" s="417"/>
      <c r="AF415" s="417"/>
      <c r="AG415" s="417"/>
      <c r="AH415" s="417"/>
      <c r="AI415" s="417"/>
      <c r="AJ415" s="417"/>
      <c r="AK415" s="417"/>
      <c r="AL415" s="417"/>
    </row>
    <row r="416" spans="21:38">
      <c r="U416" s="417"/>
      <c r="V416" s="417"/>
      <c r="W416" s="417"/>
      <c r="X416" s="417"/>
      <c r="Y416" s="417"/>
      <c r="Z416" s="417"/>
      <c r="AA416" s="417"/>
      <c r="AB416" s="417"/>
      <c r="AC416" s="417"/>
      <c r="AD416" s="417"/>
      <c r="AE416" s="417"/>
      <c r="AF416" s="417"/>
      <c r="AG416" s="417"/>
      <c r="AH416" s="417"/>
      <c r="AI416" s="417"/>
      <c r="AJ416" s="417"/>
      <c r="AK416" s="417"/>
      <c r="AL416" s="417"/>
    </row>
    <row r="417" spans="21:38">
      <c r="U417" s="417"/>
      <c r="V417" s="417"/>
      <c r="W417" s="417"/>
      <c r="X417" s="417"/>
      <c r="Y417" s="417"/>
      <c r="Z417" s="417"/>
      <c r="AA417" s="417"/>
      <c r="AB417" s="417"/>
      <c r="AC417" s="417"/>
      <c r="AD417" s="417"/>
      <c r="AE417" s="417"/>
      <c r="AF417" s="417"/>
      <c r="AG417" s="417"/>
      <c r="AH417" s="417"/>
      <c r="AI417" s="417"/>
      <c r="AJ417" s="417"/>
      <c r="AK417" s="417"/>
      <c r="AL417" s="417"/>
    </row>
    <row r="418" spans="21:38">
      <c r="U418" s="417"/>
      <c r="V418" s="417"/>
      <c r="W418" s="417"/>
      <c r="X418" s="417"/>
      <c r="Y418" s="417"/>
      <c r="Z418" s="417"/>
      <c r="AA418" s="417"/>
      <c r="AB418" s="417"/>
      <c r="AC418" s="417"/>
      <c r="AD418" s="417"/>
      <c r="AE418" s="417"/>
      <c r="AF418" s="417"/>
      <c r="AG418" s="417"/>
      <c r="AH418" s="417"/>
      <c r="AI418" s="417"/>
      <c r="AJ418" s="417"/>
      <c r="AK418" s="417"/>
      <c r="AL418" s="417"/>
    </row>
    <row r="419" spans="21:38">
      <c r="U419" s="417"/>
      <c r="V419" s="417"/>
      <c r="W419" s="417"/>
      <c r="X419" s="417"/>
      <c r="Y419" s="417"/>
      <c r="Z419" s="417"/>
      <c r="AA419" s="417"/>
      <c r="AB419" s="417"/>
      <c r="AC419" s="417"/>
      <c r="AD419" s="417"/>
      <c r="AE419" s="417"/>
      <c r="AF419" s="417"/>
      <c r="AG419" s="417"/>
      <c r="AH419" s="417"/>
      <c r="AI419" s="417"/>
      <c r="AJ419" s="417"/>
      <c r="AK419" s="417"/>
      <c r="AL419" s="417"/>
    </row>
    <row r="420" spans="21:38">
      <c r="U420" s="417"/>
      <c r="V420" s="417"/>
      <c r="W420" s="417"/>
      <c r="X420" s="417"/>
      <c r="Y420" s="417"/>
      <c r="Z420" s="417"/>
      <c r="AA420" s="417"/>
      <c r="AB420" s="417"/>
      <c r="AC420" s="417"/>
      <c r="AD420" s="417"/>
      <c r="AE420" s="417"/>
      <c r="AF420" s="417"/>
      <c r="AG420" s="417"/>
      <c r="AH420" s="417"/>
      <c r="AI420" s="417"/>
      <c r="AJ420" s="417"/>
      <c r="AK420" s="417"/>
      <c r="AL420" s="417"/>
    </row>
    <row r="421" spans="21:38">
      <c r="U421" s="417"/>
      <c r="V421" s="417"/>
      <c r="W421" s="417"/>
      <c r="X421" s="417"/>
      <c r="Y421" s="417"/>
      <c r="Z421" s="417"/>
      <c r="AA421" s="417"/>
      <c r="AB421" s="417"/>
      <c r="AC421" s="417"/>
      <c r="AD421" s="417"/>
      <c r="AE421" s="417"/>
      <c r="AF421" s="417"/>
      <c r="AG421" s="417"/>
      <c r="AH421" s="417"/>
      <c r="AI421" s="417"/>
      <c r="AJ421" s="417"/>
      <c r="AK421" s="417"/>
      <c r="AL421" s="417"/>
    </row>
    <row r="422" spans="21:38">
      <c r="U422" s="417"/>
      <c r="V422" s="417"/>
      <c r="W422" s="417"/>
      <c r="X422" s="417"/>
      <c r="Y422" s="417"/>
      <c r="Z422" s="417"/>
      <c r="AA422" s="417"/>
      <c r="AB422" s="417"/>
      <c r="AC422" s="417"/>
      <c r="AD422" s="417"/>
      <c r="AE422" s="417"/>
      <c r="AF422" s="417"/>
      <c r="AG422" s="417"/>
      <c r="AH422" s="417"/>
      <c r="AI422" s="417"/>
      <c r="AJ422" s="417"/>
      <c r="AK422" s="417"/>
      <c r="AL422" s="417"/>
    </row>
    <row r="423" spans="21:38">
      <c r="U423" s="417"/>
      <c r="V423" s="417"/>
      <c r="W423" s="417"/>
      <c r="X423" s="417"/>
      <c r="Y423" s="417"/>
      <c r="Z423" s="417"/>
      <c r="AA423" s="417"/>
      <c r="AB423" s="417"/>
      <c r="AC423" s="417"/>
      <c r="AD423" s="417"/>
      <c r="AE423" s="417"/>
      <c r="AF423" s="417"/>
      <c r="AG423" s="417"/>
      <c r="AH423" s="417"/>
      <c r="AI423" s="417"/>
      <c r="AJ423" s="417"/>
      <c r="AK423" s="417"/>
      <c r="AL423" s="417"/>
    </row>
    <row r="424" spans="21:38">
      <c r="U424" s="417"/>
      <c r="V424" s="417"/>
      <c r="W424" s="417"/>
      <c r="X424" s="417"/>
      <c r="Y424" s="417"/>
      <c r="Z424" s="417"/>
      <c r="AA424" s="417"/>
      <c r="AB424" s="417"/>
      <c r="AC424" s="417"/>
      <c r="AD424" s="417"/>
      <c r="AE424" s="417"/>
      <c r="AF424" s="417"/>
      <c r="AG424" s="417"/>
      <c r="AH424" s="417"/>
      <c r="AI424" s="417"/>
      <c r="AJ424" s="417"/>
      <c r="AK424" s="417"/>
      <c r="AL424" s="417"/>
    </row>
    <row r="425" spans="21:38">
      <c r="U425" s="417"/>
      <c r="V425" s="417"/>
      <c r="W425" s="417"/>
      <c r="X425" s="417"/>
      <c r="Y425" s="417"/>
      <c r="Z425" s="417"/>
      <c r="AA425" s="417"/>
      <c r="AB425" s="417"/>
      <c r="AC425" s="417"/>
      <c r="AD425" s="417"/>
      <c r="AE425" s="417"/>
      <c r="AF425" s="417"/>
      <c r="AG425" s="417"/>
      <c r="AH425" s="417"/>
      <c r="AI425" s="417"/>
      <c r="AJ425" s="417"/>
      <c r="AK425" s="417"/>
      <c r="AL425" s="417"/>
    </row>
    <row r="426" spans="21:38">
      <c r="U426" s="417"/>
      <c r="V426" s="417"/>
      <c r="W426" s="417"/>
      <c r="X426" s="417"/>
      <c r="Y426" s="417"/>
      <c r="Z426" s="417"/>
      <c r="AA426" s="417"/>
      <c r="AB426" s="417"/>
      <c r="AC426" s="417"/>
      <c r="AD426" s="417"/>
      <c r="AE426" s="417"/>
      <c r="AF426" s="417"/>
      <c r="AG426" s="417"/>
      <c r="AH426" s="417"/>
      <c r="AI426" s="417"/>
      <c r="AJ426" s="417"/>
      <c r="AK426" s="417"/>
      <c r="AL426" s="417"/>
    </row>
    <row r="427" spans="21:38">
      <c r="U427" s="417"/>
      <c r="V427" s="417"/>
      <c r="W427" s="417"/>
      <c r="X427" s="417"/>
      <c r="Y427" s="417"/>
      <c r="Z427" s="417"/>
      <c r="AA427" s="417"/>
      <c r="AB427" s="417"/>
      <c r="AC427" s="417"/>
      <c r="AD427" s="417"/>
      <c r="AE427" s="417"/>
      <c r="AF427" s="417"/>
      <c r="AG427" s="417"/>
      <c r="AH427" s="417"/>
      <c r="AI427" s="417"/>
      <c r="AJ427" s="417"/>
      <c r="AK427" s="417"/>
      <c r="AL427" s="417"/>
    </row>
    <row r="428" spans="21:38">
      <c r="U428" s="417"/>
      <c r="V428" s="417"/>
      <c r="W428" s="417"/>
      <c r="X428" s="417"/>
      <c r="Y428" s="417"/>
      <c r="Z428" s="417"/>
      <c r="AA428" s="417"/>
      <c r="AB428" s="417"/>
      <c r="AC428" s="417"/>
      <c r="AD428" s="417"/>
      <c r="AE428" s="417"/>
      <c r="AF428" s="417"/>
      <c r="AG428" s="417"/>
      <c r="AH428" s="417"/>
      <c r="AI428" s="417"/>
      <c r="AJ428" s="417"/>
      <c r="AK428" s="417"/>
      <c r="AL428" s="417"/>
    </row>
    <row r="429" spans="21:38">
      <c r="U429" s="417"/>
      <c r="V429" s="417"/>
      <c r="W429" s="417"/>
      <c r="X429" s="417"/>
      <c r="Y429" s="417"/>
      <c r="Z429" s="417"/>
      <c r="AA429" s="417"/>
      <c r="AB429" s="417"/>
      <c r="AC429" s="417"/>
      <c r="AD429" s="417"/>
      <c r="AE429" s="417"/>
      <c r="AF429" s="417"/>
      <c r="AG429" s="417"/>
      <c r="AH429" s="417"/>
      <c r="AI429" s="417"/>
      <c r="AJ429" s="417"/>
      <c r="AK429" s="417"/>
      <c r="AL429" s="417"/>
    </row>
    <row r="430" spans="21:38">
      <c r="U430" s="417"/>
      <c r="V430" s="417"/>
      <c r="W430" s="417"/>
      <c r="X430" s="417"/>
      <c r="Y430" s="417"/>
      <c r="Z430" s="417"/>
      <c r="AA430" s="417"/>
      <c r="AB430" s="417"/>
      <c r="AC430" s="417"/>
      <c r="AD430" s="417"/>
      <c r="AE430" s="417"/>
      <c r="AF430" s="417"/>
      <c r="AG430" s="417"/>
      <c r="AH430" s="417"/>
      <c r="AI430" s="417"/>
      <c r="AJ430" s="417"/>
      <c r="AK430" s="417"/>
      <c r="AL430" s="417"/>
    </row>
    <row r="431" spans="21:38">
      <c r="U431" s="417"/>
      <c r="V431" s="417"/>
      <c r="W431" s="417"/>
      <c r="X431" s="417"/>
      <c r="Y431" s="417"/>
      <c r="Z431" s="417"/>
      <c r="AA431" s="417"/>
      <c r="AB431" s="417"/>
      <c r="AC431" s="417"/>
      <c r="AD431" s="417"/>
      <c r="AE431" s="417"/>
      <c r="AF431" s="417"/>
      <c r="AG431" s="417"/>
      <c r="AH431" s="417"/>
      <c r="AI431" s="417"/>
      <c r="AJ431" s="417"/>
      <c r="AK431" s="417"/>
      <c r="AL431" s="417"/>
    </row>
    <row r="432" spans="21:38">
      <c r="U432" s="417"/>
      <c r="V432" s="417"/>
      <c r="W432" s="417"/>
      <c r="X432" s="417"/>
      <c r="Y432" s="417"/>
      <c r="Z432" s="417"/>
      <c r="AA432" s="417"/>
      <c r="AB432" s="417"/>
      <c r="AC432" s="417"/>
      <c r="AD432" s="417"/>
      <c r="AE432" s="417"/>
      <c r="AF432" s="417"/>
      <c r="AG432" s="417"/>
      <c r="AH432" s="417"/>
      <c r="AI432" s="417"/>
      <c r="AJ432" s="417"/>
      <c r="AK432" s="417"/>
      <c r="AL432" s="417"/>
    </row>
    <row r="433" spans="21:38">
      <c r="U433" s="417"/>
      <c r="V433" s="417"/>
      <c r="W433" s="417"/>
      <c r="X433" s="417"/>
      <c r="Y433" s="417"/>
      <c r="Z433" s="417"/>
      <c r="AA433" s="417"/>
      <c r="AB433" s="417"/>
      <c r="AC433" s="417"/>
      <c r="AD433" s="417"/>
      <c r="AE433" s="417"/>
      <c r="AF433" s="417"/>
      <c r="AG433" s="417"/>
      <c r="AH433" s="417"/>
      <c r="AI433" s="417"/>
      <c r="AJ433" s="417"/>
      <c r="AK433" s="417"/>
      <c r="AL433" s="417"/>
    </row>
    <row r="434" spans="21:38">
      <c r="U434" s="417"/>
      <c r="V434" s="417"/>
      <c r="W434" s="417"/>
      <c r="X434" s="417"/>
      <c r="Y434" s="417"/>
      <c r="Z434" s="417"/>
      <c r="AA434" s="417"/>
      <c r="AB434" s="417"/>
      <c r="AC434" s="417"/>
      <c r="AD434" s="417"/>
      <c r="AE434" s="417"/>
      <c r="AF434" s="417"/>
      <c r="AG434" s="417"/>
      <c r="AH434" s="417"/>
      <c r="AI434" s="417"/>
      <c r="AJ434" s="417"/>
      <c r="AK434" s="417"/>
      <c r="AL434" s="417"/>
    </row>
    <row r="435" spans="21:38">
      <c r="U435" s="417"/>
      <c r="V435" s="417"/>
      <c r="W435" s="417"/>
      <c r="X435" s="417"/>
      <c r="Y435" s="417"/>
      <c r="Z435" s="417"/>
      <c r="AA435" s="417"/>
      <c r="AB435" s="417"/>
      <c r="AC435" s="417"/>
      <c r="AD435" s="417"/>
      <c r="AE435" s="417"/>
      <c r="AF435" s="417"/>
      <c r="AG435" s="417"/>
      <c r="AH435" s="417"/>
      <c r="AI435" s="417"/>
      <c r="AJ435" s="417"/>
      <c r="AK435" s="417"/>
      <c r="AL435" s="417"/>
    </row>
    <row r="436" spans="21:38">
      <c r="U436" s="417"/>
      <c r="V436" s="417"/>
      <c r="W436" s="417"/>
      <c r="X436" s="417"/>
      <c r="Y436" s="417"/>
      <c r="Z436" s="417"/>
      <c r="AA436" s="417"/>
      <c r="AB436" s="417"/>
      <c r="AC436" s="417"/>
      <c r="AD436" s="417"/>
      <c r="AE436" s="417"/>
      <c r="AF436" s="417"/>
      <c r="AG436" s="417"/>
      <c r="AH436" s="417"/>
      <c r="AI436" s="417"/>
      <c r="AJ436" s="417"/>
      <c r="AK436" s="417"/>
      <c r="AL436" s="417"/>
    </row>
    <row r="437" spans="21:38">
      <c r="U437" s="417"/>
      <c r="V437" s="417"/>
      <c r="W437" s="417"/>
      <c r="X437" s="417"/>
      <c r="Y437" s="417"/>
      <c r="Z437" s="417"/>
      <c r="AA437" s="417"/>
      <c r="AB437" s="417"/>
      <c r="AC437" s="417"/>
      <c r="AD437" s="417"/>
      <c r="AE437" s="417"/>
      <c r="AF437" s="417"/>
      <c r="AG437" s="417"/>
      <c r="AH437" s="417"/>
      <c r="AI437" s="417"/>
      <c r="AJ437" s="417"/>
      <c r="AK437" s="417"/>
      <c r="AL437" s="417"/>
    </row>
    <row r="438" spans="21:38">
      <c r="U438" s="417"/>
      <c r="V438" s="417"/>
      <c r="W438" s="417"/>
      <c r="X438" s="417"/>
      <c r="Y438" s="417"/>
      <c r="Z438" s="417"/>
      <c r="AA438" s="417"/>
      <c r="AB438" s="417"/>
      <c r="AC438" s="417"/>
      <c r="AD438" s="417"/>
      <c r="AE438" s="417"/>
      <c r="AF438" s="417"/>
      <c r="AG438" s="417"/>
      <c r="AH438" s="417"/>
      <c r="AI438" s="417"/>
      <c r="AJ438" s="417"/>
      <c r="AK438" s="417"/>
      <c r="AL438" s="417"/>
    </row>
    <row r="439" spans="21:38">
      <c r="U439" s="417"/>
      <c r="V439" s="417"/>
      <c r="W439" s="417"/>
      <c r="X439" s="417"/>
      <c r="Y439" s="417"/>
      <c r="Z439" s="417"/>
      <c r="AA439" s="417"/>
      <c r="AB439" s="417"/>
      <c r="AC439" s="417"/>
      <c r="AD439" s="417"/>
      <c r="AE439" s="417"/>
      <c r="AF439" s="417"/>
      <c r="AG439" s="417"/>
      <c r="AH439" s="417"/>
      <c r="AI439" s="417"/>
      <c r="AJ439" s="417"/>
      <c r="AK439" s="417"/>
      <c r="AL439" s="417"/>
    </row>
    <row r="440" spans="21:38">
      <c r="U440" s="417"/>
      <c r="V440" s="417"/>
      <c r="W440" s="417"/>
      <c r="X440" s="417"/>
      <c r="Y440" s="417"/>
      <c r="Z440" s="417"/>
      <c r="AA440" s="417"/>
      <c r="AB440" s="417"/>
      <c r="AC440" s="417"/>
      <c r="AD440" s="417"/>
      <c r="AE440" s="417"/>
      <c r="AF440" s="417"/>
      <c r="AG440" s="417"/>
      <c r="AH440" s="417"/>
      <c r="AI440" s="417"/>
      <c r="AJ440" s="417"/>
      <c r="AK440" s="417"/>
      <c r="AL440" s="417"/>
    </row>
    <row r="441" spans="21:38">
      <c r="U441" s="417"/>
      <c r="V441" s="417"/>
      <c r="W441" s="417"/>
      <c r="X441" s="417"/>
      <c r="Y441" s="417"/>
      <c r="Z441" s="417"/>
      <c r="AA441" s="417"/>
      <c r="AB441" s="417"/>
      <c r="AC441" s="417"/>
      <c r="AD441" s="417"/>
      <c r="AE441" s="417"/>
      <c r="AF441" s="417"/>
      <c r="AG441" s="417"/>
      <c r="AH441" s="417"/>
      <c r="AI441" s="417"/>
      <c r="AJ441" s="417"/>
      <c r="AK441" s="417"/>
      <c r="AL441" s="417"/>
    </row>
    <row r="442" spans="21:38">
      <c r="U442" s="417"/>
      <c r="V442" s="417"/>
      <c r="W442" s="417"/>
      <c r="X442" s="417"/>
      <c r="Y442" s="417"/>
      <c r="Z442" s="417"/>
      <c r="AA442" s="417"/>
      <c r="AB442" s="417"/>
      <c r="AC442" s="417"/>
      <c r="AD442" s="417"/>
      <c r="AE442" s="417"/>
      <c r="AF442" s="417"/>
      <c r="AG442" s="417"/>
      <c r="AH442" s="417"/>
      <c r="AI442" s="417"/>
      <c r="AJ442" s="417"/>
      <c r="AK442" s="417"/>
      <c r="AL442" s="417"/>
    </row>
    <row r="443" spans="21:38">
      <c r="U443" s="417"/>
      <c r="V443" s="417"/>
      <c r="W443" s="417"/>
      <c r="X443" s="417"/>
      <c r="Y443" s="417"/>
      <c r="Z443" s="417"/>
      <c r="AA443" s="417"/>
      <c r="AB443" s="417"/>
      <c r="AC443" s="417"/>
      <c r="AD443" s="417"/>
      <c r="AE443" s="417"/>
      <c r="AF443" s="417"/>
      <c r="AG443" s="417"/>
      <c r="AH443" s="417"/>
      <c r="AI443" s="417"/>
      <c r="AJ443" s="417"/>
      <c r="AK443" s="417"/>
      <c r="AL443" s="417"/>
    </row>
    <row r="444" spans="21:38">
      <c r="U444" s="417"/>
      <c r="V444" s="417"/>
      <c r="W444" s="417"/>
      <c r="X444" s="417"/>
      <c r="Y444" s="417"/>
      <c r="Z444" s="417"/>
      <c r="AA444" s="417"/>
      <c r="AB444" s="417"/>
      <c r="AC444" s="417"/>
      <c r="AD444" s="417"/>
      <c r="AE444" s="417"/>
      <c r="AF444" s="417"/>
      <c r="AG444" s="417"/>
      <c r="AH444" s="417"/>
      <c r="AI444" s="417"/>
      <c r="AJ444" s="417"/>
      <c r="AK444" s="417"/>
      <c r="AL444" s="417"/>
    </row>
    <row r="445" spans="21:38">
      <c r="U445" s="417"/>
      <c r="V445" s="417"/>
      <c r="W445" s="417"/>
      <c r="X445" s="417"/>
      <c r="Y445" s="417"/>
      <c r="Z445" s="417"/>
      <c r="AA445" s="417"/>
      <c r="AB445" s="417"/>
      <c r="AC445" s="417"/>
      <c r="AD445" s="417"/>
      <c r="AE445" s="417"/>
      <c r="AF445" s="417"/>
      <c r="AG445" s="417"/>
      <c r="AH445" s="417"/>
      <c r="AI445" s="417"/>
      <c r="AJ445" s="417"/>
      <c r="AK445" s="417"/>
      <c r="AL445" s="417"/>
    </row>
    <row r="446" spans="21:38">
      <c r="U446" s="417"/>
      <c r="V446" s="417"/>
      <c r="W446" s="417"/>
      <c r="X446" s="417"/>
      <c r="Y446" s="417"/>
      <c r="Z446" s="417"/>
      <c r="AA446" s="417"/>
      <c r="AB446" s="417"/>
      <c r="AC446" s="417"/>
      <c r="AD446" s="417"/>
      <c r="AE446" s="417"/>
      <c r="AF446" s="417"/>
      <c r="AG446" s="417"/>
      <c r="AH446" s="417"/>
      <c r="AI446" s="417"/>
      <c r="AJ446" s="417"/>
      <c r="AK446" s="417"/>
      <c r="AL446" s="417"/>
    </row>
    <row r="447" spans="21:38">
      <c r="U447" s="417"/>
      <c r="V447" s="417"/>
      <c r="W447" s="417"/>
      <c r="X447" s="417"/>
      <c r="Y447" s="417"/>
      <c r="Z447" s="417"/>
      <c r="AA447" s="417"/>
      <c r="AB447" s="417"/>
      <c r="AC447" s="417"/>
      <c r="AD447" s="417"/>
      <c r="AE447" s="417"/>
      <c r="AF447" s="417"/>
      <c r="AG447" s="417"/>
      <c r="AH447" s="417"/>
      <c r="AI447" s="417"/>
      <c r="AJ447" s="417"/>
      <c r="AK447" s="417"/>
      <c r="AL447" s="417"/>
    </row>
    <row r="448" spans="21:38">
      <c r="U448" s="417"/>
      <c r="V448" s="417"/>
      <c r="W448" s="417"/>
      <c r="X448" s="417"/>
      <c r="Y448" s="417"/>
      <c r="Z448" s="417"/>
      <c r="AA448" s="417"/>
      <c r="AB448" s="417"/>
      <c r="AC448" s="417"/>
      <c r="AD448" s="417"/>
      <c r="AE448" s="417"/>
      <c r="AF448" s="417"/>
      <c r="AG448" s="417"/>
      <c r="AH448" s="417"/>
      <c r="AI448" s="417"/>
      <c r="AJ448" s="417"/>
      <c r="AK448" s="417"/>
      <c r="AL448" s="417"/>
    </row>
    <row r="449" spans="21:38">
      <c r="U449" s="417"/>
      <c r="V449" s="417"/>
      <c r="W449" s="417"/>
      <c r="X449" s="417"/>
      <c r="Y449" s="417"/>
      <c r="Z449" s="417"/>
      <c r="AA449" s="417"/>
      <c r="AB449" s="417"/>
      <c r="AC449" s="417"/>
      <c r="AD449" s="417"/>
      <c r="AE449" s="417"/>
      <c r="AF449" s="417"/>
      <c r="AG449" s="417"/>
      <c r="AH449" s="417"/>
      <c r="AI449" s="417"/>
      <c r="AJ449" s="417"/>
      <c r="AK449" s="417"/>
      <c r="AL449" s="417"/>
    </row>
    <row r="450" spans="21:38">
      <c r="U450" s="417"/>
      <c r="V450" s="417"/>
      <c r="W450" s="417"/>
      <c r="X450" s="417"/>
      <c r="Y450" s="417"/>
      <c r="Z450" s="417"/>
      <c r="AA450" s="417"/>
      <c r="AB450" s="417"/>
      <c r="AC450" s="417"/>
      <c r="AD450" s="417"/>
      <c r="AE450" s="417"/>
      <c r="AF450" s="417"/>
      <c r="AG450" s="417"/>
      <c r="AH450" s="417"/>
      <c r="AI450" s="417"/>
      <c r="AJ450" s="417"/>
      <c r="AK450" s="417"/>
      <c r="AL450" s="417"/>
    </row>
    <row r="451" spans="21:38">
      <c r="U451" s="417"/>
      <c r="V451" s="417"/>
      <c r="W451" s="417"/>
      <c r="X451" s="417"/>
      <c r="Y451" s="417"/>
      <c r="Z451" s="417"/>
      <c r="AA451" s="417"/>
      <c r="AB451" s="417"/>
      <c r="AC451" s="417"/>
      <c r="AD451" s="417"/>
      <c r="AE451" s="417"/>
      <c r="AF451" s="417"/>
      <c r="AG451" s="417"/>
      <c r="AH451" s="417"/>
      <c r="AI451" s="417"/>
      <c r="AJ451" s="417"/>
      <c r="AK451" s="417"/>
      <c r="AL451" s="417"/>
    </row>
    <row r="452" spans="21:38">
      <c r="U452" s="417"/>
      <c r="V452" s="417"/>
      <c r="W452" s="417"/>
      <c r="X452" s="417"/>
      <c r="Y452" s="417"/>
      <c r="Z452" s="417"/>
      <c r="AA452" s="417"/>
      <c r="AB452" s="417"/>
      <c r="AC452" s="417"/>
      <c r="AD452" s="417"/>
      <c r="AE452" s="417"/>
      <c r="AF452" s="417"/>
      <c r="AG452" s="417"/>
      <c r="AH452" s="417"/>
      <c r="AI452" s="417"/>
      <c r="AJ452" s="417"/>
      <c r="AK452" s="417"/>
      <c r="AL452" s="417"/>
    </row>
    <row r="453" spans="21:38">
      <c r="U453" s="417"/>
      <c r="V453" s="417"/>
      <c r="W453" s="417"/>
      <c r="X453" s="417"/>
      <c r="Y453" s="417"/>
      <c r="Z453" s="417"/>
      <c r="AA453" s="417"/>
      <c r="AB453" s="417"/>
      <c r="AC453" s="417"/>
      <c r="AD453" s="417"/>
      <c r="AE453" s="417"/>
      <c r="AF453" s="417"/>
      <c r="AG453" s="417"/>
      <c r="AH453" s="417"/>
      <c r="AI453" s="417"/>
      <c r="AJ453" s="417"/>
      <c r="AK453" s="417"/>
      <c r="AL453" s="417"/>
    </row>
    <row r="454" spans="21:38">
      <c r="U454" s="417"/>
      <c r="V454" s="417"/>
      <c r="W454" s="417"/>
      <c r="X454" s="417"/>
      <c r="Y454" s="417"/>
      <c r="Z454" s="417"/>
      <c r="AA454" s="417"/>
      <c r="AB454" s="417"/>
      <c r="AC454" s="417"/>
      <c r="AD454" s="417"/>
      <c r="AE454" s="417"/>
      <c r="AF454" s="417"/>
      <c r="AG454" s="417"/>
      <c r="AH454" s="417"/>
      <c r="AI454" s="417"/>
      <c r="AJ454" s="417"/>
      <c r="AK454" s="417"/>
      <c r="AL454" s="417"/>
    </row>
    <row r="455" spans="21:38">
      <c r="U455" s="417"/>
      <c r="V455" s="417"/>
      <c r="W455" s="417"/>
      <c r="X455" s="417"/>
      <c r="Y455" s="417"/>
      <c r="Z455" s="417"/>
      <c r="AA455" s="417"/>
      <c r="AB455" s="417"/>
      <c r="AC455" s="417"/>
      <c r="AD455" s="417"/>
      <c r="AE455" s="417"/>
      <c r="AF455" s="417"/>
      <c r="AG455" s="417"/>
      <c r="AH455" s="417"/>
      <c r="AI455" s="417"/>
      <c r="AJ455" s="417"/>
      <c r="AK455" s="417"/>
      <c r="AL455" s="417"/>
    </row>
    <row r="456" spans="21:38">
      <c r="U456" s="417"/>
      <c r="V456" s="417"/>
      <c r="W456" s="417"/>
      <c r="X456" s="417"/>
      <c r="Y456" s="417"/>
      <c r="Z456" s="417"/>
      <c r="AA456" s="417"/>
      <c r="AB456" s="417"/>
      <c r="AC456" s="417"/>
      <c r="AD456" s="417"/>
      <c r="AE456" s="417"/>
      <c r="AF456" s="417"/>
      <c r="AG456" s="417"/>
      <c r="AH456" s="417"/>
      <c r="AI456" s="417"/>
      <c r="AJ456" s="417"/>
      <c r="AK456" s="417"/>
      <c r="AL456" s="417"/>
    </row>
    <row r="457" spans="21:38">
      <c r="U457" s="417"/>
      <c r="V457" s="417"/>
      <c r="W457" s="417"/>
      <c r="X457" s="417"/>
      <c r="Y457" s="417"/>
      <c r="Z457" s="417"/>
      <c r="AA457" s="417"/>
      <c r="AB457" s="417"/>
      <c r="AC457" s="417"/>
      <c r="AD457" s="417"/>
      <c r="AE457" s="417"/>
      <c r="AF457" s="417"/>
      <c r="AG457" s="417"/>
      <c r="AH457" s="417"/>
      <c r="AI457" s="417"/>
      <c r="AJ457" s="417"/>
      <c r="AK457" s="417"/>
      <c r="AL457" s="417"/>
    </row>
    <row r="458" spans="21:38">
      <c r="U458" s="417"/>
      <c r="V458" s="417"/>
      <c r="W458" s="417"/>
      <c r="X458" s="417"/>
      <c r="Y458" s="417"/>
      <c r="Z458" s="417"/>
      <c r="AA458" s="417"/>
      <c r="AB458" s="417"/>
      <c r="AC458" s="417"/>
      <c r="AD458" s="417"/>
      <c r="AE458" s="417"/>
      <c r="AF458" s="417"/>
      <c r="AG458" s="417"/>
      <c r="AH458" s="417"/>
      <c r="AI458" s="417"/>
      <c r="AJ458" s="417"/>
      <c r="AK458" s="417"/>
      <c r="AL458" s="417"/>
    </row>
    <row r="459" spans="21:38">
      <c r="U459" s="417"/>
      <c r="V459" s="417"/>
      <c r="W459" s="417"/>
      <c r="X459" s="417"/>
      <c r="Y459" s="417"/>
      <c r="Z459" s="417"/>
      <c r="AA459" s="417"/>
      <c r="AB459" s="417"/>
      <c r="AC459" s="417"/>
      <c r="AD459" s="417"/>
      <c r="AE459" s="417"/>
      <c r="AF459" s="417"/>
      <c r="AG459" s="417"/>
      <c r="AH459" s="417"/>
      <c r="AI459" s="417"/>
      <c r="AJ459" s="417"/>
      <c r="AK459" s="417"/>
      <c r="AL459" s="417"/>
    </row>
    <row r="460" spans="21:38">
      <c r="U460" s="417"/>
      <c r="V460" s="417"/>
      <c r="W460" s="417"/>
      <c r="X460" s="417"/>
      <c r="Y460" s="417"/>
      <c r="Z460" s="417"/>
      <c r="AA460" s="417"/>
      <c r="AB460" s="417"/>
      <c r="AC460" s="417"/>
      <c r="AD460" s="417"/>
      <c r="AE460" s="417"/>
      <c r="AF460" s="417"/>
      <c r="AG460" s="417"/>
      <c r="AH460" s="417"/>
      <c r="AI460" s="417"/>
      <c r="AJ460" s="417"/>
      <c r="AK460" s="417"/>
      <c r="AL460" s="417"/>
    </row>
    <row r="461" spans="21:38">
      <c r="U461" s="417"/>
      <c r="V461" s="417"/>
      <c r="W461" s="417"/>
      <c r="X461" s="417"/>
      <c r="Y461" s="417"/>
      <c r="Z461" s="417"/>
      <c r="AA461" s="417"/>
      <c r="AB461" s="417"/>
      <c r="AC461" s="417"/>
      <c r="AD461" s="417"/>
      <c r="AE461" s="417"/>
      <c r="AF461" s="417"/>
      <c r="AG461" s="417"/>
      <c r="AH461" s="417"/>
      <c r="AI461" s="417"/>
      <c r="AJ461" s="417"/>
      <c r="AK461" s="417"/>
      <c r="AL461" s="417"/>
    </row>
    <row r="462" spans="21:38">
      <c r="U462" s="417"/>
      <c r="V462" s="417"/>
      <c r="W462" s="417"/>
      <c r="X462" s="417"/>
      <c r="Y462" s="417"/>
      <c r="Z462" s="417"/>
      <c r="AA462" s="417"/>
      <c r="AB462" s="417"/>
      <c r="AC462" s="417"/>
      <c r="AD462" s="417"/>
      <c r="AE462" s="417"/>
      <c r="AF462" s="417"/>
      <c r="AG462" s="417"/>
      <c r="AH462" s="417"/>
      <c r="AI462" s="417"/>
      <c r="AJ462" s="417"/>
      <c r="AK462" s="417"/>
      <c r="AL462" s="417"/>
    </row>
    <row r="463" spans="21:38">
      <c r="U463" s="417"/>
      <c r="V463" s="417"/>
      <c r="W463" s="417"/>
      <c r="X463" s="417"/>
      <c r="Y463" s="417"/>
      <c r="Z463" s="417"/>
      <c r="AA463" s="417"/>
      <c r="AB463" s="417"/>
      <c r="AC463" s="417"/>
      <c r="AD463" s="417"/>
      <c r="AE463" s="417"/>
      <c r="AF463" s="417"/>
      <c r="AG463" s="417"/>
      <c r="AH463" s="417"/>
      <c r="AI463" s="417"/>
      <c r="AJ463" s="417"/>
      <c r="AK463" s="417"/>
      <c r="AL463" s="417"/>
    </row>
    <row r="464" spans="21:38">
      <c r="U464" s="417"/>
      <c r="V464" s="417"/>
      <c r="W464" s="417"/>
      <c r="X464" s="417"/>
      <c r="Y464" s="417"/>
      <c r="Z464" s="417"/>
      <c r="AA464" s="417"/>
      <c r="AB464" s="417"/>
      <c r="AC464" s="417"/>
      <c r="AD464" s="417"/>
      <c r="AE464" s="417"/>
      <c r="AF464" s="417"/>
      <c r="AG464" s="417"/>
      <c r="AH464" s="417"/>
      <c r="AI464" s="417"/>
      <c r="AJ464" s="417"/>
      <c r="AK464" s="417"/>
      <c r="AL464" s="417"/>
    </row>
    <row r="465" spans="21:38">
      <c r="U465" s="417"/>
      <c r="V465" s="417"/>
      <c r="W465" s="417"/>
      <c r="X465" s="417"/>
      <c r="Y465" s="417"/>
      <c r="Z465" s="417"/>
      <c r="AA465" s="417"/>
      <c r="AB465" s="417"/>
      <c r="AC465" s="417"/>
      <c r="AD465" s="417"/>
      <c r="AE465" s="417"/>
      <c r="AF465" s="417"/>
      <c r="AG465" s="417"/>
      <c r="AH465" s="417"/>
      <c r="AI465" s="417"/>
      <c r="AJ465" s="417"/>
      <c r="AK465" s="417"/>
      <c r="AL465" s="417"/>
    </row>
    <row r="466" spans="21:38">
      <c r="U466" s="417"/>
      <c r="V466" s="417"/>
      <c r="W466" s="417"/>
      <c r="X466" s="417"/>
      <c r="Y466" s="417"/>
      <c r="Z466" s="417"/>
      <c r="AA466" s="417"/>
      <c r="AB466" s="417"/>
      <c r="AC466" s="417"/>
      <c r="AD466" s="417"/>
      <c r="AE466" s="417"/>
      <c r="AF466" s="417"/>
      <c r="AG466" s="417"/>
      <c r="AH466" s="417"/>
      <c r="AI466" s="417"/>
      <c r="AJ466" s="417"/>
      <c r="AK466" s="417"/>
      <c r="AL466" s="417"/>
    </row>
    <row r="467" spans="21:38">
      <c r="U467" s="417"/>
      <c r="V467" s="417"/>
      <c r="W467" s="417"/>
      <c r="X467" s="417"/>
      <c r="Y467" s="417"/>
      <c r="Z467" s="417"/>
      <c r="AA467" s="417"/>
      <c r="AB467" s="417"/>
      <c r="AC467" s="417"/>
      <c r="AD467" s="417"/>
      <c r="AE467" s="417"/>
      <c r="AF467" s="417"/>
      <c r="AG467" s="417"/>
      <c r="AH467" s="417"/>
      <c r="AI467" s="417"/>
      <c r="AJ467" s="417"/>
      <c r="AK467" s="417"/>
      <c r="AL467" s="417"/>
    </row>
    <row r="468" spans="21:38">
      <c r="U468" s="417"/>
      <c r="V468" s="417"/>
      <c r="W468" s="417"/>
      <c r="X468" s="417"/>
      <c r="Y468" s="417"/>
      <c r="Z468" s="417"/>
      <c r="AA468" s="417"/>
      <c r="AB468" s="417"/>
      <c r="AC468" s="417"/>
      <c r="AD468" s="417"/>
      <c r="AE468" s="417"/>
      <c r="AF468" s="417"/>
      <c r="AG468" s="417"/>
      <c r="AH468" s="417"/>
      <c r="AI468" s="417"/>
      <c r="AJ468" s="417"/>
      <c r="AK468" s="417"/>
      <c r="AL468" s="417"/>
    </row>
    <row r="469" spans="21:38">
      <c r="U469" s="417"/>
      <c r="V469" s="417"/>
      <c r="W469" s="417"/>
      <c r="X469" s="417"/>
      <c r="Y469" s="417"/>
      <c r="Z469" s="417"/>
      <c r="AA469" s="417"/>
      <c r="AB469" s="417"/>
      <c r="AC469" s="417"/>
      <c r="AD469" s="417"/>
      <c r="AE469" s="417"/>
      <c r="AF469" s="417"/>
      <c r="AG469" s="417"/>
      <c r="AH469" s="417"/>
      <c r="AI469" s="417"/>
      <c r="AJ469" s="417"/>
      <c r="AK469" s="417"/>
      <c r="AL469" s="417"/>
    </row>
    <row r="470" spans="21:38">
      <c r="U470" s="417"/>
      <c r="V470" s="417"/>
      <c r="W470" s="417"/>
      <c r="X470" s="417"/>
      <c r="Y470" s="417"/>
      <c r="Z470" s="417"/>
      <c r="AA470" s="417"/>
      <c r="AB470" s="417"/>
      <c r="AC470" s="417"/>
      <c r="AD470" s="417"/>
      <c r="AE470" s="417"/>
      <c r="AF470" s="417"/>
      <c r="AG470" s="417"/>
      <c r="AH470" s="417"/>
      <c r="AI470" s="417"/>
      <c r="AJ470" s="417"/>
      <c r="AK470" s="417"/>
      <c r="AL470" s="417"/>
    </row>
    <row r="471" spans="21:38">
      <c r="U471" s="417"/>
      <c r="V471" s="417"/>
      <c r="W471" s="417"/>
      <c r="X471" s="417"/>
      <c r="Y471" s="417"/>
      <c r="Z471" s="417"/>
      <c r="AA471" s="417"/>
      <c r="AB471" s="417"/>
      <c r="AC471" s="417"/>
      <c r="AD471" s="417"/>
      <c r="AE471" s="417"/>
      <c r="AF471" s="417"/>
      <c r="AG471" s="417"/>
      <c r="AH471" s="417"/>
      <c r="AI471" s="417"/>
      <c r="AJ471" s="417"/>
      <c r="AK471" s="417"/>
      <c r="AL471" s="417"/>
    </row>
    <row r="472" spans="21:38">
      <c r="U472" s="417"/>
      <c r="V472" s="417"/>
      <c r="W472" s="417"/>
      <c r="X472" s="417"/>
      <c r="Y472" s="417"/>
      <c r="Z472" s="417"/>
      <c r="AA472" s="417"/>
      <c r="AB472" s="417"/>
      <c r="AC472" s="417"/>
      <c r="AD472" s="417"/>
      <c r="AE472" s="417"/>
      <c r="AF472" s="417"/>
      <c r="AG472" s="417"/>
      <c r="AH472" s="417"/>
      <c r="AI472" s="417"/>
      <c r="AJ472" s="417"/>
      <c r="AK472" s="417"/>
      <c r="AL472" s="417"/>
    </row>
    <row r="473" spans="21:38">
      <c r="U473" s="417"/>
      <c r="V473" s="417"/>
      <c r="W473" s="417"/>
      <c r="X473" s="417"/>
      <c r="Y473" s="417"/>
      <c r="Z473" s="417"/>
      <c r="AA473" s="417"/>
      <c r="AB473" s="417"/>
      <c r="AC473" s="417"/>
      <c r="AD473" s="417"/>
      <c r="AE473" s="417"/>
      <c r="AF473" s="417"/>
      <c r="AG473" s="417"/>
      <c r="AH473" s="417"/>
      <c r="AI473" s="417"/>
      <c r="AJ473" s="417"/>
      <c r="AK473" s="417"/>
      <c r="AL473" s="417"/>
    </row>
    <row r="474" spans="21:38">
      <c r="U474" s="417"/>
      <c r="V474" s="417"/>
      <c r="W474" s="417"/>
      <c r="X474" s="417"/>
      <c r="Y474" s="417"/>
      <c r="Z474" s="417"/>
      <c r="AA474" s="417"/>
      <c r="AB474" s="417"/>
      <c r="AC474" s="417"/>
      <c r="AD474" s="417"/>
      <c r="AE474" s="417"/>
      <c r="AF474" s="417"/>
      <c r="AG474" s="417"/>
      <c r="AH474" s="417"/>
      <c r="AI474" s="417"/>
      <c r="AJ474" s="417"/>
      <c r="AK474" s="417"/>
      <c r="AL474" s="417"/>
    </row>
    <row r="475" spans="21:38">
      <c r="U475" s="417"/>
      <c r="V475" s="417"/>
      <c r="W475" s="417"/>
      <c r="X475" s="417"/>
      <c r="Y475" s="417"/>
      <c r="Z475" s="417"/>
      <c r="AA475" s="417"/>
      <c r="AB475" s="417"/>
      <c r="AC475" s="417"/>
      <c r="AD475" s="417"/>
      <c r="AE475" s="417"/>
      <c r="AF475" s="417"/>
      <c r="AG475" s="417"/>
      <c r="AH475" s="417"/>
      <c r="AI475" s="417"/>
      <c r="AJ475" s="417"/>
      <c r="AK475" s="417"/>
      <c r="AL475" s="417"/>
    </row>
    <row r="476" spans="21:38">
      <c r="U476" s="417"/>
      <c r="V476" s="417"/>
      <c r="W476" s="417"/>
      <c r="X476" s="417"/>
      <c r="Y476" s="417"/>
      <c r="Z476" s="417"/>
      <c r="AA476" s="417"/>
      <c r="AB476" s="417"/>
      <c r="AC476" s="417"/>
      <c r="AD476" s="417"/>
      <c r="AE476" s="417"/>
      <c r="AF476" s="417"/>
      <c r="AG476" s="417"/>
      <c r="AH476" s="417"/>
      <c r="AI476" s="417"/>
      <c r="AJ476" s="417"/>
      <c r="AK476" s="417"/>
      <c r="AL476" s="417"/>
    </row>
    <row r="477" spans="21:38">
      <c r="U477" s="417"/>
      <c r="V477" s="417"/>
      <c r="W477" s="417"/>
      <c r="X477" s="417"/>
      <c r="Y477" s="417"/>
      <c r="Z477" s="417"/>
      <c r="AA477" s="417"/>
      <c r="AB477" s="417"/>
      <c r="AC477" s="417"/>
      <c r="AD477" s="417"/>
      <c r="AE477" s="417"/>
      <c r="AF477" s="417"/>
      <c r="AG477" s="417"/>
      <c r="AH477" s="417"/>
      <c r="AI477" s="417"/>
      <c r="AJ477" s="417"/>
      <c r="AK477" s="417"/>
      <c r="AL477" s="417"/>
    </row>
    <row r="478" spans="21:38">
      <c r="U478" s="417"/>
      <c r="V478" s="417"/>
      <c r="W478" s="417"/>
      <c r="X478" s="417"/>
      <c r="Y478" s="417"/>
      <c r="Z478" s="417"/>
      <c r="AA478" s="417"/>
      <c r="AB478" s="417"/>
      <c r="AC478" s="417"/>
      <c r="AD478" s="417"/>
      <c r="AE478" s="417"/>
      <c r="AF478" s="417"/>
      <c r="AG478" s="417"/>
      <c r="AH478" s="417"/>
      <c r="AI478" s="417"/>
      <c r="AJ478" s="417"/>
      <c r="AK478" s="417"/>
      <c r="AL478" s="417"/>
    </row>
    <row r="479" spans="21:38">
      <c r="U479" s="417"/>
      <c r="V479" s="417"/>
      <c r="W479" s="417"/>
      <c r="X479" s="417"/>
      <c r="Y479" s="417"/>
      <c r="Z479" s="417"/>
      <c r="AA479" s="417"/>
      <c r="AB479" s="417"/>
      <c r="AC479" s="417"/>
      <c r="AD479" s="417"/>
      <c r="AE479" s="417"/>
      <c r="AF479" s="417"/>
      <c r="AG479" s="417"/>
      <c r="AH479" s="417"/>
      <c r="AI479" s="417"/>
      <c r="AJ479" s="417"/>
      <c r="AK479" s="417"/>
      <c r="AL479" s="417"/>
    </row>
    <row r="480" spans="21:38">
      <c r="U480" s="417"/>
      <c r="V480" s="417"/>
      <c r="W480" s="417"/>
      <c r="X480" s="417"/>
      <c r="Y480" s="417"/>
      <c r="Z480" s="417"/>
      <c r="AA480" s="417"/>
      <c r="AB480" s="417"/>
      <c r="AC480" s="417"/>
      <c r="AD480" s="417"/>
      <c r="AE480" s="417"/>
      <c r="AF480" s="417"/>
      <c r="AG480" s="417"/>
      <c r="AH480" s="417"/>
      <c r="AI480" s="417"/>
      <c r="AJ480" s="417"/>
      <c r="AK480" s="417"/>
      <c r="AL480" s="417"/>
    </row>
    <row r="481" spans="21:38">
      <c r="U481" s="417"/>
      <c r="V481" s="417"/>
      <c r="W481" s="417"/>
      <c r="X481" s="417"/>
      <c r="Y481" s="417"/>
      <c r="Z481" s="417"/>
      <c r="AA481" s="417"/>
      <c r="AB481" s="417"/>
      <c r="AC481" s="417"/>
      <c r="AD481" s="417"/>
      <c r="AE481" s="417"/>
      <c r="AF481" s="417"/>
      <c r="AG481" s="417"/>
      <c r="AH481" s="417"/>
      <c r="AI481" s="417"/>
      <c r="AJ481" s="417"/>
      <c r="AK481" s="417"/>
      <c r="AL481" s="417"/>
    </row>
    <row r="482" spans="21:38">
      <c r="U482" s="417"/>
      <c r="V482" s="417"/>
      <c r="W482" s="417"/>
      <c r="X482" s="417"/>
      <c r="Y482" s="417"/>
      <c r="Z482" s="417"/>
      <c r="AA482" s="417"/>
      <c r="AB482" s="417"/>
      <c r="AC482" s="417"/>
      <c r="AD482" s="417"/>
      <c r="AE482" s="417"/>
      <c r="AF482" s="417"/>
      <c r="AG482" s="417"/>
      <c r="AH482" s="417"/>
      <c r="AI482" s="417"/>
      <c r="AJ482" s="417"/>
      <c r="AK482" s="417"/>
      <c r="AL482" s="417"/>
    </row>
    <row r="483" spans="21:38">
      <c r="U483" s="417"/>
      <c r="V483" s="417"/>
      <c r="W483" s="417"/>
      <c r="X483" s="417"/>
      <c r="Y483" s="417"/>
      <c r="Z483" s="417"/>
      <c r="AA483" s="417"/>
      <c r="AB483" s="417"/>
      <c r="AC483" s="417"/>
      <c r="AD483" s="417"/>
      <c r="AE483" s="417"/>
      <c r="AF483" s="417"/>
      <c r="AG483" s="417"/>
      <c r="AH483" s="417"/>
      <c r="AI483" s="417"/>
      <c r="AJ483" s="417"/>
      <c r="AK483" s="417"/>
      <c r="AL483" s="417"/>
    </row>
    <row r="484" spans="21:38">
      <c r="U484" s="417"/>
      <c r="V484" s="417"/>
      <c r="W484" s="417"/>
      <c r="X484" s="417"/>
      <c r="Y484" s="417"/>
      <c r="Z484" s="417"/>
      <c r="AA484" s="417"/>
      <c r="AB484" s="417"/>
      <c r="AC484" s="417"/>
      <c r="AD484" s="417"/>
      <c r="AE484" s="417"/>
      <c r="AF484" s="417"/>
      <c r="AG484" s="417"/>
      <c r="AH484" s="417"/>
      <c r="AI484" s="417"/>
      <c r="AJ484" s="417"/>
      <c r="AK484" s="417"/>
      <c r="AL484" s="417"/>
    </row>
    <row r="485" spans="21:38">
      <c r="U485" s="417"/>
      <c r="V485" s="417"/>
      <c r="W485" s="417"/>
      <c r="X485" s="417"/>
      <c r="Y485" s="417"/>
      <c r="Z485" s="417"/>
      <c r="AA485" s="417"/>
      <c r="AB485" s="417"/>
      <c r="AC485" s="417"/>
      <c r="AD485" s="417"/>
      <c r="AE485" s="417"/>
      <c r="AF485" s="417"/>
      <c r="AG485" s="417"/>
      <c r="AH485" s="417"/>
      <c r="AI485" s="417"/>
      <c r="AJ485" s="417"/>
      <c r="AK485" s="417"/>
      <c r="AL485" s="417"/>
    </row>
    <row r="486" spans="21:38">
      <c r="U486" s="417"/>
      <c r="V486" s="417"/>
      <c r="W486" s="417"/>
      <c r="X486" s="417"/>
      <c r="Y486" s="417"/>
      <c r="Z486" s="417"/>
      <c r="AA486" s="417"/>
      <c r="AB486" s="417"/>
      <c r="AC486" s="417"/>
      <c r="AD486" s="417"/>
      <c r="AE486" s="417"/>
      <c r="AF486" s="417"/>
      <c r="AG486" s="417"/>
      <c r="AH486" s="417"/>
      <c r="AI486" s="417"/>
      <c r="AJ486" s="417"/>
      <c r="AK486" s="417"/>
      <c r="AL486" s="417"/>
    </row>
  </sheetData>
  <mergeCells count="18">
    <mergeCell ref="A28:A57"/>
    <mergeCell ref="A121:A125"/>
    <mergeCell ref="A75:A91"/>
    <mergeCell ref="A58:A65"/>
    <mergeCell ref="A68:A69"/>
    <mergeCell ref="A92:A102"/>
    <mergeCell ref="A103:A109"/>
    <mergeCell ref="A110:A120"/>
    <mergeCell ref="B68:C69"/>
    <mergeCell ref="S66:T66"/>
    <mergeCell ref="A2:T2"/>
    <mergeCell ref="A3:T3"/>
    <mergeCell ref="B126:C126"/>
    <mergeCell ref="D5:K5"/>
    <mergeCell ref="A70:A74"/>
    <mergeCell ref="A5:A6"/>
    <mergeCell ref="B5:C6"/>
    <mergeCell ref="A7:A27"/>
  </mergeCells>
  <printOptions horizontalCentered="1"/>
  <pageMargins left="0.86614173228346458" right="0.98425196850393704" top="0.86614173228346458" bottom="0.94488188976377963" header="0.51181102362204722" footer="0.51181102362204722"/>
  <pageSetup scale="65" orientation="portrait" r:id="rId1"/>
  <headerFooter alignWithMargins="0">
    <oddFooter>&amp;F</oddFooter>
  </headerFooter>
  <colBreaks count="1" manualBreakCount="1">
    <brk id="2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DDCF6-8074-44AC-9396-B01BEF5EE2A4}">
  <dimension ref="A1:CI486"/>
  <sheetViews>
    <sheetView view="pageBreakPreview" zoomScaleNormal="100" zoomScaleSheetLayoutView="100" workbookViewId="0">
      <selection activeCell="U17" sqref="U17"/>
    </sheetView>
  </sheetViews>
  <sheetFormatPr baseColWidth="10" defaultRowHeight="12.75"/>
  <cols>
    <col min="1" max="1" width="1.28515625" style="295" customWidth="1"/>
    <col min="2" max="2" width="7.140625" style="262" customWidth="1"/>
    <col min="3" max="3" width="2.5703125" style="62" customWidth="1"/>
    <col min="4" max="4" width="46.28515625" style="62" customWidth="1"/>
    <col min="5" max="5" width="5.42578125" style="62" bestFit="1" customWidth="1"/>
    <col min="6" max="6" width="5" style="62" customWidth="1"/>
    <col min="7" max="7" width="4.7109375" style="12" customWidth="1"/>
    <col min="8" max="8" width="4.5703125" style="12" customWidth="1"/>
    <col min="9" max="9" width="4.28515625" style="62" customWidth="1"/>
    <col min="10" max="10" width="3.42578125" style="62" customWidth="1"/>
    <col min="11" max="11" width="3.5703125" style="62" customWidth="1"/>
    <col min="12" max="12" width="6.140625" style="62" customWidth="1"/>
    <col min="13" max="13" width="5" style="62" customWidth="1"/>
    <col min="14" max="14" width="4.85546875" style="12" customWidth="1"/>
    <col min="15" max="18" width="3.7109375" style="12" customWidth="1"/>
    <col min="19" max="19" width="3.7109375" style="62" customWidth="1"/>
    <col min="20" max="20" width="5" style="62" customWidth="1"/>
    <col min="21" max="21" width="11.42578125" style="62"/>
    <col min="22" max="22" width="13.42578125" style="62" customWidth="1"/>
    <col min="23" max="23" width="3.7109375" style="62" customWidth="1"/>
    <col min="24" max="24" width="1.7109375" style="62" customWidth="1"/>
    <col min="25" max="25" width="27.7109375" style="62" customWidth="1"/>
    <col min="26" max="26" width="3.85546875" style="62" customWidth="1"/>
    <col min="27" max="33" width="3.7109375" style="62" customWidth="1"/>
    <col min="34" max="34" width="1.7109375" style="62" customWidth="1"/>
    <col min="35" max="43" width="3.7109375" style="62" customWidth="1"/>
    <col min="44" max="16384" width="11.42578125" style="62"/>
  </cols>
  <sheetData>
    <row r="1" spans="1:87" ht="3.75" customHeight="1">
      <c r="C1" s="582"/>
      <c r="D1" s="582"/>
    </row>
    <row r="2" spans="1:87" ht="12" customHeight="1">
      <c r="B2" s="1552" t="s">
        <v>1211</v>
      </c>
      <c r="C2" s="1552"/>
      <c r="D2" s="1552"/>
      <c r="E2" s="1552"/>
      <c r="F2" s="1552"/>
      <c r="G2" s="1552"/>
      <c r="H2" s="1552"/>
      <c r="I2" s="1552"/>
      <c r="J2" s="1552"/>
      <c r="K2" s="1552"/>
      <c r="L2" s="1552"/>
      <c r="M2" s="1552"/>
      <c r="N2" s="1552"/>
      <c r="O2" s="1552"/>
      <c r="P2" s="1552"/>
      <c r="Q2" s="1552"/>
      <c r="R2" s="1552"/>
      <c r="S2" s="1552"/>
      <c r="T2" s="1552"/>
      <c r="V2" s="315"/>
      <c r="W2" s="315"/>
      <c r="X2" s="106"/>
      <c r="Y2" s="468"/>
      <c r="Z2" s="314"/>
      <c r="AA2" s="314"/>
      <c r="AB2" s="314"/>
      <c r="AC2" s="314"/>
      <c r="AD2" s="468"/>
      <c r="AE2" s="468"/>
      <c r="AF2" s="468"/>
      <c r="AG2" s="468"/>
      <c r="AH2" s="468"/>
      <c r="AI2" s="468"/>
      <c r="AJ2" s="468"/>
      <c r="AK2" s="468"/>
      <c r="AL2" s="468"/>
      <c r="AM2" s="468"/>
      <c r="AN2" s="468"/>
      <c r="AO2" s="468"/>
      <c r="AP2" s="468"/>
      <c r="AQ2" s="315"/>
      <c r="AR2" s="315"/>
      <c r="AS2" s="106"/>
      <c r="AT2" s="468"/>
      <c r="AU2" s="314"/>
      <c r="AV2" s="314"/>
      <c r="AW2" s="314"/>
      <c r="AX2" s="314"/>
      <c r="AY2" s="468"/>
      <c r="AZ2" s="468"/>
      <c r="BA2" s="468"/>
      <c r="BB2" s="468"/>
      <c r="BC2" s="468"/>
      <c r="BD2" s="468"/>
      <c r="BE2" s="468"/>
      <c r="BF2" s="468"/>
      <c r="BG2" s="468"/>
      <c r="BH2" s="468"/>
      <c r="BI2" s="468"/>
      <c r="BJ2" s="468"/>
      <c r="BK2" s="468"/>
      <c r="BL2" s="315"/>
      <c r="BM2" s="315"/>
      <c r="BN2" s="106"/>
      <c r="BO2" s="468"/>
      <c r="BP2" s="314"/>
      <c r="BQ2" s="314"/>
      <c r="BR2" s="314"/>
      <c r="BS2" s="314"/>
      <c r="BT2" s="468"/>
      <c r="BU2" s="468"/>
      <c r="BV2" s="468"/>
      <c r="BW2" s="468"/>
      <c r="BX2" s="468"/>
      <c r="BY2" s="468"/>
      <c r="BZ2" s="468"/>
      <c r="CA2" s="468"/>
      <c r="CB2" s="468"/>
      <c r="CC2" s="468"/>
      <c r="CD2" s="468"/>
      <c r="CE2" s="468"/>
      <c r="CF2" s="468"/>
      <c r="CG2" s="315"/>
      <c r="CH2" s="315"/>
      <c r="CI2" s="106"/>
    </row>
    <row r="3" spans="1:87" ht="12" customHeight="1">
      <c r="B3" s="1552" t="s">
        <v>74</v>
      </c>
      <c r="C3" s="1552"/>
      <c r="D3" s="1552"/>
      <c r="E3" s="1552"/>
      <c r="F3" s="1552"/>
      <c r="G3" s="1552"/>
      <c r="H3" s="1552"/>
      <c r="I3" s="1552"/>
      <c r="J3" s="1552"/>
      <c r="K3" s="1552"/>
      <c r="L3" s="1552"/>
      <c r="M3" s="1552"/>
      <c r="N3" s="1552"/>
      <c r="O3" s="1552"/>
      <c r="P3" s="1552"/>
      <c r="Q3" s="1552"/>
      <c r="R3" s="1552"/>
      <c r="S3" s="1552"/>
      <c r="T3" s="1552"/>
      <c r="V3" s="315"/>
      <c r="W3" s="315"/>
    </row>
    <row r="4" spans="1:87" ht="3.75" customHeight="1" thickBot="1">
      <c r="B4" s="2229"/>
      <c r="C4" s="2229"/>
      <c r="D4" s="2229"/>
      <c r="E4" s="2229"/>
      <c r="F4" s="2229"/>
      <c r="G4" s="2230"/>
      <c r="H4" s="2230"/>
      <c r="I4" s="2229"/>
      <c r="J4" s="2229"/>
      <c r="K4" s="2229"/>
      <c r="L4" s="2229"/>
      <c r="M4" s="2229"/>
      <c r="N4" s="2230"/>
      <c r="O4" s="2230"/>
      <c r="P4" s="2230"/>
      <c r="Q4" s="2230"/>
      <c r="R4" s="2230"/>
      <c r="S4" s="2229"/>
      <c r="T4" s="2229"/>
      <c r="V4" s="314"/>
      <c r="W4" s="314"/>
    </row>
    <row r="5" spans="1:87" s="98" customFormat="1" ht="11.25" customHeight="1">
      <c r="A5" s="295"/>
      <c r="B5" s="1597" t="s">
        <v>32</v>
      </c>
      <c r="C5" s="1845" t="s">
        <v>561</v>
      </c>
      <c r="D5" s="1845"/>
      <c r="E5" s="2228" t="s">
        <v>1210</v>
      </c>
      <c r="F5" s="2228"/>
      <c r="G5" s="2228"/>
      <c r="H5" s="2228"/>
      <c r="I5" s="2228"/>
      <c r="J5" s="2228"/>
      <c r="K5" s="2228"/>
      <c r="L5" s="2228"/>
      <c r="M5" s="2226" t="s">
        <v>1209</v>
      </c>
      <c r="N5" s="2227"/>
      <c r="O5" s="2227"/>
      <c r="P5" s="2227"/>
      <c r="Q5" s="2227"/>
      <c r="R5" s="2227"/>
      <c r="S5" s="2226"/>
      <c r="T5" s="2225"/>
    </row>
    <row r="6" spans="1:87" s="582" customFormat="1" ht="30.75" customHeight="1">
      <c r="A6" s="295"/>
      <c r="B6" s="1878"/>
      <c r="C6" s="1846"/>
      <c r="D6" s="1846"/>
      <c r="E6" s="2223" t="s">
        <v>1208</v>
      </c>
      <c r="F6" s="2223">
        <v>18</v>
      </c>
      <c r="G6" s="2224">
        <v>19</v>
      </c>
      <c r="H6" s="2224" t="s">
        <v>1207</v>
      </c>
      <c r="I6" s="2224" t="s">
        <v>1206</v>
      </c>
      <c r="J6" s="2224" t="s">
        <v>1205</v>
      </c>
      <c r="K6" s="2223" t="s">
        <v>1204</v>
      </c>
      <c r="L6" s="2223" t="s">
        <v>6</v>
      </c>
      <c r="M6" s="2223" t="s">
        <v>1208</v>
      </c>
      <c r="N6" s="2224">
        <v>18</v>
      </c>
      <c r="O6" s="2224">
        <v>19</v>
      </c>
      <c r="P6" s="2224" t="s">
        <v>1207</v>
      </c>
      <c r="Q6" s="2224" t="s">
        <v>1206</v>
      </c>
      <c r="R6" s="2224" t="s">
        <v>1205</v>
      </c>
      <c r="S6" s="2223" t="s">
        <v>1204</v>
      </c>
      <c r="T6" s="2169" t="s">
        <v>6</v>
      </c>
      <c r="U6" s="105"/>
    </row>
    <row r="7" spans="1:87" s="98" customFormat="1" ht="12" customHeight="1">
      <c r="A7" s="295"/>
      <c r="B7" s="1581">
        <v>1401</v>
      </c>
      <c r="C7" s="391" t="s">
        <v>12</v>
      </c>
      <c r="D7" s="171"/>
      <c r="E7" s="1550">
        <f>SUM(E8,E11,E14,E16,E23,E26)</f>
        <v>245</v>
      </c>
      <c r="F7" s="1550">
        <f>SUM(F8,F11,F14,F16,F23,F26)</f>
        <v>337</v>
      </c>
      <c r="G7" s="1550">
        <f>SUM(G8,G11,G14,G16,G23,G26)</f>
        <v>129</v>
      </c>
      <c r="H7" s="1550">
        <f>SUM(H8,H11,H14,H16,H23,H26)</f>
        <v>123</v>
      </c>
      <c r="I7" s="1550">
        <f>SUM(I8,I11,I14,I16,I23,I26)</f>
        <v>14</v>
      </c>
      <c r="J7" s="1550">
        <f>SUM(J8,J11,J14,J16,J23,J26)</f>
        <v>2</v>
      </c>
      <c r="K7" s="1550">
        <f>SUM(K8,K11,K14,K16,K23,K26)</f>
        <v>9</v>
      </c>
      <c r="L7" s="1550">
        <f>SUM(E7:K7)</f>
        <v>859</v>
      </c>
      <c r="M7" s="1550">
        <f>SUM(M8,M11,M14,M16,M23,M26)</f>
        <v>180</v>
      </c>
      <c r="N7" s="1550">
        <f>SUM(N8,N11,N14,N16,N23,N26)</f>
        <v>241</v>
      </c>
      <c r="O7" s="1550">
        <f>SUM(O8,O11,O14,O16,O23,O26)</f>
        <v>92</v>
      </c>
      <c r="P7" s="1550">
        <f>SUM(P8,P11,P14,P16,P23,P26)</f>
        <v>97</v>
      </c>
      <c r="Q7" s="1550">
        <f>SUM(Q8,Q11,Q14,Q16,Q23,Q26)</f>
        <v>10</v>
      </c>
      <c r="R7" s="1550">
        <f>SUM(R8,R11,R14,R16,R23,R26)</f>
        <v>1</v>
      </c>
      <c r="S7" s="1550">
        <f>SUM(S8,S11,S14,S16,S23,S26)</f>
        <v>7</v>
      </c>
      <c r="T7" s="2222">
        <f>SUM(M7:S7)</f>
        <v>628</v>
      </c>
    </row>
    <row r="8" spans="1:87" s="98" customFormat="1" ht="12" customHeight="1">
      <c r="A8" s="295"/>
      <c r="B8" s="1582"/>
      <c r="C8" s="513" t="s">
        <v>13</v>
      </c>
      <c r="D8" s="310"/>
      <c r="E8" s="2221">
        <f>SUM(E9:E10)</f>
        <v>114</v>
      </c>
      <c r="F8" s="2221">
        <f>SUM(F9:F10)</f>
        <v>149</v>
      </c>
      <c r="G8" s="2221">
        <f>SUM(G9:G10)</f>
        <v>50</v>
      </c>
      <c r="H8" s="2221">
        <f>SUM(H9:H10)</f>
        <v>40</v>
      </c>
      <c r="I8" s="2221">
        <f>SUM(I9:I10)</f>
        <v>6</v>
      </c>
      <c r="J8" s="2221">
        <f>SUM(J9:J10)</f>
        <v>0</v>
      </c>
      <c r="K8" s="2221">
        <f>SUM(K9:K10)</f>
        <v>0</v>
      </c>
      <c r="L8" s="2221">
        <f>SUM(E8:K8)</f>
        <v>359</v>
      </c>
      <c r="M8" s="2221">
        <f>SUM(M9:M10)</f>
        <v>60</v>
      </c>
      <c r="N8" s="2221">
        <f>SUM(N9:N10)</f>
        <v>72</v>
      </c>
      <c r="O8" s="2221">
        <f>SUM(O9:O10)</f>
        <v>25</v>
      </c>
      <c r="P8" s="2221">
        <f>SUM(P9:P10)</f>
        <v>17</v>
      </c>
      <c r="Q8" s="2221">
        <f>SUM(Q9:Q10)</f>
        <v>5</v>
      </c>
      <c r="R8" s="2221">
        <f>SUM(R9:R10)</f>
        <v>0</v>
      </c>
      <c r="S8" s="2221">
        <f>SUM(S9:S10)</f>
        <v>0</v>
      </c>
      <c r="T8" s="2220">
        <f>SUM(M8:S8)</f>
        <v>179</v>
      </c>
    </row>
    <row r="9" spans="1:87" s="2200" customFormat="1" ht="10.5" customHeight="1">
      <c r="A9" s="295"/>
      <c r="B9" s="1578"/>
      <c r="C9" s="292"/>
      <c r="D9" s="66" t="s">
        <v>249</v>
      </c>
      <c r="E9" s="2197">
        <v>97</v>
      </c>
      <c r="F9" s="2197">
        <v>129</v>
      </c>
      <c r="G9" s="2197">
        <v>45</v>
      </c>
      <c r="H9" s="2197">
        <v>27</v>
      </c>
      <c r="I9" s="2197">
        <v>3</v>
      </c>
      <c r="J9" s="2197">
        <v>0</v>
      </c>
      <c r="K9" s="2197">
        <v>0</v>
      </c>
      <c r="L9" s="142">
        <f>SUM(E9:K9)</f>
        <v>301</v>
      </c>
      <c r="M9" s="2197">
        <v>43</v>
      </c>
      <c r="N9" s="2197">
        <v>52</v>
      </c>
      <c r="O9" s="2197">
        <v>21</v>
      </c>
      <c r="P9" s="2197">
        <v>4</v>
      </c>
      <c r="Q9" s="2197">
        <v>2</v>
      </c>
      <c r="R9" s="2197">
        <v>0</v>
      </c>
      <c r="S9" s="2197">
        <v>0</v>
      </c>
      <c r="T9" s="141">
        <f>SUM(M9:S9)</f>
        <v>122</v>
      </c>
    </row>
    <row r="10" spans="1:87" s="2200" customFormat="1" ht="10.5" customHeight="1">
      <c r="A10" s="295"/>
      <c r="B10" s="1582"/>
      <c r="C10" s="292"/>
      <c r="D10" s="66" t="s">
        <v>600</v>
      </c>
      <c r="E10" s="2197">
        <v>17</v>
      </c>
      <c r="F10" s="2197">
        <v>20</v>
      </c>
      <c r="G10" s="2197">
        <v>5</v>
      </c>
      <c r="H10" s="2197">
        <v>13</v>
      </c>
      <c r="I10" s="2197">
        <v>3</v>
      </c>
      <c r="J10" s="2197">
        <v>0</v>
      </c>
      <c r="K10" s="2197">
        <v>0</v>
      </c>
      <c r="L10" s="142">
        <f>SUM(E10:K10)</f>
        <v>58</v>
      </c>
      <c r="M10" s="142">
        <v>17</v>
      </c>
      <c r="N10" s="142">
        <v>20</v>
      </c>
      <c r="O10" s="142">
        <v>4</v>
      </c>
      <c r="P10" s="142">
        <v>13</v>
      </c>
      <c r="Q10" s="142">
        <v>3</v>
      </c>
      <c r="R10" s="142">
        <v>0</v>
      </c>
      <c r="S10" s="142">
        <v>0</v>
      </c>
      <c r="T10" s="141">
        <f>SUM(M10:S10)</f>
        <v>57</v>
      </c>
    </row>
    <row r="11" spans="1:87" s="98" customFormat="1" ht="12" customHeight="1">
      <c r="A11" s="295"/>
      <c r="B11" s="1582"/>
      <c r="C11" s="540" t="s">
        <v>14</v>
      </c>
      <c r="D11" s="66"/>
      <c r="E11" s="589">
        <f>SUM(E12:E13)</f>
        <v>42</v>
      </c>
      <c r="F11" s="589">
        <f>SUM(F12:F13)</f>
        <v>39</v>
      </c>
      <c r="G11" s="589">
        <f>SUM(G12:G13)</f>
        <v>21</v>
      </c>
      <c r="H11" s="589">
        <f>SUM(H12:H13)</f>
        <v>28</v>
      </c>
      <c r="I11" s="589">
        <f>SUM(I12:I13)</f>
        <v>0</v>
      </c>
      <c r="J11" s="589">
        <f>SUM(J12:J13)</f>
        <v>1</v>
      </c>
      <c r="K11" s="589">
        <f>SUM(K12:K13)</f>
        <v>1</v>
      </c>
      <c r="L11" s="589">
        <f>SUM(E11:K11)</f>
        <v>132</v>
      </c>
      <c r="M11" s="589">
        <f>SUM(M12:M13)</f>
        <v>40</v>
      </c>
      <c r="N11" s="589">
        <f>SUM(N12:N13)</f>
        <v>37</v>
      </c>
      <c r="O11" s="589">
        <f>SUM(O12:O13)</f>
        <v>17</v>
      </c>
      <c r="P11" s="589">
        <f>SUM(P12:P13)</f>
        <v>26</v>
      </c>
      <c r="Q11" s="589">
        <f>SUM(Q12:Q13)</f>
        <v>0</v>
      </c>
      <c r="R11" s="589">
        <f>SUM(R12:R13)</f>
        <v>1</v>
      </c>
      <c r="S11" s="589">
        <f>SUM(S12:S13)</f>
        <v>1</v>
      </c>
      <c r="T11" s="2220">
        <f>SUM(M11:S11)</f>
        <v>122</v>
      </c>
      <c r="U11" s="582"/>
    </row>
    <row r="12" spans="1:87" s="2200" customFormat="1" ht="11.1" customHeight="1">
      <c r="A12" s="295"/>
      <c r="B12" s="1582"/>
      <c r="C12" s="292"/>
      <c r="D12" s="66" t="s">
        <v>259</v>
      </c>
      <c r="E12" s="2197">
        <v>38</v>
      </c>
      <c r="F12" s="2197">
        <v>37</v>
      </c>
      <c r="G12" s="2197">
        <v>20</v>
      </c>
      <c r="H12" s="2197">
        <v>24</v>
      </c>
      <c r="I12" s="2197">
        <v>0</v>
      </c>
      <c r="J12" s="2197">
        <v>1</v>
      </c>
      <c r="K12" s="2197">
        <v>0</v>
      </c>
      <c r="L12" s="142">
        <f>SUM(E12:K12)</f>
        <v>120</v>
      </c>
      <c r="M12" s="2197">
        <v>36</v>
      </c>
      <c r="N12" s="2197">
        <v>35</v>
      </c>
      <c r="O12" s="2197">
        <v>16</v>
      </c>
      <c r="P12" s="2197">
        <v>22</v>
      </c>
      <c r="Q12" s="2197">
        <v>0</v>
      </c>
      <c r="R12" s="2197">
        <v>1</v>
      </c>
      <c r="S12" s="2197">
        <v>0</v>
      </c>
      <c r="T12" s="141">
        <f>SUM(M12:S12)</f>
        <v>110</v>
      </c>
      <c r="U12" s="2189"/>
    </row>
    <row r="13" spans="1:87" s="2200" customFormat="1" ht="11.1" customHeight="1">
      <c r="A13" s="295"/>
      <c r="B13" s="1582"/>
      <c r="C13" s="292"/>
      <c r="D13" s="66" t="s">
        <v>258</v>
      </c>
      <c r="E13" s="2197">
        <v>4</v>
      </c>
      <c r="F13" s="2197">
        <v>2</v>
      </c>
      <c r="G13" s="2197">
        <v>1</v>
      </c>
      <c r="H13" s="2197">
        <v>4</v>
      </c>
      <c r="I13" s="2197">
        <v>0</v>
      </c>
      <c r="J13" s="2197">
        <v>0</v>
      </c>
      <c r="K13" s="2197">
        <v>1</v>
      </c>
      <c r="L13" s="142">
        <f>SUM(E13:K13)</f>
        <v>12</v>
      </c>
      <c r="M13" s="2197">
        <v>4</v>
      </c>
      <c r="N13" s="2197">
        <v>2</v>
      </c>
      <c r="O13" s="2197">
        <v>1</v>
      </c>
      <c r="P13" s="2197">
        <v>4</v>
      </c>
      <c r="Q13" s="2197">
        <v>0</v>
      </c>
      <c r="R13" s="2197">
        <v>0</v>
      </c>
      <c r="S13" s="2197">
        <v>1</v>
      </c>
      <c r="T13" s="141">
        <f>SUM(M13:S13)</f>
        <v>12</v>
      </c>
      <c r="U13" s="2189"/>
    </row>
    <row r="14" spans="1:87" s="98" customFormat="1" ht="12" customHeight="1">
      <c r="A14" s="295"/>
      <c r="B14" s="1582"/>
      <c r="C14" s="540" t="s">
        <v>15</v>
      </c>
      <c r="D14" s="66"/>
      <c r="E14" s="589">
        <f>SUM(E15:E15)</f>
        <v>28</v>
      </c>
      <c r="F14" s="589">
        <f>SUM(F15:F15)</f>
        <v>57</v>
      </c>
      <c r="G14" s="589">
        <f>SUM(G15:G15)</f>
        <v>16</v>
      </c>
      <c r="H14" s="589">
        <f>SUM(H15:H15)</f>
        <v>23</v>
      </c>
      <c r="I14" s="589">
        <f>SUM(I15:I15)</f>
        <v>0</v>
      </c>
      <c r="J14" s="589">
        <f>SUM(J15:J15)</f>
        <v>0</v>
      </c>
      <c r="K14" s="589">
        <f>SUM(K15:K15)</f>
        <v>0</v>
      </c>
      <c r="L14" s="589">
        <f>SUM(E14:K14)</f>
        <v>124</v>
      </c>
      <c r="M14" s="589">
        <f>SUM(M15:M15)</f>
        <v>26</v>
      </c>
      <c r="N14" s="589">
        <f>SUM(N15:N15)</f>
        <v>53</v>
      </c>
      <c r="O14" s="589">
        <f>SUM(O15:O15)</f>
        <v>16</v>
      </c>
      <c r="P14" s="589">
        <f>SUM(P15:P15)</f>
        <v>23</v>
      </c>
      <c r="Q14" s="589">
        <f>SUM(Q15:Q15)</f>
        <v>0</v>
      </c>
      <c r="R14" s="589">
        <f>SUM(R15:R15)</f>
        <v>0</v>
      </c>
      <c r="S14" s="589">
        <f>SUM(S15:S15)</f>
        <v>0</v>
      </c>
      <c r="T14" s="2220">
        <f>SUM(M14:S14)</f>
        <v>118</v>
      </c>
      <c r="U14" s="582"/>
    </row>
    <row r="15" spans="1:87" s="2200" customFormat="1" ht="11.1" customHeight="1">
      <c r="A15" s="295"/>
      <c r="B15" s="1582"/>
      <c r="C15" s="292"/>
      <c r="D15" s="66" t="s">
        <v>256</v>
      </c>
      <c r="E15" s="2197">
        <v>28</v>
      </c>
      <c r="F15" s="2197">
        <v>57</v>
      </c>
      <c r="G15" s="2197">
        <v>16</v>
      </c>
      <c r="H15" s="2197">
        <v>23</v>
      </c>
      <c r="I15" s="2197">
        <v>0</v>
      </c>
      <c r="J15" s="2197">
        <v>0</v>
      </c>
      <c r="K15" s="2197">
        <v>0</v>
      </c>
      <c r="L15" s="142">
        <f>SUM(E15:K15)</f>
        <v>124</v>
      </c>
      <c r="M15" s="2197">
        <v>26</v>
      </c>
      <c r="N15" s="2197">
        <v>53</v>
      </c>
      <c r="O15" s="2197">
        <v>16</v>
      </c>
      <c r="P15" s="2197">
        <v>23</v>
      </c>
      <c r="Q15" s="2197">
        <v>0</v>
      </c>
      <c r="R15" s="2197">
        <v>0</v>
      </c>
      <c r="S15" s="2197">
        <v>0</v>
      </c>
      <c r="T15" s="141">
        <f>SUM(M15:S15)</f>
        <v>118</v>
      </c>
      <c r="U15" s="2189"/>
    </row>
    <row r="16" spans="1:87" s="98" customFormat="1" ht="12" customHeight="1">
      <c r="A16" s="295"/>
      <c r="B16" s="1582"/>
      <c r="C16" s="557" t="s">
        <v>36</v>
      </c>
      <c r="D16" s="79"/>
      <c r="E16" s="589">
        <f>SUM(E17:E22)</f>
        <v>35</v>
      </c>
      <c r="F16" s="589">
        <f>SUM(F17:F22)</f>
        <v>52</v>
      </c>
      <c r="G16" s="589">
        <f>SUM(G17:G22)</f>
        <v>23</v>
      </c>
      <c r="H16" s="589">
        <f>SUM(H17:H22)</f>
        <v>26</v>
      </c>
      <c r="I16" s="589">
        <f>SUM(I17:I22)</f>
        <v>7</v>
      </c>
      <c r="J16" s="589">
        <f>SUM(J17:J22)</f>
        <v>1</v>
      </c>
      <c r="K16" s="589">
        <f>SUM(K17:K22)</f>
        <v>8</v>
      </c>
      <c r="L16" s="589">
        <f>SUM(E16:K16)</f>
        <v>152</v>
      </c>
      <c r="M16" s="589">
        <f>SUM(M17:M22)</f>
        <v>29</v>
      </c>
      <c r="N16" s="589">
        <f>SUM(N17:N22)</f>
        <v>41</v>
      </c>
      <c r="O16" s="589">
        <f>SUM(O17:O22)</f>
        <v>16</v>
      </c>
      <c r="P16" s="589">
        <f>SUM(P17:P22)</f>
        <v>25</v>
      </c>
      <c r="Q16" s="589">
        <f>SUM(Q17:Q22)</f>
        <v>5</v>
      </c>
      <c r="R16" s="589">
        <f>SUM(R17:R22)</f>
        <v>0</v>
      </c>
      <c r="S16" s="589">
        <f>SUM(S17:S22)</f>
        <v>6</v>
      </c>
      <c r="T16" s="2220">
        <f>SUM(M16:S16)</f>
        <v>122</v>
      </c>
      <c r="U16" s="582"/>
    </row>
    <row r="17" spans="1:21" s="2200" customFormat="1" ht="11.1" customHeight="1">
      <c r="A17" s="295"/>
      <c r="B17" s="1582"/>
      <c r="C17" s="292"/>
      <c r="D17" s="66" t="s">
        <v>250</v>
      </c>
      <c r="E17" s="2197">
        <v>6</v>
      </c>
      <c r="F17" s="2197">
        <v>9</v>
      </c>
      <c r="G17" s="2197">
        <v>5</v>
      </c>
      <c r="H17" s="2197">
        <v>6</v>
      </c>
      <c r="I17" s="2197">
        <v>0</v>
      </c>
      <c r="J17" s="2197">
        <v>0</v>
      </c>
      <c r="K17" s="2197">
        <v>0</v>
      </c>
      <c r="L17" s="142">
        <f>SUM(E17:K17)</f>
        <v>26</v>
      </c>
      <c r="M17" s="2197">
        <v>6</v>
      </c>
      <c r="N17" s="2197">
        <v>9</v>
      </c>
      <c r="O17" s="2197">
        <v>5</v>
      </c>
      <c r="P17" s="2197">
        <v>6</v>
      </c>
      <c r="Q17" s="2197">
        <v>0</v>
      </c>
      <c r="R17" s="2197">
        <v>0</v>
      </c>
      <c r="S17" s="2197">
        <v>0</v>
      </c>
      <c r="T17" s="141">
        <f>SUM(M17:S17)</f>
        <v>26</v>
      </c>
      <c r="U17" s="2189"/>
    </row>
    <row r="18" spans="1:21" s="2200" customFormat="1" ht="11.1" customHeight="1">
      <c r="A18" s="295"/>
      <c r="B18" s="1582"/>
      <c r="C18" s="292"/>
      <c r="D18" s="66" t="s">
        <v>255</v>
      </c>
      <c r="E18" s="142">
        <v>0</v>
      </c>
      <c r="F18" s="142">
        <v>1</v>
      </c>
      <c r="G18" s="142">
        <v>1</v>
      </c>
      <c r="H18" s="142">
        <v>0</v>
      </c>
      <c r="I18" s="142">
        <v>0</v>
      </c>
      <c r="J18" s="142">
        <v>0</v>
      </c>
      <c r="K18" s="142">
        <v>0</v>
      </c>
      <c r="L18" s="142">
        <f>SUM(E18:K18)</f>
        <v>2</v>
      </c>
      <c r="M18" s="2197">
        <v>0</v>
      </c>
      <c r="N18" s="2197">
        <v>0</v>
      </c>
      <c r="O18" s="2197">
        <v>0</v>
      </c>
      <c r="P18" s="2197">
        <v>0</v>
      </c>
      <c r="Q18" s="2197">
        <v>0</v>
      </c>
      <c r="R18" s="2197">
        <v>0</v>
      </c>
      <c r="S18" s="2197">
        <v>0</v>
      </c>
      <c r="T18" s="141">
        <f>SUM(M18:S18)</f>
        <v>0</v>
      </c>
      <c r="U18" s="2189"/>
    </row>
    <row r="19" spans="1:21" s="2200" customFormat="1" ht="11.1" customHeight="1">
      <c r="A19" s="295"/>
      <c r="B19" s="1582"/>
      <c r="C19" s="292"/>
      <c r="D19" s="66" t="s">
        <v>265</v>
      </c>
      <c r="E19" s="2197">
        <v>3</v>
      </c>
      <c r="F19" s="2197">
        <v>3</v>
      </c>
      <c r="G19" s="2197">
        <v>1</v>
      </c>
      <c r="H19" s="2197">
        <v>4</v>
      </c>
      <c r="I19" s="2197">
        <v>0</v>
      </c>
      <c r="J19" s="2197">
        <v>0</v>
      </c>
      <c r="K19" s="2197">
        <v>0</v>
      </c>
      <c r="L19" s="142">
        <f>SUM(E19:K19)</f>
        <v>11</v>
      </c>
      <c r="M19" s="2197">
        <v>3</v>
      </c>
      <c r="N19" s="2197">
        <v>3</v>
      </c>
      <c r="O19" s="2197">
        <v>1</v>
      </c>
      <c r="P19" s="2197">
        <v>4</v>
      </c>
      <c r="Q19" s="2197">
        <v>0</v>
      </c>
      <c r="R19" s="2197">
        <v>0</v>
      </c>
      <c r="S19" s="2197">
        <v>0</v>
      </c>
      <c r="T19" s="141">
        <f>SUM(M19:S19)</f>
        <v>11</v>
      </c>
      <c r="U19" s="2189"/>
    </row>
    <row r="20" spans="1:21" s="2200" customFormat="1" ht="11.1" customHeight="1">
      <c r="A20" s="295"/>
      <c r="B20" s="1582"/>
      <c r="C20" s="292"/>
      <c r="D20" s="66" t="s">
        <v>253</v>
      </c>
      <c r="E20" s="2197">
        <v>7</v>
      </c>
      <c r="F20" s="2197">
        <v>5</v>
      </c>
      <c r="G20" s="2197">
        <v>0</v>
      </c>
      <c r="H20" s="2197">
        <v>1</v>
      </c>
      <c r="I20" s="2197">
        <v>0</v>
      </c>
      <c r="J20" s="2197">
        <v>0</v>
      </c>
      <c r="K20" s="2197">
        <v>0</v>
      </c>
      <c r="L20" s="142">
        <f>SUM(E20:K20)</f>
        <v>13</v>
      </c>
      <c r="M20" s="2197">
        <v>7</v>
      </c>
      <c r="N20" s="2197">
        <v>5</v>
      </c>
      <c r="O20" s="2197">
        <v>0</v>
      </c>
      <c r="P20" s="2197">
        <v>1</v>
      </c>
      <c r="Q20" s="2197">
        <v>0</v>
      </c>
      <c r="R20" s="2197">
        <v>0</v>
      </c>
      <c r="S20" s="2197">
        <v>0</v>
      </c>
      <c r="T20" s="141">
        <f>SUM(M20:S20)</f>
        <v>13</v>
      </c>
      <c r="U20" s="2189"/>
    </row>
    <row r="21" spans="1:21" s="2200" customFormat="1" ht="11.1" customHeight="1">
      <c r="A21" s="295"/>
      <c r="B21" s="1582"/>
      <c r="C21" s="292"/>
      <c r="D21" s="66" t="s">
        <v>252</v>
      </c>
      <c r="E21" s="2197">
        <v>19</v>
      </c>
      <c r="F21" s="2197">
        <v>34</v>
      </c>
      <c r="G21" s="2197">
        <v>15</v>
      </c>
      <c r="H21" s="2197">
        <v>12</v>
      </c>
      <c r="I21" s="2197">
        <v>3</v>
      </c>
      <c r="J21" s="2197">
        <v>1</v>
      </c>
      <c r="K21" s="2197">
        <v>3</v>
      </c>
      <c r="L21" s="142">
        <f>SUM(E21:K21)</f>
        <v>87</v>
      </c>
      <c r="M21" s="2197">
        <v>13</v>
      </c>
      <c r="N21" s="2197">
        <v>24</v>
      </c>
      <c r="O21" s="2197">
        <v>9</v>
      </c>
      <c r="P21" s="2197">
        <v>11</v>
      </c>
      <c r="Q21" s="2197">
        <v>1</v>
      </c>
      <c r="R21" s="2197">
        <v>0</v>
      </c>
      <c r="S21" s="2197">
        <v>2</v>
      </c>
      <c r="T21" s="141">
        <f>SUM(M21:S21)</f>
        <v>60</v>
      </c>
      <c r="U21" s="2189"/>
    </row>
    <row r="22" spans="1:21" s="2200" customFormat="1" ht="11.1" customHeight="1">
      <c r="A22" s="295"/>
      <c r="B22" s="1582"/>
      <c r="C22" s="292"/>
      <c r="D22" s="66" t="s">
        <v>598</v>
      </c>
      <c r="E22" s="2197">
        <v>0</v>
      </c>
      <c r="F22" s="2197">
        <v>0</v>
      </c>
      <c r="G22" s="2197">
        <v>1</v>
      </c>
      <c r="H22" s="2197">
        <v>3</v>
      </c>
      <c r="I22" s="2197">
        <v>4</v>
      </c>
      <c r="J22" s="2197">
        <v>0</v>
      </c>
      <c r="K22" s="2197">
        <v>5</v>
      </c>
      <c r="L22" s="142">
        <f>SUM(E22:K22)</f>
        <v>13</v>
      </c>
      <c r="M22" s="2197">
        <v>0</v>
      </c>
      <c r="N22" s="2197">
        <v>0</v>
      </c>
      <c r="O22" s="2197">
        <v>1</v>
      </c>
      <c r="P22" s="2197">
        <v>3</v>
      </c>
      <c r="Q22" s="2197">
        <v>4</v>
      </c>
      <c r="R22" s="2197">
        <v>0</v>
      </c>
      <c r="S22" s="2197">
        <v>4</v>
      </c>
      <c r="T22" s="141">
        <f>SUM(M22:S22)</f>
        <v>12</v>
      </c>
      <c r="U22" s="2189"/>
    </row>
    <row r="23" spans="1:21" s="98" customFormat="1" ht="12" customHeight="1">
      <c r="A23" s="295"/>
      <c r="B23" s="1582"/>
      <c r="C23" s="557" t="s">
        <v>37</v>
      </c>
      <c r="D23" s="66"/>
      <c r="E23" s="589">
        <f>SUM(E24:E25)</f>
        <v>17</v>
      </c>
      <c r="F23" s="589">
        <f>SUM(F24:F25)</f>
        <v>24</v>
      </c>
      <c r="G23" s="589">
        <f>SUM(G24:G25)</f>
        <v>13</v>
      </c>
      <c r="H23" s="589">
        <f>SUM(H24:H25)</f>
        <v>3</v>
      </c>
      <c r="I23" s="589">
        <f>SUM(I24:I25)</f>
        <v>1</v>
      </c>
      <c r="J23" s="589">
        <f>SUM(J24:J25)</f>
        <v>0</v>
      </c>
      <c r="K23" s="589">
        <f>SUM(K24:K25)</f>
        <v>0</v>
      </c>
      <c r="L23" s="589">
        <f>SUM(E23:K23)</f>
        <v>58</v>
      </c>
      <c r="M23" s="589">
        <f>SUM(M24:M25)</f>
        <v>16</v>
      </c>
      <c r="N23" s="589">
        <f>SUM(N24:N25)</f>
        <v>22</v>
      </c>
      <c r="O23" s="589">
        <f>SUM(O24:O25)</f>
        <v>12</v>
      </c>
      <c r="P23" s="589">
        <f>SUM(P24:P25)</f>
        <v>3</v>
      </c>
      <c r="Q23" s="589">
        <f>SUM(Q24:Q25)</f>
        <v>0</v>
      </c>
      <c r="R23" s="589">
        <f>SUM(R24:R25)</f>
        <v>0</v>
      </c>
      <c r="S23" s="589">
        <f>SUM(S24:S25)</f>
        <v>0</v>
      </c>
      <c r="T23" s="2220">
        <f>SUM(M23:S23)</f>
        <v>53</v>
      </c>
      <c r="U23" s="582"/>
    </row>
    <row r="24" spans="1:21" s="2200" customFormat="1" ht="11.1" customHeight="1">
      <c r="A24" s="295"/>
      <c r="B24" s="1582"/>
      <c r="C24" s="292"/>
      <c r="D24" s="66" t="s">
        <v>250</v>
      </c>
      <c r="E24" s="2197">
        <v>6</v>
      </c>
      <c r="F24" s="2197">
        <v>7</v>
      </c>
      <c r="G24" s="2197">
        <v>5</v>
      </c>
      <c r="H24" s="2197">
        <v>3</v>
      </c>
      <c r="I24" s="2197">
        <v>0</v>
      </c>
      <c r="J24" s="2197">
        <v>0</v>
      </c>
      <c r="K24" s="2197">
        <v>0</v>
      </c>
      <c r="L24" s="142">
        <f>SUM(E24:K24)</f>
        <v>21</v>
      </c>
      <c r="M24" s="2197">
        <v>6</v>
      </c>
      <c r="N24" s="2197">
        <v>7</v>
      </c>
      <c r="O24" s="2197">
        <v>5</v>
      </c>
      <c r="P24" s="2197">
        <v>3</v>
      </c>
      <c r="Q24" s="2197">
        <v>0</v>
      </c>
      <c r="R24" s="2197">
        <v>0</v>
      </c>
      <c r="S24" s="2197">
        <v>0</v>
      </c>
      <c r="T24" s="141">
        <f>SUM(M24:S24)</f>
        <v>21</v>
      </c>
      <c r="U24" s="2189"/>
    </row>
    <row r="25" spans="1:21" s="2200" customFormat="1" ht="11.1" customHeight="1">
      <c r="A25" s="295"/>
      <c r="B25" s="1582"/>
      <c r="C25" s="292"/>
      <c r="D25" s="66" t="s">
        <v>249</v>
      </c>
      <c r="E25" s="2197">
        <v>11</v>
      </c>
      <c r="F25" s="2197">
        <v>17</v>
      </c>
      <c r="G25" s="2197">
        <v>8</v>
      </c>
      <c r="H25" s="2197">
        <v>0</v>
      </c>
      <c r="I25" s="2197">
        <v>1</v>
      </c>
      <c r="J25" s="2197">
        <v>0</v>
      </c>
      <c r="K25" s="2197">
        <v>0</v>
      </c>
      <c r="L25" s="142">
        <f>SUM(E25:K25)</f>
        <v>37</v>
      </c>
      <c r="M25" s="2197">
        <v>10</v>
      </c>
      <c r="N25" s="2197">
        <v>15</v>
      </c>
      <c r="O25" s="2197">
        <v>7</v>
      </c>
      <c r="P25" s="2197">
        <v>0</v>
      </c>
      <c r="Q25" s="2197">
        <v>0</v>
      </c>
      <c r="R25" s="2197">
        <v>0</v>
      </c>
      <c r="S25" s="2197">
        <v>0</v>
      </c>
      <c r="T25" s="141">
        <f>SUM(M25:S25)</f>
        <v>32</v>
      </c>
      <c r="U25" s="2189"/>
    </row>
    <row r="26" spans="1:21" s="98" customFormat="1" ht="12" customHeight="1">
      <c r="A26" s="295"/>
      <c r="B26" s="1582"/>
      <c r="C26" s="540" t="s">
        <v>72</v>
      </c>
      <c r="D26" s="66"/>
      <c r="E26" s="589">
        <f>SUM(E27)</f>
        <v>9</v>
      </c>
      <c r="F26" s="589">
        <f>SUM(F27)</f>
        <v>16</v>
      </c>
      <c r="G26" s="589">
        <f>SUM(G27)</f>
        <v>6</v>
      </c>
      <c r="H26" s="589">
        <f>SUM(H27)</f>
        <v>3</v>
      </c>
      <c r="I26" s="589">
        <f>SUM(I27)</f>
        <v>0</v>
      </c>
      <c r="J26" s="589">
        <f>SUM(J27)</f>
        <v>0</v>
      </c>
      <c r="K26" s="589">
        <f>SUM(K27)</f>
        <v>0</v>
      </c>
      <c r="L26" s="589">
        <f>SUM(E26:K26)</f>
        <v>34</v>
      </c>
      <c r="M26" s="589">
        <f>SUM(M27)</f>
        <v>9</v>
      </c>
      <c r="N26" s="589">
        <f>SUM(N27)</f>
        <v>16</v>
      </c>
      <c r="O26" s="589">
        <f>SUM(O27)</f>
        <v>6</v>
      </c>
      <c r="P26" s="589">
        <f>SUM(P27)</f>
        <v>3</v>
      </c>
      <c r="Q26" s="589">
        <f>SUM(Q27)</f>
        <v>0</v>
      </c>
      <c r="R26" s="589">
        <f>SUM(R27)</f>
        <v>0</v>
      </c>
      <c r="S26" s="589">
        <f>SUM(S27)</f>
        <v>0</v>
      </c>
      <c r="T26" s="2220">
        <f>SUM(M26:S26)</f>
        <v>34</v>
      </c>
      <c r="U26" s="582"/>
    </row>
    <row r="27" spans="1:21" s="2200" customFormat="1" ht="11.1" customHeight="1">
      <c r="A27" s="295"/>
      <c r="B27" s="1582"/>
      <c r="C27" s="292"/>
      <c r="D27" s="66" t="s">
        <v>248</v>
      </c>
      <c r="E27" s="2197">
        <v>9</v>
      </c>
      <c r="F27" s="2197">
        <v>16</v>
      </c>
      <c r="G27" s="2197">
        <v>6</v>
      </c>
      <c r="H27" s="2197">
        <v>3</v>
      </c>
      <c r="I27" s="2197">
        <v>0</v>
      </c>
      <c r="J27" s="2197">
        <v>0</v>
      </c>
      <c r="K27" s="2197">
        <v>0</v>
      </c>
      <c r="L27" s="142">
        <f>SUM(E27:K27)</f>
        <v>34</v>
      </c>
      <c r="M27" s="2197">
        <v>9</v>
      </c>
      <c r="N27" s="2197">
        <v>16</v>
      </c>
      <c r="O27" s="2197">
        <v>6</v>
      </c>
      <c r="P27" s="2197">
        <v>3</v>
      </c>
      <c r="Q27" s="2197">
        <v>0</v>
      </c>
      <c r="R27" s="2197">
        <v>0</v>
      </c>
      <c r="S27" s="2197">
        <v>0</v>
      </c>
      <c r="T27" s="141">
        <f>SUM(M27:S27)</f>
        <v>34</v>
      </c>
      <c r="U27" s="2189"/>
    </row>
    <row r="28" spans="1:21" s="98" customFormat="1" ht="12" customHeight="1">
      <c r="A28" s="295"/>
      <c r="B28" s="1581">
        <v>1402</v>
      </c>
      <c r="C28" s="338" t="s">
        <v>16</v>
      </c>
      <c r="D28" s="78"/>
      <c r="E28" s="136">
        <f>SUM(E29,E35,E38,E43,E46,E50,E53,E57)</f>
        <v>873</v>
      </c>
      <c r="F28" s="136">
        <f>SUM(F29,F35,F38,F43,F46,F50,F53,F57)</f>
        <v>1062</v>
      </c>
      <c r="G28" s="136">
        <f>SUM(G29,G35,G38,G43,G46,G50,G53,G57)</f>
        <v>340</v>
      </c>
      <c r="H28" s="136">
        <f>SUM(H29,H35,H38,H43,H46,H50,H53,H57)</f>
        <v>336</v>
      </c>
      <c r="I28" s="136">
        <f>SUM(I29,I35,I38,I43,I46,I50,I53,I57)</f>
        <v>32</v>
      </c>
      <c r="J28" s="136">
        <f>SUM(J29,J35,J38,J43,J46,J50,J53,J57)</f>
        <v>18</v>
      </c>
      <c r="K28" s="136">
        <f>SUM(K29,K35,K38,K43,K46,K50,K53,K57)</f>
        <v>16</v>
      </c>
      <c r="L28" s="136">
        <f>SUM(E28:K28)</f>
        <v>2677</v>
      </c>
      <c r="M28" s="136">
        <f>SUM(M29,M35,M38,M43,M46,M50,M53,M57)</f>
        <v>623</v>
      </c>
      <c r="N28" s="136">
        <f>SUM(N29,N35,N38,N43,N46,N50,N53,N57)</f>
        <v>758</v>
      </c>
      <c r="O28" s="136">
        <f>SUM(O29,O35,O38,O43,O46,O50,O53,O57)</f>
        <v>252</v>
      </c>
      <c r="P28" s="136">
        <f>SUM(P29,P35,P38,P43,P46,P50,P53,P57)</f>
        <v>247</v>
      </c>
      <c r="Q28" s="136">
        <f>SUM(Q29,Q35,Q38,Q43,Q46,Q50,Q53,Q57)</f>
        <v>28</v>
      </c>
      <c r="R28" s="136">
        <f>SUM(R29,R35,R38,R43,R46,R50,R53,R57)</f>
        <v>17</v>
      </c>
      <c r="S28" s="136">
        <f>SUM(S29,S35,S38,S43,S46,S50,S53,S57)</f>
        <v>16</v>
      </c>
      <c r="T28" s="175">
        <f>SUM(M28:S28)</f>
        <v>1941</v>
      </c>
      <c r="U28" s="582"/>
    </row>
    <row r="29" spans="1:21" s="98" customFormat="1" ht="11.1" customHeight="1">
      <c r="A29" s="295"/>
      <c r="B29" s="1582"/>
      <c r="C29" s="540" t="s">
        <v>96</v>
      </c>
      <c r="D29" s="66"/>
      <c r="E29" s="589">
        <f>SUM(E30:E34)</f>
        <v>472</v>
      </c>
      <c r="F29" s="589">
        <f>SUM(F30:F34)</f>
        <v>581</v>
      </c>
      <c r="G29" s="589">
        <f>SUM(G30:G34)</f>
        <v>160</v>
      </c>
      <c r="H29" s="589">
        <f>SUM(H30:H34)</f>
        <v>161</v>
      </c>
      <c r="I29" s="589">
        <f>SUM(I30:I34)</f>
        <v>9</v>
      </c>
      <c r="J29" s="589">
        <f>SUM(J30:J34)</f>
        <v>3</v>
      </c>
      <c r="K29" s="589">
        <f>SUM(K30:K34)</f>
        <v>0</v>
      </c>
      <c r="L29" s="589">
        <f>SUM(E29:K29)</f>
        <v>1386</v>
      </c>
      <c r="M29" s="589">
        <f>SUM(M30:M34)</f>
        <v>246</v>
      </c>
      <c r="N29" s="589">
        <f>SUM(N30:N34)</f>
        <v>305</v>
      </c>
      <c r="O29" s="589">
        <f>SUM(O30:O34)</f>
        <v>87</v>
      </c>
      <c r="P29" s="589">
        <f>SUM(P30:P34)</f>
        <v>80</v>
      </c>
      <c r="Q29" s="589">
        <f>SUM(Q30:Q34)</f>
        <v>6</v>
      </c>
      <c r="R29" s="589">
        <f>SUM(R30:R34)</f>
        <v>2</v>
      </c>
      <c r="S29" s="589">
        <f>SUM(S30:S34)</f>
        <v>0</v>
      </c>
      <c r="T29" s="2219">
        <f>SUM(M29:S29)</f>
        <v>726</v>
      </c>
      <c r="U29" s="582"/>
    </row>
    <row r="30" spans="1:21" s="2200" customFormat="1" ht="11.1" customHeight="1">
      <c r="A30" s="295"/>
      <c r="B30" s="1582"/>
      <c r="C30" s="292"/>
      <c r="D30" s="66" t="s">
        <v>240</v>
      </c>
      <c r="E30" s="2197">
        <v>166</v>
      </c>
      <c r="F30" s="2197">
        <v>212</v>
      </c>
      <c r="G30" s="2197">
        <v>56</v>
      </c>
      <c r="H30" s="2197">
        <v>53</v>
      </c>
      <c r="I30" s="2197">
        <v>2</v>
      </c>
      <c r="J30" s="2197">
        <v>1</v>
      </c>
      <c r="K30" s="2197">
        <v>0</v>
      </c>
      <c r="L30" s="142">
        <f>SUM(E30:K30)</f>
        <v>490</v>
      </c>
      <c r="M30" s="2197">
        <v>56</v>
      </c>
      <c r="N30" s="2197">
        <v>75</v>
      </c>
      <c r="O30" s="2197">
        <v>16</v>
      </c>
      <c r="P30" s="2197">
        <v>15</v>
      </c>
      <c r="Q30" s="2197">
        <v>0</v>
      </c>
      <c r="R30" s="2197">
        <v>1</v>
      </c>
      <c r="S30" s="2197">
        <v>0</v>
      </c>
      <c r="T30" s="141">
        <f>SUM(M30:S30)</f>
        <v>163</v>
      </c>
      <c r="U30" s="2189"/>
    </row>
    <row r="31" spans="1:21" s="2200" customFormat="1" ht="11.1" customHeight="1">
      <c r="A31" s="295"/>
      <c r="B31" s="1582"/>
      <c r="C31" s="292"/>
      <c r="D31" s="66" t="s">
        <v>239</v>
      </c>
      <c r="E31" s="2197">
        <v>169</v>
      </c>
      <c r="F31" s="2197">
        <v>208</v>
      </c>
      <c r="G31" s="2197">
        <v>53</v>
      </c>
      <c r="H31" s="2197">
        <v>59</v>
      </c>
      <c r="I31" s="2197">
        <v>1</v>
      </c>
      <c r="J31" s="2197">
        <v>0</v>
      </c>
      <c r="K31" s="2197">
        <v>0</v>
      </c>
      <c r="L31" s="142">
        <f>SUM(E31:K31)</f>
        <v>490</v>
      </c>
      <c r="M31" s="2197">
        <v>55</v>
      </c>
      <c r="N31" s="2197">
        <v>69</v>
      </c>
      <c r="O31" s="2197">
        <v>20</v>
      </c>
      <c r="P31" s="2197">
        <v>17</v>
      </c>
      <c r="Q31" s="2197">
        <v>0</v>
      </c>
      <c r="R31" s="2197">
        <v>0</v>
      </c>
      <c r="S31" s="2197">
        <v>0</v>
      </c>
      <c r="T31" s="141">
        <f>SUM(M31:S31)</f>
        <v>161</v>
      </c>
      <c r="U31" s="2189"/>
    </row>
    <row r="32" spans="1:21" s="2200" customFormat="1" ht="11.1" customHeight="1">
      <c r="A32" s="295"/>
      <c r="B32" s="1582"/>
      <c r="C32" s="292"/>
      <c r="D32" s="66" t="s">
        <v>247</v>
      </c>
      <c r="E32" s="2197">
        <v>78</v>
      </c>
      <c r="F32" s="2197">
        <v>82</v>
      </c>
      <c r="G32" s="2197">
        <v>21</v>
      </c>
      <c r="H32" s="2197">
        <v>22</v>
      </c>
      <c r="I32" s="2197">
        <v>3</v>
      </c>
      <c r="J32" s="2197">
        <v>0</v>
      </c>
      <c r="K32" s="2197">
        <v>0</v>
      </c>
      <c r="L32" s="142">
        <f>SUM(E32:K32)</f>
        <v>206</v>
      </c>
      <c r="M32" s="142">
        <v>78</v>
      </c>
      <c r="N32" s="142">
        <v>82</v>
      </c>
      <c r="O32" s="142">
        <v>21</v>
      </c>
      <c r="P32" s="142">
        <v>21</v>
      </c>
      <c r="Q32" s="142">
        <v>3</v>
      </c>
      <c r="R32" s="142">
        <v>0</v>
      </c>
      <c r="S32" s="142">
        <v>0</v>
      </c>
      <c r="T32" s="141">
        <f>SUM(M32:S32)</f>
        <v>205</v>
      </c>
      <c r="U32" s="2189"/>
    </row>
    <row r="33" spans="1:37" s="2200" customFormat="1" ht="11.1" customHeight="1">
      <c r="A33" s="295"/>
      <c r="B33" s="1582"/>
      <c r="C33" s="292"/>
      <c r="D33" s="66" t="s">
        <v>245</v>
      </c>
      <c r="E33" s="2197">
        <v>44</v>
      </c>
      <c r="F33" s="2197">
        <v>50</v>
      </c>
      <c r="G33" s="2197">
        <v>23</v>
      </c>
      <c r="H33" s="2197">
        <v>18</v>
      </c>
      <c r="I33" s="2197">
        <v>3</v>
      </c>
      <c r="J33" s="2197">
        <v>1</v>
      </c>
      <c r="K33" s="2197">
        <v>0</v>
      </c>
      <c r="L33" s="142">
        <f>SUM(E33:K33)</f>
        <v>139</v>
      </c>
      <c r="M33" s="2197">
        <v>42</v>
      </c>
      <c r="N33" s="2197">
        <v>50</v>
      </c>
      <c r="O33" s="2197">
        <v>23</v>
      </c>
      <c r="P33" s="2197">
        <v>18</v>
      </c>
      <c r="Q33" s="2197">
        <v>3</v>
      </c>
      <c r="R33" s="2197">
        <v>0</v>
      </c>
      <c r="S33" s="2197">
        <v>0</v>
      </c>
      <c r="T33" s="141">
        <f>SUM(M33:S33)</f>
        <v>136</v>
      </c>
      <c r="U33" s="2189"/>
    </row>
    <row r="34" spans="1:37" s="2200" customFormat="1" ht="11.1" customHeight="1">
      <c r="A34" s="295"/>
      <c r="B34" s="1582"/>
      <c r="C34" s="292"/>
      <c r="D34" s="66" t="s">
        <v>246</v>
      </c>
      <c r="E34" s="2197">
        <v>15</v>
      </c>
      <c r="F34" s="2197">
        <v>29</v>
      </c>
      <c r="G34" s="2197">
        <v>7</v>
      </c>
      <c r="H34" s="2197">
        <v>9</v>
      </c>
      <c r="I34" s="2197">
        <v>0</v>
      </c>
      <c r="J34" s="2197">
        <v>1</v>
      </c>
      <c r="K34" s="2197">
        <v>0</v>
      </c>
      <c r="L34" s="142">
        <f>SUM(E34:K34)</f>
        <v>61</v>
      </c>
      <c r="M34" s="2197">
        <v>15</v>
      </c>
      <c r="N34" s="2197">
        <v>29</v>
      </c>
      <c r="O34" s="2197">
        <v>7</v>
      </c>
      <c r="P34" s="2197">
        <v>9</v>
      </c>
      <c r="Q34" s="2197">
        <v>0</v>
      </c>
      <c r="R34" s="2197">
        <v>1</v>
      </c>
      <c r="S34" s="2197">
        <v>0</v>
      </c>
      <c r="T34" s="141">
        <f>SUM(M34:S34)</f>
        <v>61</v>
      </c>
      <c r="U34" s="2189"/>
    </row>
    <row r="35" spans="1:37" s="98" customFormat="1" ht="12" customHeight="1">
      <c r="A35" s="295"/>
      <c r="B35" s="1582"/>
      <c r="C35" s="540" t="s">
        <v>116</v>
      </c>
      <c r="D35" s="66"/>
      <c r="E35" s="589">
        <f>SUM(E36:E37)</f>
        <v>90</v>
      </c>
      <c r="F35" s="589">
        <f>SUM(F36:F37)</f>
        <v>108</v>
      </c>
      <c r="G35" s="589">
        <f>SUM(G36:G37)</f>
        <v>40</v>
      </c>
      <c r="H35" s="589">
        <f>SUM(H36:H37)</f>
        <v>39</v>
      </c>
      <c r="I35" s="589">
        <f>SUM(I36:I37)</f>
        <v>1</v>
      </c>
      <c r="J35" s="589">
        <f>SUM(J36:J37)</f>
        <v>2</v>
      </c>
      <c r="K35" s="589">
        <f>SUM(K36:K37)</f>
        <v>1</v>
      </c>
      <c r="L35" s="589">
        <f>SUM(E35:K35)</f>
        <v>281</v>
      </c>
      <c r="M35" s="589">
        <f>SUM(M36:M37)</f>
        <v>90</v>
      </c>
      <c r="N35" s="589">
        <f>SUM(N36:N37)</f>
        <v>106</v>
      </c>
      <c r="O35" s="589">
        <f>SUM(O36:O37)</f>
        <v>40</v>
      </c>
      <c r="P35" s="589">
        <f>SUM(P36:P37)</f>
        <v>38</v>
      </c>
      <c r="Q35" s="589">
        <f>SUM(Q36:Q37)</f>
        <v>1</v>
      </c>
      <c r="R35" s="589">
        <f>SUM(R36:R37)</f>
        <v>2</v>
      </c>
      <c r="S35" s="589">
        <f>SUM(S36:S37)</f>
        <v>1</v>
      </c>
      <c r="T35" s="1951">
        <f>SUM(M35:S35)</f>
        <v>278</v>
      </c>
      <c r="U35" s="582"/>
    </row>
    <row r="36" spans="1:37" s="2200" customFormat="1" ht="11.1" customHeight="1">
      <c r="A36" s="295"/>
      <c r="B36" s="1582"/>
      <c r="C36" s="292"/>
      <c r="D36" s="66" t="s">
        <v>239</v>
      </c>
      <c r="E36" s="2197">
        <v>61</v>
      </c>
      <c r="F36" s="2197">
        <v>82</v>
      </c>
      <c r="G36" s="2197">
        <v>31</v>
      </c>
      <c r="H36" s="2197">
        <v>29</v>
      </c>
      <c r="I36" s="2197">
        <v>1</v>
      </c>
      <c r="J36" s="2197">
        <v>2</v>
      </c>
      <c r="K36" s="2197">
        <v>0</v>
      </c>
      <c r="L36" s="142">
        <f>SUM(E36:K36)</f>
        <v>206</v>
      </c>
      <c r="M36" s="2197">
        <v>61</v>
      </c>
      <c r="N36" s="2197">
        <v>81</v>
      </c>
      <c r="O36" s="2197">
        <v>31</v>
      </c>
      <c r="P36" s="2197">
        <v>28</v>
      </c>
      <c r="Q36" s="2197">
        <v>1</v>
      </c>
      <c r="R36" s="2197">
        <v>2</v>
      </c>
      <c r="S36" s="2197">
        <v>0</v>
      </c>
      <c r="T36" s="141">
        <f>SUM(M36:S36)</f>
        <v>204</v>
      </c>
      <c r="U36" s="2189"/>
    </row>
    <row r="37" spans="1:37" s="2200" customFormat="1" ht="11.1" customHeight="1">
      <c r="A37" s="295"/>
      <c r="B37" s="1582"/>
      <c r="C37" s="292"/>
      <c r="D37" s="66" t="s">
        <v>245</v>
      </c>
      <c r="E37" s="2197">
        <v>29</v>
      </c>
      <c r="F37" s="2197">
        <v>26</v>
      </c>
      <c r="G37" s="2197">
        <v>9</v>
      </c>
      <c r="H37" s="2197">
        <v>10</v>
      </c>
      <c r="I37" s="2197">
        <v>0</v>
      </c>
      <c r="J37" s="2197">
        <v>0</v>
      </c>
      <c r="K37" s="2197">
        <v>1</v>
      </c>
      <c r="L37" s="142">
        <f>SUM(E37:K37)</f>
        <v>75</v>
      </c>
      <c r="M37" s="2197">
        <v>29</v>
      </c>
      <c r="N37" s="2197">
        <v>25</v>
      </c>
      <c r="O37" s="2197">
        <v>9</v>
      </c>
      <c r="P37" s="2197">
        <v>10</v>
      </c>
      <c r="Q37" s="2197">
        <v>0</v>
      </c>
      <c r="R37" s="2197">
        <v>0</v>
      </c>
      <c r="S37" s="2197">
        <v>1</v>
      </c>
      <c r="T37" s="141">
        <f>SUM(M37:S37)</f>
        <v>74</v>
      </c>
      <c r="U37" s="2189"/>
    </row>
    <row r="38" spans="1:37" s="98" customFormat="1" ht="12" customHeight="1">
      <c r="A38" s="295"/>
      <c r="B38" s="1582"/>
      <c r="C38" s="540" t="s">
        <v>70</v>
      </c>
      <c r="D38" s="66"/>
      <c r="E38" s="589">
        <f>SUM(E39:E42)</f>
        <v>134</v>
      </c>
      <c r="F38" s="589">
        <f>SUM(F39:F42)</f>
        <v>145</v>
      </c>
      <c r="G38" s="589">
        <f>SUM(G39:G42)</f>
        <v>69</v>
      </c>
      <c r="H38" s="589">
        <f>SUM(H39:H42)</f>
        <v>51</v>
      </c>
      <c r="I38" s="589">
        <f>SUM(I39:I42)</f>
        <v>6</v>
      </c>
      <c r="J38" s="589">
        <f>SUM(J39:J42)</f>
        <v>1</v>
      </c>
      <c r="K38" s="589">
        <f>SUM(K39:K42)</f>
        <v>0</v>
      </c>
      <c r="L38" s="589">
        <f>SUM(E38:K38)</f>
        <v>406</v>
      </c>
      <c r="M38" s="589">
        <f>SUM(M39:M42)</f>
        <v>112</v>
      </c>
      <c r="N38" s="589">
        <f>SUM(N39:N42)</f>
        <v>123</v>
      </c>
      <c r="O38" s="589">
        <f>SUM(O39:O42)</f>
        <v>55</v>
      </c>
      <c r="P38" s="589">
        <f>SUM(P39:P42)</f>
        <v>44</v>
      </c>
      <c r="Q38" s="589">
        <f>SUM(Q39:Q42)</f>
        <v>5</v>
      </c>
      <c r="R38" s="589">
        <f>SUM(R39:R42)</f>
        <v>1</v>
      </c>
      <c r="S38" s="589">
        <f>SUM(S39:S42)</f>
        <v>0</v>
      </c>
      <c r="T38" s="1951">
        <f>SUM(M38:S38)</f>
        <v>340</v>
      </c>
      <c r="U38" s="582"/>
    </row>
    <row r="39" spans="1:37" s="2200" customFormat="1" ht="11.1" customHeight="1">
      <c r="A39" s="295"/>
      <c r="B39" s="1582"/>
      <c r="C39" s="292"/>
      <c r="D39" s="66" t="s">
        <v>240</v>
      </c>
      <c r="E39" s="2197">
        <v>74</v>
      </c>
      <c r="F39" s="2197">
        <v>75</v>
      </c>
      <c r="G39" s="2197">
        <v>34</v>
      </c>
      <c r="H39" s="2197">
        <v>24</v>
      </c>
      <c r="I39" s="2197">
        <v>4</v>
      </c>
      <c r="J39" s="2197">
        <v>0</v>
      </c>
      <c r="K39" s="2197">
        <v>0</v>
      </c>
      <c r="L39" s="142">
        <f>SUM(E39:K39)</f>
        <v>211</v>
      </c>
      <c r="M39" s="2197">
        <v>60</v>
      </c>
      <c r="N39" s="2197">
        <v>55</v>
      </c>
      <c r="O39" s="2197">
        <v>24</v>
      </c>
      <c r="P39" s="2197">
        <v>18</v>
      </c>
      <c r="Q39" s="2197">
        <v>3</v>
      </c>
      <c r="R39" s="2197">
        <v>0</v>
      </c>
      <c r="S39" s="2197">
        <v>0</v>
      </c>
      <c r="T39" s="141">
        <f>SUM(M39:S39)</f>
        <v>160</v>
      </c>
      <c r="U39" s="2189"/>
    </row>
    <row r="40" spans="1:37" s="2200" customFormat="1" ht="11.1" customHeight="1">
      <c r="A40" s="295"/>
      <c r="B40" s="1582"/>
      <c r="C40" s="292"/>
      <c r="D40" s="66" t="s">
        <v>244</v>
      </c>
      <c r="E40" s="2197">
        <v>6</v>
      </c>
      <c r="F40" s="2197">
        <v>2</v>
      </c>
      <c r="G40" s="2197">
        <v>2</v>
      </c>
      <c r="H40" s="2197">
        <v>3</v>
      </c>
      <c r="I40" s="2197">
        <v>0</v>
      </c>
      <c r="J40" s="2197">
        <v>0</v>
      </c>
      <c r="K40" s="2197">
        <v>0</v>
      </c>
      <c r="L40" s="142">
        <f>SUM(E40:K40)</f>
        <v>13</v>
      </c>
      <c r="M40" s="2197">
        <v>6</v>
      </c>
      <c r="N40" s="2197">
        <v>2</v>
      </c>
      <c r="O40" s="2197">
        <v>2</v>
      </c>
      <c r="P40" s="2197">
        <v>3</v>
      </c>
      <c r="Q40" s="2197">
        <v>0</v>
      </c>
      <c r="R40" s="2197">
        <v>0</v>
      </c>
      <c r="S40" s="2197">
        <v>0</v>
      </c>
      <c r="T40" s="141">
        <f>SUM(M40:S40)</f>
        <v>13</v>
      </c>
      <c r="U40" s="2189"/>
    </row>
    <row r="41" spans="1:37" s="2200" customFormat="1" ht="11.1" customHeight="1">
      <c r="A41" s="295"/>
      <c r="B41" s="1582"/>
      <c r="C41" s="292"/>
      <c r="D41" s="66" t="s">
        <v>243</v>
      </c>
      <c r="E41" s="2197">
        <v>16</v>
      </c>
      <c r="F41" s="2197">
        <v>23</v>
      </c>
      <c r="G41" s="2197">
        <v>6</v>
      </c>
      <c r="H41" s="2197">
        <v>9</v>
      </c>
      <c r="I41" s="2197">
        <v>1</v>
      </c>
      <c r="J41" s="2197">
        <v>0</v>
      </c>
      <c r="K41" s="2197">
        <v>0</v>
      </c>
      <c r="L41" s="142">
        <f>SUM(E41:K41)</f>
        <v>55</v>
      </c>
      <c r="M41" s="2197">
        <v>16</v>
      </c>
      <c r="N41" s="2197">
        <v>23</v>
      </c>
      <c r="O41" s="2197">
        <v>6</v>
      </c>
      <c r="P41" s="2197">
        <v>9</v>
      </c>
      <c r="Q41" s="2197">
        <v>1</v>
      </c>
      <c r="R41" s="2197">
        <v>0</v>
      </c>
      <c r="S41" s="2197">
        <v>0</v>
      </c>
      <c r="T41" s="141">
        <f>SUM(M41:S41)</f>
        <v>55</v>
      </c>
      <c r="U41" s="2189"/>
    </row>
    <row r="42" spans="1:37" s="2200" customFormat="1" ht="11.1" customHeight="1">
      <c r="A42" s="295"/>
      <c r="B42" s="1582"/>
      <c r="C42" s="292"/>
      <c r="D42" s="66" t="s">
        <v>238</v>
      </c>
      <c r="E42" s="2197">
        <v>38</v>
      </c>
      <c r="F42" s="2197">
        <v>45</v>
      </c>
      <c r="G42" s="2197">
        <v>27</v>
      </c>
      <c r="H42" s="2197">
        <v>15</v>
      </c>
      <c r="I42" s="2197">
        <v>1</v>
      </c>
      <c r="J42" s="2197">
        <v>1</v>
      </c>
      <c r="K42" s="2197">
        <v>0</v>
      </c>
      <c r="L42" s="142">
        <f>SUM(E42:K42)</f>
        <v>127</v>
      </c>
      <c r="M42" s="2197">
        <v>30</v>
      </c>
      <c r="N42" s="2197">
        <v>43</v>
      </c>
      <c r="O42" s="2197">
        <v>23</v>
      </c>
      <c r="P42" s="2197">
        <v>14</v>
      </c>
      <c r="Q42" s="2197">
        <v>1</v>
      </c>
      <c r="R42" s="2197">
        <v>1</v>
      </c>
      <c r="S42" s="2197">
        <v>0</v>
      </c>
      <c r="T42" s="141">
        <f>SUM(M42:S42)</f>
        <v>112</v>
      </c>
      <c r="U42" s="2189"/>
    </row>
    <row r="43" spans="1:37" s="98" customFormat="1" ht="12" customHeight="1">
      <c r="A43" s="295"/>
      <c r="B43" s="1582"/>
      <c r="C43" s="540" t="s">
        <v>129</v>
      </c>
      <c r="D43" s="66"/>
      <c r="E43" s="589">
        <f>SUM(E44:E45)</f>
        <v>69</v>
      </c>
      <c r="F43" s="589">
        <f>SUM(F44:F45)</f>
        <v>98</v>
      </c>
      <c r="G43" s="589">
        <f>SUM(G44:G45)</f>
        <v>31</v>
      </c>
      <c r="H43" s="589">
        <f>SUM(H44:H45)</f>
        <v>34</v>
      </c>
      <c r="I43" s="589">
        <f>SUM(I44:I45)</f>
        <v>1</v>
      </c>
      <c r="J43" s="589">
        <f>SUM(J44:J45)</f>
        <v>0</v>
      </c>
      <c r="K43" s="589">
        <f>SUM(K44:K45)</f>
        <v>0</v>
      </c>
      <c r="L43" s="589">
        <f>SUM(E43:K43)</f>
        <v>233</v>
      </c>
      <c r="M43" s="589">
        <f>SUM(M44:M45)</f>
        <v>67</v>
      </c>
      <c r="N43" s="589">
        <f>SUM(N44:N45)</f>
        <v>97</v>
      </c>
      <c r="O43" s="589">
        <f>SUM(O44:O45)</f>
        <v>31</v>
      </c>
      <c r="P43" s="589">
        <f>SUM(P44:P45)</f>
        <v>34</v>
      </c>
      <c r="Q43" s="589">
        <f>SUM(Q44:Q45)</f>
        <v>1</v>
      </c>
      <c r="R43" s="589">
        <f>SUM(R44:R45)</f>
        <v>0</v>
      </c>
      <c r="S43" s="589">
        <f>SUM(S44:S45)</f>
        <v>0</v>
      </c>
      <c r="T43" s="1951">
        <f>SUM(M43:S43)</f>
        <v>230</v>
      </c>
      <c r="U43" s="582"/>
    </row>
    <row r="44" spans="1:37" s="2200" customFormat="1" ht="11.1" customHeight="1">
      <c r="A44" s="295"/>
      <c r="B44" s="1582"/>
      <c r="C44" s="292"/>
      <c r="D44" s="66" t="s">
        <v>240</v>
      </c>
      <c r="E44" s="2197">
        <v>29</v>
      </c>
      <c r="F44" s="2197">
        <v>37</v>
      </c>
      <c r="G44" s="2197">
        <v>11</v>
      </c>
      <c r="H44" s="2197">
        <v>18</v>
      </c>
      <c r="I44" s="2197">
        <v>0</v>
      </c>
      <c r="J44" s="2197">
        <v>0</v>
      </c>
      <c r="K44" s="2197">
        <v>0</v>
      </c>
      <c r="L44" s="142">
        <f>SUM(E44:K44)</f>
        <v>95</v>
      </c>
      <c r="M44" s="2197">
        <v>29</v>
      </c>
      <c r="N44" s="2197">
        <v>36</v>
      </c>
      <c r="O44" s="2197">
        <v>11</v>
      </c>
      <c r="P44" s="2197">
        <v>18</v>
      </c>
      <c r="Q44" s="2197">
        <v>0</v>
      </c>
      <c r="R44" s="2197">
        <v>0</v>
      </c>
      <c r="S44" s="2197">
        <v>0</v>
      </c>
      <c r="T44" s="141">
        <f>SUM(M44:S44)</f>
        <v>94</v>
      </c>
      <c r="U44" s="2189"/>
    </row>
    <row r="45" spans="1:37" s="2200" customFormat="1" ht="11.1" customHeight="1">
      <c r="A45" s="295"/>
      <c r="B45" s="1582"/>
      <c r="C45" s="292"/>
      <c r="D45" s="66" t="s">
        <v>239</v>
      </c>
      <c r="E45" s="2197">
        <v>40</v>
      </c>
      <c r="F45" s="2197">
        <v>61</v>
      </c>
      <c r="G45" s="2197">
        <v>20</v>
      </c>
      <c r="H45" s="2197">
        <v>16</v>
      </c>
      <c r="I45" s="2197">
        <v>1</v>
      </c>
      <c r="J45" s="2197">
        <v>0</v>
      </c>
      <c r="K45" s="2197">
        <v>0</v>
      </c>
      <c r="L45" s="142">
        <f>SUM(E45:K45)</f>
        <v>138</v>
      </c>
      <c r="M45" s="2197">
        <v>38</v>
      </c>
      <c r="N45" s="2197">
        <v>61</v>
      </c>
      <c r="O45" s="2197">
        <v>20</v>
      </c>
      <c r="P45" s="2197">
        <v>16</v>
      </c>
      <c r="Q45" s="2197">
        <v>1</v>
      </c>
      <c r="R45" s="2197">
        <v>0</v>
      </c>
      <c r="S45" s="2197">
        <v>0</v>
      </c>
      <c r="T45" s="141">
        <f>SUM(M45:S45)</f>
        <v>136</v>
      </c>
      <c r="U45" s="2189"/>
      <c r="V45" s="2189"/>
      <c r="W45" s="2189"/>
      <c r="X45" s="2189"/>
      <c r="Y45" s="2189"/>
      <c r="Z45" s="2189"/>
      <c r="AA45" s="2189"/>
      <c r="AB45" s="2189"/>
      <c r="AC45" s="2189"/>
      <c r="AD45" s="2189"/>
      <c r="AE45" s="2189"/>
      <c r="AF45" s="2189"/>
      <c r="AG45" s="2189"/>
      <c r="AH45" s="2189"/>
      <c r="AI45" s="2189"/>
      <c r="AJ45" s="2189"/>
      <c r="AK45" s="2189"/>
    </row>
    <row r="46" spans="1:37" s="98" customFormat="1" ht="12" customHeight="1">
      <c r="A46" s="295"/>
      <c r="B46" s="1582"/>
      <c r="C46" s="540" t="s">
        <v>128</v>
      </c>
      <c r="D46" s="66"/>
      <c r="E46" s="589">
        <f>SUM(E47:E49)</f>
        <v>29</v>
      </c>
      <c r="F46" s="589">
        <f>SUM(F47:F49)</f>
        <v>33</v>
      </c>
      <c r="G46" s="589">
        <f>SUM(G47:G49)</f>
        <v>20</v>
      </c>
      <c r="H46" s="589">
        <f>SUM(H47:H49)</f>
        <v>14</v>
      </c>
      <c r="I46" s="589">
        <f>SUM(I47:I49)</f>
        <v>4</v>
      </c>
      <c r="J46" s="589">
        <f>SUM(J47:J49)</f>
        <v>0</v>
      </c>
      <c r="K46" s="589">
        <f>SUM(K47:K49)</f>
        <v>0</v>
      </c>
      <c r="L46" s="589">
        <f>SUM(E46:K46)</f>
        <v>100</v>
      </c>
      <c r="M46" s="589">
        <f>SUM(M47:M49)</f>
        <v>29</v>
      </c>
      <c r="N46" s="589">
        <f>SUM(N47:N49)</f>
        <v>32</v>
      </c>
      <c r="O46" s="589">
        <f>SUM(O47:O49)</f>
        <v>20</v>
      </c>
      <c r="P46" s="589">
        <f>SUM(P47:P49)</f>
        <v>14</v>
      </c>
      <c r="Q46" s="589">
        <f>SUM(Q47:Q49)</f>
        <v>4</v>
      </c>
      <c r="R46" s="589">
        <f>SUM(R47:R49)</f>
        <v>0</v>
      </c>
      <c r="S46" s="589">
        <f>SUM(S47:S49)</f>
        <v>0</v>
      </c>
      <c r="T46" s="1951">
        <f>SUM(M46:S46)</f>
        <v>99</v>
      </c>
      <c r="U46" s="582"/>
      <c r="V46" s="582"/>
      <c r="W46" s="582"/>
      <c r="X46" s="582"/>
      <c r="Y46" s="582"/>
      <c r="Z46" s="582"/>
      <c r="AA46" s="582"/>
      <c r="AB46" s="582"/>
      <c r="AC46" s="582"/>
      <c r="AD46" s="582"/>
      <c r="AE46" s="582"/>
      <c r="AF46" s="582"/>
      <c r="AG46" s="582"/>
      <c r="AH46" s="582"/>
      <c r="AI46" s="582"/>
      <c r="AJ46" s="582"/>
      <c r="AK46" s="582"/>
    </row>
    <row r="47" spans="1:37" s="2200" customFormat="1" ht="11.1" customHeight="1">
      <c r="A47" s="295"/>
      <c r="B47" s="1582"/>
      <c r="C47" s="292"/>
      <c r="D47" s="66" t="s">
        <v>240</v>
      </c>
      <c r="E47" s="2197">
        <v>13</v>
      </c>
      <c r="F47" s="2197">
        <v>15</v>
      </c>
      <c r="G47" s="2197">
        <v>6</v>
      </c>
      <c r="H47" s="2197">
        <v>8</v>
      </c>
      <c r="I47" s="2197">
        <v>2</v>
      </c>
      <c r="J47" s="2197">
        <v>0</v>
      </c>
      <c r="K47" s="2197">
        <v>0</v>
      </c>
      <c r="L47" s="142">
        <f>SUM(E47:K47)</f>
        <v>44</v>
      </c>
      <c r="M47" s="2197">
        <v>13</v>
      </c>
      <c r="N47" s="2197">
        <v>15</v>
      </c>
      <c r="O47" s="2197">
        <v>6</v>
      </c>
      <c r="P47" s="2197">
        <v>8</v>
      </c>
      <c r="Q47" s="2197">
        <v>2</v>
      </c>
      <c r="R47" s="2197">
        <v>0</v>
      </c>
      <c r="S47" s="2197">
        <v>0</v>
      </c>
      <c r="T47" s="141">
        <f>SUM(M47:S47)</f>
        <v>44</v>
      </c>
      <c r="U47" s="2189"/>
      <c r="V47" s="2189"/>
      <c r="W47" s="2189"/>
      <c r="X47" s="2189"/>
      <c r="Y47" s="2189"/>
      <c r="Z47" s="2189"/>
      <c r="AA47" s="2189"/>
      <c r="AB47" s="2189"/>
      <c r="AC47" s="2189"/>
      <c r="AD47" s="2189"/>
      <c r="AE47" s="2189"/>
      <c r="AF47" s="2189"/>
      <c r="AG47" s="2189"/>
      <c r="AH47" s="2189"/>
      <c r="AI47" s="2189"/>
      <c r="AJ47" s="2189"/>
      <c r="AK47" s="2189"/>
    </row>
    <row r="48" spans="1:37" s="2200" customFormat="1" ht="11.1" customHeight="1">
      <c r="A48" s="295"/>
      <c r="B48" s="1582"/>
      <c r="C48" s="292"/>
      <c r="D48" s="66" t="s">
        <v>241</v>
      </c>
      <c r="E48" s="2197">
        <v>0</v>
      </c>
      <c r="F48" s="2197">
        <v>0</v>
      </c>
      <c r="G48" s="2197">
        <v>0</v>
      </c>
      <c r="H48" s="2197">
        <v>0</v>
      </c>
      <c r="I48" s="2197">
        <v>0</v>
      </c>
      <c r="J48" s="2197">
        <v>0</v>
      </c>
      <c r="K48" s="2197">
        <v>0</v>
      </c>
      <c r="L48" s="142">
        <f>SUM(E48:K48)</f>
        <v>0</v>
      </c>
      <c r="M48" s="2197">
        <v>0</v>
      </c>
      <c r="N48" s="2197">
        <v>0</v>
      </c>
      <c r="O48" s="2197">
        <v>0</v>
      </c>
      <c r="P48" s="2197">
        <v>0</v>
      </c>
      <c r="Q48" s="2197">
        <v>0</v>
      </c>
      <c r="R48" s="2197">
        <v>0</v>
      </c>
      <c r="S48" s="2197">
        <v>0</v>
      </c>
      <c r="T48" s="141">
        <f>SUM(M48:S48)</f>
        <v>0</v>
      </c>
      <c r="U48" s="2189"/>
      <c r="V48" s="2189"/>
      <c r="W48" s="2189"/>
      <c r="X48" s="2189"/>
      <c r="Y48" s="2189"/>
      <c r="Z48" s="2189"/>
      <c r="AA48" s="2189"/>
      <c r="AB48" s="2189"/>
      <c r="AC48" s="2189"/>
      <c r="AD48" s="2189"/>
      <c r="AE48" s="2189"/>
      <c r="AF48" s="2189"/>
      <c r="AG48" s="2189"/>
      <c r="AH48" s="2189"/>
      <c r="AI48" s="2189"/>
      <c r="AJ48" s="2189"/>
      <c r="AK48" s="2189"/>
    </row>
    <row r="49" spans="1:37" s="2200" customFormat="1" ht="11.1" customHeight="1">
      <c r="A49" s="295"/>
      <c r="B49" s="1582"/>
      <c r="C49" s="292"/>
      <c r="D49" s="66" t="s">
        <v>239</v>
      </c>
      <c r="E49" s="2197">
        <v>16</v>
      </c>
      <c r="F49" s="2197">
        <v>18</v>
      </c>
      <c r="G49" s="2197">
        <v>14</v>
      </c>
      <c r="H49" s="2197">
        <v>6</v>
      </c>
      <c r="I49" s="2197">
        <v>2</v>
      </c>
      <c r="J49" s="2197">
        <v>0</v>
      </c>
      <c r="K49" s="2197">
        <v>0</v>
      </c>
      <c r="L49" s="142">
        <f>SUM(E49:K49)</f>
        <v>56</v>
      </c>
      <c r="M49" s="2197">
        <v>16</v>
      </c>
      <c r="N49" s="2197">
        <v>17</v>
      </c>
      <c r="O49" s="2197">
        <v>14</v>
      </c>
      <c r="P49" s="2197">
        <v>6</v>
      </c>
      <c r="Q49" s="2197">
        <v>2</v>
      </c>
      <c r="R49" s="2197">
        <v>0</v>
      </c>
      <c r="S49" s="2197">
        <v>0</v>
      </c>
      <c r="T49" s="141">
        <f>SUM(M49:S49)</f>
        <v>55</v>
      </c>
      <c r="U49" s="2189"/>
      <c r="V49" s="2189"/>
      <c r="W49" s="2189"/>
      <c r="X49" s="2189"/>
      <c r="Y49" s="2189"/>
      <c r="Z49" s="2189"/>
      <c r="AA49" s="2189"/>
      <c r="AB49" s="2189"/>
      <c r="AC49" s="2189"/>
      <c r="AD49" s="2189"/>
      <c r="AE49" s="2189"/>
      <c r="AF49" s="2189"/>
      <c r="AG49" s="2189"/>
      <c r="AH49" s="2189"/>
      <c r="AI49" s="2189"/>
      <c r="AJ49" s="2189"/>
      <c r="AK49" s="2189"/>
    </row>
    <row r="50" spans="1:37" s="98" customFormat="1" ht="12" customHeight="1">
      <c r="A50" s="295"/>
      <c r="B50" s="1582"/>
      <c r="C50" s="540" t="s">
        <v>65</v>
      </c>
      <c r="D50" s="66"/>
      <c r="E50" s="589">
        <f>SUM(E51:E52)</f>
        <v>29</v>
      </c>
      <c r="F50" s="589">
        <f>SUM(F51:F52)</f>
        <v>32</v>
      </c>
      <c r="G50" s="589">
        <f>SUM(G51:G52)</f>
        <v>11</v>
      </c>
      <c r="H50" s="589">
        <f>SUM(H51:H52)</f>
        <v>5</v>
      </c>
      <c r="I50" s="589">
        <f>SUM(I51:I52)</f>
        <v>0</v>
      </c>
      <c r="J50" s="589">
        <f>SUM(J51:J52)</f>
        <v>0</v>
      </c>
      <c r="K50" s="589">
        <f>SUM(K51:K52)</f>
        <v>0</v>
      </c>
      <c r="L50" s="589">
        <f>SUM(E50:K50)</f>
        <v>77</v>
      </c>
      <c r="M50" s="589">
        <f>SUM(M51:M52)</f>
        <v>29</v>
      </c>
      <c r="N50" s="589">
        <f>SUM(N51:N52)</f>
        <v>32</v>
      </c>
      <c r="O50" s="589">
        <f>SUM(O51:O52)</f>
        <v>11</v>
      </c>
      <c r="P50" s="589">
        <f>SUM(P51:P52)</f>
        <v>5</v>
      </c>
      <c r="Q50" s="589">
        <f>SUM(Q51:Q52)</f>
        <v>0</v>
      </c>
      <c r="R50" s="589">
        <f>SUM(R51:R52)</f>
        <v>0</v>
      </c>
      <c r="S50" s="589">
        <f>SUM(S51:S52)</f>
        <v>0</v>
      </c>
      <c r="T50" s="1951">
        <f>SUM(M50:S50)</f>
        <v>77</v>
      </c>
      <c r="U50" s="582"/>
      <c r="V50" s="582"/>
      <c r="W50" s="582"/>
      <c r="X50" s="582"/>
      <c r="Y50" s="582"/>
      <c r="Z50" s="582"/>
      <c r="AA50" s="582"/>
      <c r="AB50" s="582"/>
      <c r="AC50" s="582"/>
      <c r="AD50" s="582"/>
      <c r="AE50" s="582"/>
      <c r="AF50" s="582"/>
      <c r="AG50" s="582"/>
      <c r="AH50" s="582"/>
      <c r="AI50" s="582"/>
      <c r="AJ50" s="582"/>
      <c r="AK50" s="582"/>
    </row>
    <row r="51" spans="1:37" s="98" customFormat="1" ht="11.1" customHeight="1">
      <c r="A51" s="295"/>
      <c r="B51" s="1582"/>
      <c r="C51" s="292"/>
      <c r="D51" s="66" t="s">
        <v>240</v>
      </c>
      <c r="E51" s="2197">
        <v>15</v>
      </c>
      <c r="F51" s="2197">
        <v>19</v>
      </c>
      <c r="G51" s="2197">
        <v>6</v>
      </c>
      <c r="H51" s="2197">
        <v>3</v>
      </c>
      <c r="I51" s="2197">
        <v>0</v>
      </c>
      <c r="J51" s="2197">
        <v>0</v>
      </c>
      <c r="K51" s="2197">
        <v>0</v>
      </c>
      <c r="L51" s="142">
        <f>SUM(E51:K51)</f>
        <v>43</v>
      </c>
      <c r="M51" s="2197">
        <v>15</v>
      </c>
      <c r="N51" s="2197">
        <v>19</v>
      </c>
      <c r="O51" s="2197">
        <v>6</v>
      </c>
      <c r="P51" s="2197">
        <v>3</v>
      </c>
      <c r="Q51" s="2197">
        <v>0</v>
      </c>
      <c r="R51" s="2197">
        <v>0</v>
      </c>
      <c r="S51" s="2197">
        <v>0</v>
      </c>
      <c r="T51" s="141">
        <f>SUM(M51:S51)</f>
        <v>43</v>
      </c>
      <c r="U51" s="582"/>
      <c r="V51" s="582"/>
      <c r="W51" s="582"/>
      <c r="X51" s="582"/>
      <c r="Y51" s="582"/>
      <c r="Z51" s="582"/>
      <c r="AA51" s="582"/>
      <c r="AB51" s="582"/>
      <c r="AC51" s="582"/>
      <c r="AD51" s="582"/>
      <c r="AE51" s="582"/>
      <c r="AF51" s="582"/>
      <c r="AG51" s="582"/>
      <c r="AH51" s="582"/>
      <c r="AI51" s="582"/>
      <c r="AJ51" s="582"/>
      <c r="AK51" s="582"/>
    </row>
    <row r="52" spans="1:37" s="98" customFormat="1" ht="11.1" customHeight="1">
      <c r="A52" s="295"/>
      <c r="B52" s="1582"/>
      <c r="C52" s="292"/>
      <c r="D52" s="66" t="s">
        <v>239</v>
      </c>
      <c r="E52" s="2197">
        <v>14</v>
      </c>
      <c r="F52" s="2197">
        <v>13</v>
      </c>
      <c r="G52" s="2197">
        <v>5</v>
      </c>
      <c r="H52" s="2197">
        <v>2</v>
      </c>
      <c r="I52" s="2197">
        <v>0</v>
      </c>
      <c r="J52" s="2197">
        <v>0</v>
      </c>
      <c r="K52" s="2197">
        <v>0</v>
      </c>
      <c r="L52" s="142">
        <f>SUM(E52:K52)</f>
        <v>34</v>
      </c>
      <c r="M52" s="2197">
        <v>14</v>
      </c>
      <c r="N52" s="2197">
        <v>13</v>
      </c>
      <c r="O52" s="2197">
        <v>5</v>
      </c>
      <c r="P52" s="2197">
        <v>2</v>
      </c>
      <c r="Q52" s="2197">
        <v>0</v>
      </c>
      <c r="R52" s="2197">
        <v>0</v>
      </c>
      <c r="S52" s="2197">
        <v>0</v>
      </c>
      <c r="T52" s="141">
        <f>SUM(M52:S52)</f>
        <v>34</v>
      </c>
      <c r="U52" s="582"/>
      <c r="V52" s="582"/>
      <c r="W52" s="582"/>
      <c r="X52" s="582"/>
      <c r="Y52" s="582"/>
      <c r="Z52" s="582"/>
      <c r="AA52" s="582"/>
      <c r="AB52" s="582"/>
      <c r="AC52" s="582"/>
      <c r="AD52" s="582"/>
      <c r="AE52" s="582"/>
      <c r="AF52" s="582"/>
      <c r="AG52" s="582"/>
      <c r="AH52" s="582"/>
      <c r="AI52" s="582"/>
      <c r="AJ52" s="582"/>
      <c r="AK52" s="582"/>
    </row>
    <row r="53" spans="1:37" s="98" customFormat="1" ht="12" customHeight="1">
      <c r="A53" s="295"/>
      <c r="B53" s="1582"/>
      <c r="C53" s="540" t="s">
        <v>127</v>
      </c>
      <c r="D53" s="66"/>
      <c r="E53" s="589">
        <f>SUM(E54:E56)</f>
        <v>49</v>
      </c>
      <c r="F53" s="589">
        <f>SUM(F54:F56)</f>
        <v>61</v>
      </c>
      <c r="G53" s="589">
        <f>SUM(G54:G56)</f>
        <v>6</v>
      </c>
      <c r="H53" s="589">
        <f>SUM(H54:H56)</f>
        <v>13</v>
      </c>
      <c r="I53" s="589">
        <f>SUM(I54:I56)</f>
        <v>1</v>
      </c>
      <c r="J53" s="589">
        <f>SUM(J54:J56)</f>
        <v>0</v>
      </c>
      <c r="K53" s="589">
        <f>SUM(K54:K56)</f>
        <v>0</v>
      </c>
      <c r="L53" s="589">
        <f>SUM(E53:K53)</f>
        <v>130</v>
      </c>
      <c r="M53" s="589">
        <f>SUM(M54:M56)</f>
        <v>49</v>
      </c>
      <c r="N53" s="589">
        <f>SUM(N54:N56)</f>
        <v>59</v>
      </c>
      <c r="O53" s="589">
        <f>SUM(O54:O56)</f>
        <v>5</v>
      </c>
      <c r="P53" s="589">
        <f>SUM(P54:P56)</f>
        <v>13</v>
      </c>
      <c r="Q53" s="589">
        <f>SUM(Q54:Q56)</f>
        <v>1</v>
      </c>
      <c r="R53" s="589">
        <f>SUM(R54:R56)</f>
        <v>0</v>
      </c>
      <c r="S53" s="589">
        <f>SUM(S54:S56)</f>
        <v>0</v>
      </c>
      <c r="T53" s="1951">
        <f>SUM(M53:S53)</f>
        <v>127</v>
      </c>
      <c r="U53" s="582"/>
      <c r="V53" s="582"/>
      <c r="W53" s="582"/>
      <c r="X53" s="582"/>
      <c r="Y53" s="582"/>
      <c r="Z53" s="582"/>
      <c r="AA53" s="582"/>
      <c r="AB53" s="582"/>
      <c r="AC53" s="582"/>
      <c r="AD53" s="582"/>
      <c r="AE53" s="582"/>
      <c r="AF53" s="582"/>
      <c r="AG53" s="582"/>
      <c r="AH53" s="582"/>
      <c r="AI53" s="582"/>
      <c r="AJ53" s="582"/>
      <c r="AK53" s="582"/>
    </row>
    <row r="54" spans="1:37" s="582" customFormat="1" ht="11.1" customHeight="1">
      <c r="A54" s="295"/>
      <c r="B54" s="1582"/>
      <c r="C54" s="542"/>
      <c r="D54" s="66" t="s">
        <v>240</v>
      </c>
      <c r="E54" s="2197">
        <v>24</v>
      </c>
      <c r="F54" s="2197">
        <v>27</v>
      </c>
      <c r="G54" s="2197">
        <v>3</v>
      </c>
      <c r="H54" s="2197">
        <v>5</v>
      </c>
      <c r="I54" s="2197">
        <v>1</v>
      </c>
      <c r="J54" s="2197">
        <v>0</v>
      </c>
      <c r="K54" s="2197">
        <v>0</v>
      </c>
      <c r="L54" s="142">
        <f>SUM(E54:K54)</f>
        <v>60</v>
      </c>
      <c r="M54" s="2197">
        <v>24</v>
      </c>
      <c r="N54" s="2197">
        <v>27</v>
      </c>
      <c r="O54" s="2197">
        <v>3</v>
      </c>
      <c r="P54" s="2197">
        <v>5</v>
      </c>
      <c r="Q54" s="2197">
        <v>1</v>
      </c>
      <c r="R54" s="2197">
        <v>0</v>
      </c>
      <c r="S54" s="2197">
        <v>0</v>
      </c>
      <c r="T54" s="141">
        <f>SUM(M54:S54)</f>
        <v>60</v>
      </c>
      <c r="U54" s="105"/>
      <c r="V54" s="105"/>
      <c r="W54" s="105"/>
    </row>
    <row r="55" spans="1:37" s="98" customFormat="1" ht="11.1" customHeight="1">
      <c r="A55" s="295"/>
      <c r="B55" s="1582"/>
      <c r="C55" s="542"/>
      <c r="D55" s="66" t="s">
        <v>239</v>
      </c>
      <c r="E55" s="2197">
        <v>18</v>
      </c>
      <c r="F55" s="2197">
        <v>24</v>
      </c>
      <c r="G55" s="2197">
        <v>3</v>
      </c>
      <c r="H55" s="2197">
        <v>6</v>
      </c>
      <c r="I55" s="2197">
        <v>0</v>
      </c>
      <c r="J55" s="2197">
        <v>0</v>
      </c>
      <c r="K55" s="2197">
        <v>0</v>
      </c>
      <c r="L55" s="142">
        <f>SUM(E55:K55)</f>
        <v>51</v>
      </c>
      <c r="M55" s="2197">
        <v>18</v>
      </c>
      <c r="N55" s="2197">
        <v>22</v>
      </c>
      <c r="O55" s="2197">
        <v>2</v>
      </c>
      <c r="P55" s="2197">
        <v>6</v>
      </c>
      <c r="Q55" s="2197">
        <v>0</v>
      </c>
      <c r="R55" s="2197">
        <v>0</v>
      </c>
      <c r="S55" s="2197">
        <v>0</v>
      </c>
      <c r="T55" s="141">
        <f>SUM(M55:S55)</f>
        <v>48</v>
      </c>
      <c r="U55" s="582"/>
      <c r="V55" s="582"/>
      <c r="W55" s="582"/>
      <c r="X55" s="582"/>
      <c r="Y55" s="582"/>
      <c r="Z55" s="582"/>
      <c r="AA55" s="582"/>
      <c r="AB55" s="582"/>
      <c r="AC55" s="582"/>
      <c r="AD55" s="582"/>
      <c r="AE55" s="582"/>
      <c r="AF55" s="582"/>
      <c r="AG55" s="582"/>
      <c r="AH55" s="582"/>
      <c r="AI55" s="582"/>
      <c r="AJ55" s="582"/>
      <c r="AK55" s="582"/>
    </row>
    <row r="56" spans="1:37" s="98" customFormat="1" ht="11.1" customHeight="1">
      <c r="A56" s="295"/>
      <c r="B56" s="1582"/>
      <c r="C56" s="542"/>
      <c r="D56" s="66" t="s">
        <v>238</v>
      </c>
      <c r="E56" s="2197">
        <v>7</v>
      </c>
      <c r="F56" s="2197">
        <v>10</v>
      </c>
      <c r="G56" s="2197">
        <v>0</v>
      </c>
      <c r="H56" s="2197">
        <v>2</v>
      </c>
      <c r="I56" s="2197">
        <v>0</v>
      </c>
      <c r="J56" s="2197">
        <v>0</v>
      </c>
      <c r="K56" s="2197">
        <v>0</v>
      </c>
      <c r="L56" s="142">
        <f>SUM(E56:K56)</f>
        <v>19</v>
      </c>
      <c r="M56" s="2197">
        <v>7</v>
      </c>
      <c r="N56" s="2197">
        <v>10</v>
      </c>
      <c r="O56" s="2197">
        <v>0</v>
      </c>
      <c r="P56" s="2197">
        <v>2</v>
      </c>
      <c r="Q56" s="2197">
        <v>0</v>
      </c>
      <c r="R56" s="2197">
        <v>0</v>
      </c>
      <c r="S56" s="2197">
        <v>0</v>
      </c>
      <c r="T56" s="141">
        <f>SUM(M56:S56)</f>
        <v>19</v>
      </c>
      <c r="U56" s="582"/>
      <c r="V56" s="582"/>
      <c r="W56" s="582"/>
      <c r="X56" s="582"/>
      <c r="Y56" s="582"/>
      <c r="Z56" s="582"/>
      <c r="AA56" s="582"/>
      <c r="AB56" s="582"/>
      <c r="AC56" s="582"/>
      <c r="AD56" s="582"/>
      <c r="AE56" s="582"/>
      <c r="AF56" s="582"/>
      <c r="AG56" s="582"/>
      <c r="AH56" s="582"/>
      <c r="AI56" s="582"/>
      <c r="AJ56" s="582"/>
      <c r="AK56" s="582"/>
    </row>
    <row r="57" spans="1:37" s="98" customFormat="1" ht="12" customHeight="1">
      <c r="A57" s="295"/>
      <c r="B57" s="1582"/>
      <c r="C57" s="540" t="s">
        <v>38</v>
      </c>
      <c r="D57" s="364"/>
      <c r="E57" s="589">
        <f>SUM(E58)</f>
        <v>1</v>
      </c>
      <c r="F57" s="589">
        <f>SUM(F58)</f>
        <v>4</v>
      </c>
      <c r="G57" s="589">
        <f>SUM(G58)</f>
        <v>3</v>
      </c>
      <c r="H57" s="589">
        <f>SUM(H58)</f>
        <v>19</v>
      </c>
      <c r="I57" s="589">
        <f>SUM(I58)</f>
        <v>10</v>
      </c>
      <c r="J57" s="589">
        <f>SUM(J58)</f>
        <v>12</v>
      </c>
      <c r="K57" s="589">
        <f>SUM(K58)</f>
        <v>15</v>
      </c>
      <c r="L57" s="589">
        <f>SUM(E57:K57)</f>
        <v>64</v>
      </c>
      <c r="M57" s="589">
        <f>SUM(M58)</f>
        <v>1</v>
      </c>
      <c r="N57" s="589">
        <f>SUM(N58)</f>
        <v>4</v>
      </c>
      <c r="O57" s="589">
        <f>SUM(O58)</f>
        <v>3</v>
      </c>
      <c r="P57" s="589">
        <f>SUM(P58)</f>
        <v>19</v>
      </c>
      <c r="Q57" s="589">
        <f>SUM(Q58)</f>
        <v>10</v>
      </c>
      <c r="R57" s="589">
        <f>SUM(R58)</f>
        <v>12</v>
      </c>
      <c r="S57" s="589">
        <f>SUM(S58)</f>
        <v>15</v>
      </c>
      <c r="T57" s="1951">
        <f>SUM(M57:S57)</f>
        <v>64</v>
      </c>
      <c r="U57" s="582"/>
      <c r="V57" s="582"/>
      <c r="W57" s="582"/>
      <c r="X57" s="582"/>
      <c r="Y57" s="582"/>
      <c r="Z57" s="582"/>
      <c r="AA57" s="582"/>
      <c r="AB57" s="582"/>
      <c r="AC57" s="582"/>
      <c r="AD57" s="582"/>
      <c r="AE57" s="582"/>
      <c r="AF57" s="582"/>
      <c r="AG57" s="582"/>
      <c r="AH57" s="582"/>
      <c r="AI57" s="582"/>
      <c r="AJ57" s="582"/>
      <c r="AK57" s="582"/>
    </row>
    <row r="58" spans="1:37" s="98" customFormat="1" ht="11.1" customHeight="1">
      <c r="A58" s="295"/>
      <c r="B58" s="1582"/>
      <c r="C58" s="292"/>
      <c r="D58" s="66" t="s">
        <v>237</v>
      </c>
      <c r="E58" s="2197">
        <v>1</v>
      </c>
      <c r="F58" s="2197">
        <v>4</v>
      </c>
      <c r="G58" s="2197">
        <v>3</v>
      </c>
      <c r="H58" s="2197">
        <v>19</v>
      </c>
      <c r="I58" s="2197">
        <v>10</v>
      </c>
      <c r="J58" s="2197">
        <v>12</v>
      </c>
      <c r="K58" s="2197">
        <v>15</v>
      </c>
      <c r="L58" s="142">
        <f>SUM(E58:K58)</f>
        <v>64</v>
      </c>
      <c r="M58" s="2197">
        <v>1</v>
      </c>
      <c r="N58" s="2197">
        <v>4</v>
      </c>
      <c r="O58" s="2197">
        <v>3</v>
      </c>
      <c r="P58" s="2197">
        <v>19</v>
      </c>
      <c r="Q58" s="2197">
        <v>10</v>
      </c>
      <c r="R58" s="2197">
        <v>12</v>
      </c>
      <c r="S58" s="2197">
        <v>15</v>
      </c>
      <c r="T58" s="141">
        <f>SUM(M58:S58)</f>
        <v>64</v>
      </c>
      <c r="U58" s="582"/>
      <c r="V58" s="582"/>
      <c r="W58" s="582"/>
      <c r="X58" s="582"/>
      <c r="Y58" s="582"/>
      <c r="Z58" s="582"/>
      <c r="AA58" s="582"/>
      <c r="AB58" s="582"/>
      <c r="AC58" s="582"/>
      <c r="AD58" s="582"/>
      <c r="AE58" s="582"/>
      <c r="AF58" s="582"/>
      <c r="AG58" s="582"/>
      <c r="AH58" s="582"/>
      <c r="AI58" s="582"/>
      <c r="AJ58" s="582"/>
      <c r="AK58" s="582"/>
    </row>
    <row r="59" spans="1:37" s="98" customFormat="1" ht="12" customHeight="1">
      <c r="A59" s="295"/>
      <c r="B59" s="1581">
        <v>1403</v>
      </c>
      <c r="C59" s="338" t="s">
        <v>17</v>
      </c>
      <c r="D59" s="78"/>
      <c r="E59" s="136">
        <f>SUM(E60,E62,E64)</f>
        <v>76</v>
      </c>
      <c r="F59" s="136">
        <f>SUM(F60,F62,F64)</f>
        <v>95</v>
      </c>
      <c r="G59" s="136">
        <f>SUM(G60,G62,G64)</f>
        <v>30</v>
      </c>
      <c r="H59" s="136">
        <f>SUM(H60,H62,H64)</f>
        <v>39</v>
      </c>
      <c r="I59" s="136">
        <f>SUM(I60,I62,I64)</f>
        <v>10</v>
      </c>
      <c r="J59" s="136">
        <f>SUM(J60,J62,J64)</f>
        <v>6</v>
      </c>
      <c r="K59" s="136">
        <f>SUM(K60,K62,K64)</f>
        <v>16</v>
      </c>
      <c r="L59" s="136">
        <f>SUM(E59:K59)</f>
        <v>272</v>
      </c>
      <c r="M59" s="136">
        <f>SUM(M60,M62,M64)</f>
        <v>43</v>
      </c>
      <c r="N59" s="136">
        <f>SUM(N60,N62,N64)</f>
        <v>61</v>
      </c>
      <c r="O59" s="136">
        <f>SUM(O60,O62,O64)</f>
        <v>20</v>
      </c>
      <c r="P59" s="136">
        <f>SUM(P60,P62,P64)</f>
        <v>26</v>
      </c>
      <c r="Q59" s="136">
        <f>SUM(Q60,Q62,Q64)</f>
        <v>7</v>
      </c>
      <c r="R59" s="136">
        <f>SUM(R60,R62,R64)</f>
        <v>6</v>
      </c>
      <c r="S59" s="136">
        <f>SUM(S60,S62,S64)</f>
        <v>16</v>
      </c>
      <c r="T59" s="175">
        <f>SUM(M59:S59)</f>
        <v>179</v>
      </c>
      <c r="U59" s="582"/>
      <c r="V59" s="582"/>
      <c r="W59" s="582"/>
      <c r="X59" s="582"/>
      <c r="Y59" s="582"/>
      <c r="Z59" s="582"/>
      <c r="AA59" s="582"/>
      <c r="AB59" s="582"/>
      <c r="AC59" s="582"/>
      <c r="AD59" s="582"/>
      <c r="AE59" s="582"/>
      <c r="AF59" s="582"/>
      <c r="AG59" s="582"/>
      <c r="AH59" s="582"/>
      <c r="AI59" s="582"/>
      <c r="AJ59" s="582"/>
      <c r="AK59" s="582"/>
    </row>
    <row r="60" spans="1:37" s="98" customFormat="1" ht="12" customHeight="1">
      <c r="A60" s="295"/>
      <c r="B60" s="1582"/>
      <c r="C60" s="540" t="s">
        <v>39</v>
      </c>
      <c r="D60" s="66"/>
      <c r="E60" s="589">
        <f>SUM(E61:E61)</f>
        <v>24</v>
      </c>
      <c r="F60" s="589">
        <f>SUM(F61:F61)</f>
        <v>48</v>
      </c>
      <c r="G60" s="589">
        <f>SUM(G61:G61)</f>
        <v>8</v>
      </c>
      <c r="H60" s="589">
        <f>SUM(H61:H61)</f>
        <v>11</v>
      </c>
      <c r="I60" s="589">
        <f>SUM(I61:I61)</f>
        <v>1</v>
      </c>
      <c r="J60" s="589">
        <f>SUM(J61:J61)</f>
        <v>0</v>
      </c>
      <c r="K60" s="589">
        <f>SUM(K61:K61)</f>
        <v>0</v>
      </c>
      <c r="L60" s="589">
        <f>SUM(E60:K60)</f>
        <v>92</v>
      </c>
      <c r="M60" s="589">
        <f>SUM(M61:M61)</f>
        <v>2</v>
      </c>
      <c r="N60" s="589">
        <f>SUM(N61:N61)</f>
        <v>17</v>
      </c>
      <c r="O60" s="589">
        <f>SUM(O61:O61)</f>
        <v>2</v>
      </c>
      <c r="P60" s="589">
        <f>SUM(P61:P61)</f>
        <v>5</v>
      </c>
      <c r="Q60" s="589">
        <f>SUM(Q61:Q61)</f>
        <v>0</v>
      </c>
      <c r="R60" s="589">
        <f>SUM(R61:R61)</f>
        <v>0</v>
      </c>
      <c r="S60" s="589">
        <f>SUM(S61:S61)</f>
        <v>0</v>
      </c>
      <c r="T60" s="2219">
        <f>SUM(M60:S60)</f>
        <v>26</v>
      </c>
      <c r="U60" s="582"/>
      <c r="V60" s="582"/>
      <c r="W60" s="582"/>
      <c r="X60" s="582"/>
      <c r="Y60" s="582"/>
      <c r="Z60" s="582"/>
      <c r="AA60" s="582"/>
      <c r="AB60" s="582"/>
      <c r="AC60" s="582"/>
      <c r="AD60" s="582"/>
      <c r="AE60" s="582"/>
      <c r="AF60" s="582"/>
      <c r="AG60" s="582"/>
      <c r="AH60" s="582"/>
      <c r="AI60" s="582"/>
      <c r="AJ60" s="582"/>
      <c r="AK60" s="582"/>
    </row>
    <row r="61" spans="1:37" s="2200" customFormat="1" ht="11.1" customHeight="1">
      <c r="A61" s="295"/>
      <c r="B61" s="1582"/>
      <c r="C61" s="292"/>
      <c r="D61" s="66" t="s">
        <v>234</v>
      </c>
      <c r="E61" s="2197">
        <v>24</v>
      </c>
      <c r="F61" s="2197">
        <v>48</v>
      </c>
      <c r="G61" s="2197">
        <v>8</v>
      </c>
      <c r="H61" s="2197">
        <v>11</v>
      </c>
      <c r="I61" s="2197">
        <v>1</v>
      </c>
      <c r="J61" s="2197">
        <v>0</v>
      </c>
      <c r="K61" s="2197">
        <v>0</v>
      </c>
      <c r="L61" s="142">
        <f>SUM(E61:K61)</f>
        <v>92</v>
      </c>
      <c r="M61" s="2197">
        <v>2</v>
      </c>
      <c r="N61" s="2197">
        <v>17</v>
      </c>
      <c r="O61" s="2197">
        <v>2</v>
      </c>
      <c r="P61" s="2197">
        <v>5</v>
      </c>
      <c r="Q61" s="2197">
        <v>0</v>
      </c>
      <c r="R61" s="2197">
        <v>0</v>
      </c>
      <c r="S61" s="2197">
        <v>0</v>
      </c>
      <c r="T61" s="141">
        <f>SUM(M61:S61)</f>
        <v>26</v>
      </c>
      <c r="U61" s="2189"/>
      <c r="V61" s="2189"/>
      <c r="W61" s="2189"/>
      <c r="X61" s="2189"/>
      <c r="Y61" s="2189"/>
      <c r="Z61" s="2189"/>
      <c r="AA61" s="2189"/>
      <c r="AB61" s="2189"/>
      <c r="AC61" s="2189"/>
      <c r="AD61" s="2189"/>
      <c r="AE61" s="2189"/>
      <c r="AF61" s="2189"/>
      <c r="AG61" s="2189"/>
      <c r="AH61" s="2189"/>
      <c r="AI61" s="2189"/>
      <c r="AJ61" s="2189"/>
      <c r="AK61" s="2189"/>
    </row>
    <row r="62" spans="1:37" s="98" customFormat="1" ht="12" customHeight="1">
      <c r="A62" s="295"/>
      <c r="B62" s="1582"/>
      <c r="C62" s="540" t="s">
        <v>18</v>
      </c>
      <c r="D62" s="66"/>
      <c r="E62" s="589">
        <f>SUM(E63)</f>
        <v>19</v>
      </c>
      <c r="F62" s="589">
        <f>SUM(F63)</f>
        <v>17</v>
      </c>
      <c r="G62" s="589">
        <f>SUM(G63)</f>
        <v>9</v>
      </c>
      <c r="H62" s="589">
        <f>SUM(H63)</f>
        <v>10</v>
      </c>
      <c r="I62" s="589">
        <f>SUM(I63)</f>
        <v>2</v>
      </c>
      <c r="J62" s="589">
        <f>SUM(J63)</f>
        <v>0</v>
      </c>
      <c r="K62" s="589">
        <f>SUM(K63)</f>
        <v>0</v>
      </c>
      <c r="L62" s="589">
        <f>SUM(E62:K62)</f>
        <v>57</v>
      </c>
      <c r="M62" s="589">
        <f>SUM(M63)</f>
        <v>10</v>
      </c>
      <c r="N62" s="589">
        <f>SUM(N63)</f>
        <v>15</v>
      </c>
      <c r="O62" s="589">
        <f>SUM(O63)</f>
        <v>6</v>
      </c>
      <c r="P62" s="589">
        <f>SUM(P63)</f>
        <v>4</v>
      </c>
      <c r="Q62" s="589">
        <f>SUM(Q63)</f>
        <v>1</v>
      </c>
      <c r="R62" s="589">
        <f>SUM(R63)</f>
        <v>0</v>
      </c>
      <c r="S62" s="589">
        <f>SUM(S63)</f>
        <v>0</v>
      </c>
      <c r="T62" s="1951">
        <f>SUM(M62:S62)</f>
        <v>36</v>
      </c>
      <c r="U62" s="582"/>
      <c r="V62" s="582"/>
      <c r="W62" s="582"/>
      <c r="X62" s="582"/>
      <c r="Y62" s="582"/>
      <c r="Z62" s="582"/>
      <c r="AA62" s="582"/>
      <c r="AB62" s="582"/>
      <c r="AC62" s="582"/>
      <c r="AD62" s="582"/>
      <c r="AE62" s="582"/>
      <c r="AF62" s="582"/>
      <c r="AG62" s="582"/>
      <c r="AH62" s="582"/>
      <c r="AI62" s="582"/>
      <c r="AJ62" s="582"/>
      <c r="AK62" s="582"/>
    </row>
    <row r="63" spans="1:37" s="2200" customFormat="1" ht="11.1" customHeight="1">
      <c r="A63" s="295"/>
      <c r="B63" s="1582"/>
      <c r="C63" s="292"/>
      <c r="D63" s="66" t="s">
        <v>234</v>
      </c>
      <c r="E63" s="2197">
        <v>19</v>
      </c>
      <c r="F63" s="2197">
        <v>17</v>
      </c>
      <c r="G63" s="2197">
        <v>9</v>
      </c>
      <c r="H63" s="2197">
        <v>10</v>
      </c>
      <c r="I63" s="2197">
        <v>2</v>
      </c>
      <c r="J63" s="2197">
        <v>0</v>
      </c>
      <c r="K63" s="2197">
        <v>0</v>
      </c>
      <c r="L63" s="142">
        <f>SUM(E63:K63)</f>
        <v>57</v>
      </c>
      <c r="M63" s="2197">
        <v>10</v>
      </c>
      <c r="N63" s="2197">
        <v>15</v>
      </c>
      <c r="O63" s="2197">
        <v>6</v>
      </c>
      <c r="P63" s="2197">
        <v>4</v>
      </c>
      <c r="Q63" s="2197">
        <v>1</v>
      </c>
      <c r="R63" s="2197">
        <v>0</v>
      </c>
      <c r="S63" s="2197">
        <v>0</v>
      </c>
      <c r="T63" s="141">
        <f>SUM(M63:S63)</f>
        <v>36</v>
      </c>
      <c r="U63" s="2189"/>
      <c r="V63" s="2189"/>
      <c r="W63" s="2189"/>
      <c r="X63" s="2189"/>
      <c r="Y63" s="2189"/>
      <c r="Z63" s="2189"/>
      <c r="AA63" s="2189"/>
      <c r="AB63" s="2189"/>
      <c r="AC63" s="2189"/>
      <c r="AD63" s="2189"/>
      <c r="AE63" s="2189"/>
      <c r="AF63" s="2189"/>
      <c r="AG63" s="2189"/>
      <c r="AH63" s="2189"/>
      <c r="AI63" s="2189"/>
      <c r="AJ63" s="2189"/>
      <c r="AK63" s="2189"/>
    </row>
    <row r="64" spans="1:37" s="98" customFormat="1" ht="12" customHeight="1">
      <c r="A64" s="295"/>
      <c r="B64" s="1582"/>
      <c r="C64" s="540" t="s">
        <v>19</v>
      </c>
      <c r="D64" s="66"/>
      <c r="E64" s="589">
        <f>SUM(E65:E66)</f>
        <v>33</v>
      </c>
      <c r="F64" s="589">
        <f>SUM(F65:F66)</f>
        <v>30</v>
      </c>
      <c r="G64" s="589">
        <f>SUM(G65:G66)</f>
        <v>13</v>
      </c>
      <c r="H64" s="589">
        <f>SUM(H65:H66)</f>
        <v>18</v>
      </c>
      <c r="I64" s="589">
        <f>SUM(I65:I66)</f>
        <v>7</v>
      </c>
      <c r="J64" s="589">
        <f>SUM(J65:J66)</f>
        <v>6</v>
      </c>
      <c r="K64" s="589">
        <f>SUM(K65:K66)</f>
        <v>16</v>
      </c>
      <c r="L64" s="589">
        <f>SUM(E64:K64)</f>
        <v>123</v>
      </c>
      <c r="M64" s="589">
        <f>SUM(M65:M66)</f>
        <v>31</v>
      </c>
      <c r="N64" s="589">
        <f>SUM(N65:N66)</f>
        <v>29</v>
      </c>
      <c r="O64" s="589">
        <f>SUM(O65:O66)</f>
        <v>12</v>
      </c>
      <c r="P64" s="589">
        <f>SUM(P65:P66)</f>
        <v>17</v>
      </c>
      <c r="Q64" s="589">
        <f>SUM(Q65:Q66)</f>
        <v>6</v>
      </c>
      <c r="R64" s="589">
        <f>SUM(R65:R66)</f>
        <v>6</v>
      </c>
      <c r="S64" s="589">
        <f>SUM(S65:S66)</f>
        <v>16</v>
      </c>
      <c r="T64" s="1951">
        <f>SUM(M64:S64)</f>
        <v>117</v>
      </c>
      <c r="U64" s="582"/>
      <c r="V64" s="582"/>
      <c r="W64" s="582"/>
      <c r="X64" s="582"/>
      <c r="Y64" s="582"/>
      <c r="Z64" s="582"/>
      <c r="AA64" s="582"/>
      <c r="AB64" s="582"/>
      <c r="AC64" s="582"/>
      <c r="AD64" s="582"/>
      <c r="AE64" s="582"/>
      <c r="AF64" s="582"/>
      <c r="AG64" s="582"/>
      <c r="AH64" s="582"/>
      <c r="AI64" s="582"/>
      <c r="AJ64" s="582"/>
      <c r="AK64" s="582"/>
    </row>
    <row r="65" spans="1:37" s="2200" customFormat="1" ht="11.1" customHeight="1">
      <c r="A65" s="295"/>
      <c r="B65" s="1578"/>
      <c r="C65" s="292"/>
      <c r="D65" s="66" t="s">
        <v>234</v>
      </c>
      <c r="E65" s="2197">
        <v>32</v>
      </c>
      <c r="F65" s="2197">
        <v>28</v>
      </c>
      <c r="G65" s="2197">
        <v>9</v>
      </c>
      <c r="H65" s="2197">
        <v>13</v>
      </c>
      <c r="I65" s="2197">
        <v>1</v>
      </c>
      <c r="J65" s="2197">
        <v>0</v>
      </c>
      <c r="K65" s="2197">
        <v>1</v>
      </c>
      <c r="L65" s="142">
        <f>SUM(E65:K65)</f>
        <v>84</v>
      </c>
      <c r="M65" s="2197">
        <v>30</v>
      </c>
      <c r="N65" s="2197">
        <v>28</v>
      </c>
      <c r="O65" s="2197">
        <v>9</v>
      </c>
      <c r="P65" s="2197">
        <v>12</v>
      </c>
      <c r="Q65" s="2197">
        <v>1</v>
      </c>
      <c r="R65" s="2197">
        <v>0</v>
      </c>
      <c r="S65" s="2197">
        <v>1</v>
      </c>
      <c r="T65" s="141">
        <f>SUM(M65:S65)</f>
        <v>81</v>
      </c>
      <c r="U65" s="2189"/>
      <c r="V65" s="2189"/>
      <c r="W65" s="2189"/>
      <c r="X65" s="2189"/>
      <c r="Y65" s="2189"/>
      <c r="Z65" s="2189"/>
      <c r="AA65" s="2189"/>
      <c r="AB65" s="2189"/>
      <c r="AC65" s="2189"/>
      <c r="AD65" s="2189"/>
      <c r="AE65" s="2189"/>
      <c r="AF65" s="2189"/>
      <c r="AG65" s="2189"/>
      <c r="AH65" s="2189"/>
      <c r="AI65" s="2189"/>
      <c r="AJ65" s="2189"/>
      <c r="AK65" s="2189"/>
    </row>
    <row r="66" spans="1:37" s="2200" customFormat="1" ht="11.1" customHeight="1">
      <c r="A66" s="295"/>
      <c r="B66" s="1586"/>
      <c r="C66" s="537"/>
      <c r="D66" s="90" t="s">
        <v>233</v>
      </c>
      <c r="E66" s="2218">
        <v>1</v>
      </c>
      <c r="F66" s="2218">
        <v>2</v>
      </c>
      <c r="G66" s="2218">
        <v>4</v>
      </c>
      <c r="H66" s="2218">
        <v>5</v>
      </c>
      <c r="I66" s="2218">
        <v>6</v>
      </c>
      <c r="J66" s="2218">
        <v>6</v>
      </c>
      <c r="K66" s="2218">
        <v>15</v>
      </c>
      <c r="L66" s="606">
        <f>SUM(E66:K66)</f>
        <v>39</v>
      </c>
      <c r="M66" s="2218">
        <v>1</v>
      </c>
      <c r="N66" s="2218">
        <v>1</v>
      </c>
      <c r="O66" s="2218">
        <v>3</v>
      </c>
      <c r="P66" s="2218">
        <v>5</v>
      </c>
      <c r="Q66" s="2218">
        <v>5</v>
      </c>
      <c r="R66" s="2218">
        <v>6</v>
      </c>
      <c r="S66" s="2218">
        <v>15</v>
      </c>
      <c r="T66" s="1943">
        <f>SUM(M66:S66)</f>
        <v>36</v>
      </c>
      <c r="U66" s="2189"/>
      <c r="V66" s="2189"/>
      <c r="W66" s="2189"/>
      <c r="X66" s="2189"/>
      <c r="Y66" s="2189"/>
      <c r="Z66" s="2189"/>
      <c r="AA66" s="2189"/>
      <c r="AB66" s="2189"/>
      <c r="AC66" s="2189"/>
      <c r="AD66" s="2189"/>
      <c r="AE66" s="2189"/>
      <c r="AF66" s="2189"/>
      <c r="AG66" s="2189"/>
      <c r="AH66" s="2189"/>
      <c r="AI66" s="2189"/>
      <c r="AJ66" s="2189"/>
      <c r="AK66" s="2189"/>
    </row>
    <row r="67" spans="1:37" s="98" customFormat="1" ht="12" customHeight="1" thickBot="1">
      <c r="A67" s="295"/>
      <c r="C67" s="66"/>
      <c r="D67" s="66"/>
      <c r="E67" s="2217"/>
      <c r="F67" s="2217"/>
      <c r="G67" s="2217"/>
      <c r="H67" s="2217"/>
      <c r="I67" s="2217"/>
      <c r="J67" s="2217"/>
      <c r="K67" s="2217"/>
      <c r="L67" s="2217"/>
      <c r="M67" s="2217"/>
      <c r="N67" s="2217"/>
      <c r="O67" s="2217"/>
      <c r="P67" s="2217"/>
      <c r="Q67" s="2217"/>
      <c r="R67" s="2217"/>
      <c r="S67" s="2216" t="s">
        <v>232</v>
      </c>
      <c r="T67" s="552"/>
      <c r="U67" s="582"/>
      <c r="V67" s="582"/>
      <c r="W67" s="582"/>
      <c r="X67" s="582"/>
      <c r="Y67" s="582"/>
      <c r="Z67" s="582"/>
      <c r="AA67" s="582"/>
      <c r="AB67" s="582"/>
      <c r="AC67" s="582"/>
      <c r="AD67" s="582"/>
      <c r="AE67" s="582"/>
      <c r="AF67" s="582"/>
      <c r="AG67" s="582"/>
      <c r="AH67" s="582"/>
      <c r="AI67" s="582"/>
      <c r="AJ67" s="582"/>
      <c r="AK67" s="582"/>
    </row>
    <row r="68" spans="1:37" s="98" customFormat="1" ht="12" customHeight="1" thickBot="1">
      <c r="A68" s="295"/>
      <c r="B68" s="2215"/>
      <c r="C68" s="2214"/>
      <c r="D68" s="2214"/>
      <c r="E68" s="2214"/>
      <c r="F68" s="2214"/>
      <c r="G68" s="2214"/>
      <c r="H68" s="2214"/>
      <c r="I68" s="2214"/>
      <c r="J68" s="2214"/>
      <c r="K68" s="2214"/>
      <c r="L68" s="2214"/>
      <c r="M68" s="2214"/>
      <c r="N68" s="2214"/>
      <c r="O68" s="2214"/>
      <c r="P68" s="2214"/>
      <c r="Q68" s="2214"/>
      <c r="R68" s="2214"/>
      <c r="S68" s="2214"/>
      <c r="T68" s="2213" t="s">
        <v>231</v>
      </c>
      <c r="U68" s="582"/>
      <c r="V68" s="582"/>
      <c r="W68" s="582"/>
      <c r="X68" s="582"/>
      <c r="Y68" s="582"/>
      <c r="Z68" s="582"/>
      <c r="AA68" s="582"/>
      <c r="AB68" s="582"/>
      <c r="AC68" s="582"/>
      <c r="AD68" s="582"/>
      <c r="AE68" s="582"/>
      <c r="AF68" s="582"/>
      <c r="AG68" s="582"/>
      <c r="AH68" s="582"/>
      <c r="AI68" s="582"/>
      <c r="AJ68" s="582"/>
      <c r="AK68" s="582"/>
    </row>
    <row r="69" spans="1:37" s="98" customFormat="1" ht="11.25" customHeight="1">
      <c r="A69" s="295"/>
      <c r="B69" s="1597" t="s">
        <v>32</v>
      </c>
      <c r="C69" s="1845" t="s">
        <v>561</v>
      </c>
      <c r="D69" s="1845"/>
      <c r="E69" s="66"/>
      <c r="F69" s="2211"/>
      <c r="G69" s="2211"/>
      <c r="H69" s="2211" t="s">
        <v>1210</v>
      </c>
      <c r="I69" s="2211"/>
      <c r="J69" s="2211"/>
      <c r="K69" s="2211"/>
      <c r="L69" s="2211"/>
      <c r="M69" s="2212"/>
      <c r="N69" s="2211"/>
      <c r="O69" s="2211"/>
      <c r="P69" s="2211"/>
      <c r="Q69" s="2211" t="s">
        <v>1209</v>
      </c>
      <c r="R69" s="2211"/>
      <c r="S69" s="2210"/>
      <c r="T69" s="2209"/>
      <c r="U69" s="582"/>
      <c r="V69" s="582"/>
      <c r="W69" s="582"/>
      <c r="X69" s="582"/>
      <c r="Y69" s="582"/>
      <c r="Z69" s="582"/>
      <c r="AA69" s="582"/>
      <c r="AB69" s="582"/>
      <c r="AC69" s="582"/>
      <c r="AD69" s="582"/>
      <c r="AE69" s="582"/>
      <c r="AF69" s="582"/>
      <c r="AG69" s="582"/>
      <c r="AH69" s="582"/>
      <c r="AI69" s="582"/>
      <c r="AJ69" s="582"/>
      <c r="AK69" s="582"/>
    </row>
    <row r="70" spans="1:37" s="98" customFormat="1" ht="29.25">
      <c r="A70" s="295"/>
      <c r="B70" s="1878"/>
      <c r="C70" s="1846"/>
      <c r="D70" s="1846"/>
      <c r="E70" s="2208" t="s">
        <v>1208</v>
      </c>
      <c r="F70" s="2208">
        <v>18</v>
      </c>
      <c r="G70" s="2208">
        <v>19</v>
      </c>
      <c r="H70" s="2208" t="s">
        <v>1207</v>
      </c>
      <c r="I70" s="2208" t="s">
        <v>1206</v>
      </c>
      <c r="J70" s="2208" t="s">
        <v>1205</v>
      </c>
      <c r="K70" s="2208" t="s">
        <v>1204</v>
      </c>
      <c r="L70" s="2208" t="s">
        <v>6</v>
      </c>
      <c r="M70" s="2208" t="s">
        <v>1208</v>
      </c>
      <c r="N70" s="2208">
        <v>18</v>
      </c>
      <c r="O70" s="2208">
        <v>19</v>
      </c>
      <c r="P70" s="2208" t="s">
        <v>1207</v>
      </c>
      <c r="Q70" s="2208" t="s">
        <v>1206</v>
      </c>
      <c r="R70" s="2208" t="s">
        <v>1205</v>
      </c>
      <c r="S70" s="2207" t="s">
        <v>1204</v>
      </c>
      <c r="T70" s="2206" t="s">
        <v>6</v>
      </c>
      <c r="U70" s="582"/>
      <c r="V70" s="582"/>
      <c r="W70" s="582"/>
      <c r="X70" s="582"/>
      <c r="Y70" s="582"/>
      <c r="Z70" s="582"/>
      <c r="AA70" s="582"/>
      <c r="AB70" s="582"/>
      <c r="AC70" s="582"/>
      <c r="AD70" s="582"/>
      <c r="AE70" s="582"/>
      <c r="AF70" s="582"/>
      <c r="AG70" s="582"/>
      <c r="AH70" s="582"/>
      <c r="AI70" s="582"/>
      <c r="AJ70" s="582"/>
      <c r="AK70" s="582"/>
    </row>
    <row r="71" spans="1:37" s="98" customFormat="1" ht="12" customHeight="1">
      <c r="A71" s="295"/>
      <c r="B71" s="1570">
        <v>1404</v>
      </c>
      <c r="C71" s="338" t="s">
        <v>40</v>
      </c>
      <c r="D71" s="78"/>
      <c r="E71" s="418">
        <f>SUM(E72,E74)</f>
        <v>442</v>
      </c>
      <c r="F71" s="418">
        <f>SUM(F72,F74)</f>
        <v>605</v>
      </c>
      <c r="G71" s="418">
        <f>SUM(G72,G74)</f>
        <v>138</v>
      </c>
      <c r="H71" s="418">
        <f>SUM(H72,H74)</f>
        <v>146</v>
      </c>
      <c r="I71" s="418">
        <f>SUM(I72,I74)</f>
        <v>10</v>
      </c>
      <c r="J71" s="418">
        <f>SUM(J72,J74)</f>
        <v>1</v>
      </c>
      <c r="K71" s="418">
        <f>SUM(K72,K74)</f>
        <v>0</v>
      </c>
      <c r="L71" s="418">
        <f>SUM(E71:K71)</f>
        <v>1342</v>
      </c>
      <c r="M71" s="418">
        <f>SUM(M72,M74)</f>
        <v>271</v>
      </c>
      <c r="N71" s="418">
        <f>SUM(N72,N74)</f>
        <v>340</v>
      </c>
      <c r="O71" s="418">
        <f>SUM(O72,O74)</f>
        <v>73</v>
      </c>
      <c r="P71" s="418">
        <f>SUM(P72,P74)</f>
        <v>76</v>
      </c>
      <c r="Q71" s="418">
        <f>SUM(Q72,Q74)</f>
        <v>9</v>
      </c>
      <c r="R71" s="418">
        <f>SUM(R72,R74)</f>
        <v>0</v>
      </c>
      <c r="S71" s="418">
        <f>SUM(S72,S74)</f>
        <v>0</v>
      </c>
      <c r="T71" s="2202">
        <f>SUM(M71:S71)</f>
        <v>769</v>
      </c>
      <c r="U71" s="582"/>
      <c r="V71" s="582"/>
      <c r="W71" s="582"/>
      <c r="X71" s="582"/>
      <c r="Y71" s="582"/>
      <c r="Z71" s="582"/>
      <c r="AA71" s="582"/>
      <c r="AB71" s="582"/>
      <c r="AC71" s="582"/>
      <c r="AD71" s="582"/>
      <c r="AE71" s="582"/>
      <c r="AF71" s="582"/>
      <c r="AG71" s="582"/>
      <c r="AH71" s="582"/>
      <c r="AI71" s="582"/>
      <c r="AJ71" s="582"/>
      <c r="AK71" s="582"/>
    </row>
    <row r="72" spans="1:37" s="98" customFormat="1" ht="12" customHeight="1">
      <c r="A72" s="295"/>
      <c r="B72" s="1573"/>
      <c r="C72" s="540" t="s">
        <v>115</v>
      </c>
      <c r="D72" s="66"/>
      <c r="E72" s="589">
        <f>SUM(E73)</f>
        <v>280</v>
      </c>
      <c r="F72" s="589">
        <f>SUM(F73)</f>
        <v>408</v>
      </c>
      <c r="G72" s="589">
        <f>SUM(G73)</f>
        <v>92</v>
      </c>
      <c r="H72" s="589">
        <f>SUM(H73)</f>
        <v>90</v>
      </c>
      <c r="I72" s="589">
        <f>SUM(I73)</f>
        <v>4</v>
      </c>
      <c r="J72" s="589">
        <f>SUM(J73)</f>
        <v>0</v>
      </c>
      <c r="K72" s="589">
        <f>SUM(K73)</f>
        <v>0</v>
      </c>
      <c r="L72" s="589">
        <f>SUM(E72:K72)</f>
        <v>874</v>
      </c>
      <c r="M72" s="589">
        <f>SUM(M73)</f>
        <v>128</v>
      </c>
      <c r="N72" s="589">
        <f>SUM(N73)</f>
        <v>189</v>
      </c>
      <c r="O72" s="589">
        <f>SUM(O73)</f>
        <v>37</v>
      </c>
      <c r="P72" s="589">
        <f>SUM(P73)</f>
        <v>35</v>
      </c>
      <c r="Q72" s="589">
        <f>SUM(Q73)</f>
        <v>3</v>
      </c>
      <c r="R72" s="589">
        <f>SUM(R73)</f>
        <v>0</v>
      </c>
      <c r="S72" s="589">
        <f>SUM(S73)</f>
        <v>0</v>
      </c>
      <c r="T72" s="1951">
        <f>SUM(M72:S72)</f>
        <v>392</v>
      </c>
      <c r="U72" s="582"/>
      <c r="V72" s="582"/>
      <c r="W72" s="582"/>
      <c r="X72" s="582"/>
      <c r="Y72" s="582"/>
      <c r="Z72" s="582"/>
      <c r="AA72" s="582"/>
      <c r="AB72" s="582"/>
      <c r="AC72" s="582"/>
      <c r="AD72" s="582"/>
      <c r="AE72" s="582"/>
      <c r="AF72" s="582"/>
      <c r="AG72" s="582"/>
      <c r="AH72" s="582"/>
      <c r="AI72" s="582"/>
      <c r="AJ72" s="582"/>
      <c r="AK72" s="582"/>
    </row>
    <row r="73" spans="1:37" s="2200" customFormat="1" ht="11.1" customHeight="1">
      <c r="A73" s="295"/>
      <c r="B73" s="1566"/>
      <c r="C73" s="292"/>
      <c r="D73" s="66" t="s">
        <v>226</v>
      </c>
      <c r="E73" s="2197">
        <v>280</v>
      </c>
      <c r="F73" s="2197">
        <v>408</v>
      </c>
      <c r="G73" s="2197">
        <v>92</v>
      </c>
      <c r="H73" s="2197">
        <v>90</v>
      </c>
      <c r="I73" s="2197">
        <v>4</v>
      </c>
      <c r="J73" s="2197">
        <v>0</v>
      </c>
      <c r="K73" s="2197">
        <v>0</v>
      </c>
      <c r="L73" s="142">
        <f>SUM(E73:K73)</f>
        <v>874</v>
      </c>
      <c r="M73" s="2197">
        <v>128</v>
      </c>
      <c r="N73" s="2197">
        <v>189</v>
      </c>
      <c r="O73" s="2197">
        <v>37</v>
      </c>
      <c r="P73" s="2197">
        <v>35</v>
      </c>
      <c r="Q73" s="2197">
        <v>3</v>
      </c>
      <c r="R73" s="2197">
        <v>0</v>
      </c>
      <c r="S73" s="2197">
        <v>0</v>
      </c>
      <c r="T73" s="141">
        <f>SUM(M73:S73)</f>
        <v>392</v>
      </c>
      <c r="U73" s="2189"/>
      <c r="V73" s="2189"/>
      <c r="W73" s="2189"/>
      <c r="X73" s="2189"/>
      <c r="Y73" s="2189"/>
      <c r="Z73" s="2189"/>
      <c r="AA73" s="2189"/>
      <c r="AB73" s="2189"/>
      <c r="AC73" s="2189"/>
      <c r="AD73" s="2189"/>
      <c r="AE73" s="2189"/>
      <c r="AF73" s="2189"/>
      <c r="AG73" s="2189"/>
      <c r="AH73" s="2189"/>
      <c r="AI73" s="2189"/>
      <c r="AJ73" s="2189"/>
      <c r="AK73" s="2189"/>
    </row>
    <row r="74" spans="1:37" s="98" customFormat="1" ht="11.1" customHeight="1">
      <c r="A74" s="295"/>
      <c r="B74" s="1573"/>
      <c r="C74" s="540" t="s">
        <v>20</v>
      </c>
      <c r="D74" s="66"/>
      <c r="E74" s="589">
        <f>SUM(E75)</f>
        <v>162</v>
      </c>
      <c r="F74" s="589">
        <f>SUM(F75)</f>
        <v>197</v>
      </c>
      <c r="G74" s="589">
        <f>SUM(G75)</f>
        <v>46</v>
      </c>
      <c r="H74" s="589">
        <f>SUM(H75)</f>
        <v>56</v>
      </c>
      <c r="I74" s="589">
        <f>SUM(I75)</f>
        <v>6</v>
      </c>
      <c r="J74" s="589">
        <f>SUM(J75)</f>
        <v>1</v>
      </c>
      <c r="K74" s="589">
        <f>SUM(K75)</f>
        <v>0</v>
      </c>
      <c r="L74" s="589">
        <f>SUM(E74:K74)</f>
        <v>468</v>
      </c>
      <c r="M74" s="589">
        <f>SUM(M75)</f>
        <v>143</v>
      </c>
      <c r="N74" s="589">
        <f>SUM(N75)</f>
        <v>151</v>
      </c>
      <c r="O74" s="589">
        <f>SUM(O75)</f>
        <v>36</v>
      </c>
      <c r="P74" s="589">
        <f>SUM(P75)</f>
        <v>41</v>
      </c>
      <c r="Q74" s="589">
        <f>SUM(Q75)</f>
        <v>6</v>
      </c>
      <c r="R74" s="589">
        <f>SUM(R75)</f>
        <v>0</v>
      </c>
      <c r="S74" s="589">
        <f>SUM(S75)</f>
        <v>0</v>
      </c>
      <c r="T74" s="1951">
        <f>SUM(M74:S74)</f>
        <v>377</v>
      </c>
      <c r="W74" s="582"/>
      <c r="X74" s="582"/>
      <c r="Y74" s="582"/>
      <c r="Z74" s="582"/>
      <c r="AA74" s="582"/>
      <c r="AB74" s="582"/>
      <c r="AC74" s="582"/>
      <c r="AD74" s="582"/>
      <c r="AE74" s="582"/>
      <c r="AF74" s="582"/>
      <c r="AG74" s="582"/>
      <c r="AH74" s="582"/>
      <c r="AI74" s="582"/>
      <c r="AJ74" s="582"/>
      <c r="AK74" s="582"/>
    </row>
    <row r="75" spans="1:37" s="2200" customFormat="1" ht="11.1" customHeight="1">
      <c r="A75" s="295"/>
      <c r="B75" s="1566"/>
      <c r="C75" s="292"/>
      <c r="D75" s="66" t="s">
        <v>293</v>
      </c>
      <c r="E75" s="2197">
        <v>162</v>
      </c>
      <c r="F75" s="2197">
        <v>197</v>
      </c>
      <c r="G75" s="2197">
        <v>46</v>
      </c>
      <c r="H75" s="2197">
        <v>56</v>
      </c>
      <c r="I75" s="2197">
        <v>6</v>
      </c>
      <c r="J75" s="2197">
        <v>1</v>
      </c>
      <c r="K75" s="2197">
        <v>0</v>
      </c>
      <c r="L75" s="142">
        <f>SUM(E75:K75)</f>
        <v>468</v>
      </c>
      <c r="M75" s="2197">
        <v>143</v>
      </c>
      <c r="N75" s="2197">
        <v>151</v>
      </c>
      <c r="O75" s="2197">
        <v>36</v>
      </c>
      <c r="P75" s="2197">
        <v>41</v>
      </c>
      <c r="Q75" s="2197">
        <v>6</v>
      </c>
      <c r="R75" s="2197">
        <v>0</v>
      </c>
      <c r="S75" s="2197">
        <v>0</v>
      </c>
      <c r="T75" s="141">
        <f>SUM(M75:S75)</f>
        <v>377</v>
      </c>
      <c r="W75" s="2189"/>
      <c r="X75" s="2189"/>
      <c r="Y75" s="2189"/>
      <c r="Z75" s="2189"/>
      <c r="AA75" s="2189"/>
      <c r="AB75" s="2189"/>
      <c r="AC75" s="2189"/>
      <c r="AD75" s="2189"/>
      <c r="AE75" s="2189"/>
      <c r="AF75" s="2189"/>
      <c r="AG75" s="2189"/>
      <c r="AH75" s="2189"/>
      <c r="AI75" s="2189"/>
      <c r="AJ75" s="2189"/>
      <c r="AK75" s="2189"/>
    </row>
    <row r="76" spans="1:37" s="98" customFormat="1" ht="12" customHeight="1">
      <c r="A76" s="295"/>
      <c r="B76" s="1581">
        <v>1405</v>
      </c>
      <c r="C76" s="338" t="s">
        <v>21</v>
      </c>
      <c r="D76" s="84"/>
      <c r="E76" s="418">
        <f>SUM(E89,E77,E82,E91)</f>
        <v>280</v>
      </c>
      <c r="F76" s="418">
        <f>SUM(F89,F77,F82,F91)</f>
        <v>362</v>
      </c>
      <c r="G76" s="418">
        <f>SUM(G89,G77,G82,G91)</f>
        <v>122</v>
      </c>
      <c r="H76" s="418">
        <f>SUM(H89,H77,H82,H91)</f>
        <v>131</v>
      </c>
      <c r="I76" s="418">
        <f>SUM(I89,I77,I82,I91)</f>
        <v>24</v>
      </c>
      <c r="J76" s="418">
        <f>SUM(J89,J77,J82,J91)</f>
        <v>8</v>
      </c>
      <c r="K76" s="418">
        <f>SUM(K89,K77,K82,K91)</f>
        <v>11</v>
      </c>
      <c r="L76" s="418">
        <f>SUM(E76:K76)</f>
        <v>938</v>
      </c>
      <c r="M76" s="418">
        <f>SUM(M89,M77,M82,M91)</f>
        <v>273</v>
      </c>
      <c r="N76" s="418">
        <f>SUM(N89,N77,N82,N91)</f>
        <v>351</v>
      </c>
      <c r="O76" s="418">
        <f>SUM(O89,O77,O82,O91)</f>
        <v>120</v>
      </c>
      <c r="P76" s="418">
        <f>SUM(P89,P77,P82,P91)</f>
        <v>129</v>
      </c>
      <c r="Q76" s="418">
        <f>SUM(Q89,Q77,Q82,Q91)</f>
        <v>24</v>
      </c>
      <c r="R76" s="418">
        <f>SUM(R89,R77,R82,R91)</f>
        <v>8</v>
      </c>
      <c r="S76" s="418">
        <f>SUM(S89,S77,S82,S91)</f>
        <v>9</v>
      </c>
      <c r="T76" s="2202">
        <f>SUM(M76:S76)</f>
        <v>914</v>
      </c>
      <c r="W76" s="582"/>
      <c r="X76" s="582"/>
      <c r="Y76" s="582"/>
      <c r="Z76" s="582"/>
      <c r="AA76" s="582"/>
      <c r="AB76" s="582"/>
      <c r="AC76" s="582"/>
      <c r="AD76" s="582"/>
      <c r="AE76" s="582"/>
      <c r="AF76" s="582"/>
      <c r="AG76" s="582"/>
      <c r="AH76" s="582"/>
      <c r="AI76" s="582"/>
      <c r="AJ76" s="582"/>
      <c r="AK76" s="582"/>
    </row>
    <row r="77" spans="1:37" s="98" customFormat="1" ht="10.5" customHeight="1">
      <c r="A77" s="295"/>
      <c r="B77" s="1582"/>
      <c r="C77" s="540" t="s">
        <v>24</v>
      </c>
      <c r="D77" s="66"/>
      <c r="E77" s="408">
        <f>SUM(E78:E81)</f>
        <v>30</v>
      </c>
      <c r="F77" s="408">
        <f>SUM(F78:F81)</f>
        <v>61</v>
      </c>
      <c r="G77" s="408">
        <f>SUM(G78:G81)</f>
        <v>21</v>
      </c>
      <c r="H77" s="408">
        <f>SUM(H78:H81)</f>
        <v>28</v>
      </c>
      <c r="I77" s="408">
        <f>SUM(I78:I81)</f>
        <v>8</v>
      </c>
      <c r="J77" s="408">
        <f>SUM(J78:J81)</f>
        <v>1</v>
      </c>
      <c r="K77" s="408">
        <f>SUM(K78:K81)</f>
        <v>1</v>
      </c>
      <c r="L77" s="408">
        <f>SUM(E77:K77)</f>
        <v>150</v>
      </c>
      <c r="M77" s="408">
        <f>SUM(M78:M81)</f>
        <v>30</v>
      </c>
      <c r="N77" s="408">
        <f>SUM(N78:N81)</f>
        <v>59</v>
      </c>
      <c r="O77" s="408">
        <f>SUM(O78:O81)</f>
        <v>21</v>
      </c>
      <c r="P77" s="408">
        <f>SUM(P78:P81)</f>
        <v>28</v>
      </c>
      <c r="Q77" s="408">
        <f>SUM(Q78:Q81)</f>
        <v>8</v>
      </c>
      <c r="R77" s="408">
        <f>SUM(R78:R81)</f>
        <v>1</v>
      </c>
      <c r="S77" s="408">
        <f>SUM(S78:S81)</f>
        <v>1</v>
      </c>
      <c r="T77" s="2199">
        <f>SUM(M77:S77)</f>
        <v>148</v>
      </c>
      <c r="W77" s="582"/>
      <c r="X77" s="582"/>
      <c r="Y77" s="582"/>
      <c r="Z77" s="582"/>
      <c r="AA77" s="582"/>
      <c r="AB77" s="582"/>
      <c r="AC77" s="582"/>
      <c r="AD77" s="582"/>
      <c r="AE77" s="582"/>
      <c r="AF77" s="582"/>
      <c r="AG77" s="582"/>
      <c r="AH77" s="582"/>
      <c r="AI77" s="582"/>
      <c r="AJ77" s="582"/>
      <c r="AK77" s="582"/>
    </row>
    <row r="78" spans="1:37" s="2204" customFormat="1" ht="10.5" customHeight="1">
      <c r="A78" s="295"/>
      <c r="B78" s="1582"/>
      <c r="C78" s="292"/>
      <c r="D78" s="66" t="s">
        <v>222</v>
      </c>
      <c r="E78" s="2201">
        <v>3</v>
      </c>
      <c r="F78" s="2201">
        <v>3</v>
      </c>
      <c r="G78" s="2201">
        <v>3</v>
      </c>
      <c r="H78" s="2201">
        <v>3</v>
      </c>
      <c r="I78" s="2201">
        <v>3</v>
      </c>
      <c r="J78" s="2201">
        <v>0</v>
      </c>
      <c r="K78" s="2201">
        <v>0</v>
      </c>
      <c r="L78" s="402">
        <f>SUM(E78:K78)</f>
        <v>15</v>
      </c>
      <c r="M78" s="2201">
        <v>3</v>
      </c>
      <c r="N78" s="2201">
        <v>3</v>
      </c>
      <c r="O78" s="2201">
        <v>3</v>
      </c>
      <c r="P78" s="2201">
        <v>3</v>
      </c>
      <c r="Q78" s="2201">
        <v>3</v>
      </c>
      <c r="R78" s="2201">
        <v>0</v>
      </c>
      <c r="S78" s="2201">
        <v>0</v>
      </c>
      <c r="T78" s="2198">
        <f>SUM(M78:S78)</f>
        <v>15</v>
      </c>
      <c r="W78" s="2205"/>
      <c r="X78" s="2205"/>
      <c r="Y78" s="2205"/>
      <c r="Z78" s="2205"/>
      <c r="AA78" s="2205"/>
      <c r="AB78" s="2205"/>
      <c r="AC78" s="2205"/>
      <c r="AD78" s="2205"/>
      <c r="AE78" s="2205"/>
      <c r="AF78" s="2205"/>
      <c r="AG78" s="2205"/>
      <c r="AH78" s="2205"/>
      <c r="AI78" s="2205"/>
      <c r="AJ78" s="2205"/>
      <c r="AK78" s="2205"/>
    </row>
    <row r="79" spans="1:37" s="2200" customFormat="1" ht="10.5" customHeight="1">
      <c r="A79" s="295"/>
      <c r="B79" s="1582"/>
      <c r="C79" s="292"/>
      <c r="D79" s="66" t="s">
        <v>220</v>
      </c>
      <c r="E79" s="2201">
        <v>15</v>
      </c>
      <c r="F79" s="2201">
        <v>31</v>
      </c>
      <c r="G79" s="2201">
        <v>8</v>
      </c>
      <c r="H79" s="2201">
        <v>13</v>
      </c>
      <c r="I79" s="2201">
        <v>2</v>
      </c>
      <c r="J79" s="2201">
        <v>0</v>
      </c>
      <c r="K79" s="2201">
        <v>1</v>
      </c>
      <c r="L79" s="402">
        <f>SUM(E79:K79)</f>
        <v>70</v>
      </c>
      <c r="M79" s="2201">
        <v>15</v>
      </c>
      <c r="N79" s="2201">
        <v>30</v>
      </c>
      <c r="O79" s="2201">
        <v>8</v>
      </c>
      <c r="P79" s="2201">
        <v>13</v>
      </c>
      <c r="Q79" s="2201">
        <v>2</v>
      </c>
      <c r="R79" s="2201">
        <v>0</v>
      </c>
      <c r="S79" s="2201">
        <v>1</v>
      </c>
      <c r="T79" s="2198">
        <f>SUM(M79:S79)</f>
        <v>69</v>
      </c>
      <c r="W79" s="2189"/>
      <c r="X79" s="2189"/>
      <c r="Y79" s="2189"/>
      <c r="Z79" s="2189"/>
      <c r="AA79" s="2189"/>
      <c r="AB79" s="2189"/>
      <c r="AC79" s="2189"/>
      <c r="AD79" s="2189"/>
      <c r="AE79" s="2189"/>
      <c r="AF79" s="2189"/>
      <c r="AG79" s="2189"/>
      <c r="AH79" s="2189"/>
      <c r="AI79" s="2189"/>
      <c r="AJ79" s="2189"/>
      <c r="AK79" s="2189"/>
    </row>
    <row r="80" spans="1:37" s="2200" customFormat="1" ht="10.5" customHeight="1">
      <c r="A80" s="295"/>
      <c r="B80" s="1582"/>
      <c r="C80" s="292"/>
      <c r="D80" s="66" t="s">
        <v>219</v>
      </c>
      <c r="E80" s="2201">
        <v>3</v>
      </c>
      <c r="F80" s="2201">
        <v>17</v>
      </c>
      <c r="G80" s="2201">
        <v>4</v>
      </c>
      <c r="H80" s="2201">
        <v>6</v>
      </c>
      <c r="I80" s="2201">
        <v>2</v>
      </c>
      <c r="J80" s="2201">
        <v>0</v>
      </c>
      <c r="K80" s="2201">
        <v>0</v>
      </c>
      <c r="L80" s="402">
        <f>SUM(E80:K80)</f>
        <v>32</v>
      </c>
      <c r="M80" s="2201">
        <v>3</v>
      </c>
      <c r="N80" s="2201">
        <v>17</v>
      </c>
      <c r="O80" s="2201">
        <v>4</v>
      </c>
      <c r="P80" s="2201">
        <v>6</v>
      </c>
      <c r="Q80" s="2201">
        <v>2</v>
      </c>
      <c r="R80" s="2201">
        <v>0</v>
      </c>
      <c r="S80" s="2201">
        <v>0</v>
      </c>
      <c r="T80" s="2198">
        <f>SUM(M80:S80)</f>
        <v>32</v>
      </c>
      <c r="W80" s="2189"/>
      <c r="X80" s="2189"/>
      <c r="Y80" s="2189"/>
      <c r="Z80" s="2189"/>
      <c r="AA80" s="2189"/>
      <c r="AB80" s="2189"/>
      <c r="AC80" s="2189"/>
      <c r="AD80" s="2189"/>
      <c r="AE80" s="2189"/>
      <c r="AF80" s="2189"/>
      <c r="AG80" s="2189"/>
      <c r="AH80" s="2189"/>
      <c r="AI80" s="2189"/>
      <c r="AJ80" s="2189"/>
      <c r="AK80" s="2189"/>
    </row>
    <row r="81" spans="1:37" s="2204" customFormat="1" ht="11.1" customHeight="1">
      <c r="A81" s="295"/>
      <c r="B81" s="1582"/>
      <c r="C81" s="292"/>
      <c r="D81" s="66" t="s">
        <v>217</v>
      </c>
      <c r="E81" s="2201">
        <v>9</v>
      </c>
      <c r="F81" s="2201">
        <v>10</v>
      </c>
      <c r="G81" s="2201">
        <v>6</v>
      </c>
      <c r="H81" s="2201">
        <v>6</v>
      </c>
      <c r="I81" s="2201">
        <v>1</v>
      </c>
      <c r="J81" s="2201">
        <v>1</v>
      </c>
      <c r="K81" s="2201">
        <v>0</v>
      </c>
      <c r="L81" s="402">
        <f>SUM(E81:K81)</f>
        <v>33</v>
      </c>
      <c r="M81" s="2201">
        <v>9</v>
      </c>
      <c r="N81" s="2201">
        <v>9</v>
      </c>
      <c r="O81" s="2201">
        <v>6</v>
      </c>
      <c r="P81" s="2201">
        <v>6</v>
      </c>
      <c r="Q81" s="2201">
        <v>1</v>
      </c>
      <c r="R81" s="2201">
        <v>1</v>
      </c>
      <c r="S81" s="2201">
        <v>0</v>
      </c>
      <c r="T81" s="2198">
        <f>SUM(M81:S81)</f>
        <v>32</v>
      </c>
      <c r="W81" s="2205"/>
      <c r="X81" s="2205"/>
      <c r="Y81" s="2205"/>
      <c r="Z81" s="2205"/>
      <c r="AA81" s="2205"/>
      <c r="AB81" s="2205"/>
      <c r="AC81" s="2205"/>
      <c r="AD81" s="2205"/>
      <c r="AE81" s="2205"/>
      <c r="AF81" s="2205"/>
      <c r="AG81" s="2205"/>
      <c r="AH81" s="2205"/>
      <c r="AI81" s="2205"/>
      <c r="AJ81" s="2205"/>
      <c r="AK81" s="2205"/>
    </row>
    <row r="82" spans="1:37" s="98" customFormat="1" ht="12" customHeight="1">
      <c r="A82" s="295"/>
      <c r="B82" s="1582"/>
      <c r="C82" s="540" t="s">
        <v>22</v>
      </c>
      <c r="D82" s="66"/>
      <c r="E82" s="408">
        <f>SUM(E83:E88)</f>
        <v>163</v>
      </c>
      <c r="F82" s="408">
        <f>SUM(F83:F88)</f>
        <v>211</v>
      </c>
      <c r="G82" s="408">
        <f>SUM(G83:G88)</f>
        <v>82</v>
      </c>
      <c r="H82" s="408">
        <f>SUM(H83:H88)</f>
        <v>83</v>
      </c>
      <c r="I82" s="408">
        <f>SUM(I83:I88)</f>
        <v>15</v>
      </c>
      <c r="J82" s="408">
        <f>SUM(J83:J88)</f>
        <v>7</v>
      </c>
      <c r="K82" s="408">
        <f>SUM(K83:K88)</f>
        <v>10</v>
      </c>
      <c r="L82" s="408">
        <f>SUM(E82:K82)</f>
        <v>571</v>
      </c>
      <c r="M82" s="408">
        <f>SUM(M83:M88)</f>
        <v>156</v>
      </c>
      <c r="N82" s="408">
        <f>SUM(N83:N88)</f>
        <v>202</v>
      </c>
      <c r="O82" s="408">
        <f>SUM(O83:O88)</f>
        <v>80</v>
      </c>
      <c r="P82" s="408">
        <f>SUM(P83:P88)</f>
        <v>81</v>
      </c>
      <c r="Q82" s="408">
        <f>SUM(Q83:Q88)</f>
        <v>15</v>
      </c>
      <c r="R82" s="408">
        <f>SUM(R83:R88)</f>
        <v>7</v>
      </c>
      <c r="S82" s="408">
        <f>SUM(S83:S88)</f>
        <v>8</v>
      </c>
      <c r="T82" s="2199">
        <f>SUM(M82:S82)</f>
        <v>549</v>
      </c>
      <c r="W82" s="582"/>
      <c r="X82" s="582"/>
      <c r="Y82" s="582"/>
      <c r="Z82" s="582"/>
      <c r="AA82" s="582"/>
      <c r="AB82" s="582"/>
      <c r="AC82" s="582"/>
      <c r="AD82" s="582"/>
      <c r="AE82" s="582"/>
      <c r="AF82" s="582"/>
      <c r="AG82" s="582"/>
      <c r="AH82" s="582"/>
      <c r="AI82" s="582"/>
      <c r="AJ82" s="582"/>
      <c r="AK82" s="582"/>
    </row>
    <row r="83" spans="1:37" s="98" customFormat="1" ht="11.1" customHeight="1">
      <c r="A83" s="295"/>
      <c r="B83" s="1582"/>
      <c r="C83" s="292"/>
      <c r="D83" s="66" t="s">
        <v>215</v>
      </c>
      <c r="E83" s="2201">
        <v>1</v>
      </c>
      <c r="F83" s="2201">
        <v>1</v>
      </c>
      <c r="G83" s="2201">
        <v>0</v>
      </c>
      <c r="H83" s="2201">
        <v>1</v>
      </c>
      <c r="I83" s="2201">
        <v>0</v>
      </c>
      <c r="J83" s="2201">
        <v>0</v>
      </c>
      <c r="K83" s="2201">
        <v>0</v>
      </c>
      <c r="L83" s="402">
        <f>SUM(E83:K83)</f>
        <v>3</v>
      </c>
      <c r="M83" s="2201">
        <v>0</v>
      </c>
      <c r="N83" s="2201">
        <v>0</v>
      </c>
      <c r="O83" s="2201">
        <v>0</v>
      </c>
      <c r="P83" s="2201">
        <v>0</v>
      </c>
      <c r="Q83" s="2201">
        <v>0</v>
      </c>
      <c r="R83" s="2201">
        <v>0</v>
      </c>
      <c r="S83" s="2201">
        <v>0</v>
      </c>
      <c r="T83" s="2198">
        <f>SUM(M83:S83)</f>
        <v>0</v>
      </c>
      <c r="W83" s="582"/>
      <c r="X83" s="582"/>
      <c r="Y83" s="582"/>
      <c r="Z83" s="582"/>
      <c r="AA83" s="582"/>
      <c r="AB83" s="582"/>
      <c r="AC83" s="582"/>
      <c r="AD83" s="582"/>
      <c r="AE83" s="582"/>
      <c r="AF83" s="582"/>
      <c r="AG83" s="582"/>
      <c r="AH83" s="582"/>
      <c r="AI83" s="582"/>
      <c r="AJ83" s="582"/>
      <c r="AK83" s="582"/>
    </row>
    <row r="84" spans="1:37" s="98" customFormat="1" ht="11.1" customHeight="1">
      <c r="A84" s="295"/>
      <c r="B84" s="1582"/>
      <c r="C84" s="292"/>
      <c r="D84" s="66" t="s">
        <v>213</v>
      </c>
      <c r="E84" s="2201">
        <v>69</v>
      </c>
      <c r="F84" s="2201">
        <v>87</v>
      </c>
      <c r="G84" s="2201">
        <v>26</v>
      </c>
      <c r="H84" s="2201">
        <v>22</v>
      </c>
      <c r="I84" s="2201">
        <v>1</v>
      </c>
      <c r="J84" s="2201">
        <v>0</v>
      </c>
      <c r="K84" s="2201">
        <v>0</v>
      </c>
      <c r="L84" s="402">
        <f>SUM(E84:K84)</f>
        <v>205</v>
      </c>
      <c r="M84" s="2201">
        <v>67</v>
      </c>
      <c r="N84" s="2201">
        <v>83</v>
      </c>
      <c r="O84" s="2201">
        <v>26</v>
      </c>
      <c r="P84" s="2201">
        <v>21</v>
      </c>
      <c r="Q84" s="2201">
        <v>1</v>
      </c>
      <c r="R84" s="2201">
        <v>0</v>
      </c>
      <c r="S84" s="2201">
        <v>0</v>
      </c>
      <c r="T84" s="2198">
        <f>SUM(M84:S84)</f>
        <v>198</v>
      </c>
      <c r="W84" s="582"/>
      <c r="X84" s="582"/>
      <c r="Y84" s="582"/>
      <c r="Z84" s="582"/>
      <c r="AA84" s="582"/>
      <c r="AB84" s="582"/>
      <c r="AC84" s="582"/>
      <c r="AD84" s="582"/>
      <c r="AE84" s="582"/>
      <c r="AF84" s="582"/>
      <c r="AG84" s="582"/>
      <c r="AH84" s="582"/>
      <c r="AI84" s="582"/>
      <c r="AJ84" s="582"/>
      <c r="AK84" s="582"/>
    </row>
    <row r="85" spans="1:37" s="98" customFormat="1" ht="11.1" customHeight="1">
      <c r="A85" s="295"/>
      <c r="B85" s="1582"/>
      <c r="C85" s="292"/>
      <c r="D85" s="66" t="s">
        <v>211</v>
      </c>
      <c r="E85" s="2201">
        <v>5</v>
      </c>
      <c r="F85" s="2201">
        <v>6</v>
      </c>
      <c r="G85" s="2201">
        <v>1</v>
      </c>
      <c r="H85" s="2201">
        <v>1</v>
      </c>
      <c r="I85" s="2201">
        <v>0</v>
      </c>
      <c r="J85" s="2201">
        <v>0</v>
      </c>
      <c r="K85" s="2201">
        <v>0</v>
      </c>
      <c r="L85" s="402">
        <f>SUM(E85:K85)</f>
        <v>13</v>
      </c>
      <c r="M85" s="2201">
        <v>4</v>
      </c>
      <c r="N85" s="2201">
        <v>6</v>
      </c>
      <c r="O85" s="2201">
        <v>1</v>
      </c>
      <c r="P85" s="2201">
        <v>1</v>
      </c>
      <c r="Q85" s="2201">
        <v>0</v>
      </c>
      <c r="R85" s="2201">
        <v>0</v>
      </c>
      <c r="S85" s="2201">
        <v>0</v>
      </c>
      <c r="T85" s="2198">
        <f>SUM(M85:S85)</f>
        <v>12</v>
      </c>
      <c r="W85" s="582"/>
      <c r="X85" s="582"/>
      <c r="Y85" s="582"/>
      <c r="Z85" s="582"/>
      <c r="AA85" s="582"/>
      <c r="AB85" s="582"/>
      <c r="AC85" s="582"/>
      <c r="AD85" s="582"/>
      <c r="AE85" s="582"/>
      <c r="AF85" s="582"/>
      <c r="AG85" s="582"/>
      <c r="AH85" s="582"/>
      <c r="AI85" s="582"/>
      <c r="AJ85" s="582"/>
      <c r="AK85" s="582"/>
    </row>
    <row r="86" spans="1:37" s="98" customFormat="1" ht="11.1" customHeight="1">
      <c r="A86" s="295"/>
      <c r="B86" s="1582"/>
      <c r="C86" s="292"/>
      <c r="D86" s="66" t="s">
        <v>286</v>
      </c>
      <c r="E86" s="2201">
        <v>7</v>
      </c>
      <c r="F86" s="2201">
        <v>16</v>
      </c>
      <c r="G86" s="2201">
        <v>3</v>
      </c>
      <c r="H86" s="2201">
        <v>7</v>
      </c>
      <c r="I86" s="2201">
        <v>2</v>
      </c>
      <c r="J86" s="2201">
        <v>0</v>
      </c>
      <c r="K86" s="2201">
        <v>1</v>
      </c>
      <c r="L86" s="402">
        <f>SUM(E86:K86)</f>
        <v>36</v>
      </c>
      <c r="M86" s="2201">
        <v>7</v>
      </c>
      <c r="N86" s="2201">
        <v>14</v>
      </c>
      <c r="O86" s="2201">
        <v>3</v>
      </c>
      <c r="P86" s="2201">
        <v>7</v>
      </c>
      <c r="Q86" s="2201">
        <v>2</v>
      </c>
      <c r="R86" s="2201">
        <v>0</v>
      </c>
      <c r="S86" s="2201">
        <v>0</v>
      </c>
      <c r="T86" s="2198">
        <f>SUM(M86:S86)</f>
        <v>33</v>
      </c>
      <c r="W86" s="582"/>
      <c r="X86" s="582"/>
      <c r="Y86" s="582"/>
      <c r="Z86" s="582"/>
      <c r="AA86" s="582"/>
      <c r="AB86" s="582"/>
      <c r="AC86" s="582"/>
      <c r="AD86" s="582"/>
      <c r="AE86" s="582"/>
      <c r="AF86" s="582"/>
      <c r="AG86" s="582"/>
      <c r="AH86" s="582"/>
      <c r="AI86" s="582"/>
      <c r="AJ86" s="582"/>
      <c r="AK86" s="582"/>
    </row>
    <row r="87" spans="1:37" s="98" customFormat="1" ht="11.1" customHeight="1">
      <c r="A87" s="295"/>
      <c r="B87" s="1582"/>
      <c r="C87" s="292"/>
      <c r="D87" s="66" t="s">
        <v>283</v>
      </c>
      <c r="E87" s="2201">
        <v>79</v>
      </c>
      <c r="F87" s="2201">
        <v>97</v>
      </c>
      <c r="G87" s="2201">
        <v>51</v>
      </c>
      <c r="H87" s="2201">
        <v>47</v>
      </c>
      <c r="I87" s="2201">
        <v>1</v>
      </c>
      <c r="J87" s="2201">
        <v>1</v>
      </c>
      <c r="K87" s="2201">
        <v>0</v>
      </c>
      <c r="L87" s="402">
        <f>SUM(E87:K87)</f>
        <v>276</v>
      </c>
      <c r="M87" s="2201">
        <v>76</v>
      </c>
      <c r="N87" s="2201">
        <v>95</v>
      </c>
      <c r="O87" s="2201">
        <v>49</v>
      </c>
      <c r="P87" s="2201">
        <v>47</v>
      </c>
      <c r="Q87" s="2201">
        <v>1</v>
      </c>
      <c r="R87" s="2201">
        <v>1</v>
      </c>
      <c r="S87" s="2201">
        <v>0</v>
      </c>
      <c r="T87" s="2198">
        <f>SUM(M87:S87)</f>
        <v>269</v>
      </c>
      <c r="W87" s="582"/>
      <c r="X87" s="582"/>
      <c r="Y87" s="582"/>
      <c r="Z87" s="582"/>
      <c r="AA87" s="582"/>
      <c r="AB87" s="582"/>
      <c r="AC87" s="582"/>
      <c r="AD87" s="582"/>
      <c r="AE87" s="582"/>
      <c r="AF87" s="582"/>
      <c r="AG87" s="582"/>
      <c r="AH87" s="582"/>
      <c r="AI87" s="582"/>
      <c r="AJ87" s="582"/>
      <c r="AK87" s="582"/>
    </row>
    <row r="88" spans="1:37" s="98" customFormat="1" ht="10.5" customHeight="1">
      <c r="A88" s="295"/>
      <c r="B88" s="1582"/>
      <c r="C88" s="292"/>
      <c r="D88" s="320" t="s">
        <v>208</v>
      </c>
      <c r="E88" s="2201">
        <v>2</v>
      </c>
      <c r="F88" s="2201">
        <v>4</v>
      </c>
      <c r="G88" s="2201">
        <v>1</v>
      </c>
      <c r="H88" s="2201">
        <v>5</v>
      </c>
      <c r="I88" s="2201">
        <v>11</v>
      </c>
      <c r="J88" s="2201">
        <v>6</v>
      </c>
      <c r="K88" s="2201">
        <v>9</v>
      </c>
      <c r="L88" s="402">
        <f>SUM(E88:K88)</f>
        <v>38</v>
      </c>
      <c r="M88" s="2201">
        <v>2</v>
      </c>
      <c r="N88" s="2201">
        <v>4</v>
      </c>
      <c r="O88" s="2201">
        <v>1</v>
      </c>
      <c r="P88" s="2201">
        <v>5</v>
      </c>
      <c r="Q88" s="2201">
        <v>11</v>
      </c>
      <c r="R88" s="2201">
        <v>6</v>
      </c>
      <c r="S88" s="2201">
        <v>8</v>
      </c>
      <c r="T88" s="2198">
        <f>SUM(M88:S88)</f>
        <v>37</v>
      </c>
      <c r="W88" s="582"/>
      <c r="X88" s="582"/>
      <c r="Y88" s="582"/>
      <c r="Z88" s="582"/>
      <c r="AA88" s="582"/>
      <c r="AB88" s="582"/>
      <c r="AC88" s="582"/>
      <c r="AD88" s="582"/>
      <c r="AE88" s="582"/>
      <c r="AF88" s="582"/>
      <c r="AG88" s="582"/>
      <c r="AH88" s="582"/>
      <c r="AI88" s="582"/>
      <c r="AJ88" s="582"/>
      <c r="AK88" s="582"/>
    </row>
    <row r="89" spans="1:37" s="98" customFormat="1" ht="10.5" customHeight="1">
      <c r="A89" s="295"/>
      <c r="B89" s="1578"/>
      <c r="C89" s="540" t="s">
        <v>114</v>
      </c>
      <c r="D89" s="320"/>
      <c r="E89" s="2203">
        <f>E90</f>
        <v>76</v>
      </c>
      <c r="F89" s="2203">
        <f>F90</f>
        <v>80</v>
      </c>
      <c r="G89" s="2203">
        <f>G90</f>
        <v>16</v>
      </c>
      <c r="H89" s="2203">
        <f>H90</f>
        <v>15</v>
      </c>
      <c r="I89" s="2203">
        <f>I90</f>
        <v>1</v>
      </c>
      <c r="J89" s="2203">
        <f>J90</f>
        <v>0</v>
      </c>
      <c r="K89" s="2203">
        <f>K90</f>
        <v>0</v>
      </c>
      <c r="L89" s="408">
        <f>SUM(E89:K89)</f>
        <v>188</v>
      </c>
      <c r="M89" s="2203">
        <f>M90</f>
        <v>76</v>
      </c>
      <c r="N89" s="2203">
        <f>N90</f>
        <v>80</v>
      </c>
      <c r="O89" s="2203">
        <f>O90</f>
        <v>16</v>
      </c>
      <c r="P89" s="2203">
        <f>P90</f>
        <v>15</v>
      </c>
      <c r="Q89" s="2203">
        <f>Q90</f>
        <v>1</v>
      </c>
      <c r="R89" s="2203">
        <f>R90</f>
        <v>0</v>
      </c>
      <c r="S89" s="2203">
        <f>S90</f>
        <v>0</v>
      </c>
      <c r="T89" s="2199">
        <f>SUM(M89:S89)</f>
        <v>188</v>
      </c>
      <c r="W89" s="582"/>
      <c r="X89" s="582"/>
      <c r="Y89" s="582"/>
      <c r="Z89" s="582"/>
      <c r="AA89" s="582"/>
      <c r="AB89" s="582"/>
      <c r="AC89" s="582"/>
      <c r="AD89" s="582"/>
      <c r="AE89" s="582"/>
      <c r="AF89" s="582"/>
      <c r="AG89" s="582"/>
      <c r="AH89" s="582"/>
      <c r="AI89" s="582"/>
      <c r="AJ89" s="582"/>
      <c r="AK89" s="582"/>
    </row>
    <row r="90" spans="1:37" s="2200" customFormat="1" ht="10.5" customHeight="1">
      <c r="A90" s="295"/>
      <c r="B90" s="1582"/>
      <c r="C90" s="292"/>
      <c r="D90" s="320" t="s">
        <v>283</v>
      </c>
      <c r="E90" s="2201">
        <v>76</v>
      </c>
      <c r="F90" s="2201">
        <v>80</v>
      </c>
      <c r="G90" s="2201">
        <v>16</v>
      </c>
      <c r="H90" s="2201">
        <v>15</v>
      </c>
      <c r="I90" s="2201">
        <v>1</v>
      </c>
      <c r="J90" s="2201">
        <v>0</v>
      </c>
      <c r="K90" s="2201">
        <v>0</v>
      </c>
      <c r="L90" s="402">
        <f>SUM(E90:K90)</f>
        <v>188</v>
      </c>
      <c r="M90" s="2201">
        <v>76</v>
      </c>
      <c r="N90" s="2201">
        <v>80</v>
      </c>
      <c r="O90" s="2201">
        <v>16</v>
      </c>
      <c r="P90" s="2201">
        <v>15</v>
      </c>
      <c r="Q90" s="2201">
        <v>1</v>
      </c>
      <c r="R90" s="2201">
        <v>0</v>
      </c>
      <c r="S90" s="2201">
        <v>0</v>
      </c>
      <c r="T90" s="2199">
        <f>SUM(M90:S90)</f>
        <v>188</v>
      </c>
      <c r="W90" s="2189"/>
      <c r="X90" s="2189"/>
      <c r="Y90" s="2189"/>
      <c r="Z90" s="2189"/>
      <c r="AA90" s="2189"/>
      <c r="AB90" s="2189"/>
      <c r="AC90" s="2189"/>
      <c r="AD90" s="2189"/>
      <c r="AE90" s="2189"/>
      <c r="AF90" s="2189"/>
      <c r="AG90" s="2189"/>
      <c r="AH90" s="2189"/>
      <c r="AI90" s="2189"/>
      <c r="AJ90" s="2189"/>
      <c r="AK90" s="2189"/>
    </row>
    <row r="91" spans="1:37" s="2200" customFormat="1" ht="10.5" customHeight="1">
      <c r="A91" s="295"/>
      <c r="B91" s="1578"/>
      <c r="C91" s="540" t="s">
        <v>58</v>
      </c>
      <c r="D91" s="320"/>
      <c r="E91" s="2203">
        <f>E92</f>
        <v>11</v>
      </c>
      <c r="F91" s="2203">
        <f>F92</f>
        <v>10</v>
      </c>
      <c r="G91" s="2203">
        <f>G92</f>
        <v>3</v>
      </c>
      <c r="H91" s="2203">
        <f>H92</f>
        <v>5</v>
      </c>
      <c r="I91" s="2203">
        <f>I92</f>
        <v>0</v>
      </c>
      <c r="J91" s="2203">
        <f>J92</f>
        <v>0</v>
      </c>
      <c r="K91" s="2203">
        <f>K92</f>
        <v>0</v>
      </c>
      <c r="L91" s="408">
        <f>SUM(E91:K91)</f>
        <v>29</v>
      </c>
      <c r="M91" s="2203">
        <f>M92</f>
        <v>11</v>
      </c>
      <c r="N91" s="2203">
        <f>N92</f>
        <v>10</v>
      </c>
      <c r="O91" s="2203">
        <f>O92</f>
        <v>3</v>
      </c>
      <c r="P91" s="2203">
        <f>P92</f>
        <v>5</v>
      </c>
      <c r="Q91" s="2203">
        <f>Q92</f>
        <v>0</v>
      </c>
      <c r="R91" s="2203">
        <f>R92</f>
        <v>0</v>
      </c>
      <c r="S91" s="2203">
        <f>S92</f>
        <v>0</v>
      </c>
      <c r="T91" s="2198">
        <f>SUM(M91:S91)</f>
        <v>29</v>
      </c>
      <c r="W91" s="2189"/>
      <c r="X91" s="2189"/>
      <c r="Y91" s="2189"/>
      <c r="Z91" s="2189"/>
      <c r="AA91" s="2189"/>
      <c r="AB91" s="2189"/>
      <c r="AC91" s="2189"/>
      <c r="AD91" s="2189"/>
      <c r="AE91" s="2189"/>
      <c r="AF91" s="2189"/>
      <c r="AG91" s="2189"/>
      <c r="AH91" s="2189"/>
      <c r="AI91" s="2189"/>
      <c r="AJ91" s="2189"/>
      <c r="AK91" s="2189"/>
    </row>
    <row r="92" spans="1:37" s="2200" customFormat="1" ht="10.5" customHeight="1">
      <c r="A92" s="295"/>
      <c r="B92" s="1582"/>
      <c r="C92" s="364"/>
      <c r="D92" s="320" t="s">
        <v>283</v>
      </c>
      <c r="E92" s="2201">
        <v>11</v>
      </c>
      <c r="F92" s="2201">
        <v>10</v>
      </c>
      <c r="G92" s="2201">
        <v>3</v>
      </c>
      <c r="H92" s="2201">
        <v>5</v>
      </c>
      <c r="I92" s="2201">
        <v>0</v>
      </c>
      <c r="J92" s="2201">
        <v>0</v>
      </c>
      <c r="K92" s="2201">
        <v>0</v>
      </c>
      <c r="L92" s="402">
        <f>SUM(E92:K92)</f>
        <v>29</v>
      </c>
      <c r="M92" s="2201">
        <v>11</v>
      </c>
      <c r="N92" s="2201">
        <v>10</v>
      </c>
      <c r="O92" s="2201">
        <v>3</v>
      </c>
      <c r="P92" s="2201">
        <v>5</v>
      </c>
      <c r="Q92" s="2201">
        <v>0</v>
      </c>
      <c r="R92" s="2201">
        <v>0</v>
      </c>
      <c r="S92" s="2201">
        <v>0</v>
      </c>
      <c r="T92" s="2199">
        <f>SUM(M92:S92)</f>
        <v>29</v>
      </c>
      <c r="W92" s="2189"/>
      <c r="X92" s="2189"/>
      <c r="Y92" s="2189"/>
      <c r="Z92" s="2189"/>
      <c r="AA92" s="2189"/>
      <c r="AB92" s="2189"/>
      <c r="AC92" s="2189"/>
      <c r="AD92" s="2189"/>
      <c r="AE92" s="2189"/>
      <c r="AF92" s="2189"/>
      <c r="AG92" s="2189"/>
      <c r="AH92" s="2189"/>
      <c r="AI92" s="2189"/>
      <c r="AJ92" s="2189"/>
      <c r="AK92" s="2189"/>
    </row>
    <row r="93" spans="1:37" s="2200" customFormat="1" ht="10.5" customHeight="1">
      <c r="A93" s="295"/>
      <c r="B93" s="1517"/>
      <c r="C93" s="364"/>
      <c r="D93" s="320" t="s">
        <v>204</v>
      </c>
      <c r="E93" s="2201">
        <v>0</v>
      </c>
      <c r="F93" s="2201">
        <v>0</v>
      </c>
      <c r="G93" s="2201">
        <v>0</v>
      </c>
      <c r="H93" s="2201">
        <v>0</v>
      </c>
      <c r="I93" s="2201">
        <v>0</v>
      </c>
      <c r="J93" s="2201">
        <v>0</v>
      </c>
      <c r="K93" s="2201">
        <v>0</v>
      </c>
      <c r="L93" s="402">
        <f>SUM(E93:K93)</f>
        <v>0</v>
      </c>
      <c r="M93" s="2201">
        <v>0</v>
      </c>
      <c r="N93" s="2201">
        <v>0</v>
      </c>
      <c r="O93" s="2201">
        <v>0</v>
      </c>
      <c r="P93" s="2201">
        <v>0</v>
      </c>
      <c r="Q93" s="2201">
        <v>0</v>
      </c>
      <c r="R93" s="2201">
        <v>0</v>
      </c>
      <c r="S93" s="2201">
        <v>0</v>
      </c>
      <c r="T93" s="2198">
        <f>SUM(M93:S93)</f>
        <v>0</v>
      </c>
      <c r="W93" s="2189"/>
      <c r="X93" s="2189"/>
      <c r="Y93" s="2189"/>
      <c r="Z93" s="2189"/>
      <c r="AA93" s="2189"/>
      <c r="AB93" s="2189"/>
      <c r="AC93" s="2189"/>
      <c r="AD93" s="2189"/>
      <c r="AE93" s="2189"/>
      <c r="AF93" s="2189"/>
      <c r="AG93" s="2189"/>
      <c r="AH93" s="2189"/>
      <c r="AI93" s="2189"/>
      <c r="AJ93" s="2189"/>
      <c r="AK93" s="2189"/>
    </row>
    <row r="94" spans="1:37" s="98" customFormat="1" ht="12" customHeight="1">
      <c r="A94" s="295"/>
      <c r="B94" s="1581">
        <v>1406</v>
      </c>
      <c r="C94" s="338" t="s">
        <v>25</v>
      </c>
      <c r="D94" s="78"/>
      <c r="E94" s="418">
        <f>SUM(E95,E98,E101,E103)</f>
        <v>1177</v>
      </c>
      <c r="F94" s="418">
        <f>SUM(F95,F98,F101,F103)</f>
        <v>1528</v>
      </c>
      <c r="G94" s="418">
        <f>SUM(G95,G98,G101,G103)</f>
        <v>470</v>
      </c>
      <c r="H94" s="418">
        <f>SUM(H95,H98,H101,H103)</f>
        <v>281</v>
      </c>
      <c r="I94" s="418">
        <f>SUM(I95,I98,I101,I103)</f>
        <v>30</v>
      </c>
      <c r="J94" s="418">
        <f>SUM(J95,J98,J101,J103)</f>
        <v>2</v>
      </c>
      <c r="K94" s="418">
        <f>SUM(K95,K98,K101,K103)</f>
        <v>5</v>
      </c>
      <c r="L94" s="418">
        <f>SUM(E94:K94)</f>
        <v>3493</v>
      </c>
      <c r="M94" s="418">
        <f>SUM(M95,M98,M101,M103)</f>
        <v>350</v>
      </c>
      <c r="N94" s="418">
        <f>SUM(N95,N98,N101,N103)</f>
        <v>476</v>
      </c>
      <c r="O94" s="418">
        <f>SUM(O95,O98,O101,O103)</f>
        <v>140</v>
      </c>
      <c r="P94" s="418">
        <f>SUM(P95,P98,P101,P103)</f>
        <v>86</v>
      </c>
      <c r="Q94" s="418">
        <f>SUM(Q95,Q98,Q101,Q103)</f>
        <v>8</v>
      </c>
      <c r="R94" s="418">
        <f>SUM(R95,R98,R101,R103)</f>
        <v>0</v>
      </c>
      <c r="S94" s="418">
        <f>SUM(S95,S98,S101,S103)</f>
        <v>1</v>
      </c>
      <c r="T94" s="2202">
        <f>SUM(T95,T98,T101,T103)</f>
        <v>1061</v>
      </c>
      <c r="W94" s="582"/>
      <c r="X94" s="582"/>
      <c r="Y94" s="582"/>
      <c r="Z94" s="582"/>
      <c r="AA94" s="582"/>
      <c r="AB94" s="582"/>
      <c r="AC94" s="582"/>
      <c r="AD94" s="582"/>
      <c r="AE94" s="582"/>
      <c r="AF94" s="582"/>
      <c r="AG94" s="582"/>
      <c r="AH94" s="582"/>
      <c r="AI94" s="582"/>
      <c r="AJ94" s="582"/>
      <c r="AK94" s="582"/>
    </row>
    <row r="95" spans="1:37" s="98" customFormat="1" ht="12.75" customHeight="1">
      <c r="A95" s="295"/>
      <c r="B95" s="1582"/>
      <c r="C95" s="540" t="s">
        <v>135</v>
      </c>
      <c r="D95" s="66"/>
      <c r="E95" s="408">
        <f>SUM(E96:E97)</f>
        <v>770</v>
      </c>
      <c r="F95" s="408">
        <f>SUM(F96:F97)</f>
        <v>1032</v>
      </c>
      <c r="G95" s="408">
        <f>SUM(G96:G97)</f>
        <v>312</v>
      </c>
      <c r="H95" s="408">
        <f>SUM(H96:H97)</f>
        <v>187</v>
      </c>
      <c r="I95" s="408">
        <f>SUM(I96:I97)</f>
        <v>18</v>
      </c>
      <c r="J95" s="408">
        <f>SUM(J96:J97)</f>
        <v>1</v>
      </c>
      <c r="K95" s="408">
        <f>SUM(K96:K97)</f>
        <v>4</v>
      </c>
      <c r="L95" s="408">
        <f>SUM(E95:K95)</f>
        <v>2324</v>
      </c>
      <c r="M95" s="408">
        <f>SUM(M96:M97)</f>
        <v>201</v>
      </c>
      <c r="N95" s="408">
        <f>SUM(N96:N97)</f>
        <v>309</v>
      </c>
      <c r="O95" s="408">
        <f>SUM(O96:O97)</f>
        <v>92</v>
      </c>
      <c r="P95" s="408">
        <f>SUM(P96:P97)</f>
        <v>55</v>
      </c>
      <c r="Q95" s="408">
        <f>SUM(Q96:Q97)</f>
        <v>3</v>
      </c>
      <c r="R95" s="408">
        <f>SUM(R96:R97)</f>
        <v>0</v>
      </c>
      <c r="S95" s="408">
        <f>SUM(S96:S97)</f>
        <v>0</v>
      </c>
      <c r="T95" s="2199">
        <f>SUM(M95:S95)</f>
        <v>660</v>
      </c>
      <c r="W95" s="582"/>
      <c r="X95" s="582"/>
      <c r="Y95" s="582"/>
      <c r="Z95" s="582"/>
      <c r="AA95" s="582"/>
      <c r="AB95" s="582"/>
      <c r="AC95" s="582"/>
      <c r="AD95" s="582"/>
      <c r="AE95" s="582"/>
      <c r="AF95" s="582"/>
      <c r="AG95" s="582"/>
      <c r="AH95" s="582"/>
      <c r="AI95" s="582"/>
      <c r="AJ95" s="582"/>
      <c r="AK95" s="582"/>
    </row>
    <row r="96" spans="1:37" s="2200" customFormat="1" ht="11.1" customHeight="1">
      <c r="A96" s="295"/>
      <c r="B96" s="1582"/>
      <c r="C96" s="545"/>
      <c r="D96" s="66" t="s">
        <v>203</v>
      </c>
      <c r="E96" s="402">
        <v>10</v>
      </c>
      <c r="F96" s="402">
        <v>22</v>
      </c>
      <c r="G96" s="402">
        <v>17</v>
      </c>
      <c r="H96" s="402">
        <v>6</v>
      </c>
      <c r="I96" s="402">
        <v>0</v>
      </c>
      <c r="J96" s="402">
        <v>0</v>
      </c>
      <c r="K96" s="402">
        <v>0</v>
      </c>
      <c r="L96" s="402">
        <f>SUM(E96:K96)</f>
        <v>55</v>
      </c>
      <c r="M96" s="2201">
        <v>10</v>
      </c>
      <c r="N96" s="2201">
        <v>22</v>
      </c>
      <c r="O96" s="2201">
        <v>17</v>
      </c>
      <c r="P96" s="2201">
        <v>5</v>
      </c>
      <c r="Q96" s="2201">
        <v>0</v>
      </c>
      <c r="R96" s="2201">
        <v>0</v>
      </c>
      <c r="S96" s="2201">
        <v>0</v>
      </c>
      <c r="T96" s="2198">
        <f>SUM(M96:S96)</f>
        <v>54</v>
      </c>
      <c r="W96" s="2189"/>
      <c r="X96" s="2189"/>
      <c r="Y96" s="2189"/>
      <c r="Z96" s="2189"/>
      <c r="AA96" s="2189"/>
      <c r="AB96" s="2189"/>
      <c r="AC96" s="2189"/>
      <c r="AD96" s="2189"/>
      <c r="AE96" s="2189"/>
      <c r="AF96" s="2189"/>
      <c r="AG96" s="2189"/>
      <c r="AH96" s="2189"/>
      <c r="AI96" s="2189"/>
      <c r="AJ96" s="2189"/>
      <c r="AK96" s="2189"/>
    </row>
    <row r="97" spans="1:37" s="2200" customFormat="1" ht="11.1" customHeight="1">
      <c r="A97" s="295"/>
      <c r="B97" s="1582"/>
      <c r="C97" s="545"/>
      <c r="D97" s="66" t="s">
        <v>201</v>
      </c>
      <c r="E97" s="2201">
        <v>760</v>
      </c>
      <c r="F97" s="2201">
        <v>1010</v>
      </c>
      <c r="G97" s="2201">
        <v>295</v>
      </c>
      <c r="H97" s="2201">
        <v>181</v>
      </c>
      <c r="I97" s="2201">
        <v>18</v>
      </c>
      <c r="J97" s="2201">
        <v>1</v>
      </c>
      <c r="K97" s="2201">
        <v>4</v>
      </c>
      <c r="L97" s="402">
        <f>SUM(E97:K97)</f>
        <v>2269</v>
      </c>
      <c r="M97" s="2201">
        <v>191</v>
      </c>
      <c r="N97" s="2201">
        <v>287</v>
      </c>
      <c r="O97" s="2201">
        <v>75</v>
      </c>
      <c r="P97" s="2201">
        <v>50</v>
      </c>
      <c r="Q97" s="2201">
        <v>3</v>
      </c>
      <c r="R97" s="2201">
        <v>0</v>
      </c>
      <c r="S97" s="2201">
        <v>0</v>
      </c>
      <c r="T97" s="2198">
        <f>SUM(M97:S97)</f>
        <v>606</v>
      </c>
      <c r="W97" s="2189"/>
      <c r="X97" s="2189"/>
      <c r="Y97" s="2189"/>
      <c r="Z97" s="2189"/>
      <c r="AA97" s="2189"/>
      <c r="AB97" s="2189"/>
      <c r="AC97" s="2189"/>
      <c r="AD97" s="2189"/>
      <c r="AE97" s="2189"/>
      <c r="AF97" s="2189"/>
      <c r="AG97" s="2189"/>
      <c r="AH97" s="2189"/>
      <c r="AI97" s="2189"/>
      <c r="AJ97" s="2189"/>
      <c r="AK97" s="2189"/>
    </row>
    <row r="98" spans="1:37" s="98" customFormat="1" ht="12" customHeight="1">
      <c r="A98" s="295"/>
      <c r="B98" s="1582"/>
      <c r="C98" s="540" t="s">
        <v>26</v>
      </c>
      <c r="D98" s="66"/>
      <c r="E98" s="408">
        <f>SUM(E99:E100)</f>
        <v>141</v>
      </c>
      <c r="F98" s="408">
        <f>SUM(F99:F100)</f>
        <v>165</v>
      </c>
      <c r="G98" s="408">
        <f>SUM(G99:G100)</f>
        <v>57</v>
      </c>
      <c r="H98" s="408">
        <f>SUM(H99:H100)</f>
        <v>29</v>
      </c>
      <c r="I98" s="408">
        <f>SUM(I99:I100)</f>
        <v>6</v>
      </c>
      <c r="J98" s="408">
        <f>SUM(J99:J100)</f>
        <v>0</v>
      </c>
      <c r="K98" s="408">
        <f>SUM(K99:K100)</f>
        <v>0</v>
      </c>
      <c r="L98" s="408">
        <f>SUM(E98:K98)</f>
        <v>398</v>
      </c>
      <c r="M98" s="408">
        <f>SUM(M99:M100)</f>
        <v>70</v>
      </c>
      <c r="N98" s="408">
        <f>SUM(N99:N100)</f>
        <v>73</v>
      </c>
      <c r="O98" s="408">
        <f>SUM(O99:O100)</f>
        <v>16</v>
      </c>
      <c r="P98" s="408">
        <f>SUM(P99:P100)</f>
        <v>9</v>
      </c>
      <c r="Q98" s="408">
        <f>SUM(Q99:Q100)</f>
        <v>5</v>
      </c>
      <c r="R98" s="408">
        <f>SUM(R99:R100)</f>
        <v>0</v>
      </c>
      <c r="S98" s="408">
        <f>SUM(S99:S100)</f>
        <v>0</v>
      </c>
      <c r="T98" s="2199">
        <f>SUM(M98:S98)</f>
        <v>173</v>
      </c>
      <c r="W98" s="582"/>
      <c r="X98" s="582"/>
      <c r="Y98" s="582"/>
      <c r="Z98" s="582"/>
      <c r="AA98" s="582"/>
      <c r="AB98" s="582"/>
      <c r="AC98" s="582"/>
      <c r="AD98" s="582"/>
      <c r="AE98" s="582"/>
      <c r="AF98" s="582"/>
      <c r="AG98" s="582"/>
      <c r="AH98" s="582"/>
      <c r="AI98" s="582"/>
      <c r="AJ98" s="582"/>
      <c r="AK98" s="582"/>
    </row>
    <row r="99" spans="1:37" s="2200" customFormat="1" ht="11.1" customHeight="1">
      <c r="A99" s="295"/>
      <c r="B99" s="1582"/>
      <c r="C99" s="292"/>
      <c r="D99" s="66" t="s">
        <v>200</v>
      </c>
      <c r="E99" s="2201">
        <v>91</v>
      </c>
      <c r="F99" s="2201">
        <v>84</v>
      </c>
      <c r="G99" s="2201">
        <v>28</v>
      </c>
      <c r="H99" s="2201">
        <v>13</v>
      </c>
      <c r="I99" s="2201">
        <v>2</v>
      </c>
      <c r="J99" s="2201">
        <v>0</v>
      </c>
      <c r="K99" s="2201">
        <v>0</v>
      </c>
      <c r="L99" s="402">
        <f>SUM(E99:K99)</f>
        <v>218</v>
      </c>
      <c r="M99" s="2201">
        <v>50</v>
      </c>
      <c r="N99" s="2201">
        <v>40</v>
      </c>
      <c r="O99" s="2201">
        <v>7</v>
      </c>
      <c r="P99" s="2201">
        <v>4</v>
      </c>
      <c r="Q99" s="2201">
        <v>2</v>
      </c>
      <c r="R99" s="2201">
        <v>0</v>
      </c>
      <c r="S99" s="2201">
        <v>0</v>
      </c>
      <c r="T99" s="2198">
        <f>SUM(M99:S99)</f>
        <v>103</v>
      </c>
      <c r="W99" s="2189"/>
      <c r="X99" s="2189"/>
      <c r="Y99" s="2189"/>
      <c r="Z99" s="2189"/>
      <c r="AA99" s="2189"/>
      <c r="AB99" s="2189"/>
      <c r="AC99" s="2189"/>
      <c r="AD99" s="2189"/>
      <c r="AE99" s="2189"/>
      <c r="AF99" s="2189"/>
      <c r="AG99" s="2189"/>
      <c r="AH99" s="2189"/>
      <c r="AI99" s="2189"/>
      <c r="AJ99" s="2189"/>
      <c r="AK99" s="2189"/>
    </row>
    <row r="100" spans="1:37" s="98" customFormat="1" ht="11.1" customHeight="1">
      <c r="A100" s="295"/>
      <c r="B100" s="1582"/>
      <c r="C100" s="292"/>
      <c r="D100" s="66" t="s">
        <v>264</v>
      </c>
      <c r="E100" s="2197">
        <v>50</v>
      </c>
      <c r="F100" s="2197">
        <v>81</v>
      </c>
      <c r="G100" s="2197">
        <v>29</v>
      </c>
      <c r="H100" s="2197">
        <v>16</v>
      </c>
      <c r="I100" s="2197">
        <v>4</v>
      </c>
      <c r="J100" s="2197">
        <v>0</v>
      </c>
      <c r="K100" s="2197">
        <v>0</v>
      </c>
      <c r="L100" s="402">
        <f>SUM(E100:K100)</f>
        <v>180</v>
      </c>
      <c r="M100" s="2197">
        <v>20</v>
      </c>
      <c r="N100" s="2197">
        <v>33</v>
      </c>
      <c r="O100" s="2197">
        <v>9</v>
      </c>
      <c r="P100" s="2197">
        <v>5</v>
      </c>
      <c r="Q100" s="2197">
        <v>3</v>
      </c>
      <c r="R100" s="2197">
        <v>0</v>
      </c>
      <c r="S100" s="2197">
        <v>0</v>
      </c>
      <c r="T100" s="2198">
        <f>SUM(M100:S100)</f>
        <v>70</v>
      </c>
      <c r="W100" s="582"/>
      <c r="X100" s="582"/>
      <c r="Y100" s="582"/>
      <c r="Z100" s="582"/>
      <c r="AA100" s="582"/>
      <c r="AB100" s="582"/>
      <c r="AC100" s="582"/>
      <c r="AD100" s="582"/>
      <c r="AE100" s="582"/>
      <c r="AF100" s="582"/>
      <c r="AG100" s="582"/>
      <c r="AH100" s="582"/>
      <c r="AI100" s="582"/>
      <c r="AJ100" s="582"/>
      <c r="AK100" s="582"/>
    </row>
    <row r="101" spans="1:37" s="98" customFormat="1" ht="12" customHeight="1">
      <c r="A101" s="295"/>
      <c r="B101" s="1582"/>
      <c r="C101" s="540" t="s">
        <v>42</v>
      </c>
      <c r="D101" s="66"/>
      <c r="E101" s="630">
        <f>SUM(E102)</f>
        <v>266</v>
      </c>
      <c r="F101" s="630">
        <f>SUM(F102)</f>
        <v>331</v>
      </c>
      <c r="G101" s="630">
        <f>SUM(G102)</f>
        <v>101</v>
      </c>
      <c r="H101" s="630">
        <f>SUM(H102)</f>
        <v>65</v>
      </c>
      <c r="I101" s="630">
        <f>SUM(I102)</f>
        <v>6</v>
      </c>
      <c r="J101" s="630">
        <f>SUM(J102)</f>
        <v>1</v>
      </c>
      <c r="K101" s="630">
        <f>SUM(K102)</f>
        <v>1</v>
      </c>
      <c r="L101" s="408">
        <f>SUM(E101:K101)</f>
        <v>771</v>
      </c>
      <c r="M101" s="630">
        <f>SUM(M102)</f>
        <v>79</v>
      </c>
      <c r="N101" s="630">
        <f>SUM(N102)</f>
        <v>94</v>
      </c>
      <c r="O101" s="630">
        <f>SUM(O102)</f>
        <v>32</v>
      </c>
      <c r="P101" s="630">
        <f>SUM(P102)</f>
        <v>22</v>
      </c>
      <c r="Q101" s="630">
        <f>SUM(Q102)</f>
        <v>0</v>
      </c>
      <c r="R101" s="630">
        <f>SUM(R102)</f>
        <v>0</v>
      </c>
      <c r="S101" s="630">
        <f>SUM(S102)</f>
        <v>1</v>
      </c>
      <c r="T101" s="2199">
        <f>SUM(M101:S101)</f>
        <v>228</v>
      </c>
      <c r="W101" s="582"/>
      <c r="X101" s="582"/>
      <c r="Y101" s="582"/>
      <c r="Z101" s="582"/>
      <c r="AA101" s="582"/>
      <c r="AB101" s="582"/>
      <c r="AC101" s="582"/>
      <c r="AD101" s="582"/>
      <c r="AE101" s="582"/>
      <c r="AF101" s="582"/>
      <c r="AG101" s="582"/>
      <c r="AH101" s="582"/>
      <c r="AI101" s="582"/>
      <c r="AJ101" s="582"/>
      <c r="AK101" s="582"/>
    </row>
    <row r="102" spans="1:37" s="2200" customFormat="1" ht="11.1" customHeight="1">
      <c r="A102" s="295"/>
      <c r="B102" s="1582"/>
      <c r="C102" s="545"/>
      <c r="D102" s="66" t="s">
        <v>198</v>
      </c>
      <c r="E102" s="2201">
        <v>266</v>
      </c>
      <c r="F102" s="2201">
        <v>331</v>
      </c>
      <c r="G102" s="2201">
        <v>101</v>
      </c>
      <c r="H102" s="2201">
        <v>65</v>
      </c>
      <c r="I102" s="2201">
        <v>6</v>
      </c>
      <c r="J102" s="2201">
        <v>1</v>
      </c>
      <c r="K102" s="2201">
        <v>1</v>
      </c>
      <c r="L102" s="402">
        <f>SUM(E102:K102)</f>
        <v>771</v>
      </c>
      <c r="M102" s="2201">
        <v>79</v>
      </c>
      <c r="N102" s="2201">
        <v>94</v>
      </c>
      <c r="O102" s="2201">
        <v>32</v>
      </c>
      <c r="P102" s="2201">
        <v>22</v>
      </c>
      <c r="Q102" s="2201">
        <v>0</v>
      </c>
      <c r="R102" s="2201">
        <v>0</v>
      </c>
      <c r="S102" s="2201">
        <v>1</v>
      </c>
      <c r="T102" s="2198">
        <f>SUM(M102:S102)</f>
        <v>228</v>
      </c>
      <c r="W102" s="2189"/>
      <c r="X102" s="2189"/>
      <c r="Y102" s="2189"/>
      <c r="Z102" s="2189"/>
      <c r="AA102" s="2189"/>
      <c r="AB102" s="2189"/>
      <c r="AC102" s="2189"/>
      <c r="AD102" s="2189"/>
      <c r="AE102" s="2189"/>
      <c r="AF102" s="2189"/>
      <c r="AG102" s="2189"/>
      <c r="AH102" s="2189"/>
      <c r="AI102" s="2189"/>
      <c r="AJ102" s="2189"/>
      <c r="AK102" s="2189"/>
    </row>
    <row r="103" spans="1:37" s="98" customFormat="1" ht="12" customHeight="1">
      <c r="A103" s="295"/>
      <c r="B103" s="1582"/>
      <c r="C103" s="540" t="s">
        <v>43</v>
      </c>
      <c r="D103" s="66"/>
      <c r="E103" s="630">
        <f>SUM(E104)</f>
        <v>0</v>
      </c>
      <c r="F103" s="630">
        <f>SUM(F104)</f>
        <v>0</v>
      </c>
      <c r="G103" s="630">
        <f>SUM(G104)</f>
        <v>0</v>
      </c>
      <c r="H103" s="630">
        <f>SUM(H104)</f>
        <v>0</v>
      </c>
      <c r="I103" s="630">
        <f>SUM(I104)</f>
        <v>0</v>
      </c>
      <c r="J103" s="630">
        <f>SUM(J104)</f>
        <v>0</v>
      </c>
      <c r="K103" s="630">
        <f>SUM(K104)</f>
        <v>0</v>
      </c>
      <c r="L103" s="408">
        <f>SUM(E103:K103)</f>
        <v>0</v>
      </c>
      <c r="M103" s="630">
        <f>SUM(M104)</f>
        <v>0</v>
      </c>
      <c r="N103" s="630">
        <f>SUM(N104)</f>
        <v>0</v>
      </c>
      <c r="O103" s="630">
        <f>SUM(O104)</f>
        <v>0</v>
      </c>
      <c r="P103" s="630">
        <f>SUM(P104)</f>
        <v>0</v>
      </c>
      <c r="Q103" s="630">
        <f>SUM(Q104)</f>
        <v>0</v>
      </c>
      <c r="R103" s="630">
        <f>SUM(R104)</f>
        <v>0</v>
      </c>
      <c r="S103" s="630">
        <f>SUM(S104)</f>
        <v>0</v>
      </c>
      <c r="T103" s="2199">
        <f>SUM(M103:S103)</f>
        <v>0</v>
      </c>
      <c r="W103" s="582"/>
      <c r="X103" s="582"/>
      <c r="Y103" s="582"/>
      <c r="Z103" s="582"/>
      <c r="AA103" s="582"/>
      <c r="AB103" s="582"/>
      <c r="AC103" s="582"/>
      <c r="AD103" s="582"/>
      <c r="AE103" s="582"/>
      <c r="AF103" s="582"/>
      <c r="AG103" s="582"/>
      <c r="AH103" s="582"/>
      <c r="AI103" s="582"/>
      <c r="AJ103" s="582"/>
      <c r="AK103" s="582"/>
    </row>
    <row r="104" spans="1:37" s="85" customFormat="1" ht="11.1" customHeight="1">
      <c r="A104" s="295"/>
      <c r="B104" s="1583"/>
      <c r="C104" s="292"/>
      <c r="D104" s="66" t="s">
        <v>197</v>
      </c>
      <c r="E104" s="2197">
        <v>0</v>
      </c>
      <c r="F104" s="2197">
        <v>0</v>
      </c>
      <c r="G104" s="2197">
        <v>0</v>
      </c>
      <c r="H104" s="2197">
        <v>0</v>
      </c>
      <c r="I104" s="2197">
        <v>0</v>
      </c>
      <c r="J104" s="2197">
        <v>0</v>
      </c>
      <c r="K104" s="2197">
        <v>0</v>
      </c>
      <c r="L104" s="402">
        <f>SUM(E104:K104)</f>
        <v>0</v>
      </c>
      <c r="M104" s="2197">
        <v>0</v>
      </c>
      <c r="N104" s="2197">
        <v>0</v>
      </c>
      <c r="O104" s="2197">
        <v>0</v>
      </c>
      <c r="P104" s="2197">
        <v>0</v>
      </c>
      <c r="Q104" s="2197">
        <v>0</v>
      </c>
      <c r="R104" s="2197">
        <v>0</v>
      </c>
      <c r="S104" s="2197">
        <v>0</v>
      </c>
      <c r="T104" s="2198">
        <f>SUM(M104:S104)</f>
        <v>0</v>
      </c>
      <c r="W104" s="2189"/>
      <c r="X104" s="2189"/>
      <c r="Y104" s="2189"/>
      <c r="Z104" s="2189"/>
      <c r="AA104" s="2189"/>
      <c r="AB104" s="2189"/>
      <c r="AC104" s="2189"/>
      <c r="AD104" s="2189"/>
      <c r="AE104" s="2189"/>
      <c r="AF104" s="2189"/>
      <c r="AG104" s="2189"/>
      <c r="AH104" s="2189"/>
      <c r="AI104" s="2189"/>
      <c r="AJ104" s="2189"/>
      <c r="AK104" s="2189"/>
    </row>
    <row r="105" spans="1:37" ht="12" customHeight="1">
      <c r="B105" s="1570">
        <v>1407</v>
      </c>
      <c r="C105" s="338" t="s">
        <v>27</v>
      </c>
      <c r="D105" s="78"/>
      <c r="E105" s="1971">
        <f>SUM(E106,E109)</f>
        <v>47</v>
      </c>
      <c r="F105" s="1971">
        <f>SUM(F106,F109)</f>
        <v>69</v>
      </c>
      <c r="G105" s="1971">
        <f>SUM(G106,G109)</f>
        <v>25</v>
      </c>
      <c r="H105" s="1971">
        <f>SUM(H106,H109)</f>
        <v>19</v>
      </c>
      <c r="I105" s="1971">
        <f>SUM(I106,I109)</f>
        <v>3</v>
      </c>
      <c r="J105" s="1971">
        <f>SUM(J106,J109)</f>
        <v>0</v>
      </c>
      <c r="K105" s="1971">
        <f>SUM(K106,K109)</f>
        <v>0</v>
      </c>
      <c r="L105" s="1971">
        <f>SUM(E105:K105)</f>
        <v>163</v>
      </c>
      <c r="M105" s="1971">
        <f>SUM(M106,M109)</f>
        <v>35</v>
      </c>
      <c r="N105" s="1971">
        <f>SUM(N106,N109)</f>
        <v>62</v>
      </c>
      <c r="O105" s="1971">
        <f>SUM(O106,O109)</f>
        <v>22</v>
      </c>
      <c r="P105" s="1971">
        <f>SUM(P106,P109)</f>
        <v>17</v>
      </c>
      <c r="Q105" s="1971">
        <f>SUM(Q106,Q109)</f>
        <v>3</v>
      </c>
      <c r="R105" s="1971">
        <f>SUM(R106,R109)</f>
        <v>0</v>
      </c>
      <c r="S105" s="1971">
        <f>SUM(S106,S109)</f>
        <v>0</v>
      </c>
      <c r="T105" s="2196">
        <f>SUM(M105:S105)</f>
        <v>139</v>
      </c>
      <c r="W105" s="582"/>
      <c r="X105" s="582"/>
      <c r="Y105" s="582"/>
      <c r="Z105" s="582"/>
      <c r="AA105" s="582"/>
      <c r="AB105" s="582"/>
      <c r="AC105" s="582"/>
      <c r="AD105" s="582"/>
      <c r="AE105" s="582"/>
      <c r="AF105" s="582"/>
      <c r="AG105" s="582"/>
      <c r="AH105" s="582"/>
      <c r="AI105" s="582"/>
      <c r="AJ105" s="582"/>
      <c r="AK105" s="582"/>
    </row>
    <row r="106" spans="1:37" ht="12" customHeight="1">
      <c r="B106" s="1573"/>
      <c r="C106" s="540" t="s">
        <v>44</v>
      </c>
      <c r="D106" s="364"/>
      <c r="E106" s="630">
        <f>SUM(E107:E108)</f>
        <v>22</v>
      </c>
      <c r="F106" s="630">
        <f>SUM(F107:F108)</f>
        <v>34</v>
      </c>
      <c r="G106" s="630">
        <f>SUM(G107:G108)</f>
        <v>11</v>
      </c>
      <c r="H106" s="630">
        <f>SUM(H107:H108)</f>
        <v>11</v>
      </c>
      <c r="I106" s="630">
        <f>SUM(I107:I108)</f>
        <v>2</v>
      </c>
      <c r="J106" s="630">
        <f>SUM(J107:J108)</f>
        <v>0</v>
      </c>
      <c r="K106" s="630">
        <f>SUM(K107:K108)</f>
        <v>0</v>
      </c>
      <c r="L106" s="630">
        <f>SUM(E106:K106)</f>
        <v>80</v>
      </c>
      <c r="M106" s="630">
        <f>SUM(M107:M108)</f>
        <v>22</v>
      </c>
      <c r="N106" s="630">
        <f>SUM(N107:N108)</f>
        <v>34</v>
      </c>
      <c r="O106" s="630">
        <f>SUM(O107:O108)</f>
        <v>11</v>
      </c>
      <c r="P106" s="630">
        <f>SUM(P107:P108)</f>
        <v>11</v>
      </c>
      <c r="Q106" s="630">
        <f>SUM(Q107:Q108)</f>
        <v>2</v>
      </c>
      <c r="R106" s="630">
        <f>SUM(R107:R108)</f>
        <v>0</v>
      </c>
      <c r="S106" s="630">
        <f>SUM(S107:S108)</f>
        <v>0</v>
      </c>
      <c r="T106" s="1976">
        <f>SUM(M106:S106)</f>
        <v>80</v>
      </c>
      <c r="W106" s="582"/>
      <c r="X106" s="582"/>
      <c r="Y106" s="582"/>
      <c r="Z106" s="582"/>
      <c r="AA106" s="582"/>
      <c r="AB106" s="582"/>
      <c r="AC106" s="582"/>
      <c r="AD106" s="582"/>
      <c r="AE106" s="582"/>
      <c r="AF106" s="582"/>
      <c r="AG106" s="582"/>
      <c r="AH106" s="582"/>
      <c r="AI106" s="582"/>
      <c r="AJ106" s="582"/>
      <c r="AK106" s="582"/>
    </row>
    <row r="107" spans="1:37" s="85" customFormat="1" ht="11.1" customHeight="1">
      <c r="A107" s="295"/>
      <c r="B107" s="1573"/>
      <c r="C107" s="292"/>
      <c r="D107" s="66" t="s">
        <v>195</v>
      </c>
      <c r="E107" s="2197">
        <v>9</v>
      </c>
      <c r="F107" s="2197">
        <v>14</v>
      </c>
      <c r="G107" s="2197">
        <v>7</v>
      </c>
      <c r="H107" s="2197">
        <v>5</v>
      </c>
      <c r="I107" s="2197">
        <v>2</v>
      </c>
      <c r="J107" s="2197">
        <v>0</v>
      </c>
      <c r="K107" s="2197">
        <v>0</v>
      </c>
      <c r="L107" s="1940">
        <f>SUM(E107:K107)</f>
        <v>37</v>
      </c>
      <c r="M107" s="2197">
        <v>9</v>
      </c>
      <c r="N107" s="2197">
        <v>14</v>
      </c>
      <c r="O107" s="2197">
        <v>7</v>
      </c>
      <c r="P107" s="2197">
        <v>5</v>
      </c>
      <c r="Q107" s="2197">
        <v>2</v>
      </c>
      <c r="R107" s="2197">
        <v>0</v>
      </c>
      <c r="S107" s="2197">
        <v>0</v>
      </c>
      <c r="T107" s="2193">
        <f>SUM(M107:S107)</f>
        <v>37</v>
      </c>
      <c r="W107" s="2189"/>
      <c r="X107" s="2189"/>
      <c r="Y107" s="2189"/>
      <c r="Z107" s="2189"/>
      <c r="AA107" s="2189"/>
      <c r="AB107" s="2189"/>
      <c r="AC107" s="2189"/>
      <c r="AD107" s="2189"/>
      <c r="AE107" s="2189"/>
      <c r="AF107" s="2189"/>
      <c r="AG107" s="2189"/>
      <c r="AH107" s="2189"/>
      <c r="AI107" s="2189"/>
      <c r="AJ107" s="2189"/>
      <c r="AK107" s="2189"/>
    </row>
    <row r="108" spans="1:37" s="85" customFormat="1" ht="11.1" customHeight="1">
      <c r="A108" s="295"/>
      <c r="B108" s="1573"/>
      <c r="C108" s="292"/>
      <c r="D108" s="66" t="s">
        <v>193</v>
      </c>
      <c r="E108" s="2197">
        <v>13</v>
      </c>
      <c r="F108" s="2197">
        <v>20</v>
      </c>
      <c r="G108" s="2197">
        <v>4</v>
      </c>
      <c r="H108" s="2197">
        <v>6</v>
      </c>
      <c r="I108" s="2197">
        <v>0</v>
      </c>
      <c r="J108" s="2197">
        <v>0</v>
      </c>
      <c r="K108" s="2197">
        <v>0</v>
      </c>
      <c r="L108" s="1940">
        <f>SUM(E108:K108)</f>
        <v>43</v>
      </c>
      <c r="M108" s="2197">
        <v>13</v>
      </c>
      <c r="N108" s="2197">
        <v>20</v>
      </c>
      <c r="O108" s="2197">
        <v>4</v>
      </c>
      <c r="P108" s="2197">
        <v>6</v>
      </c>
      <c r="Q108" s="2197">
        <v>0</v>
      </c>
      <c r="R108" s="2197">
        <v>0</v>
      </c>
      <c r="S108" s="2197">
        <v>0</v>
      </c>
      <c r="T108" s="2193">
        <f>SUM(M108:S108)</f>
        <v>43</v>
      </c>
      <c r="W108" s="2189"/>
      <c r="X108" s="2189"/>
      <c r="Y108" s="2189"/>
      <c r="Z108" s="2189"/>
      <c r="AA108" s="2189"/>
      <c r="AB108" s="2189"/>
      <c r="AC108" s="2189"/>
      <c r="AD108" s="2189"/>
      <c r="AE108" s="2189"/>
      <c r="AF108" s="2189"/>
      <c r="AG108" s="2189"/>
      <c r="AH108" s="2189"/>
      <c r="AI108" s="2189"/>
      <c r="AJ108" s="2189"/>
      <c r="AK108" s="2189"/>
    </row>
    <row r="109" spans="1:37" ht="12" customHeight="1">
      <c r="B109" s="1573"/>
      <c r="C109" s="540" t="s">
        <v>105</v>
      </c>
      <c r="D109" s="66"/>
      <c r="E109" s="630">
        <f>SUM(E110:E111)</f>
        <v>25</v>
      </c>
      <c r="F109" s="630">
        <f>SUM(F110:F111)</f>
        <v>35</v>
      </c>
      <c r="G109" s="630">
        <f>SUM(G110:G111)</f>
        <v>14</v>
      </c>
      <c r="H109" s="630">
        <f>SUM(H110:H111)</f>
        <v>8</v>
      </c>
      <c r="I109" s="630">
        <f>SUM(I110:I111)</f>
        <v>1</v>
      </c>
      <c r="J109" s="630">
        <f>SUM(J110:J111)</f>
        <v>0</v>
      </c>
      <c r="K109" s="630">
        <f>SUM(K110:K111)</f>
        <v>0</v>
      </c>
      <c r="L109" s="630">
        <f>SUM(E109:K109)</f>
        <v>83</v>
      </c>
      <c r="M109" s="630">
        <f>SUM(M110:M111)</f>
        <v>13</v>
      </c>
      <c r="N109" s="630">
        <f>SUM(N110:N111)</f>
        <v>28</v>
      </c>
      <c r="O109" s="630">
        <f>SUM(O110:O111)</f>
        <v>11</v>
      </c>
      <c r="P109" s="630">
        <f>SUM(P110:P111)</f>
        <v>6</v>
      </c>
      <c r="Q109" s="630">
        <f>SUM(Q110:Q111)</f>
        <v>1</v>
      </c>
      <c r="R109" s="630">
        <f>SUM(R110:R111)</f>
        <v>0</v>
      </c>
      <c r="S109" s="630">
        <f>SUM(S110:S111)</f>
        <v>0</v>
      </c>
      <c r="T109" s="1976">
        <f>SUM(M109:S109)</f>
        <v>59</v>
      </c>
      <c r="W109" s="582"/>
      <c r="X109" s="582"/>
      <c r="Y109" s="582"/>
      <c r="Z109" s="582"/>
      <c r="AA109" s="582"/>
      <c r="AB109" s="582"/>
      <c r="AC109" s="582"/>
      <c r="AD109" s="582"/>
      <c r="AE109" s="582"/>
      <c r="AF109" s="582"/>
      <c r="AG109" s="582"/>
      <c r="AH109" s="582"/>
      <c r="AI109" s="582"/>
      <c r="AJ109" s="582"/>
      <c r="AK109" s="582"/>
    </row>
    <row r="110" spans="1:37" ht="11.1" customHeight="1">
      <c r="B110" s="1573"/>
      <c r="C110" s="540"/>
      <c r="D110" s="66" t="s">
        <v>192</v>
      </c>
      <c r="E110" s="2197">
        <v>22</v>
      </c>
      <c r="F110" s="2197">
        <v>32</v>
      </c>
      <c r="G110" s="2197">
        <v>13</v>
      </c>
      <c r="H110" s="2197">
        <v>5</v>
      </c>
      <c r="I110" s="2197">
        <v>1</v>
      </c>
      <c r="J110" s="2197">
        <v>0</v>
      </c>
      <c r="K110" s="2197">
        <v>0</v>
      </c>
      <c r="L110" s="1940">
        <f>SUM(E110:K110)</f>
        <v>73</v>
      </c>
      <c r="M110" s="2197">
        <v>10</v>
      </c>
      <c r="N110" s="2197">
        <v>25</v>
      </c>
      <c r="O110" s="2197">
        <v>10</v>
      </c>
      <c r="P110" s="2197">
        <v>4</v>
      </c>
      <c r="Q110" s="2197">
        <v>1</v>
      </c>
      <c r="R110" s="2197">
        <v>0</v>
      </c>
      <c r="S110" s="2197">
        <v>0</v>
      </c>
      <c r="T110" s="2193">
        <f>SUM(M110:S110)</f>
        <v>50</v>
      </c>
      <c r="W110" s="582"/>
      <c r="X110" s="582"/>
      <c r="Y110" s="582"/>
      <c r="Z110" s="582"/>
      <c r="AA110" s="582"/>
      <c r="AB110" s="582"/>
      <c r="AC110" s="582"/>
      <c r="AD110" s="582"/>
      <c r="AE110" s="582"/>
      <c r="AF110" s="582"/>
      <c r="AG110" s="582"/>
      <c r="AH110" s="582"/>
      <c r="AI110" s="582"/>
      <c r="AJ110" s="582"/>
      <c r="AK110" s="582"/>
    </row>
    <row r="111" spans="1:37" ht="11.1" customHeight="1">
      <c r="B111" s="1571"/>
      <c r="C111" s="292"/>
      <c r="D111" s="66" t="s">
        <v>191</v>
      </c>
      <c r="E111" s="2197">
        <v>3</v>
      </c>
      <c r="F111" s="2197">
        <v>3</v>
      </c>
      <c r="G111" s="2197">
        <v>1</v>
      </c>
      <c r="H111" s="2197">
        <v>3</v>
      </c>
      <c r="I111" s="2197">
        <v>0</v>
      </c>
      <c r="J111" s="2197">
        <v>0</v>
      </c>
      <c r="K111" s="2197">
        <v>0</v>
      </c>
      <c r="L111" s="1940">
        <f>SUM(E111:K111)</f>
        <v>10</v>
      </c>
      <c r="M111" s="2197">
        <v>3</v>
      </c>
      <c r="N111" s="2197">
        <v>3</v>
      </c>
      <c r="O111" s="2197">
        <v>1</v>
      </c>
      <c r="P111" s="2197">
        <v>2</v>
      </c>
      <c r="Q111" s="2197">
        <v>0</v>
      </c>
      <c r="R111" s="2197">
        <v>0</v>
      </c>
      <c r="S111" s="2197">
        <v>0</v>
      </c>
      <c r="T111" s="2193">
        <f>SUM(M111:S111)</f>
        <v>9</v>
      </c>
      <c r="W111" s="582"/>
      <c r="X111" s="582"/>
      <c r="Y111" s="582"/>
      <c r="Z111" s="582"/>
      <c r="AA111" s="582"/>
      <c r="AB111" s="582"/>
      <c r="AC111" s="582"/>
      <c r="AD111" s="582"/>
      <c r="AE111" s="582"/>
      <c r="AF111" s="582"/>
      <c r="AG111" s="582"/>
      <c r="AH111" s="582"/>
      <c r="AI111" s="582"/>
      <c r="AJ111" s="582"/>
      <c r="AK111" s="582"/>
    </row>
    <row r="112" spans="1:37" ht="12" customHeight="1">
      <c r="B112" s="1570">
        <v>1408</v>
      </c>
      <c r="C112" s="338" t="s">
        <v>28</v>
      </c>
      <c r="D112" s="337"/>
      <c r="E112" s="1971">
        <f>SUM(E115,E119,E113)</f>
        <v>163</v>
      </c>
      <c r="F112" s="1971">
        <f>SUM(F115,F119,F113)</f>
        <v>253</v>
      </c>
      <c r="G112" s="1971">
        <f>SUM(G115,G119,G113)</f>
        <v>103</v>
      </c>
      <c r="H112" s="1971">
        <f>SUM(H115,H119,H113)</f>
        <v>78</v>
      </c>
      <c r="I112" s="1971">
        <f>SUM(I115,I119,I113)</f>
        <v>32</v>
      </c>
      <c r="J112" s="1971">
        <f>SUM(J115,J119,J113)</f>
        <v>28</v>
      </c>
      <c r="K112" s="1971">
        <f>SUM(K115,K119,K113)</f>
        <v>41</v>
      </c>
      <c r="L112" s="1971">
        <f>SUM(E112:K112)</f>
        <v>698</v>
      </c>
      <c r="M112" s="1971">
        <f>SUM(M115,M119,M113)</f>
        <v>91</v>
      </c>
      <c r="N112" s="1971">
        <f>SUM(N115,N119,N113)</f>
        <v>116</v>
      </c>
      <c r="O112" s="1971">
        <f>SUM(O115,O119,O113)</f>
        <v>46</v>
      </c>
      <c r="P112" s="1971">
        <f>SUM(P115,P119,P113)</f>
        <v>48</v>
      </c>
      <c r="Q112" s="1971">
        <f>SUM(Q115,Q119,Q113)</f>
        <v>29</v>
      </c>
      <c r="R112" s="1971">
        <f>SUM(R115,R119,R113)</f>
        <v>28</v>
      </c>
      <c r="S112" s="1971">
        <f>SUM(S115,S119,S113)</f>
        <v>39</v>
      </c>
      <c r="T112" s="2196">
        <f>SUM(T115,T119,T113)</f>
        <v>397</v>
      </c>
      <c r="W112" s="582"/>
      <c r="X112" s="582"/>
      <c r="Y112" s="582"/>
      <c r="Z112" s="582"/>
      <c r="AA112" s="582"/>
      <c r="AB112" s="582"/>
      <c r="AC112" s="582"/>
      <c r="AD112" s="582"/>
      <c r="AE112" s="582"/>
      <c r="AF112" s="582"/>
      <c r="AG112" s="582"/>
      <c r="AH112" s="582"/>
      <c r="AI112" s="582"/>
      <c r="AJ112" s="582"/>
      <c r="AK112" s="582"/>
    </row>
    <row r="113" spans="1:37" ht="10.5" customHeight="1">
      <c r="B113" s="1573"/>
      <c r="C113" s="540" t="s">
        <v>23</v>
      </c>
      <c r="D113" s="319"/>
      <c r="E113" s="630">
        <f>E114</f>
        <v>161</v>
      </c>
      <c r="F113" s="630">
        <f>F114</f>
        <v>246</v>
      </c>
      <c r="G113" s="630">
        <f>G114</f>
        <v>99</v>
      </c>
      <c r="H113" s="630">
        <f>H114</f>
        <v>49</v>
      </c>
      <c r="I113" s="630">
        <f>I114</f>
        <v>2</v>
      </c>
      <c r="J113" s="630">
        <f>J114</f>
        <v>1</v>
      </c>
      <c r="K113" s="630">
        <f>K114</f>
        <v>0</v>
      </c>
      <c r="L113" s="2195">
        <f>SUM(E113:K113)</f>
        <v>558</v>
      </c>
      <c r="M113" s="630">
        <f>M114</f>
        <v>89</v>
      </c>
      <c r="N113" s="630">
        <f>N114</f>
        <v>112</v>
      </c>
      <c r="O113" s="630">
        <f>O114</f>
        <v>42</v>
      </c>
      <c r="P113" s="630">
        <f>P114</f>
        <v>20</v>
      </c>
      <c r="Q113" s="630">
        <f>Q114</f>
        <v>0</v>
      </c>
      <c r="R113" s="630">
        <f>R114</f>
        <v>1</v>
      </c>
      <c r="S113" s="630">
        <f>S114</f>
        <v>0</v>
      </c>
      <c r="T113" s="2194">
        <f>SUM(M113:S113)</f>
        <v>264</v>
      </c>
      <c r="W113" s="582"/>
      <c r="X113" s="582"/>
      <c r="Y113" s="582"/>
      <c r="Z113" s="582"/>
      <c r="AA113" s="582"/>
      <c r="AB113" s="582"/>
      <c r="AC113" s="582"/>
      <c r="AD113" s="582"/>
      <c r="AE113" s="582"/>
      <c r="AF113" s="582"/>
      <c r="AG113" s="582"/>
      <c r="AH113" s="582"/>
      <c r="AI113" s="582"/>
      <c r="AJ113" s="582"/>
      <c r="AK113" s="582"/>
    </row>
    <row r="114" spans="1:37" s="85" customFormat="1" ht="10.5" customHeight="1">
      <c r="A114" s="295"/>
      <c r="B114" s="1573"/>
      <c r="C114" s="357"/>
      <c r="D114" s="66" t="s">
        <v>190</v>
      </c>
      <c r="E114" s="1940">
        <v>161</v>
      </c>
      <c r="F114" s="1940">
        <v>246</v>
      </c>
      <c r="G114" s="1940">
        <v>99</v>
      </c>
      <c r="H114" s="1940">
        <v>49</v>
      </c>
      <c r="I114" s="1940">
        <v>2</v>
      </c>
      <c r="J114" s="1940">
        <v>1</v>
      </c>
      <c r="K114" s="1940">
        <v>0</v>
      </c>
      <c r="L114" s="1940">
        <f>SUM(E114:K114)</f>
        <v>558</v>
      </c>
      <c r="M114" s="1940">
        <v>89</v>
      </c>
      <c r="N114" s="1940">
        <v>112</v>
      </c>
      <c r="O114" s="1940">
        <v>42</v>
      </c>
      <c r="P114" s="1940">
        <v>20</v>
      </c>
      <c r="Q114" s="1940">
        <v>0</v>
      </c>
      <c r="R114" s="1940">
        <v>1</v>
      </c>
      <c r="S114" s="1940">
        <v>0</v>
      </c>
      <c r="T114" s="2193">
        <f>SUM(M114:S114)</f>
        <v>264</v>
      </c>
      <c r="W114" s="2189"/>
      <c r="X114" s="2189"/>
      <c r="Y114" s="2189"/>
      <c r="Z114" s="2189"/>
      <c r="AA114" s="2189"/>
      <c r="AB114" s="2189"/>
      <c r="AC114" s="2189"/>
      <c r="AD114" s="2189"/>
      <c r="AE114" s="2189"/>
      <c r="AF114" s="2189"/>
      <c r="AG114" s="2189"/>
      <c r="AH114" s="2189"/>
      <c r="AI114" s="2189"/>
      <c r="AJ114" s="2189"/>
      <c r="AK114" s="2189"/>
    </row>
    <row r="115" spans="1:37" ht="10.5" customHeight="1">
      <c r="B115" s="1573"/>
      <c r="C115" s="540" t="s">
        <v>45</v>
      </c>
      <c r="D115" s="66"/>
      <c r="E115" s="630">
        <f>SUM(E116:E118)</f>
        <v>0</v>
      </c>
      <c r="F115" s="630">
        <f>SUM(F116:F118)</f>
        <v>2</v>
      </c>
      <c r="G115" s="630">
        <f>SUM(G116:G118)</f>
        <v>1</v>
      </c>
      <c r="H115" s="630">
        <f>SUM(H116:H118)</f>
        <v>10</v>
      </c>
      <c r="I115" s="630">
        <f>SUM(I116:I118)</f>
        <v>11</v>
      </c>
      <c r="J115" s="630">
        <f>SUM(J116:J118)</f>
        <v>11</v>
      </c>
      <c r="K115" s="630">
        <f>SUM(K116:K118)</f>
        <v>14</v>
      </c>
      <c r="L115" s="630">
        <f>SUM(E115:K115)</f>
        <v>49</v>
      </c>
      <c r="M115" s="630">
        <f>SUM(M116:M118)</f>
        <v>0</v>
      </c>
      <c r="N115" s="630">
        <f>SUM(N116:N118)</f>
        <v>2</v>
      </c>
      <c r="O115" s="630">
        <f>SUM(O116:O118)</f>
        <v>1</v>
      </c>
      <c r="P115" s="630">
        <f>SUM(P116:P118)</f>
        <v>10</v>
      </c>
      <c r="Q115" s="630">
        <f>SUM(Q116:Q118)</f>
        <v>10</v>
      </c>
      <c r="R115" s="630">
        <f>SUM(R116:R118)</f>
        <v>11</v>
      </c>
      <c r="S115" s="630">
        <f>SUM(S116:S118)</f>
        <v>14</v>
      </c>
      <c r="T115" s="1976">
        <f>SUM(M115:S115)</f>
        <v>48</v>
      </c>
      <c r="W115" s="582"/>
      <c r="X115" s="582"/>
      <c r="Y115" s="582"/>
      <c r="Z115" s="582"/>
      <c r="AA115" s="582"/>
      <c r="AB115" s="582"/>
      <c r="AC115" s="582"/>
      <c r="AD115" s="582"/>
      <c r="AE115" s="582"/>
      <c r="AF115" s="582"/>
      <c r="AG115" s="582"/>
      <c r="AH115" s="582"/>
      <c r="AI115" s="582"/>
      <c r="AJ115" s="582"/>
      <c r="AK115" s="582"/>
    </row>
    <row r="116" spans="1:37" s="85" customFormat="1" ht="10.5" customHeight="1">
      <c r="A116" s="295"/>
      <c r="B116" s="1573"/>
      <c r="C116" s="540"/>
      <c r="D116" s="66" t="s">
        <v>188</v>
      </c>
      <c r="E116" s="2197">
        <v>0</v>
      </c>
      <c r="F116" s="2197">
        <v>1</v>
      </c>
      <c r="G116" s="2197">
        <v>0</v>
      </c>
      <c r="H116" s="2197">
        <v>3</v>
      </c>
      <c r="I116" s="2197">
        <v>5</v>
      </c>
      <c r="J116" s="2197">
        <v>2</v>
      </c>
      <c r="K116" s="2197">
        <v>6</v>
      </c>
      <c r="L116" s="1940">
        <f>SUM(E116:K116)</f>
        <v>17</v>
      </c>
      <c r="M116" s="2197">
        <v>0</v>
      </c>
      <c r="N116" s="2197">
        <v>1</v>
      </c>
      <c r="O116" s="2197">
        <v>0</v>
      </c>
      <c r="P116" s="2197">
        <v>3</v>
      </c>
      <c r="Q116" s="2197">
        <v>4</v>
      </c>
      <c r="R116" s="2197">
        <v>2</v>
      </c>
      <c r="S116" s="2197">
        <v>6</v>
      </c>
      <c r="T116" s="2193">
        <f>SUM(M116:S116)</f>
        <v>16</v>
      </c>
      <c r="W116" s="2189"/>
      <c r="X116" s="2189"/>
      <c r="Y116" s="2189"/>
      <c r="Z116" s="2189"/>
      <c r="AA116" s="2189"/>
      <c r="AB116" s="2189"/>
      <c r="AC116" s="2189"/>
      <c r="AD116" s="2189"/>
      <c r="AE116" s="2189"/>
      <c r="AF116" s="2189"/>
      <c r="AG116" s="2189"/>
      <c r="AH116" s="2189"/>
      <c r="AI116" s="2189"/>
      <c r="AJ116" s="2189"/>
      <c r="AK116" s="2189"/>
    </row>
    <row r="117" spans="1:37" s="85" customFormat="1" ht="10.5" customHeight="1">
      <c r="A117" s="295"/>
      <c r="B117" s="1573"/>
      <c r="C117" s="540"/>
      <c r="D117" s="66" t="s">
        <v>273</v>
      </c>
      <c r="E117" s="2197">
        <v>0</v>
      </c>
      <c r="F117" s="2197">
        <v>1</v>
      </c>
      <c r="G117" s="2197">
        <v>0</v>
      </c>
      <c r="H117" s="2197">
        <v>3</v>
      </c>
      <c r="I117" s="2197">
        <v>5</v>
      </c>
      <c r="J117" s="2197">
        <v>3</v>
      </c>
      <c r="K117" s="2197">
        <v>5</v>
      </c>
      <c r="L117" s="1940">
        <f>SUM(E117:K117)</f>
        <v>17</v>
      </c>
      <c r="M117" s="2197">
        <v>0</v>
      </c>
      <c r="N117" s="2197">
        <v>1</v>
      </c>
      <c r="O117" s="2197">
        <v>0</v>
      </c>
      <c r="P117" s="2197">
        <v>3</v>
      </c>
      <c r="Q117" s="2197">
        <v>5</v>
      </c>
      <c r="R117" s="2197">
        <v>3</v>
      </c>
      <c r="S117" s="2197">
        <v>5</v>
      </c>
      <c r="T117" s="2193">
        <f>SUM(M117:S117)</f>
        <v>17</v>
      </c>
      <c r="W117" s="2189"/>
      <c r="X117" s="2189"/>
      <c r="Y117" s="2189"/>
      <c r="Z117" s="2189"/>
      <c r="AA117" s="2189"/>
      <c r="AB117" s="2189"/>
      <c r="AC117" s="2189"/>
      <c r="AD117" s="2189"/>
      <c r="AE117" s="2189"/>
      <c r="AF117" s="2189"/>
      <c r="AG117" s="2189"/>
      <c r="AH117" s="2189"/>
      <c r="AI117" s="2189"/>
      <c r="AJ117" s="2189"/>
      <c r="AK117" s="2189"/>
    </row>
    <row r="118" spans="1:37" s="85" customFormat="1" ht="10.5" customHeight="1">
      <c r="A118" s="295"/>
      <c r="B118" s="1573"/>
      <c r="C118" s="540"/>
      <c r="D118" s="66" t="s">
        <v>271</v>
      </c>
      <c r="E118" s="2197">
        <v>0</v>
      </c>
      <c r="F118" s="2197">
        <v>0</v>
      </c>
      <c r="G118" s="2197">
        <v>1</v>
      </c>
      <c r="H118" s="2197">
        <v>4</v>
      </c>
      <c r="I118" s="2197">
        <v>1</v>
      </c>
      <c r="J118" s="2197">
        <v>6</v>
      </c>
      <c r="K118" s="2197">
        <v>3</v>
      </c>
      <c r="L118" s="1940">
        <f>SUM(E118:K118)</f>
        <v>15</v>
      </c>
      <c r="M118" s="2197">
        <v>0</v>
      </c>
      <c r="N118" s="2197">
        <v>0</v>
      </c>
      <c r="O118" s="2197">
        <v>1</v>
      </c>
      <c r="P118" s="2197">
        <v>4</v>
      </c>
      <c r="Q118" s="2197">
        <v>1</v>
      </c>
      <c r="R118" s="2197">
        <v>6</v>
      </c>
      <c r="S118" s="2197">
        <v>3</v>
      </c>
      <c r="T118" s="2193">
        <f>SUM(M118:S118)</f>
        <v>15</v>
      </c>
      <c r="W118" s="2189"/>
      <c r="X118" s="2189"/>
      <c r="Y118" s="2189"/>
      <c r="Z118" s="2189"/>
      <c r="AA118" s="2189"/>
      <c r="AB118" s="2189"/>
      <c r="AC118" s="2189"/>
      <c r="AD118" s="2189"/>
      <c r="AE118" s="2189"/>
      <c r="AF118" s="2189"/>
      <c r="AG118" s="2189"/>
      <c r="AH118" s="2189"/>
      <c r="AI118" s="2189"/>
      <c r="AJ118" s="2189"/>
      <c r="AK118" s="2189"/>
    </row>
    <row r="119" spans="1:37" ht="10.5" customHeight="1">
      <c r="B119" s="1573"/>
      <c r="C119" s="540" t="s">
        <v>46</v>
      </c>
      <c r="D119" s="364"/>
      <c r="E119" s="630">
        <f>SUM(E120)</f>
        <v>2</v>
      </c>
      <c r="F119" s="630">
        <f>SUM(F120)</f>
        <v>5</v>
      </c>
      <c r="G119" s="630">
        <f>SUM(G120)</f>
        <v>3</v>
      </c>
      <c r="H119" s="630">
        <f>SUM(H120)</f>
        <v>19</v>
      </c>
      <c r="I119" s="630">
        <f>SUM(I120)</f>
        <v>19</v>
      </c>
      <c r="J119" s="630">
        <f>SUM(J120)</f>
        <v>16</v>
      </c>
      <c r="K119" s="630">
        <f>SUM(K120)</f>
        <v>27</v>
      </c>
      <c r="L119" s="630">
        <f>SUM(E119:K119)</f>
        <v>91</v>
      </c>
      <c r="M119" s="630">
        <f>SUM(M120)</f>
        <v>2</v>
      </c>
      <c r="N119" s="630">
        <f>SUM(N120)</f>
        <v>2</v>
      </c>
      <c r="O119" s="630">
        <f>SUM(O120)</f>
        <v>3</v>
      </c>
      <c r="P119" s="630">
        <f>SUM(P120)</f>
        <v>18</v>
      </c>
      <c r="Q119" s="630">
        <f>SUM(Q120)</f>
        <v>19</v>
      </c>
      <c r="R119" s="630">
        <f>SUM(R120)</f>
        <v>16</v>
      </c>
      <c r="S119" s="630">
        <f>SUM(S120)</f>
        <v>25</v>
      </c>
      <c r="T119" s="1976">
        <f>SUM(M119:S119)</f>
        <v>85</v>
      </c>
      <c r="W119" s="582"/>
      <c r="X119" s="582"/>
      <c r="Y119" s="582"/>
      <c r="Z119" s="582"/>
      <c r="AA119" s="582"/>
      <c r="AB119" s="582"/>
      <c r="AC119" s="582"/>
      <c r="AD119" s="582"/>
      <c r="AE119" s="582"/>
      <c r="AF119" s="582"/>
      <c r="AG119" s="582"/>
      <c r="AH119" s="582"/>
      <c r="AI119" s="582"/>
      <c r="AJ119" s="582"/>
      <c r="AK119" s="582"/>
    </row>
    <row r="120" spans="1:37" ht="10.5" customHeight="1">
      <c r="B120" s="1573"/>
      <c r="C120" s="292"/>
      <c r="D120" s="66" t="s">
        <v>185</v>
      </c>
      <c r="E120" s="2197">
        <v>2</v>
      </c>
      <c r="F120" s="2197">
        <v>5</v>
      </c>
      <c r="G120" s="2197">
        <v>3</v>
      </c>
      <c r="H120" s="2197">
        <v>19</v>
      </c>
      <c r="I120" s="2197">
        <v>19</v>
      </c>
      <c r="J120" s="2197">
        <v>16</v>
      </c>
      <c r="K120" s="2197">
        <v>27</v>
      </c>
      <c r="L120" s="1940">
        <f>SUM(E120:K120)</f>
        <v>91</v>
      </c>
      <c r="M120" s="2197">
        <v>2</v>
      </c>
      <c r="N120" s="2197">
        <v>2</v>
      </c>
      <c r="O120" s="2197">
        <v>3</v>
      </c>
      <c r="P120" s="2197">
        <v>18</v>
      </c>
      <c r="Q120" s="2197">
        <v>19</v>
      </c>
      <c r="R120" s="2197">
        <v>16</v>
      </c>
      <c r="S120" s="2197">
        <v>25</v>
      </c>
      <c r="T120" s="2193">
        <f>SUM(M120:S120)</f>
        <v>85</v>
      </c>
      <c r="W120" s="582"/>
      <c r="X120" s="582"/>
      <c r="Y120" s="582"/>
      <c r="Z120" s="582"/>
      <c r="AA120" s="582"/>
      <c r="AB120" s="582"/>
      <c r="AC120" s="582"/>
      <c r="AD120" s="582"/>
      <c r="AE120" s="582"/>
      <c r="AF120" s="582"/>
      <c r="AG120" s="582"/>
      <c r="AH120" s="582"/>
      <c r="AI120" s="582"/>
      <c r="AJ120" s="582"/>
      <c r="AK120" s="582"/>
    </row>
    <row r="121" spans="1:37" ht="12" customHeight="1">
      <c r="B121" s="1570">
        <v>1624</v>
      </c>
      <c r="C121" s="338" t="s">
        <v>56</v>
      </c>
      <c r="D121" s="78"/>
      <c r="E121" s="1971">
        <f>SUM(E122,E124)</f>
        <v>0</v>
      </c>
      <c r="F121" s="1971">
        <f>SUM(F122,F124)</f>
        <v>4</v>
      </c>
      <c r="G121" s="1971">
        <f>SUM(G122,G124)</f>
        <v>0</v>
      </c>
      <c r="H121" s="1971">
        <f>SUM(H122,H124)</f>
        <v>3</v>
      </c>
      <c r="I121" s="1971">
        <f>SUM(I122,I124)</f>
        <v>0</v>
      </c>
      <c r="J121" s="1971">
        <f>SUM(J122,J124)</f>
        <v>0</v>
      </c>
      <c r="K121" s="1971">
        <f>SUM(K122,K124)</f>
        <v>0</v>
      </c>
      <c r="L121" s="1971">
        <f>SUM(E121:K121)</f>
        <v>7</v>
      </c>
      <c r="M121" s="1971">
        <f>SUM(M122,M124)</f>
        <v>0</v>
      </c>
      <c r="N121" s="1971">
        <f>SUM(N122,N124)</f>
        <v>4</v>
      </c>
      <c r="O121" s="1971">
        <f>SUM(O122,O124)</f>
        <v>0</v>
      </c>
      <c r="P121" s="1971">
        <f>SUM(P122,P124)</f>
        <v>3</v>
      </c>
      <c r="Q121" s="1971">
        <f>SUM(Q122,Q124)</f>
        <v>0</v>
      </c>
      <c r="R121" s="1971">
        <f>SUM(R122,R124)</f>
        <v>0</v>
      </c>
      <c r="S121" s="1971">
        <f>SUM(S122,S124)</f>
        <v>0</v>
      </c>
      <c r="T121" s="2196">
        <f>SUM(T122,T124)</f>
        <v>7</v>
      </c>
      <c r="W121" s="582"/>
      <c r="X121" s="582"/>
      <c r="Y121" s="582"/>
      <c r="Z121" s="582"/>
      <c r="AA121" s="582"/>
      <c r="AB121" s="582"/>
      <c r="AC121" s="582"/>
      <c r="AD121" s="582"/>
      <c r="AE121" s="582"/>
      <c r="AF121" s="582"/>
      <c r="AG121" s="582"/>
      <c r="AH121" s="582"/>
      <c r="AI121" s="582"/>
      <c r="AJ121" s="582"/>
      <c r="AK121" s="582"/>
    </row>
    <row r="122" spans="1:37" ht="10.5" customHeight="1">
      <c r="B122" s="1573"/>
      <c r="C122" s="540" t="s">
        <v>41</v>
      </c>
      <c r="D122" s="102"/>
      <c r="E122" s="2195">
        <f>E123</f>
        <v>0</v>
      </c>
      <c r="F122" s="2195">
        <f>F123</f>
        <v>4</v>
      </c>
      <c r="G122" s="2195">
        <f>G123</f>
        <v>0</v>
      </c>
      <c r="H122" s="2195">
        <f>H123</f>
        <v>3</v>
      </c>
      <c r="I122" s="2195">
        <f>I123</f>
        <v>0</v>
      </c>
      <c r="J122" s="2195">
        <f>J123</f>
        <v>0</v>
      </c>
      <c r="K122" s="2195">
        <f>K123</f>
        <v>0</v>
      </c>
      <c r="L122" s="2195">
        <f>SUM(E122:K122)</f>
        <v>7</v>
      </c>
      <c r="M122" s="2195">
        <f>M123</f>
        <v>0</v>
      </c>
      <c r="N122" s="2195">
        <f>N123</f>
        <v>4</v>
      </c>
      <c r="O122" s="2195">
        <f>O123</f>
        <v>0</v>
      </c>
      <c r="P122" s="2195">
        <f>P123</f>
        <v>3</v>
      </c>
      <c r="Q122" s="2195">
        <f>Q123</f>
        <v>0</v>
      </c>
      <c r="R122" s="2195">
        <f>R123</f>
        <v>0</v>
      </c>
      <c r="S122" s="2195">
        <f>S123</f>
        <v>0</v>
      </c>
      <c r="T122" s="2194">
        <f>SUM(M122:S122)</f>
        <v>7</v>
      </c>
      <c r="W122" s="582"/>
      <c r="X122" s="582"/>
      <c r="Y122" s="582"/>
      <c r="Z122" s="582"/>
      <c r="AA122" s="582"/>
      <c r="AB122" s="582"/>
      <c r="AC122" s="582"/>
      <c r="AD122" s="582"/>
      <c r="AE122" s="582"/>
      <c r="AF122" s="582"/>
      <c r="AG122" s="582"/>
      <c r="AH122" s="582"/>
      <c r="AI122" s="582"/>
      <c r="AJ122" s="582"/>
      <c r="AK122" s="582"/>
    </row>
    <row r="123" spans="1:37" s="85" customFormat="1" ht="10.5" customHeight="1">
      <c r="A123" s="295"/>
      <c r="B123" s="1573"/>
      <c r="C123" s="357"/>
      <c r="D123" s="66" t="s">
        <v>184</v>
      </c>
      <c r="E123" s="1940">
        <v>0</v>
      </c>
      <c r="F123" s="1940">
        <v>4</v>
      </c>
      <c r="G123" s="1940">
        <v>0</v>
      </c>
      <c r="H123" s="1940">
        <v>3</v>
      </c>
      <c r="I123" s="1940">
        <v>0</v>
      </c>
      <c r="J123" s="1940">
        <v>0</v>
      </c>
      <c r="K123" s="1940">
        <v>0</v>
      </c>
      <c r="L123" s="1940">
        <f>SUM(E123:K123)</f>
        <v>7</v>
      </c>
      <c r="M123" s="1940">
        <v>0</v>
      </c>
      <c r="N123" s="1940">
        <v>4</v>
      </c>
      <c r="O123" s="1940">
        <v>0</v>
      </c>
      <c r="P123" s="1940">
        <v>3</v>
      </c>
      <c r="Q123" s="1940">
        <v>0</v>
      </c>
      <c r="R123" s="1940">
        <v>0</v>
      </c>
      <c r="S123" s="1940">
        <v>0</v>
      </c>
      <c r="T123" s="2193">
        <f>SUM(M123:S123)</f>
        <v>7</v>
      </c>
      <c r="W123" s="2189"/>
      <c r="X123" s="2189"/>
      <c r="Y123" s="2189"/>
      <c r="Z123" s="2189"/>
      <c r="AA123" s="2189"/>
      <c r="AB123" s="2189"/>
      <c r="AC123" s="2189"/>
      <c r="AD123" s="2189"/>
      <c r="AE123" s="2189"/>
      <c r="AF123" s="2189"/>
      <c r="AG123" s="2189"/>
      <c r="AH123" s="2189"/>
      <c r="AI123" s="2189"/>
      <c r="AJ123" s="2189"/>
      <c r="AK123" s="2189"/>
    </row>
    <row r="124" spans="1:37" ht="10.5" customHeight="1">
      <c r="B124" s="1573"/>
      <c r="C124" s="540" t="s">
        <v>62</v>
      </c>
      <c r="D124" s="66"/>
      <c r="E124" s="630">
        <f>E125</f>
        <v>0</v>
      </c>
      <c r="F124" s="630">
        <f>F125</f>
        <v>0</v>
      </c>
      <c r="G124" s="630">
        <f>G125</f>
        <v>0</v>
      </c>
      <c r="H124" s="630">
        <f>H125</f>
        <v>0</v>
      </c>
      <c r="I124" s="630">
        <f>I125</f>
        <v>0</v>
      </c>
      <c r="J124" s="630">
        <f>J125</f>
        <v>0</v>
      </c>
      <c r="K124" s="630">
        <f>K125</f>
        <v>0</v>
      </c>
      <c r="L124" s="630">
        <f>SUM(E124:K124)</f>
        <v>0</v>
      </c>
      <c r="M124" s="630">
        <f>M125</f>
        <v>0</v>
      </c>
      <c r="N124" s="630">
        <f>N125</f>
        <v>0</v>
      </c>
      <c r="O124" s="630">
        <f>O125</f>
        <v>0</v>
      </c>
      <c r="P124" s="630">
        <f>P125</f>
        <v>0</v>
      </c>
      <c r="Q124" s="630">
        <f>Q125</f>
        <v>0</v>
      </c>
      <c r="R124" s="630">
        <f>R125</f>
        <v>0</v>
      </c>
      <c r="S124" s="630">
        <f>S125</f>
        <v>0</v>
      </c>
      <c r="T124" s="1976">
        <f>SUM(M124:S124)</f>
        <v>0</v>
      </c>
      <c r="W124" s="582"/>
      <c r="X124" s="582"/>
      <c r="Y124" s="582"/>
      <c r="Z124" s="582"/>
      <c r="AA124" s="582"/>
      <c r="AB124" s="582"/>
      <c r="AC124" s="582"/>
      <c r="AD124" s="582"/>
      <c r="AE124" s="582"/>
      <c r="AF124" s="582"/>
      <c r="AG124" s="582"/>
      <c r="AH124" s="582"/>
      <c r="AI124" s="582"/>
      <c r="AJ124" s="582"/>
      <c r="AK124" s="582"/>
    </row>
    <row r="125" spans="1:37" s="85" customFormat="1" ht="10.5" customHeight="1">
      <c r="A125" s="295"/>
      <c r="B125" s="1571"/>
      <c r="C125" s="2192"/>
      <c r="D125" s="66" t="s">
        <v>183</v>
      </c>
      <c r="E125" s="1940">
        <v>0</v>
      </c>
      <c r="F125" s="1940">
        <v>0</v>
      </c>
      <c r="G125" s="1940">
        <v>0</v>
      </c>
      <c r="H125" s="1940">
        <v>0</v>
      </c>
      <c r="I125" s="1940">
        <v>0</v>
      </c>
      <c r="J125" s="1940">
        <v>0</v>
      </c>
      <c r="K125" s="1940">
        <v>0</v>
      </c>
      <c r="L125" s="2191">
        <f>SUM(E125:K125)</f>
        <v>0</v>
      </c>
      <c r="M125" s="1940">
        <v>0</v>
      </c>
      <c r="N125" s="1940">
        <v>0</v>
      </c>
      <c r="O125" s="1940">
        <v>0</v>
      </c>
      <c r="P125" s="1940">
        <v>0</v>
      </c>
      <c r="Q125" s="1940">
        <v>0</v>
      </c>
      <c r="R125" s="1940">
        <v>0</v>
      </c>
      <c r="S125" s="1940">
        <v>0</v>
      </c>
      <c r="T125" s="2190">
        <f>SUM(M125:S125)</f>
        <v>0</v>
      </c>
      <c r="W125" s="2189"/>
      <c r="X125" s="2189"/>
      <c r="Y125" s="2189"/>
      <c r="Z125" s="2189"/>
      <c r="AA125" s="2189"/>
      <c r="AB125" s="2189"/>
      <c r="AC125" s="2189"/>
      <c r="AD125" s="2189"/>
      <c r="AE125" s="2189"/>
      <c r="AF125" s="2189"/>
      <c r="AG125" s="2189"/>
      <c r="AH125" s="2189"/>
      <c r="AI125" s="2189"/>
      <c r="AJ125" s="2189"/>
      <c r="AK125" s="2189"/>
    </row>
    <row r="126" spans="1:37" ht="12" customHeight="1">
      <c r="C126" s="2188" t="s">
        <v>6</v>
      </c>
      <c r="D126" s="2187"/>
      <c r="E126" s="136">
        <f>SUM(E7+E28+E59+E71+E76+E94+E105+E112+E121)</f>
        <v>3303</v>
      </c>
      <c r="F126" s="136">
        <f>SUM(F7+F28+F59+F71+F76+F94+F105+F112+F121)</f>
        <v>4315</v>
      </c>
      <c r="G126" s="136">
        <f>SUM(G7+G28+G59+G71+G76+G94+G105+G112+G121)</f>
        <v>1357</v>
      </c>
      <c r="H126" s="136">
        <f>SUM(H7+H28+H59+H71+H76+H94+H105+H112+H121)</f>
        <v>1156</v>
      </c>
      <c r="I126" s="136">
        <f>SUM(I7+I28+I59+I71+I76+I94+I105+I112+I121)</f>
        <v>155</v>
      </c>
      <c r="J126" s="136">
        <f>SUM(J7+J28+J59+J71+J76+J94+J105+J112+J121)</f>
        <v>65</v>
      </c>
      <c r="K126" s="136">
        <f>SUM(K7+K28+K59+K71+K76+K94+K105+K112+K121)</f>
        <v>98</v>
      </c>
      <c r="L126" s="136">
        <f>SUM(L7+L28+L59+L71+L76+L94+L105+L112+L121)</f>
        <v>10449</v>
      </c>
      <c r="M126" s="136">
        <f>SUM(M7+M28+M59+M71+M76+M94+M105+M112+M121)</f>
        <v>1866</v>
      </c>
      <c r="N126" s="136">
        <f>SUM(N7+N28+N59+N71+N76+N94+N105+N112+N121)</f>
        <v>2409</v>
      </c>
      <c r="O126" s="136">
        <f>SUM(O7+O28+O59+O71+O76+O94+O105+O112+O121)</f>
        <v>765</v>
      </c>
      <c r="P126" s="136">
        <f>SUM(P7+P28+P59+P71+P76+P94+P105+P112+P121)</f>
        <v>729</v>
      </c>
      <c r="Q126" s="136">
        <f>SUM(Q7+Q28+Q59+Q71+Q76+Q94+Q105+Q112+Q121)</f>
        <v>118</v>
      </c>
      <c r="R126" s="136">
        <f>SUM(R7+R28+R59+R71+R76+R94+R105+R112+R121)</f>
        <v>60</v>
      </c>
      <c r="S126" s="136">
        <f>SUM(S7+S28+S59+S71+S76+S94+S105+S112+S121)</f>
        <v>88</v>
      </c>
      <c r="T126" s="175">
        <f>SUM(T7+T28+T59+T71+T76+T94+T105+T112+T121)</f>
        <v>6035</v>
      </c>
      <c r="W126" s="582"/>
      <c r="X126" s="582"/>
      <c r="Y126" s="582"/>
      <c r="Z126" s="582"/>
      <c r="AA126" s="582"/>
      <c r="AB126" s="582"/>
      <c r="AC126" s="582"/>
      <c r="AD126" s="582"/>
      <c r="AE126" s="582"/>
      <c r="AF126" s="582"/>
      <c r="AG126" s="582"/>
      <c r="AH126" s="582"/>
      <c r="AI126" s="582"/>
      <c r="AJ126" s="582"/>
      <c r="AK126" s="582"/>
    </row>
    <row r="127" spans="1:37" s="564" customFormat="1" ht="11.25">
      <c r="A127" s="2186"/>
      <c r="B127" s="1297"/>
      <c r="C127" s="377" t="s">
        <v>1165</v>
      </c>
      <c r="G127" s="2185"/>
      <c r="H127" s="2185"/>
      <c r="L127" s="2184"/>
      <c r="N127" s="2185"/>
      <c r="O127" s="2185"/>
      <c r="P127" s="2185"/>
      <c r="Q127" s="2185"/>
      <c r="R127" s="2185"/>
      <c r="T127" s="2184"/>
    </row>
    <row r="128" spans="1:37">
      <c r="E128" s="582"/>
      <c r="F128" s="582"/>
      <c r="G128" s="583"/>
      <c r="H128" s="583"/>
      <c r="I128" s="582"/>
      <c r="J128" s="582"/>
      <c r="K128" s="582"/>
      <c r="L128" s="582"/>
      <c r="M128" s="582"/>
      <c r="N128" s="583"/>
      <c r="O128" s="583"/>
      <c r="P128" s="583"/>
      <c r="Q128" s="583"/>
      <c r="R128" s="583"/>
      <c r="S128" s="582"/>
      <c r="T128" s="582"/>
      <c r="W128" s="582"/>
      <c r="X128" s="582"/>
      <c r="Y128" s="582"/>
      <c r="Z128" s="582"/>
      <c r="AA128" s="582"/>
      <c r="AB128" s="582"/>
      <c r="AC128" s="582"/>
      <c r="AD128" s="582"/>
      <c r="AE128" s="582"/>
      <c r="AF128" s="582"/>
      <c r="AG128" s="582"/>
      <c r="AH128" s="582"/>
      <c r="AI128" s="582"/>
      <c r="AJ128" s="582"/>
      <c r="AK128" s="582"/>
    </row>
    <row r="129" spans="5:37">
      <c r="E129" s="582"/>
      <c r="F129" s="582"/>
      <c r="G129" s="583"/>
      <c r="H129" s="583"/>
      <c r="I129" s="582"/>
      <c r="J129" s="582"/>
      <c r="K129" s="582"/>
      <c r="L129" s="582"/>
      <c r="M129" s="582"/>
      <c r="N129" s="583"/>
      <c r="O129" s="583"/>
      <c r="P129" s="583"/>
      <c r="Q129" s="583"/>
      <c r="R129" s="583"/>
      <c r="S129" s="582"/>
      <c r="T129" s="582"/>
      <c r="U129" s="582"/>
      <c r="V129" s="582"/>
      <c r="W129" s="582"/>
      <c r="X129" s="582"/>
      <c r="Y129" s="582"/>
      <c r="Z129" s="582"/>
      <c r="AA129" s="582"/>
      <c r="AB129" s="582"/>
      <c r="AC129" s="582"/>
      <c r="AD129" s="582"/>
      <c r="AE129" s="582"/>
      <c r="AF129" s="582"/>
      <c r="AG129" s="582"/>
      <c r="AH129" s="582"/>
      <c r="AI129" s="582"/>
      <c r="AJ129" s="582"/>
      <c r="AK129" s="582"/>
    </row>
    <row r="130" spans="5:37">
      <c r="E130" s="582"/>
      <c r="F130" s="582"/>
      <c r="G130" s="583"/>
      <c r="H130" s="583"/>
      <c r="I130" s="582"/>
      <c r="J130" s="582"/>
      <c r="K130" s="582"/>
      <c r="L130" s="582"/>
      <c r="M130" s="582"/>
      <c r="N130" s="2183"/>
      <c r="O130" s="583"/>
      <c r="P130" s="583"/>
      <c r="Q130" s="583"/>
      <c r="R130" s="583"/>
      <c r="S130" s="582"/>
      <c r="T130" s="582"/>
      <c r="U130" s="582"/>
      <c r="V130" s="582"/>
      <c r="W130" s="582"/>
      <c r="X130" s="582"/>
      <c r="Y130" s="582"/>
      <c r="Z130" s="582"/>
      <c r="AA130" s="582"/>
      <c r="AB130" s="582"/>
      <c r="AC130" s="582"/>
      <c r="AD130" s="582"/>
      <c r="AE130" s="582"/>
      <c r="AF130" s="582"/>
      <c r="AG130" s="582"/>
      <c r="AH130" s="582"/>
      <c r="AI130" s="582"/>
      <c r="AJ130" s="582"/>
      <c r="AK130" s="582"/>
    </row>
    <row r="131" spans="5:37">
      <c r="E131" s="582"/>
      <c r="F131" s="582"/>
      <c r="G131" s="583"/>
      <c r="H131" s="583"/>
      <c r="I131" s="582"/>
      <c r="J131" s="582"/>
      <c r="K131" s="582"/>
      <c r="L131" s="582"/>
      <c r="M131" s="582"/>
      <c r="N131" s="583"/>
      <c r="O131" s="583"/>
      <c r="P131" s="583"/>
      <c r="Q131" s="583"/>
      <c r="R131" s="583"/>
      <c r="S131" s="582"/>
      <c r="T131" s="582"/>
      <c r="U131" s="582"/>
      <c r="V131" s="582"/>
      <c r="W131" s="582"/>
      <c r="X131" s="582"/>
      <c r="Y131" s="582"/>
      <c r="Z131" s="582"/>
      <c r="AA131" s="582"/>
      <c r="AB131" s="582"/>
      <c r="AC131" s="582"/>
      <c r="AD131" s="582"/>
      <c r="AE131" s="582"/>
      <c r="AF131" s="582"/>
      <c r="AG131" s="582"/>
      <c r="AH131" s="582"/>
      <c r="AI131" s="582"/>
      <c r="AJ131" s="582"/>
      <c r="AK131" s="582"/>
    </row>
    <row r="132" spans="5:37">
      <c r="E132" s="582"/>
      <c r="F132" s="582"/>
      <c r="G132" s="583"/>
      <c r="H132" s="583"/>
      <c r="I132" s="582"/>
      <c r="J132" s="582"/>
      <c r="K132" s="582"/>
      <c r="L132" s="582"/>
      <c r="M132" s="582"/>
      <c r="N132" s="583"/>
      <c r="O132" s="583"/>
      <c r="P132" s="583"/>
      <c r="Q132" s="583"/>
      <c r="R132" s="583"/>
      <c r="S132" s="582"/>
      <c r="T132" s="582"/>
      <c r="U132" s="582"/>
      <c r="V132" s="582"/>
      <c r="W132" s="582"/>
      <c r="X132" s="582"/>
      <c r="Y132" s="582"/>
      <c r="Z132" s="582"/>
      <c r="AA132" s="582"/>
      <c r="AB132" s="582"/>
      <c r="AC132" s="582"/>
      <c r="AD132" s="582"/>
      <c r="AE132" s="582"/>
      <c r="AF132" s="582"/>
      <c r="AG132" s="582"/>
      <c r="AH132" s="582"/>
      <c r="AI132" s="582"/>
      <c r="AJ132" s="582"/>
      <c r="AK132" s="582"/>
    </row>
    <row r="133" spans="5:37">
      <c r="E133" s="582"/>
      <c r="F133" s="582"/>
      <c r="G133" s="583"/>
      <c r="H133" s="583"/>
      <c r="I133" s="582"/>
      <c r="J133" s="582"/>
      <c r="K133" s="582"/>
      <c r="L133" s="582"/>
      <c r="M133" s="582"/>
      <c r="N133" s="583"/>
      <c r="O133" s="583"/>
      <c r="P133" s="583"/>
      <c r="Q133" s="583"/>
      <c r="R133" s="583"/>
      <c r="S133" s="582"/>
      <c r="T133" s="582"/>
      <c r="U133" s="582"/>
      <c r="V133" s="582"/>
      <c r="W133" s="582"/>
      <c r="X133" s="582"/>
      <c r="Y133" s="582"/>
      <c r="Z133" s="582"/>
      <c r="AA133" s="582"/>
      <c r="AB133" s="582"/>
      <c r="AC133" s="582"/>
      <c r="AD133" s="582"/>
      <c r="AE133" s="582"/>
      <c r="AF133" s="582"/>
      <c r="AG133" s="582"/>
      <c r="AH133" s="582"/>
      <c r="AI133" s="582"/>
      <c r="AJ133" s="582"/>
      <c r="AK133" s="582"/>
    </row>
    <row r="134" spans="5:37">
      <c r="E134" s="582"/>
      <c r="F134" s="582"/>
      <c r="G134" s="583"/>
      <c r="H134" s="583"/>
      <c r="I134" s="582"/>
      <c r="J134" s="582"/>
      <c r="K134" s="582"/>
      <c r="L134" s="582"/>
      <c r="M134" s="582"/>
      <c r="N134" s="583"/>
      <c r="O134" s="583"/>
      <c r="P134" s="583"/>
      <c r="Q134" s="583"/>
      <c r="R134" s="583"/>
      <c r="S134" s="582"/>
      <c r="T134" s="582"/>
      <c r="U134" s="582"/>
      <c r="V134" s="582"/>
      <c r="W134" s="582"/>
      <c r="X134" s="582"/>
      <c r="Y134" s="582"/>
      <c r="Z134" s="582"/>
      <c r="AA134" s="582"/>
      <c r="AB134" s="582"/>
      <c r="AC134" s="582"/>
      <c r="AD134" s="582"/>
      <c r="AE134" s="582"/>
      <c r="AF134" s="582"/>
      <c r="AG134" s="582"/>
      <c r="AH134" s="582"/>
      <c r="AI134" s="582"/>
      <c r="AJ134" s="582"/>
      <c r="AK134" s="582"/>
    </row>
    <row r="135" spans="5:37">
      <c r="E135" s="582"/>
      <c r="F135" s="582"/>
      <c r="G135" s="583"/>
      <c r="H135" s="583"/>
      <c r="I135" s="582"/>
      <c r="J135" s="582"/>
      <c r="K135" s="582"/>
      <c r="L135" s="582"/>
      <c r="M135" s="582"/>
      <c r="N135" s="583"/>
      <c r="O135" s="583"/>
      <c r="P135" s="583"/>
      <c r="Q135" s="583"/>
      <c r="R135" s="583"/>
      <c r="S135" s="582"/>
      <c r="T135" s="582"/>
      <c r="U135" s="582"/>
      <c r="V135" s="582"/>
      <c r="W135" s="582"/>
      <c r="X135" s="582"/>
      <c r="Y135" s="582"/>
      <c r="Z135" s="582"/>
      <c r="AA135" s="582"/>
      <c r="AB135" s="582"/>
      <c r="AC135" s="582"/>
      <c r="AD135" s="582"/>
      <c r="AE135" s="582"/>
      <c r="AF135" s="582"/>
      <c r="AG135" s="582"/>
      <c r="AH135" s="582"/>
      <c r="AI135" s="582"/>
      <c r="AJ135" s="582"/>
      <c r="AK135" s="582"/>
    </row>
    <row r="136" spans="5:37">
      <c r="E136" s="582"/>
      <c r="F136" s="582"/>
      <c r="G136" s="583"/>
      <c r="H136" s="583"/>
      <c r="I136" s="582"/>
      <c r="J136" s="582"/>
      <c r="K136" s="582"/>
      <c r="L136" s="582"/>
      <c r="M136" s="582"/>
      <c r="N136" s="583"/>
      <c r="O136" s="583"/>
      <c r="P136" s="583"/>
      <c r="Q136" s="583"/>
      <c r="R136" s="583"/>
      <c r="S136" s="582"/>
      <c r="T136" s="582"/>
      <c r="U136" s="582"/>
      <c r="V136" s="582"/>
      <c r="W136" s="582"/>
      <c r="X136" s="582"/>
      <c r="Y136" s="582"/>
      <c r="Z136" s="582"/>
      <c r="AA136" s="582"/>
      <c r="AB136" s="582"/>
      <c r="AC136" s="582"/>
      <c r="AD136" s="582"/>
      <c r="AE136" s="582"/>
      <c r="AF136" s="582"/>
      <c r="AG136" s="582"/>
      <c r="AH136" s="582"/>
      <c r="AI136" s="582"/>
      <c r="AJ136" s="582"/>
      <c r="AK136" s="582"/>
    </row>
    <row r="137" spans="5:37">
      <c r="E137" s="582"/>
      <c r="F137" s="582"/>
      <c r="G137" s="583"/>
      <c r="H137" s="583"/>
      <c r="I137" s="582"/>
      <c r="J137" s="582"/>
      <c r="K137" s="582"/>
      <c r="L137" s="582"/>
      <c r="M137" s="582"/>
      <c r="N137" s="583"/>
      <c r="O137" s="583"/>
      <c r="P137" s="583"/>
      <c r="Q137" s="583"/>
      <c r="R137" s="583"/>
      <c r="S137" s="582"/>
      <c r="T137" s="582"/>
      <c r="U137" s="582"/>
      <c r="V137" s="582"/>
      <c r="W137" s="582"/>
      <c r="X137" s="582"/>
      <c r="Y137" s="582"/>
      <c r="Z137" s="582"/>
      <c r="AA137" s="582"/>
      <c r="AB137" s="582"/>
      <c r="AC137" s="582"/>
      <c r="AD137" s="582"/>
      <c r="AE137" s="582"/>
      <c r="AF137" s="582"/>
      <c r="AG137" s="582"/>
      <c r="AH137" s="582"/>
      <c r="AI137" s="582"/>
      <c r="AJ137" s="582"/>
      <c r="AK137" s="582"/>
    </row>
    <row r="138" spans="5:37">
      <c r="E138" s="582"/>
      <c r="F138" s="582"/>
      <c r="G138" s="583"/>
      <c r="H138" s="583"/>
      <c r="I138" s="582"/>
      <c r="J138" s="582"/>
      <c r="K138" s="582"/>
      <c r="L138" s="582"/>
      <c r="M138" s="582"/>
      <c r="N138" s="583"/>
      <c r="O138" s="583"/>
      <c r="P138" s="583"/>
      <c r="Q138" s="583"/>
      <c r="R138" s="583"/>
      <c r="S138" s="582"/>
      <c r="T138" s="582"/>
      <c r="U138" s="582"/>
      <c r="V138" s="582"/>
      <c r="W138" s="582"/>
      <c r="X138" s="582"/>
      <c r="Y138" s="582"/>
      <c r="Z138" s="582"/>
      <c r="AA138" s="582"/>
      <c r="AB138" s="582"/>
      <c r="AC138" s="582"/>
      <c r="AD138" s="582"/>
      <c r="AE138" s="582"/>
      <c r="AF138" s="582"/>
      <c r="AG138" s="582"/>
      <c r="AH138" s="582"/>
      <c r="AI138" s="582"/>
      <c r="AJ138" s="582"/>
      <c r="AK138" s="582"/>
    </row>
    <row r="139" spans="5:37">
      <c r="E139" s="582"/>
      <c r="F139" s="582"/>
      <c r="G139" s="583"/>
      <c r="H139" s="583"/>
      <c r="I139" s="582"/>
      <c r="J139" s="582"/>
      <c r="K139" s="582"/>
      <c r="L139" s="582"/>
      <c r="M139" s="582"/>
      <c r="N139" s="583"/>
      <c r="O139" s="583"/>
      <c r="P139" s="583"/>
      <c r="Q139" s="583"/>
      <c r="R139" s="583"/>
      <c r="S139" s="582"/>
      <c r="T139" s="582"/>
      <c r="U139" s="582"/>
      <c r="V139" s="582"/>
      <c r="W139" s="582"/>
      <c r="X139" s="582"/>
      <c r="Y139" s="582"/>
      <c r="Z139" s="582"/>
      <c r="AA139" s="582"/>
      <c r="AB139" s="582"/>
      <c r="AC139" s="582"/>
      <c r="AD139" s="582"/>
      <c r="AE139" s="582"/>
      <c r="AF139" s="582"/>
      <c r="AG139" s="582"/>
      <c r="AH139" s="582"/>
      <c r="AI139" s="582"/>
      <c r="AJ139" s="582"/>
      <c r="AK139" s="582"/>
    </row>
    <row r="140" spans="5:37">
      <c r="E140" s="582"/>
      <c r="F140" s="582"/>
      <c r="G140" s="583"/>
      <c r="H140" s="583"/>
      <c r="I140" s="582"/>
      <c r="J140" s="582"/>
      <c r="K140" s="582"/>
      <c r="L140" s="582"/>
      <c r="M140" s="582"/>
      <c r="N140" s="583"/>
      <c r="O140" s="583"/>
      <c r="P140" s="583"/>
      <c r="Q140" s="583"/>
      <c r="R140" s="583"/>
      <c r="S140" s="582"/>
      <c r="T140" s="582"/>
      <c r="U140" s="582"/>
      <c r="V140" s="582"/>
      <c r="W140" s="582"/>
      <c r="X140" s="582"/>
      <c r="Y140" s="582"/>
      <c r="Z140" s="582"/>
      <c r="AA140" s="582"/>
      <c r="AB140" s="582"/>
      <c r="AC140" s="582"/>
      <c r="AD140" s="582"/>
      <c r="AE140" s="582"/>
      <c r="AF140" s="582"/>
      <c r="AG140" s="582"/>
      <c r="AH140" s="582"/>
      <c r="AI140" s="582"/>
      <c r="AJ140" s="582"/>
      <c r="AK140" s="582"/>
    </row>
    <row r="141" spans="5:37">
      <c r="E141" s="582"/>
      <c r="F141" s="582"/>
      <c r="G141" s="583"/>
      <c r="H141" s="583"/>
      <c r="I141" s="582"/>
      <c r="J141" s="582"/>
      <c r="K141" s="582"/>
      <c r="L141" s="582"/>
      <c r="M141" s="582"/>
      <c r="N141" s="583"/>
      <c r="O141" s="583"/>
      <c r="P141" s="583"/>
      <c r="Q141" s="583"/>
      <c r="R141" s="583"/>
      <c r="S141" s="582"/>
      <c r="T141" s="582"/>
      <c r="U141" s="582"/>
      <c r="V141" s="582"/>
      <c r="W141" s="582"/>
      <c r="X141" s="582"/>
      <c r="Y141" s="582"/>
      <c r="Z141" s="582"/>
      <c r="AA141" s="582"/>
      <c r="AB141" s="582"/>
      <c r="AC141" s="582"/>
      <c r="AD141" s="582"/>
      <c r="AE141" s="582"/>
      <c r="AF141" s="582"/>
      <c r="AG141" s="582"/>
      <c r="AH141" s="582"/>
      <c r="AI141" s="582"/>
      <c r="AJ141" s="582"/>
      <c r="AK141" s="582"/>
    </row>
    <row r="142" spans="5:37">
      <c r="E142" s="582"/>
      <c r="F142" s="582"/>
      <c r="G142" s="583"/>
      <c r="H142" s="583"/>
      <c r="I142" s="582"/>
      <c r="J142" s="582"/>
      <c r="K142" s="582"/>
      <c r="L142" s="582"/>
      <c r="M142" s="582"/>
      <c r="N142" s="583"/>
      <c r="O142" s="583"/>
      <c r="P142" s="583"/>
      <c r="Q142" s="583"/>
      <c r="R142" s="583"/>
      <c r="S142" s="582"/>
      <c r="T142" s="582"/>
      <c r="U142" s="582"/>
      <c r="V142" s="582"/>
      <c r="W142" s="582"/>
      <c r="X142" s="582"/>
      <c r="Y142" s="582"/>
      <c r="Z142" s="582"/>
      <c r="AA142" s="582"/>
      <c r="AB142" s="582"/>
      <c r="AC142" s="582"/>
      <c r="AD142" s="582"/>
      <c r="AE142" s="582"/>
      <c r="AF142" s="582"/>
      <c r="AG142" s="582"/>
      <c r="AH142" s="582"/>
      <c r="AI142" s="582"/>
      <c r="AJ142" s="582"/>
      <c r="AK142" s="582"/>
    </row>
    <row r="143" spans="5:37">
      <c r="E143" s="582"/>
      <c r="F143" s="582"/>
      <c r="G143" s="583"/>
      <c r="H143" s="583"/>
      <c r="I143" s="582"/>
      <c r="J143" s="582"/>
      <c r="K143" s="582"/>
      <c r="L143" s="582"/>
      <c r="M143" s="582"/>
      <c r="N143" s="583"/>
      <c r="O143" s="583"/>
      <c r="P143" s="583"/>
      <c r="Q143" s="583"/>
      <c r="R143" s="583"/>
      <c r="S143" s="582"/>
      <c r="T143" s="582"/>
      <c r="U143" s="582"/>
      <c r="V143" s="582"/>
      <c r="W143" s="582"/>
      <c r="X143" s="582"/>
      <c r="Y143" s="582"/>
      <c r="Z143" s="582"/>
      <c r="AA143" s="582"/>
      <c r="AB143" s="582"/>
      <c r="AC143" s="582"/>
      <c r="AD143" s="582"/>
      <c r="AE143" s="582"/>
      <c r="AF143" s="582"/>
      <c r="AG143" s="582"/>
      <c r="AH143" s="582"/>
      <c r="AI143" s="582"/>
      <c r="AJ143" s="582"/>
      <c r="AK143" s="582"/>
    </row>
    <row r="144" spans="5:37">
      <c r="E144" s="582"/>
      <c r="F144" s="582"/>
      <c r="G144" s="583"/>
      <c r="H144" s="583"/>
      <c r="I144" s="582"/>
      <c r="J144" s="582"/>
      <c r="K144" s="582"/>
      <c r="L144" s="582"/>
      <c r="M144" s="582"/>
      <c r="N144" s="583"/>
      <c r="O144" s="583"/>
      <c r="P144" s="583"/>
      <c r="Q144" s="583"/>
      <c r="R144" s="583"/>
      <c r="S144" s="582"/>
      <c r="T144" s="582"/>
      <c r="U144" s="582"/>
      <c r="V144" s="582"/>
      <c r="W144" s="582"/>
      <c r="X144" s="582"/>
      <c r="Y144" s="582"/>
      <c r="Z144" s="582"/>
      <c r="AA144" s="582"/>
      <c r="AB144" s="582"/>
      <c r="AC144" s="582"/>
      <c r="AD144" s="582"/>
      <c r="AE144" s="582"/>
      <c r="AF144" s="582"/>
      <c r="AG144" s="582"/>
      <c r="AH144" s="582"/>
      <c r="AI144" s="582"/>
      <c r="AJ144" s="582"/>
      <c r="AK144" s="582"/>
    </row>
    <row r="145" spans="5:37">
      <c r="E145" s="582"/>
      <c r="F145" s="582"/>
      <c r="G145" s="583"/>
      <c r="H145" s="583"/>
      <c r="I145" s="582"/>
      <c r="J145" s="582"/>
      <c r="K145" s="582"/>
      <c r="L145" s="582"/>
      <c r="M145" s="582"/>
      <c r="N145" s="583"/>
      <c r="O145" s="583"/>
      <c r="P145" s="583"/>
      <c r="Q145" s="583"/>
      <c r="R145" s="583"/>
      <c r="S145" s="582"/>
      <c r="T145" s="582"/>
      <c r="U145" s="582"/>
      <c r="V145" s="582"/>
      <c r="W145" s="582"/>
      <c r="X145" s="582"/>
      <c r="Y145" s="582"/>
      <c r="Z145" s="582"/>
      <c r="AA145" s="582"/>
      <c r="AB145" s="582"/>
      <c r="AC145" s="582"/>
      <c r="AD145" s="582"/>
      <c r="AE145" s="582"/>
      <c r="AF145" s="582"/>
      <c r="AG145" s="582"/>
      <c r="AH145" s="582"/>
      <c r="AI145" s="582"/>
      <c r="AJ145" s="582"/>
      <c r="AK145" s="582"/>
    </row>
    <row r="146" spans="5:37">
      <c r="E146" s="582"/>
      <c r="F146" s="582"/>
      <c r="G146" s="583"/>
      <c r="H146" s="583"/>
      <c r="I146" s="582"/>
      <c r="J146" s="582"/>
      <c r="K146" s="582"/>
      <c r="L146" s="582"/>
      <c r="M146" s="582"/>
      <c r="N146" s="583"/>
      <c r="O146" s="583"/>
      <c r="P146" s="583"/>
      <c r="Q146" s="583"/>
      <c r="R146" s="583"/>
      <c r="S146" s="582"/>
      <c r="T146" s="582"/>
      <c r="U146" s="582"/>
      <c r="V146" s="582"/>
      <c r="W146" s="582"/>
      <c r="X146" s="582"/>
      <c r="Y146" s="582"/>
      <c r="Z146" s="582"/>
      <c r="AA146" s="582"/>
      <c r="AB146" s="582"/>
      <c r="AC146" s="582"/>
      <c r="AD146" s="582"/>
      <c r="AE146" s="582"/>
      <c r="AF146" s="582"/>
      <c r="AG146" s="582"/>
      <c r="AH146" s="582"/>
      <c r="AI146" s="582"/>
      <c r="AJ146" s="582"/>
      <c r="AK146" s="582"/>
    </row>
    <row r="147" spans="5:37">
      <c r="E147" s="582"/>
      <c r="F147" s="582"/>
      <c r="G147" s="583"/>
      <c r="H147" s="583"/>
      <c r="I147" s="582"/>
      <c r="J147" s="582"/>
      <c r="K147" s="582"/>
      <c r="L147" s="582"/>
      <c r="M147" s="582"/>
      <c r="N147" s="583"/>
      <c r="O147" s="583"/>
      <c r="P147" s="583"/>
      <c r="Q147" s="583"/>
      <c r="R147" s="583"/>
      <c r="S147" s="582"/>
      <c r="T147" s="582"/>
      <c r="U147" s="582"/>
      <c r="V147" s="582"/>
      <c r="W147" s="582"/>
      <c r="X147" s="582"/>
      <c r="Y147" s="582"/>
      <c r="Z147" s="582"/>
      <c r="AA147" s="582"/>
      <c r="AB147" s="582"/>
      <c r="AC147" s="582"/>
      <c r="AD147" s="582"/>
      <c r="AE147" s="582"/>
      <c r="AF147" s="582"/>
      <c r="AG147" s="582"/>
      <c r="AH147" s="582"/>
      <c r="AI147" s="582"/>
      <c r="AJ147" s="582"/>
      <c r="AK147" s="582"/>
    </row>
    <row r="148" spans="5:37">
      <c r="E148" s="582"/>
      <c r="F148" s="582"/>
      <c r="G148" s="583"/>
      <c r="H148" s="583"/>
      <c r="I148" s="582"/>
      <c r="J148" s="582"/>
      <c r="K148" s="582"/>
      <c r="L148" s="582"/>
      <c r="M148" s="582"/>
      <c r="N148" s="583"/>
      <c r="O148" s="583"/>
      <c r="P148" s="583"/>
      <c r="Q148" s="583"/>
      <c r="R148" s="583"/>
      <c r="S148" s="582"/>
      <c r="T148" s="582"/>
      <c r="U148" s="582"/>
      <c r="V148" s="582"/>
      <c r="W148" s="582"/>
      <c r="X148" s="582"/>
      <c r="Y148" s="582"/>
      <c r="Z148" s="582"/>
      <c r="AA148" s="582"/>
      <c r="AB148" s="582"/>
      <c r="AC148" s="582"/>
      <c r="AD148" s="582"/>
      <c r="AE148" s="582"/>
      <c r="AF148" s="582"/>
      <c r="AG148" s="582"/>
      <c r="AH148" s="582"/>
      <c r="AI148" s="582"/>
      <c r="AJ148" s="582"/>
      <c r="AK148" s="582"/>
    </row>
    <row r="149" spans="5:37">
      <c r="E149" s="582"/>
      <c r="F149" s="582"/>
      <c r="G149" s="583"/>
      <c r="H149" s="583"/>
      <c r="I149" s="582"/>
      <c r="J149" s="582"/>
      <c r="K149" s="582"/>
      <c r="L149" s="582"/>
      <c r="M149" s="582"/>
      <c r="N149" s="583"/>
      <c r="O149" s="583"/>
      <c r="P149" s="583"/>
      <c r="Q149" s="583"/>
      <c r="R149" s="583"/>
      <c r="S149" s="582"/>
      <c r="T149" s="582"/>
      <c r="U149" s="582"/>
      <c r="V149" s="582"/>
      <c r="W149" s="582"/>
      <c r="X149" s="582"/>
      <c r="Y149" s="582"/>
      <c r="Z149" s="582"/>
      <c r="AA149" s="582"/>
      <c r="AB149" s="582"/>
      <c r="AC149" s="582"/>
      <c r="AD149" s="582"/>
      <c r="AE149" s="582"/>
      <c r="AF149" s="582"/>
      <c r="AG149" s="582"/>
      <c r="AH149" s="582"/>
      <c r="AI149" s="582"/>
      <c r="AJ149" s="582"/>
      <c r="AK149" s="582"/>
    </row>
    <row r="150" spans="5:37">
      <c r="E150" s="582"/>
      <c r="F150" s="582"/>
      <c r="G150" s="583"/>
      <c r="H150" s="583"/>
      <c r="I150" s="582"/>
      <c r="J150" s="582"/>
      <c r="K150" s="582"/>
      <c r="L150" s="582"/>
      <c r="M150" s="582"/>
      <c r="N150" s="583"/>
      <c r="O150" s="583"/>
      <c r="P150" s="583"/>
      <c r="Q150" s="583"/>
      <c r="R150" s="583"/>
      <c r="S150" s="582"/>
      <c r="T150" s="582"/>
      <c r="U150" s="582"/>
      <c r="V150" s="582"/>
      <c r="W150" s="582"/>
      <c r="X150" s="582"/>
      <c r="Y150" s="582"/>
      <c r="Z150" s="582"/>
      <c r="AA150" s="582"/>
      <c r="AB150" s="582"/>
      <c r="AC150" s="582"/>
      <c r="AD150" s="582"/>
      <c r="AE150" s="582"/>
      <c r="AF150" s="582"/>
      <c r="AG150" s="582"/>
      <c r="AH150" s="582"/>
      <c r="AI150" s="582"/>
      <c r="AJ150" s="582"/>
      <c r="AK150" s="582"/>
    </row>
    <row r="151" spans="5:37">
      <c r="E151" s="582"/>
      <c r="F151" s="582"/>
      <c r="G151" s="583"/>
      <c r="H151" s="583"/>
      <c r="I151" s="582"/>
      <c r="J151" s="582"/>
      <c r="K151" s="582"/>
      <c r="L151" s="582"/>
      <c r="M151" s="582"/>
      <c r="N151" s="583"/>
      <c r="O151" s="583"/>
      <c r="P151" s="583"/>
      <c r="Q151" s="583"/>
      <c r="R151" s="583"/>
      <c r="S151" s="582"/>
      <c r="T151" s="582"/>
      <c r="U151" s="582"/>
      <c r="V151" s="582"/>
      <c r="W151" s="582"/>
      <c r="X151" s="582"/>
      <c r="Y151" s="582"/>
      <c r="Z151" s="582"/>
      <c r="AA151" s="582"/>
      <c r="AB151" s="582"/>
      <c r="AC151" s="582"/>
      <c r="AD151" s="582"/>
      <c r="AE151" s="582"/>
      <c r="AF151" s="582"/>
      <c r="AG151" s="582"/>
      <c r="AH151" s="582"/>
      <c r="AI151" s="582"/>
      <c r="AJ151" s="582"/>
      <c r="AK151" s="582"/>
    </row>
    <row r="152" spans="5:37">
      <c r="E152" s="582"/>
      <c r="F152" s="582"/>
      <c r="G152" s="583"/>
      <c r="H152" s="583"/>
      <c r="I152" s="582"/>
      <c r="J152" s="582"/>
      <c r="K152" s="582"/>
      <c r="L152" s="582"/>
      <c r="M152" s="582"/>
      <c r="N152" s="583"/>
      <c r="O152" s="583"/>
      <c r="P152" s="583"/>
      <c r="Q152" s="583"/>
      <c r="R152" s="583"/>
      <c r="S152" s="582"/>
      <c r="T152" s="582"/>
      <c r="U152" s="582"/>
      <c r="V152" s="582"/>
      <c r="W152" s="582"/>
      <c r="X152" s="582"/>
      <c r="Y152" s="582"/>
      <c r="Z152" s="582"/>
      <c r="AA152" s="582"/>
      <c r="AB152" s="582"/>
      <c r="AC152" s="582"/>
      <c r="AD152" s="582"/>
      <c r="AE152" s="582"/>
      <c r="AF152" s="582"/>
      <c r="AG152" s="582"/>
      <c r="AH152" s="582"/>
      <c r="AI152" s="582"/>
      <c r="AJ152" s="582"/>
      <c r="AK152" s="582"/>
    </row>
    <row r="153" spans="5:37">
      <c r="E153" s="582"/>
      <c r="F153" s="582"/>
      <c r="G153" s="583"/>
      <c r="H153" s="583"/>
      <c r="I153" s="582"/>
      <c r="J153" s="582"/>
      <c r="K153" s="582"/>
      <c r="L153" s="582"/>
      <c r="M153" s="582"/>
      <c r="N153" s="583"/>
      <c r="O153" s="583"/>
      <c r="P153" s="583"/>
      <c r="Q153" s="583"/>
      <c r="R153" s="583"/>
      <c r="S153" s="582"/>
      <c r="T153" s="582"/>
      <c r="U153" s="582"/>
      <c r="V153" s="582"/>
      <c r="W153" s="582"/>
      <c r="X153" s="582"/>
      <c r="Y153" s="582"/>
      <c r="Z153" s="582"/>
      <c r="AA153" s="582"/>
      <c r="AB153" s="582"/>
      <c r="AC153" s="582"/>
      <c r="AD153" s="582"/>
      <c r="AE153" s="582"/>
      <c r="AF153" s="582"/>
      <c r="AG153" s="582"/>
      <c r="AH153" s="582"/>
      <c r="AI153" s="582"/>
      <c r="AJ153" s="582"/>
      <c r="AK153" s="582"/>
    </row>
    <row r="154" spans="5:37">
      <c r="E154" s="582"/>
      <c r="F154" s="582"/>
      <c r="G154" s="583"/>
      <c r="H154" s="583"/>
      <c r="I154" s="582"/>
      <c r="J154" s="582"/>
      <c r="K154" s="582"/>
      <c r="L154" s="582"/>
      <c r="M154" s="582"/>
      <c r="N154" s="583"/>
      <c r="O154" s="583"/>
      <c r="P154" s="583"/>
      <c r="Q154" s="583"/>
      <c r="R154" s="583"/>
      <c r="S154" s="582"/>
      <c r="T154" s="582"/>
      <c r="U154" s="582"/>
      <c r="V154" s="582"/>
      <c r="W154" s="582"/>
      <c r="X154" s="582"/>
      <c r="Y154" s="582"/>
      <c r="Z154" s="582"/>
      <c r="AA154" s="582"/>
      <c r="AB154" s="582"/>
      <c r="AC154" s="582"/>
      <c r="AD154" s="582"/>
      <c r="AE154" s="582"/>
      <c r="AF154" s="582"/>
      <c r="AG154" s="582"/>
      <c r="AH154" s="582"/>
      <c r="AI154" s="582"/>
      <c r="AJ154" s="582"/>
      <c r="AK154" s="582"/>
    </row>
    <row r="155" spans="5:37">
      <c r="E155" s="582"/>
      <c r="F155" s="582"/>
      <c r="G155" s="583"/>
      <c r="H155" s="583"/>
      <c r="I155" s="582"/>
      <c r="J155" s="582"/>
      <c r="K155" s="582"/>
      <c r="L155" s="582"/>
      <c r="M155" s="582"/>
      <c r="N155" s="583"/>
      <c r="O155" s="583"/>
      <c r="P155" s="583"/>
      <c r="Q155" s="583"/>
      <c r="R155" s="583"/>
      <c r="S155" s="582"/>
      <c r="T155" s="582"/>
      <c r="U155" s="582"/>
      <c r="V155" s="582"/>
      <c r="W155" s="582"/>
      <c r="X155" s="582"/>
      <c r="Y155" s="582"/>
      <c r="Z155" s="582"/>
      <c r="AA155" s="582"/>
      <c r="AB155" s="582"/>
      <c r="AC155" s="582"/>
      <c r="AD155" s="582"/>
      <c r="AE155" s="582"/>
      <c r="AF155" s="582"/>
      <c r="AG155" s="582"/>
      <c r="AH155" s="582"/>
      <c r="AI155" s="582"/>
      <c r="AJ155" s="582"/>
      <c r="AK155" s="582"/>
    </row>
    <row r="156" spans="5:37">
      <c r="E156" s="582"/>
      <c r="F156" s="582"/>
      <c r="G156" s="583"/>
      <c r="H156" s="583"/>
      <c r="I156" s="582"/>
      <c r="J156" s="582"/>
      <c r="K156" s="582"/>
      <c r="L156" s="582"/>
      <c r="M156" s="582"/>
      <c r="N156" s="583"/>
      <c r="O156" s="583"/>
      <c r="P156" s="583"/>
      <c r="Q156" s="583"/>
      <c r="R156" s="583"/>
      <c r="S156" s="582"/>
      <c r="T156" s="582"/>
      <c r="U156" s="582"/>
      <c r="V156" s="582"/>
      <c r="W156" s="582"/>
      <c r="X156" s="582"/>
      <c r="Y156" s="582"/>
      <c r="Z156" s="582"/>
      <c r="AA156" s="582"/>
      <c r="AB156" s="582"/>
      <c r="AC156" s="582"/>
      <c r="AD156" s="582"/>
      <c r="AE156" s="582"/>
      <c r="AF156" s="582"/>
      <c r="AG156" s="582"/>
      <c r="AH156" s="582"/>
      <c r="AI156" s="582"/>
      <c r="AJ156" s="582"/>
      <c r="AK156" s="582"/>
    </row>
    <row r="157" spans="5:37">
      <c r="E157" s="582"/>
      <c r="F157" s="582"/>
      <c r="G157" s="583"/>
      <c r="H157" s="583"/>
      <c r="I157" s="582"/>
      <c r="J157" s="582"/>
      <c r="K157" s="582"/>
      <c r="L157" s="582"/>
      <c r="M157" s="582"/>
      <c r="N157" s="583"/>
      <c r="O157" s="583"/>
      <c r="P157" s="583"/>
      <c r="Q157" s="583"/>
      <c r="R157" s="583"/>
      <c r="S157" s="582"/>
      <c r="T157" s="582"/>
      <c r="U157" s="582"/>
      <c r="V157" s="582"/>
      <c r="W157" s="582"/>
      <c r="X157" s="582"/>
      <c r="Y157" s="582"/>
      <c r="Z157" s="582"/>
      <c r="AA157" s="582"/>
      <c r="AB157" s="582"/>
      <c r="AC157" s="582"/>
      <c r="AD157" s="582"/>
      <c r="AE157" s="582"/>
      <c r="AF157" s="582"/>
      <c r="AG157" s="582"/>
      <c r="AH157" s="582"/>
      <c r="AI157" s="582"/>
      <c r="AJ157" s="582"/>
      <c r="AK157" s="582"/>
    </row>
    <row r="158" spans="5:37">
      <c r="E158" s="582"/>
      <c r="F158" s="582"/>
      <c r="G158" s="583"/>
      <c r="H158" s="583"/>
      <c r="I158" s="582"/>
      <c r="J158" s="582"/>
      <c r="K158" s="582"/>
      <c r="L158" s="582"/>
      <c r="M158" s="582"/>
      <c r="N158" s="583"/>
      <c r="O158" s="583"/>
      <c r="P158" s="583"/>
      <c r="Q158" s="583"/>
      <c r="R158" s="583"/>
      <c r="S158" s="582"/>
      <c r="T158" s="582"/>
      <c r="U158" s="582"/>
      <c r="V158" s="582"/>
      <c r="W158" s="582"/>
      <c r="X158" s="582"/>
      <c r="Y158" s="582"/>
      <c r="Z158" s="582"/>
      <c r="AA158" s="582"/>
      <c r="AB158" s="582"/>
      <c r="AC158" s="582"/>
      <c r="AD158" s="582"/>
      <c r="AE158" s="582"/>
      <c r="AF158" s="582"/>
      <c r="AG158" s="582"/>
      <c r="AH158" s="582"/>
      <c r="AI158" s="582"/>
      <c r="AJ158" s="582"/>
      <c r="AK158" s="582"/>
    </row>
    <row r="159" spans="5:37">
      <c r="E159" s="582"/>
      <c r="F159" s="582"/>
      <c r="G159" s="583"/>
      <c r="H159" s="583"/>
      <c r="I159" s="582"/>
      <c r="J159" s="582"/>
      <c r="K159" s="582"/>
      <c r="L159" s="582"/>
      <c r="M159" s="582"/>
      <c r="N159" s="583"/>
      <c r="O159" s="583"/>
      <c r="P159" s="583"/>
      <c r="Q159" s="583"/>
      <c r="R159" s="583"/>
      <c r="S159" s="582"/>
      <c r="T159" s="582"/>
      <c r="U159" s="582"/>
      <c r="V159" s="582"/>
      <c r="W159" s="582"/>
      <c r="X159" s="582"/>
      <c r="Y159" s="582"/>
      <c r="Z159" s="582"/>
      <c r="AA159" s="582"/>
      <c r="AB159" s="582"/>
      <c r="AC159" s="582"/>
      <c r="AD159" s="582"/>
      <c r="AE159" s="582"/>
      <c r="AF159" s="582"/>
      <c r="AG159" s="582"/>
      <c r="AH159" s="582"/>
      <c r="AI159" s="582"/>
      <c r="AJ159" s="582"/>
      <c r="AK159" s="582"/>
    </row>
    <row r="160" spans="5:37">
      <c r="E160" s="582"/>
      <c r="F160" s="582"/>
      <c r="G160" s="583"/>
      <c r="H160" s="583"/>
      <c r="I160" s="582"/>
      <c r="J160" s="582"/>
      <c r="K160" s="582"/>
      <c r="L160" s="582"/>
      <c r="M160" s="582"/>
      <c r="N160" s="583"/>
      <c r="O160" s="583"/>
      <c r="P160" s="583"/>
      <c r="Q160" s="583"/>
      <c r="R160" s="583"/>
      <c r="S160" s="582"/>
      <c r="T160" s="582"/>
      <c r="U160" s="582"/>
      <c r="V160" s="582"/>
      <c r="W160" s="582"/>
      <c r="X160" s="582"/>
      <c r="Y160" s="582"/>
      <c r="Z160" s="582"/>
      <c r="AA160" s="582"/>
      <c r="AB160" s="582"/>
      <c r="AC160" s="582"/>
      <c r="AD160" s="582"/>
      <c r="AE160" s="582"/>
      <c r="AF160" s="582"/>
      <c r="AG160" s="582"/>
      <c r="AH160" s="582"/>
      <c r="AI160" s="582"/>
      <c r="AJ160" s="582"/>
      <c r="AK160" s="582"/>
    </row>
    <row r="161" spans="5:37">
      <c r="E161" s="582"/>
      <c r="F161" s="582"/>
      <c r="G161" s="583"/>
      <c r="H161" s="583"/>
      <c r="I161" s="582"/>
      <c r="J161" s="582"/>
      <c r="K161" s="582"/>
      <c r="L161" s="582"/>
      <c r="M161" s="582"/>
      <c r="N161" s="583"/>
      <c r="O161" s="583"/>
      <c r="P161" s="583"/>
      <c r="Q161" s="583"/>
      <c r="R161" s="583"/>
      <c r="S161" s="582"/>
      <c r="T161" s="582"/>
      <c r="U161" s="582"/>
      <c r="V161" s="582"/>
      <c r="W161" s="582"/>
      <c r="X161" s="582"/>
      <c r="Y161" s="582"/>
      <c r="Z161" s="582"/>
      <c r="AA161" s="582"/>
      <c r="AB161" s="582"/>
      <c r="AC161" s="582"/>
      <c r="AD161" s="582"/>
      <c r="AE161" s="582"/>
      <c r="AF161" s="582"/>
      <c r="AG161" s="582"/>
      <c r="AH161" s="582"/>
      <c r="AI161" s="582"/>
      <c r="AJ161" s="582"/>
      <c r="AK161" s="582"/>
    </row>
    <row r="162" spans="5:37">
      <c r="E162" s="582"/>
      <c r="F162" s="582"/>
      <c r="G162" s="583"/>
      <c r="H162" s="583"/>
      <c r="I162" s="582"/>
      <c r="J162" s="582"/>
      <c r="K162" s="582"/>
      <c r="L162" s="582"/>
      <c r="M162" s="582"/>
      <c r="N162" s="583"/>
      <c r="O162" s="583"/>
      <c r="P162" s="583"/>
      <c r="Q162" s="583"/>
      <c r="R162" s="583"/>
      <c r="S162" s="582"/>
      <c r="T162" s="582"/>
      <c r="U162" s="582"/>
      <c r="V162" s="582"/>
      <c r="W162" s="582"/>
      <c r="X162" s="582"/>
      <c r="Y162" s="582"/>
      <c r="Z162" s="582"/>
      <c r="AA162" s="582"/>
      <c r="AB162" s="582"/>
      <c r="AC162" s="582"/>
      <c r="AD162" s="582"/>
      <c r="AE162" s="582"/>
      <c r="AF162" s="582"/>
      <c r="AG162" s="582"/>
      <c r="AH162" s="582"/>
      <c r="AI162" s="582"/>
      <c r="AJ162" s="582"/>
      <c r="AK162" s="582"/>
    </row>
    <row r="163" spans="5:37">
      <c r="E163" s="582"/>
      <c r="F163" s="582"/>
      <c r="G163" s="583"/>
      <c r="H163" s="583"/>
      <c r="I163" s="582"/>
      <c r="J163" s="582"/>
      <c r="K163" s="582"/>
      <c r="L163" s="582"/>
      <c r="M163" s="582"/>
      <c r="N163" s="583"/>
      <c r="O163" s="583"/>
      <c r="P163" s="583"/>
      <c r="Q163" s="583"/>
      <c r="R163" s="583"/>
      <c r="S163" s="582"/>
      <c r="T163" s="582"/>
      <c r="U163" s="582"/>
      <c r="V163" s="582"/>
      <c r="W163" s="582"/>
      <c r="X163" s="582"/>
      <c r="Y163" s="582"/>
      <c r="Z163" s="582"/>
      <c r="AA163" s="582"/>
      <c r="AB163" s="582"/>
      <c r="AC163" s="582"/>
      <c r="AD163" s="582"/>
      <c r="AE163" s="582"/>
      <c r="AF163" s="582"/>
      <c r="AG163" s="582"/>
      <c r="AH163" s="582"/>
      <c r="AI163" s="582"/>
      <c r="AJ163" s="582"/>
      <c r="AK163" s="582"/>
    </row>
    <row r="164" spans="5:37">
      <c r="E164" s="582"/>
      <c r="F164" s="582"/>
      <c r="G164" s="583"/>
      <c r="H164" s="583"/>
      <c r="I164" s="582"/>
      <c r="J164" s="582"/>
      <c r="K164" s="582"/>
      <c r="L164" s="582"/>
      <c r="M164" s="582"/>
      <c r="N164" s="583"/>
      <c r="O164" s="583"/>
      <c r="P164" s="583"/>
      <c r="Q164" s="583"/>
      <c r="R164" s="583"/>
      <c r="S164" s="582"/>
      <c r="T164" s="582"/>
      <c r="U164" s="582"/>
      <c r="V164" s="582"/>
      <c r="W164" s="582"/>
      <c r="X164" s="582"/>
      <c r="Y164" s="582"/>
      <c r="Z164" s="582"/>
      <c r="AA164" s="582"/>
      <c r="AB164" s="582"/>
      <c r="AC164" s="582"/>
      <c r="AD164" s="582"/>
      <c r="AE164" s="582"/>
      <c r="AF164" s="582"/>
      <c r="AG164" s="582"/>
      <c r="AH164" s="582"/>
      <c r="AI164" s="582"/>
      <c r="AJ164" s="582"/>
      <c r="AK164" s="582"/>
    </row>
    <row r="165" spans="5:37">
      <c r="E165" s="582"/>
      <c r="F165" s="582"/>
      <c r="G165" s="583"/>
      <c r="H165" s="583"/>
      <c r="I165" s="582"/>
      <c r="J165" s="582"/>
      <c r="K165" s="582"/>
      <c r="L165" s="582"/>
      <c r="M165" s="582"/>
      <c r="N165" s="583"/>
      <c r="O165" s="583"/>
      <c r="P165" s="583"/>
      <c r="Q165" s="583"/>
      <c r="R165" s="583"/>
      <c r="S165" s="582"/>
      <c r="T165" s="582"/>
      <c r="U165" s="582"/>
      <c r="V165" s="582"/>
      <c r="W165" s="582"/>
      <c r="X165" s="582"/>
      <c r="Y165" s="582"/>
      <c r="Z165" s="582"/>
      <c r="AA165" s="582"/>
      <c r="AB165" s="582"/>
      <c r="AC165" s="582"/>
      <c r="AD165" s="582"/>
      <c r="AE165" s="582"/>
      <c r="AF165" s="582"/>
      <c r="AG165" s="582"/>
      <c r="AH165" s="582"/>
      <c r="AI165" s="582"/>
      <c r="AJ165" s="582"/>
      <c r="AK165" s="582"/>
    </row>
    <row r="166" spans="5:37">
      <c r="E166" s="582"/>
      <c r="F166" s="582"/>
      <c r="G166" s="583"/>
      <c r="H166" s="583"/>
      <c r="I166" s="582"/>
      <c r="J166" s="582"/>
      <c r="K166" s="582"/>
      <c r="L166" s="582"/>
      <c r="M166" s="582"/>
      <c r="N166" s="583"/>
      <c r="O166" s="583"/>
      <c r="P166" s="583"/>
      <c r="Q166" s="583"/>
      <c r="R166" s="583"/>
      <c r="S166" s="582"/>
      <c r="T166" s="582"/>
      <c r="U166" s="582"/>
      <c r="V166" s="582"/>
      <c r="W166" s="582"/>
      <c r="X166" s="582"/>
      <c r="Y166" s="582"/>
      <c r="Z166" s="582"/>
      <c r="AA166" s="582"/>
      <c r="AB166" s="582"/>
      <c r="AC166" s="582"/>
      <c r="AD166" s="582"/>
      <c r="AE166" s="582"/>
      <c r="AF166" s="582"/>
      <c r="AG166" s="582"/>
      <c r="AH166" s="582"/>
      <c r="AI166" s="582"/>
      <c r="AJ166" s="582"/>
      <c r="AK166" s="582"/>
    </row>
    <row r="167" spans="5:37">
      <c r="E167" s="582"/>
      <c r="F167" s="582"/>
      <c r="G167" s="583"/>
      <c r="H167" s="583"/>
      <c r="I167" s="582"/>
      <c r="J167" s="582"/>
      <c r="K167" s="582"/>
      <c r="L167" s="582"/>
      <c r="M167" s="582"/>
      <c r="N167" s="583"/>
      <c r="O167" s="583"/>
      <c r="P167" s="583"/>
      <c r="Q167" s="583"/>
      <c r="R167" s="583"/>
      <c r="S167" s="582"/>
      <c r="T167" s="582"/>
      <c r="U167" s="582"/>
      <c r="V167" s="582"/>
      <c r="W167" s="582"/>
      <c r="X167" s="582"/>
      <c r="Y167" s="582"/>
      <c r="Z167" s="582"/>
      <c r="AA167" s="582"/>
      <c r="AB167" s="582"/>
      <c r="AC167" s="582"/>
      <c r="AD167" s="582"/>
      <c r="AE167" s="582"/>
      <c r="AF167" s="582"/>
      <c r="AG167" s="582"/>
      <c r="AH167" s="582"/>
      <c r="AI167" s="582"/>
      <c r="AJ167" s="582"/>
      <c r="AK167" s="582"/>
    </row>
    <row r="168" spans="5:37">
      <c r="E168" s="582"/>
      <c r="F168" s="582"/>
      <c r="G168" s="583"/>
      <c r="H168" s="583"/>
      <c r="I168" s="582"/>
      <c r="J168" s="582"/>
      <c r="K168" s="582"/>
      <c r="L168" s="582"/>
      <c r="M168" s="582"/>
      <c r="N168" s="583"/>
      <c r="O168" s="583"/>
      <c r="P168" s="583"/>
      <c r="Q168" s="583"/>
      <c r="R168" s="583"/>
      <c r="S168" s="582"/>
      <c r="T168" s="582"/>
      <c r="U168" s="582"/>
      <c r="V168" s="582"/>
      <c r="W168" s="582"/>
      <c r="X168" s="582"/>
      <c r="Y168" s="582"/>
      <c r="Z168" s="582"/>
      <c r="AA168" s="582"/>
      <c r="AB168" s="582"/>
      <c r="AC168" s="582"/>
      <c r="AD168" s="582"/>
      <c r="AE168" s="582"/>
      <c r="AF168" s="582"/>
      <c r="AG168" s="582"/>
      <c r="AH168" s="582"/>
      <c r="AI168" s="582"/>
      <c r="AJ168" s="582"/>
      <c r="AK168" s="582"/>
    </row>
    <row r="169" spans="5:37">
      <c r="E169" s="582"/>
      <c r="F169" s="582"/>
      <c r="G169" s="583"/>
      <c r="H169" s="583"/>
      <c r="I169" s="582"/>
      <c r="J169" s="582"/>
      <c r="K169" s="582"/>
      <c r="L169" s="582"/>
      <c r="M169" s="582"/>
      <c r="N169" s="583"/>
      <c r="O169" s="583"/>
      <c r="P169" s="583"/>
      <c r="Q169" s="583"/>
      <c r="R169" s="583"/>
      <c r="S169" s="582"/>
      <c r="T169" s="582"/>
      <c r="U169" s="582"/>
      <c r="V169" s="582"/>
      <c r="W169" s="582"/>
      <c r="X169" s="582"/>
      <c r="Y169" s="582"/>
      <c r="Z169" s="582"/>
      <c r="AA169" s="582"/>
      <c r="AB169" s="582"/>
      <c r="AC169" s="582"/>
      <c r="AD169" s="582"/>
      <c r="AE169" s="582"/>
      <c r="AF169" s="582"/>
      <c r="AG169" s="582"/>
      <c r="AH169" s="582"/>
      <c r="AI169" s="582"/>
      <c r="AJ169" s="582"/>
      <c r="AK169" s="582"/>
    </row>
    <row r="170" spans="5:37">
      <c r="E170" s="582"/>
      <c r="F170" s="582"/>
      <c r="G170" s="583"/>
      <c r="H170" s="583"/>
      <c r="I170" s="582"/>
      <c r="J170" s="582"/>
      <c r="K170" s="582"/>
      <c r="L170" s="582"/>
      <c r="M170" s="582"/>
      <c r="N170" s="583"/>
      <c r="O170" s="583"/>
      <c r="P170" s="583"/>
      <c r="Q170" s="583"/>
      <c r="R170" s="583"/>
      <c r="S170" s="582"/>
      <c r="T170" s="582"/>
      <c r="U170" s="582"/>
      <c r="V170" s="582"/>
      <c r="W170" s="582"/>
      <c r="X170" s="582"/>
      <c r="Y170" s="582"/>
      <c r="Z170" s="582"/>
      <c r="AA170" s="582"/>
      <c r="AB170" s="582"/>
      <c r="AC170" s="582"/>
      <c r="AD170" s="582"/>
      <c r="AE170" s="582"/>
      <c r="AF170" s="582"/>
      <c r="AG170" s="582"/>
      <c r="AH170" s="582"/>
      <c r="AI170" s="582"/>
      <c r="AJ170" s="582"/>
      <c r="AK170" s="582"/>
    </row>
    <row r="171" spans="5:37">
      <c r="E171" s="582"/>
      <c r="F171" s="582"/>
      <c r="G171" s="583"/>
      <c r="H171" s="583"/>
      <c r="I171" s="582"/>
      <c r="J171" s="582"/>
      <c r="K171" s="582"/>
      <c r="L171" s="582"/>
      <c r="M171" s="582"/>
      <c r="N171" s="583"/>
      <c r="O171" s="583"/>
      <c r="P171" s="583"/>
      <c r="Q171" s="583"/>
      <c r="R171" s="583"/>
      <c r="S171" s="582"/>
      <c r="T171" s="582"/>
      <c r="U171" s="582"/>
      <c r="V171" s="582"/>
      <c r="W171" s="582"/>
      <c r="X171" s="582"/>
      <c r="Y171" s="582"/>
      <c r="Z171" s="582"/>
      <c r="AA171" s="582"/>
      <c r="AB171" s="582"/>
      <c r="AC171" s="582"/>
      <c r="AD171" s="582"/>
      <c r="AE171" s="582"/>
      <c r="AF171" s="582"/>
      <c r="AG171" s="582"/>
      <c r="AH171" s="582"/>
      <c r="AI171" s="582"/>
      <c r="AJ171" s="582"/>
      <c r="AK171" s="582"/>
    </row>
    <row r="172" spans="5:37">
      <c r="E172" s="582"/>
      <c r="F172" s="582"/>
      <c r="G172" s="583"/>
      <c r="H172" s="583"/>
      <c r="I172" s="582"/>
      <c r="J172" s="582"/>
      <c r="K172" s="582"/>
      <c r="L172" s="582"/>
      <c r="M172" s="582"/>
      <c r="N172" s="583"/>
      <c r="O172" s="583"/>
      <c r="P172" s="583"/>
      <c r="Q172" s="583"/>
      <c r="R172" s="583"/>
      <c r="S172" s="582"/>
      <c r="T172" s="582"/>
      <c r="U172" s="582"/>
      <c r="V172" s="582"/>
      <c r="W172" s="582"/>
      <c r="X172" s="582"/>
      <c r="Y172" s="582"/>
      <c r="Z172" s="582"/>
      <c r="AA172" s="582"/>
      <c r="AB172" s="582"/>
      <c r="AC172" s="582"/>
      <c r="AD172" s="582"/>
      <c r="AE172" s="582"/>
      <c r="AF172" s="582"/>
      <c r="AG172" s="582"/>
      <c r="AH172" s="582"/>
      <c r="AI172" s="582"/>
      <c r="AJ172" s="582"/>
      <c r="AK172" s="582"/>
    </row>
    <row r="173" spans="5:37">
      <c r="E173" s="582"/>
      <c r="F173" s="582"/>
      <c r="G173" s="583"/>
      <c r="H173" s="583"/>
      <c r="I173" s="582"/>
      <c r="J173" s="582"/>
      <c r="K173" s="582"/>
      <c r="L173" s="582"/>
      <c r="M173" s="582"/>
      <c r="N173" s="583"/>
      <c r="O173" s="583"/>
      <c r="P173" s="583"/>
      <c r="Q173" s="583"/>
      <c r="R173" s="583"/>
      <c r="S173" s="582"/>
      <c r="T173" s="582"/>
      <c r="U173" s="582"/>
      <c r="V173" s="582"/>
      <c r="W173" s="582"/>
      <c r="X173" s="582"/>
      <c r="Y173" s="582"/>
      <c r="Z173" s="582"/>
      <c r="AA173" s="582"/>
      <c r="AB173" s="582"/>
      <c r="AC173" s="582"/>
      <c r="AD173" s="582"/>
      <c r="AE173" s="582"/>
      <c r="AF173" s="582"/>
      <c r="AG173" s="582"/>
      <c r="AH173" s="582"/>
      <c r="AI173" s="582"/>
      <c r="AJ173" s="582"/>
      <c r="AK173" s="582"/>
    </row>
    <row r="174" spans="5:37">
      <c r="E174" s="582"/>
      <c r="F174" s="582"/>
      <c r="G174" s="583"/>
      <c r="H174" s="583"/>
      <c r="I174" s="582"/>
      <c r="J174" s="582"/>
      <c r="K174" s="582"/>
      <c r="L174" s="582"/>
      <c r="M174" s="582"/>
      <c r="N174" s="583"/>
      <c r="O174" s="583"/>
      <c r="P174" s="583"/>
      <c r="Q174" s="583"/>
      <c r="R174" s="583"/>
      <c r="S174" s="582"/>
      <c r="T174" s="582"/>
      <c r="U174" s="582"/>
      <c r="V174" s="582"/>
      <c r="W174" s="582"/>
      <c r="X174" s="582"/>
      <c r="Y174" s="582"/>
      <c r="Z174" s="582"/>
      <c r="AA174" s="582"/>
      <c r="AB174" s="582"/>
      <c r="AC174" s="582"/>
      <c r="AD174" s="582"/>
      <c r="AE174" s="582"/>
      <c r="AF174" s="582"/>
      <c r="AG174" s="582"/>
      <c r="AH174" s="582"/>
      <c r="AI174" s="582"/>
      <c r="AJ174" s="582"/>
      <c r="AK174" s="582"/>
    </row>
    <row r="175" spans="5:37">
      <c r="E175" s="582"/>
      <c r="F175" s="582"/>
      <c r="G175" s="583"/>
      <c r="H175" s="583"/>
      <c r="I175" s="582"/>
      <c r="J175" s="582"/>
      <c r="K175" s="582"/>
      <c r="L175" s="582"/>
      <c r="M175" s="582"/>
      <c r="N175" s="583"/>
      <c r="O175" s="583"/>
      <c r="P175" s="583"/>
      <c r="Q175" s="583"/>
      <c r="R175" s="583"/>
      <c r="S175" s="582"/>
      <c r="T175" s="582"/>
      <c r="U175" s="582"/>
      <c r="V175" s="582"/>
      <c r="W175" s="582"/>
      <c r="X175" s="582"/>
      <c r="Y175" s="582"/>
      <c r="Z175" s="582"/>
      <c r="AA175" s="582"/>
      <c r="AB175" s="582"/>
      <c r="AC175" s="582"/>
      <c r="AD175" s="582"/>
      <c r="AE175" s="582"/>
      <c r="AF175" s="582"/>
      <c r="AG175" s="582"/>
      <c r="AH175" s="582"/>
      <c r="AI175" s="582"/>
      <c r="AJ175" s="582"/>
      <c r="AK175" s="582"/>
    </row>
    <row r="176" spans="5:37">
      <c r="E176" s="582"/>
      <c r="F176" s="582"/>
      <c r="G176" s="583"/>
      <c r="H176" s="583"/>
      <c r="I176" s="582"/>
      <c r="J176" s="582"/>
      <c r="K176" s="582"/>
      <c r="L176" s="582"/>
      <c r="M176" s="582"/>
      <c r="N176" s="583"/>
      <c r="O176" s="583"/>
      <c r="P176" s="583"/>
      <c r="Q176" s="583"/>
      <c r="R176" s="583"/>
      <c r="S176" s="582"/>
      <c r="T176" s="582"/>
      <c r="U176" s="582"/>
      <c r="V176" s="582"/>
      <c r="W176" s="582"/>
      <c r="X176" s="582"/>
      <c r="Y176" s="582"/>
      <c r="Z176" s="582"/>
      <c r="AA176" s="582"/>
      <c r="AB176" s="582"/>
      <c r="AC176" s="582"/>
      <c r="AD176" s="582"/>
      <c r="AE176" s="582"/>
      <c r="AF176" s="582"/>
      <c r="AG176" s="582"/>
      <c r="AH176" s="582"/>
      <c r="AI176" s="582"/>
      <c r="AJ176" s="582"/>
      <c r="AK176" s="582"/>
    </row>
    <row r="177" spans="5:37">
      <c r="E177" s="582"/>
      <c r="F177" s="582"/>
      <c r="G177" s="583"/>
      <c r="H177" s="583"/>
      <c r="I177" s="582"/>
      <c r="J177" s="582"/>
      <c r="K177" s="582"/>
      <c r="L177" s="582"/>
      <c r="M177" s="582"/>
      <c r="N177" s="583"/>
      <c r="O177" s="583"/>
      <c r="P177" s="583"/>
      <c r="Q177" s="583"/>
      <c r="R177" s="583"/>
      <c r="S177" s="582"/>
      <c r="T177" s="582"/>
      <c r="U177" s="582"/>
      <c r="V177" s="582"/>
      <c r="W177" s="582"/>
      <c r="X177" s="582"/>
      <c r="Y177" s="582"/>
      <c r="Z177" s="582"/>
      <c r="AA177" s="582"/>
      <c r="AB177" s="582"/>
      <c r="AC177" s="582"/>
      <c r="AD177" s="582"/>
      <c r="AE177" s="582"/>
      <c r="AF177" s="582"/>
      <c r="AG177" s="582"/>
      <c r="AH177" s="582"/>
      <c r="AI177" s="582"/>
      <c r="AJ177" s="582"/>
      <c r="AK177" s="582"/>
    </row>
    <row r="178" spans="5:37">
      <c r="E178" s="582"/>
      <c r="F178" s="582"/>
      <c r="G178" s="583"/>
      <c r="H178" s="583"/>
      <c r="I178" s="582"/>
      <c r="J178" s="582"/>
      <c r="K178" s="582"/>
      <c r="L178" s="582"/>
      <c r="M178" s="582"/>
      <c r="N178" s="583"/>
      <c r="O178" s="583"/>
      <c r="P178" s="583"/>
      <c r="Q178" s="583"/>
      <c r="R178" s="583"/>
      <c r="S178" s="582"/>
      <c r="T178" s="582"/>
      <c r="U178" s="582"/>
      <c r="V178" s="582"/>
      <c r="W178" s="582"/>
      <c r="X178" s="582"/>
      <c r="Y178" s="582"/>
      <c r="Z178" s="582"/>
      <c r="AA178" s="582"/>
      <c r="AB178" s="582"/>
      <c r="AC178" s="582"/>
      <c r="AD178" s="582"/>
      <c r="AE178" s="582"/>
      <c r="AF178" s="582"/>
      <c r="AG178" s="582"/>
      <c r="AH178" s="582"/>
      <c r="AI178" s="582"/>
      <c r="AJ178" s="582"/>
      <c r="AK178" s="582"/>
    </row>
    <row r="179" spans="5:37">
      <c r="E179" s="582"/>
      <c r="F179" s="582"/>
      <c r="G179" s="583"/>
      <c r="H179" s="583"/>
      <c r="I179" s="582"/>
      <c r="J179" s="582"/>
      <c r="K179" s="582"/>
      <c r="L179" s="582"/>
      <c r="M179" s="582"/>
      <c r="N179" s="583"/>
      <c r="O179" s="583"/>
      <c r="P179" s="583"/>
      <c r="Q179" s="583"/>
      <c r="R179" s="583"/>
      <c r="S179" s="582"/>
      <c r="T179" s="582"/>
      <c r="U179" s="582"/>
      <c r="V179" s="582"/>
      <c r="W179" s="582"/>
      <c r="X179" s="582"/>
      <c r="Y179" s="582"/>
      <c r="Z179" s="582"/>
      <c r="AA179" s="582"/>
      <c r="AB179" s="582"/>
      <c r="AC179" s="582"/>
      <c r="AD179" s="582"/>
      <c r="AE179" s="582"/>
      <c r="AF179" s="582"/>
      <c r="AG179" s="582"/>
      <c r="AH179" s="582"/>
      <c r="AI179" s="582"/>
      <c r="AJ179" s="582"/>
      <c r="AK179" s="582"/>
    </row>
    <row r="180" spans="5:37">
      <c r="E180" s="582"/>
      <c r="F180" s="582"/>
      <c r="G180" s="583"/>
      <c r="H180" s="583"/>
      <c r="I180" s="582"/>
      <c r="J180" s="582"/>
      <c r="K180" s="582"/>
      <c r="L180" s="582"/>
      <c r="M180" s="582"/>
      <c r="N180" s="583"/>
      <c r="O180" s="583"/>
      <c r="P180" s="583"/>
      <c r="Q180" s="583"/>
      <c r="R180" s="583"/>
      <c r="S180" s="582"/>
      <c r="T180" s="582"/>
      <c r="U180" s="582"/>
      <c r="V180" s="582"/>
      <c r="W180" s="582"/>
      <c r="X180" s="582"/>
      <c r="Y180" s="582"/>
      <c r="Z180" s="582"/>
      <c r="AA180" s="582"/>
      <c r="AB180" s="582"/>
      <c r="AC180" s="582"/>
      <c r="AD180" s="582"/>
      <c r="AE180" s="582"/>
      <c r="AF180" s="582"/>
      <c r="AG180" s="582"/>
      <c r="AH180" s="582"/>
      <c r="AI180" s="582"/>
      <c r="AJ180" s="582"/>
      <c r="AK180" s="582"/>
    </row>
    <row r="181" spans="5:37">
      <c r="E181" s="582"/>
      <c r="F181" s="582"/>
      <c r="G181" s="583"/>
      <c r="H181" s="583"/>
      <c r="I181" s="582"/>
      <c r="J181" s="582"/>
      <c r="K181" s="582"/>
      <c r="L181" s="582"/>
      <c r="M181" s="582"/>
      <c r="N181" s="583"/>
      <c r="O181" s="583"/>
      <c r="P181" s="583"/>
      <c r="Q181" s="583"/>
      <c r="R181" s="583"/>
      <c r="S181" s="582"/>
      <c r="T181" s="582"/>
      <c r="U181" s="582"/>
      <c r="V181" s="582"/>
      <c r="W181" s="582"/>
      <c r="X181" s="582"/>
      <c r="Y181" s="582"/>
      <c r="Z181" s="582"/>
      <c r="AA181" s="582"/>
      <c r="AB181" s="582"/>
      <c r="AC181" s="582"/>
      <c r="AD181" s="582"/>
      <c r="AE181" s="582"/>
      <c r="AF181" s="582"/>
      <c r="AG181" s="582"/>
      <c r="AH181" s="582"/>
      <c r="AI181" s="582"/>
      <c r="AJ181" s="582"/>
      <c r="AK181" s="582"/>
    </row>
    <row r="182" spans="5:37">
      <c r="E182" s="582"/>
      <c r="F182" s="582"/>
      <c r="G182" s="583"/>
      <c r="H182" s="583"/>
      <c r="I182" s="582"/>
      <c r="J182" s="582"/>
      <c r="K182" s="582"/>
      <c r="L182" s="582"/>
      <c r="M182" s="582"/>
      <c r="N182" s="583"/>
      <c r="O182" s="583"/>
      <c r="P182" s="583"/>
      <c r="Q182" s="583"/>
      <c r="R182" s="583"/>
      <c r="S182" s="582"/>
      <c r="T182" s="582"/>
      <c r="U182" s="582"/>
      <c r="V182" s="582"/>
      <c r="W182" s="582"/>
      <c r="X182" s="582"/>
      <c r="Y182" s="582"/>
      <c r="Z182" s="582"/>
      <c r="AA182" s="582"/>
      <c r="AB182" s="582"/>
      <c r="AC182" s="582"/>
      <c r="AD182" s="582"/>
      <c r="AE182" s="582"/>
      <c r="AF182" s="582"/>
      <c r="AG182" s="582"/>
      <c r="AH182" s="582"/>
      <c r="AI182" s="582"/>
      <c r="AJ182" s="582"/>
      <c r="AK182" s="582"/>
    </row>
    <row r="183" spans="5:37">
      <c r="E183" s="582"/>
      <c r="F183" s="582"/>
      <c r="G183" s="583"/>
      <c r="H183" s="583"/>
      <c r="I183" s="582"/>
      <c r="J183" s="582"/>
      <c r="K183" s="582"/>
      <c r="L183" s="582"/>
      <c r="M183" s="582"/>
      <c r="N183" s="583"/>
      <c r="O183" s="583"/>
      <c r="P183" s="583"/>
      <c r="Q183" s="583"/>
      <c r="R183" s="583"/>
      <c r="S183" s="582"/>
      <c r="T183" s="582"/>
      <c r="U183" s="582"/>
      <c r="V183" s="582"/>
      <c r="W183" s="582"/>
      <c r="X183" s="582"/>
      <c r="Y183" s="582"/>
      <c r="Z183" s="582"/>
      <c r="AA183" s="582"/>
      <c r="AB183" s="582"/>
      <c r="AC183" s="582"/>
      <c r="AD183" s="582"/>
      <c r="AE183" s="582"/>
      <c r="AF183" s="582"/>
      <c r="AG183" s="582"/>
      <c r="AH183" s="582"/>
      <c r="AI183" s="582"/>
      <c r="AJ183" s="582"/>
      <c r="AK183" s="582"/>
    </row>
    <row r="184" spans="5:37">
      <c r="E184" s="582"/>
      <c r="F184" s="582"/>
      <c r="G184" s="583"/>
      <c r="H184" s="583"/>
      <c r="I184" s="582"/>
      <c r="J184" s="582"/>
      <c r="K184" s="582"/>
      <c r="L184" s="582"/>
      <c r="M184" s="582"/>
      <c r="N184" s="583"/>
      <c r="O184" s="583"/>
      <c r="P184" s="583"/>
      <c r="Q184" s="583"/>
      <c r="R184" s="583"/>
      <c r="S184" s="582"/>
      <c r="T184" s="582"/>
      <c r="U184" s="582"/>
      <c r="V184" s="582"/>
      <c r="W184" s="582"/>
      <c r="X184" s="582"/>
      <c r="Y184" s="582"/>
      <c r="Z184" s="582"/>
      <c r="AA184" s="582"/>
      <c r="AB184" s="582"/>
      <c r="AC184" s="582"/>
      <c r="AD184" s="582"/>
      <c r="AE184" s="582"/>
      <c r="AF184" s="582"/>
      <c r="AG184" s="582"/>
      <c r="AH184" s="582"/>
      <c r="AI184" s="582"/>
      <c r="AJ184" s="582"/>
      <c r="AK184" s="582"/>
    </row>
    <row r="185" spans="5:37">
      <c r="E185" s="582"/>
      <c r="F185" s="582"/>
      <c r="G185" s="583"/>
      <c r="H185" s="583"/>
      <c r="I185" s="582"/>
      <c r="J185" s="582"/>
      <c r="K185" s="582"/>
      <c r="L185" s="582"/>
      <c r="M185" s="582"/>
      <c r="N185" s="583"/>
      <c r="O185" s="583"/>
      <c r="P185" s="583"/>
      <c r="Q185" s="583"/>
      <c r="R185" s="583"/>
      <c r="S185" s="582"/>
      <c r="T185" s="582"/>
      <c r="U185" s="582"/>
      <c r="V185" s="582"/>
      <c r="W185" s="582"/>
      <c r="X185" s="582"/>
      <c r="Y185" s="582"/>
      <c r="Z185" s="582"/>
      <c r="AA185" s="582"/>
      <c r="AB185" s="582"/>
      <c r="AC185" s="582"/>
      <c r="AD185" s="582"/>
      <c r="AE185" s="582"/>
      <c r="AF185" s="582"/>
      <c r="AG185" s="582"/>
      <c r="AH185" s="582"/>
      <c r="AI185" s="582"/>
      <c r="AJ185" s="582"/>
      <c r="AK185" s="582"/>
    </row>
    <row r="186" spans="5:37">
      <c r="E186" s="582"/>
      <c r="F186" s="582"/>
      <c r="G186" s="583"/>
      <c r="H186" s="583"/>
      <c r="I186" s="582"/>
      <c r="J186" s="582"/>
      <c r="K186" s="582"/>
      <c r="L186" s="582"/>
      <c r="M186" s="582"/>
      <c r="N186" s="583"/>
      <c r="O186" s="583"/>
      <c r="P186" s="583"/>
      <c r="Q186" s="583"/>
      <c r="R186" s="583"/>
      <c r="S186" s="582"/>
      <c r="T186" s="582"/>
      <c r="U186" s="582"/>
      <c r="V186" s="582"/>
      <c r="W186" s="582"/>
      <c r="X186" s="582"/>
      <c r="Y186" s="582"/>
      <c r="Z186" s="582"/>
      <c r="AA186" s="582"/>
      <c r="AB186" s="582"/>
      <c r="AC186" s="582"/>
      <c r="AD186" s="582"/>
      <c r="AE186" s="582"/>
      <c r="AF186" s="582"/>
      <c r="AG186" s="582"/>
      <c r="AH186" s="582"/>
      <c r="AI186" s="582"/>
      <c r="AJ186" s="582"/>
      <c r="AK186" s="582"/>
    </row>
    <row r="187" spans="5:37">
      <c r="E187" s="582"/>
      <c r="F187" s="582"/>
      <c r="G187" s="583"/>
      <c r="H187" s="583"/>
      <c r="I187" s="582"/>
      <c r="J187" s="582"/>
      <c r="K187" s="582"/>
      <c r="L187" s="582"/>
      <c r="M187" s="582"/>
      <c r="N187" s="583"/>
      <c r="O187" s="583"/>
      <c r="P187" s="583"/>
      <c r="Q187" s="583"/>
      <c r="R187" s="583"/>
      <c r="S187" s="582"/>
      <c r="T187" s="582"/>
      <c r="U187" s="582"/>
      <c r="V187" s="582"/>
      <c r="W187" s="582"/>
      <c r="X187" s="582"/>
      <c r="Y187" s="582"/>
      <c r="Z187" s="582"/>
      <c r="AA187" s="582"/>
      <c r="AB187" s="582"/>
      <c r="AC187" s="582"/>
      <c r="AD187" s="582"/>
      <c r="AE187" s="582"/>
      <c r="AF187" s="582"/>
      <c r="AG187" s="582"/>
      <c r="AH187" s="582"/>
      <c r="AI187" s="582"/>
      <c r="AJ187" s="582"/>
      <c r="AK187" s="582"/>
    </row>
    <row r="188" spans="5:37">
      <c r="E188" s="582"/>
      <c r="F188" s="582"/>
      <c r="G188" s="583"/>
      <c r="H188" s="583"/>
      <c r="I188" s="582"/>
      <c r="J188" s="582"/>
      <c r="K188" s="582"/>
      <c r="L188" s="582"/>
      <c r="M188" s="582"/>
      <c r="N188" s="583"/>
      <c r="O188" s="583"/>
      <c r="P188" s="583"/>
      <c r="Q188" s="583"/>
      <c r="R188" s="583"/>
      <c r="S188" s="582"/>
      <c r="T188" s="582"/>
      <c r="U188" s="582"/>
      <c r="V188" s="582"/>
      <c r="W188" s="582"/>
      <c r="X188" s="582"/>
      <c r="Y188" s="582"/>
      <c r="Z188" s="582"/>
      <c r="AA188" s="582"/>
      <c r="AB188" s="582"/>
      <c r="AC188" s="582"/>
      <c r="AD188" s="582"/>
      <c r="AE188" s="582"/>
      <c r="AF188" s="582"/>
      <c r="AG188" s="582"/>
      <c r="AH188" s="582"/>
      <c r="AI188" s="582"/>
      <c r="AJ188" s="582"/>
      <c r="AK188" s="582"/>
    </row>
    <row r="189" spans="5:37">
      <c r="E189" s="582"/>
      <c r="F189" s="582"/>
      <c r="G189" s="583"/>
      <c r="H189" s="583"/>
      <c r="I189" s="582"/>
      <c r="J189" s="582"/>
      <c r="K189" s="582"/>
      <c r="L189" s="582"/>
      <c r="M189" s="582"/>
      <c r="N189" s="583"/>
      <c r="O189" s="583"/>
      <c r="P189" s="583"/>
      <c r="Q189" s="583"/>
      <c r="R189" s="583"/>
      <c r="S189" s="582"/>
      <c r="T189" s="582"/>
      <c r="U189" s="582"/>
      <c r="V189" s="582"/>
      <c r="W189" s="582"/>
      <c r="X189" s="582"/>
      <c r="Y189" s="582"/>
      <c r="Z189" s="582"/>
      <c r="AA189" s="582"/>
      <c r="AB189" s="582"/>
      <c r="AC189" s="582"/>
      <c r="AD189" s="582"/>
      <c r="AE189" s="582"/>
      <c r="AF189" s="582"/>
      <c r="AG189" s="582"/>
      <c r="AH189" s="582"/>
      <c r="AI189" s="582"/>
      <c r="AJ189" s="582"/>
      <c r="AK189" s="582"/>
    </row>
    <row r="190" spans="5:37">
      <c r="E190" s="582"/>
      <c r="F190" s="582"/>
      <c r="G190" s="583"/>
      <c r="H190" s="583"/>
      <c r="I190" s="582"/>
      <c r="J190" s="582"/>
      <c r="K190" s="582"/>
      <c r="L190" s="582"/>
      <c r="M190" s="582"/>
      <c r="N190" s="583"/>
      <c r="O190" s="583"/>
      <c r="P190" s="583"/>
      <c r="Q190" s="583"/>
      <c r="R190" s="583"/>
      <c r="S190" s="582"/>
      <c r="T190" s="582"/>
      <c r="U190" s="582"/>
      <c r="V190" s="582"/>
      <c r="W190" s="582"/>
      <c r="X190" s="582"/>
      <c r="Y190" s="582"/>
      <c r="Z190" s="582"/>
      <c r="AA190" s="582"/>
      <c r="AB190" s="582"/>
      <c r="AC190" s="582"/>
      <c r="AD190" s="582"/>
      <c r="AE190" s="582"/>
      <c r="AF190" s="582"/>
      <c r="AG190" s="582"/>
      <c r="AH190" s="582"/>
      <c r="AI190" s="582"/>
      <c r="AJ190" s="582"/>
      <c r="AK190" s="582"/>
    </row>
    <row r="191" spans="5:37">
      <c r="E191" s="582"/>
      <c r="F191" s="582"/>
      <c r="G191" s="583"/>
      <c r="H191" s="583"/>
      <c r="I191" s="582"/>
      <c r="J191" s="582"/>
      <c r="K191" s="582"/>
      <c r="L191" s="582"/>
      <c r="M191" s="582"/>
      <c r="N191" s="583"/>
      <c r="O191" s="583"/>
      <c r="P191" s="583"/>
      <c r="Q191" s="583"/>
      <c r="R191" s="583"/>
      <c r="S191" s="582"/>
      <c r="T191" s="582"/>
      <c r="U191" s="582"/>
      <c r="V191" s="582"/>
      <c r="W191" s="582"/>
      <c r="X191" s="582"/>
      <c r="Y191" s="582"/>
      <c r="Z191" s="582"/>
      <c r="AA191" s="582"/>
      <c r="AB191" s="582"/>
      <c r="AC191" s="582"/>
      <c r="AD191" s="582"/>
      <c r="AE191" s="582"/>
      <c r="AF191" s="582"/>
      <c r="AG191" s="582"/>
      <c r="AH191" s="582"/>
      <c r="AI191" s="582"/>
      <c r="AJ191" s="582"/>
      <c r="AK191" s="582"/>
    </row>
    <row r="192" spans="5:37">
      <c r="E192" s="582"/>
      <c r="F192" s="582"/>
      <c r="G192" s="583"/>
      <c r="H192" s="583"/>
      <c r="I192" s="582"/>
      <c r="J192" s="582"/>
      <c r="K192" s="582"/>
      <c r="L192" s="582"/>
      <c r="M192" s="582"/>
      <c r="N192" s="583"/>
      <c r="O192" s="583"/>
      <c r="P192" s="583"/>
      <c r="Q192" s="583"/>
      <c r="R192" s="583"/>
      <c r="S192" s="582"/>
      <c r="T192" s="582"/>
      <c r="U192" s="582"/>
      <c r="V192" s="582"/>
      <c r="W192" s="582"/>
      <c r="X192" s="582"/>
      <c r="Y192" s="582"/>
      <c r="Z192" s="582"/>
      <c r="AA192" s="582"/>
      <c r="AB192" s="582"/>
      <c r="AC192" s="582"/>
      <c r="AD192" s="582"/>
      <c r="AE192" s="582"/>
      <c r="AF192" s="582"/>
      <c r="AG192" s="582"/>
      <c r="AH192" s="582"/>
      <c r="AI192" s="582"/>
      <c r="AJ192" s="582"/>
      <c r="AK192" s="582"/>
    </row>
    <row r="193" spans="5:37">
      <c r="E193" s="582"/>
      <c r="F193" s="582"/>
      <c r="G193" s="583"/>
      <c r="H193" s="583"/>
      <c r="I193" s="582"/>
      <c r="J193" s="582"/>
      <c r="K193" s="582"/>
      <c r="L193" s="582"/>
      <c r="M193" s="582"/>
      <c r="N193" s="583"/>
      <c r="O193" s="583"/>
      <c r="P193" s="583"/>
      <c r="Q193" s="583"/>
      <c r="R193" s="583"/>
      <c r="S193" s="582"/>
      <c r="T193" s="582"/>
      <c r="U193" s="582"/>
      <c r="V193" s="582"/>
      <c r="W193" s="582"/>
      <c r="X193" s="582"/>
      <c r="Y193" s="582"/>
      <c r="Z193" s="582"/>
      <c r="AA193" s="582"/>
      <c r="AB193" s="582"/>
      <c r="AC193" s="582"/>
      <c r="AD193" s="582"/>
      <c r="AE193" s="582"/>
      <c r="AF193" s="582"/>
      <c r="AG193" s="582"/>
      <c r="AH193" s="582"/>
      <c r="AI193" s="582"/>
      <c r="AJ193" s="582"/>
      <c r="AK193" s="582"/>
    </row>
    <row r="194" spans="5:37">
      <c r="E194" s="582"/>
      <c r="F194" s="582"/>
      <c r="G194" s="583"/>
      <c r="H194" s="583"/>
      <c r="I194" s="582"/>
      <c r="J194" s="582"/>
      <c r="K194" s="582"/>
      <c r="L194" s="582"/>
      <c r="M194" s="582"/>
      <c r="N194" s="583"/>
      <c r="O194" s="583"/>
      <c r="P194" s="583"/>
      <c r="Q194" s="583"/>
      <c r="R194" s="583"/>
      <c r="S194" s="582"/>
      <c r="T194" s="582"/>
      <c r="U194" s="582"/>
      <c r="V194" s="582"/>
      <c r="W194" s="582"/>
      <c r="X194" s="582"/>
      <c r="Y194" s="582"/>
      <c r="Z194" s="582"/>
      <c r="AA194" s="582"/>
      <c r="AB194" s="582"/>
      <c r="AC194" s="582"/>
      <c r="AD194" s="582"/>
      <c r="AE194" s="582"/>
      <c r="AF194" s="582"/>
      <c r="AG194" s="582"/>
      <c r="AH194" s="582"/>
      <c r="AI194" s="582"/>
      <c r="AJ194" s="582"/>
      <c r="AK194" s="582"/>
    </row>
    <row r="195" spans="5:37">
      <c r="E195" s="582"/>
      <c r="F195" s="582"/>
      <c r="G195" s="583"/>
      <c r="H195" s="583"/>
      <c r="I195" s="582"/>
      <c r="J195" s="582"/>
      <c r="K195" s="582"/>
      <c r="L195" s="582"/>
      <c r="M195" s="582"/>
      <c r="N195" s="583"/>
      <c r="O195" s="583"/>
      <c r="P195" s="583"/>
      <c r="Q195" s="583"/>
      <c r="R195" s="583"/>
      <c r="S195" s="582"/>
      <c r="T195" s="582"/>
      <c r="U195" s="582"/>
      <c r="V195" s="582"/>
      <c r="W195" s="582"/>
      <c r="X195" s="582"/>
      <c r="Y195" s="582"/>
      <c r="Z195" s="582"/>
      <c r="AA195" s="582"/>
      <c r="AB195" s="582"/>
      <c r="AC195" s="582"/>
      <c r="AD195" s="582"/>
      <c r="AE195" s="582"/>
      <c r="AF195" s="582"/>
      <c r="AG195" s="582"/>
      <c r="AH195" s="582"/>
      <c r="AI195" s="582"/>
      <c r="AJ195" s="582"/>
      <c r="AK195" s="582"/>
    </row>
    <row r="196" spans="5:37">
      <c r="E196" s="582"/>
      <c r="F196" s="582"/>
      <c r="G196" s="583"/>
      <c r="H196" s="583"/>
      <c r="I196" s="582"/>
      <c r="J196" s="582"/>
      <c r="K196" s="582"/>
      <c r="L196" s="582"/>
      <c r="M196" s="582"/>
      <c r="N196" s="583"/>
      <c r="O196" s="583"/>
      <c r="P196" s="583"/>
      <c r="Q196" s="583"/>
      <c r="R196" s="583"/>
      <c r="S196" s="582"/>
      <c r="T196" s="582"/>
      <c r="U196" s="582"/>
      <c r="V196" s="582"/>
      <c r="W196" s="582"/>
      <c r="X196" s="582"/>
      <c r="Y196" s="582"/>
      <c r="Z196" s="582"/>
      <c r="AA196" s="582"/>
      <c r="AB196" s="582"/>
      <c r="AC196" s="582"/>
      <c r="AD196" s="582"/>
      <c r="AE196" s="582"/>
      <c r="AF196" s="582"/>
      <c r="AG196" s="582"/>
      <c r="AH196" s="582"/>
      <c r="AI196" s="582"/>
      <c r="AJ196" s="582"/>
      <c r="AK196" s="582"/>
    </row>
    <row r="197" spans="5:37">
      <c r="E197" s="582"/>
      <c r="F197" s="582"/>
      <c r="G197" s="583"/>
      <c r="H197" s="583"/>
      <c r="I197" s="582"/>
      <c r="J197" s="582"/>
      <c r="K197" s="582"/>
      <c r="L197" s="582"/>
      <c r="M197" s="582"/>
      <c r="N197" s="583"/>
      <c r="O197" s="583"/>
      <c r="P197" s="583"/>
      <c r="Q197" s="583"/>
      <c r="R197" s="583"/>
      <c r="S197" s="582"/>
      <c r="T197" s="582"/>
      <c r="U197" s="582"/>
      <c r="V197" s="582"/>
      <c r="W197" s="582"/>
      <c r="X197" s="582"/>
      <c r="Y197" s="582"/>
      <c r="Z197" s="582"/>
      <c r="AA197" s="582"/>
      <c r="AB197" s="582"/>
      <c r="AC197" s="582"/>
      <c r="AD197" s="582"/>
      <c r="AE197" s="582"/>
      <c r="AF197" s="582"/>
      <c r="AG197" s="582"/>
      <c r="AH197" s="582"/>
      <c r="AI197" s="582"/>
      <c r="AJ197" s="582"/>
      <c r="AK197" s="582"/>
    </row>
    <row r="198" spans="5:37">
      <c r="E198" s="582"/>
      <c r="F198" s="582"/>
      <c r="G198" s="583"/>
      <c r="H198" s="583"/>
      <c r="I198" s="582"/>
      <c r="J198" s="582"/>
      <c r="K198" s="582"/>
      <c r="L198" s="582"/>
      <c r="M198" s="582"/>
      <c r="N198" s="583"/>
      <c r="O198" s="583"/>
      <c r="P198" s="583"/>
      <c r="Q198" s="583"/>
      <c r="R198" s="583"/>
      <c r="S198" s="582"/>
      <c r="T198" s="582"/>
      <c r="U198" s="582"/>
      <c r="V198" s="582"/>
      <c r="W198" s="582"/>
      <c r="X198" s="582"/>
      <c r="Y198" s="582"/>
      <c r="Z198" s="582"/>
      <c r="AA198" s="582"/>
      <c r="AB198" s="582"/>
      <c r="AC198" s="582"/>
      <c r="AD198" s="582"/>
      <c r="AE198" s="582"/>
      <c r="AF198" s="582"/>
      <c r="AG198" s="582"/>
      <c r="AH198" s="582"/>
      <c r="AI198" s="582"/>
      <c r="AJ198" s="582"/>
      <c r="AK198" s="582"/>
    </row>
    <row r="199" spans="5:37">
      <c r="E199" s="582"/>
      <c r="F199" s="582"/>
      <c r="G199" s="583"/>
      <c r="H199" s="583"/>
      <c r="I199" s="582"/>
      <c r="J199" s="582"/>
      <c r="K199" s="582"/>
      <c r="L199" s="582"/>
      <c r="M199" s="582"/>
      <c r="N199" s="583"/>
      <c r="O199" s="583"/>
      <c r="P199" s="583"/>
      <c r="Q199" s="583"/>
      <c r="R199" s="583"/>
      <c r="S199" s="582"/>
      <c r="T199" s="582"/>
      <c r="U199" s="582"/>
      <c r="V199" s="582"/>
      <c r="W199" s="582"/>
      <c r="X199" s="582"/>
      <c r="Y199" s="582"/>
      <c r="Z199" s="582"/>
      <c r="AA199" s="582"/>
      <c r="AB199" s="582"/>
      <c r="AC199" s="582"/>
      <c r="AD199" s="582"/>
      <c r="AE199" s="582"/>
      <c r="AF199" s="582"/>
      <c r="AG199" s="582"/>
      <c r="AH199" s="582"/>
      <c r="AI199" s="582"/>
      <c r="AJ199" s="582"/>
      <c r="AK199" s="582"/>
    </row>
    <row r="200" spans="5:37">
      <c r="E200" s="582"/>
      <c r="F200" s="582"/>
      <c r="G200" s="583"/>
      <c r="H200" s="583"/>
      <c r="I200" s="582"/>
      <c r="J200" s="582"/>
      <c r="K200" s="582"/>
      <c r="L200" s="582"/>
      <c r="M200" s="582"/>
      <c r="N200" s="583"/>
      <c r="O200" s="583"/>
      <c r="P200" s="583"/>
      <c r="Q200" s="583"/>
      <c r="R200" s="583"/>
      <c r="S200" s="582"/>
      <c r="T200" s="582"/>
      <c r="U200" s="582"/>
      <c r="V200" s="582"/>
      <c r="W200" s="582"/>
      <c r="X200" s="582"/>
      <c r="Y200" s="582"/>
      <c r="Z200" s="582"/>
      <c r="AA200" s="582"/>
      <c r="AB200" s="582"/>
      <c r="AC200" s="582"/>
      <c r="AD200" s="582"/>
      <c r="AE200" s="582"/>
      <c r="AF200" s="582"/>
      <c r="AG200" s="582"/>
      <c r="AH200" s="582"/>
      <c r="AI200" s="582"/>
      <c r="AJ200" s="582"/>
      <c r="AK200" s="582"/>
    </row>
    <row r="201" spans="5:37">
      <c r="E201" s="582"/>
      <c r="F201" s="582"/>
      <c r="G201" s="583"/>
      <c r="H201" s="583"/>
      <c r="I201" s="582"/>
      <c r="J201" s="582"/>
      <c r="K201" s="582"/>
      <c r="L201" s="582"/>
      <c r="M201" s="582"/>
      <c r="N201" s="583"/>
      <c r="O201" s="583"/>
      <c r="P201" s="583"/>
      <c r="Q201" s="583"/>
      <c r="R201" s="583"/>
      <c r="S201" s="582"/>
      <c r="T201" s="582"/>
      <c r="U201" s="582"/>
      <c r="V201" s="582"/>
      <c r="W201" s="582"/>
      <c r="X201" s="582"/>
      <c r="Y201" s="582"/>
      <c r="Z201" s="582"/>
      <c r="AA201" s="582"/>
      <c r="AB201" s="582"/>
      <c r="AC201" s="582"/>
      <c r="AD201" s="582"/>
      <c r="AE201" s="582"/>
      <c r="AF201" s="582"/>
      <c r="AG201" s="582"/>
      <c r="AH201" s="582"/>
      <c r="AI201" s="582"/>
      <c r="AJ201" s="582"/>
      <c r="AK201" s="582"/>
    </row>
    <row r="202" spans="5:37">
      <c r="E202" s="582"/>
      <c r="F202" s="582"/>
      <c r="G202" s="583"/>
      <c r="H202" s="583"/>
      <c r="I202" s="582"/>
      <c r="J202" s="582"/>
      <c r="K202" s="582"/>
      <c r="L202" s="582"/>
      <c r="M202" s="582"/>
      <c r="N202" s="583"/>
      <c r="O202" s="583"/>
      <c r="P202" s="583"/>
      <c r="Q202" s="583"/>
      <c r="R202" s="583"/>
      <c r="S202" s="582"/>
      <c r="T202" s="582"/>
      <c r="U202" s="582"/>
      <c r="V202" s="582"/>
      <c r="W202" s="582"/>
      <c r="X202" s="582"/>
      <c r="Y202" s="582"/>
      <c r="Z202" s="582"/>
      <c r="AA202" s="582"/>
      <c r="AB202" s="582"/>
      <c r="AC202" s="582"/>
      <c r="AD202" s="582"/>
      <c r="AE202" s="582"/>
      <c r="AF202" s="582"/>
      <c r="AG202" s="582"/>
      <c r="AH202" s="582"/>
      <c r="AI202" s="582"/>
      <c r="AJ202" s="582"/>
      <c r="AK202" s="582"/>
    </row>
    <row r="203" spans="5:37">
      <c r="E203" s="582"/>
      <c r="F203" s="582"/>
      <c r="G203" s="583"/>
      <c r="H203" s="583"/>
      <c r="I203" s="582"/>
      <c r="J203" s="582"/>
      <c r="K203" s="582"/>
      <c r="L203" s="582"/>
      <c r="M203" s="582"/>
      <c r="N203" s="583"/>
      <c r="O203" s="583"/>
      <c r="P203" s="583"/>
      <c r="Q203" s="583"/>
      <c r="R203" s="583"/>
      <c r="S203" s="582"/>
      <c r="T203" s="582"/>
      <c r="U203" s="582"/>
      <c r="V203" s="582"/>
      <c r="W203" s="582"/>
      <c r="X203" s="582"/>
      <c r="Y203" s="582"/>
      <c r="Z203" s="582"/>
      <c r="AA203" s="582"/>
      <c r="AB203" s="582"/>
      <c r="AC203" s="582"/>
      <c r="AD203" s="582"/>
      <c r="AE203" s="582"/>
      <c r="AF203" s="582"/>
      <c r="AG203" s="582"/>
      <c r="AH203" s="582"/>
      <c r="AI203" s="582"/>
      <c r="AJ203" s="582"/>
      <c r="AK203" s="582"/>
    </row>
    <row r="204" spans="5:37">
      <c r="E204" s="582"/>
      <c r="F204" s="582"/>
      <c r="G204" s="583"/>
      <c r="H204" s="583"/>
      <c r="I204" s="582"/>
      <c r="J204" s="582"/>
      <c r="K204" s="582"/>
      <c r="L204" s="582"/>
      <c r="M204" s="582"/>
      <c r="N204" s="583"/>
      <c r="O204" s="583"/>
      <c r="P204" s="583"/>
      <c r="Q204" s="583"/>
      <c r="R204" s="583"/>
      <c r="S204" s="582"/>
      <c r="T204" s="582"/>
      <c r="U204" s="582"/>
      <c r="V204" s="582"/>
      <c r="W204" s="582"/>
      <c r="X204" s="582"/>
      <c r="Y204" s="582"/>
      <c r="Z204" s="582"/>
      <c r="AA204" s="582"/>
      <c r="AB204" s="582"/>
      <c r="AC204" s="582"/>
      <c r="AD204" s="582"/>
      <c r="AE204" s="582"/>
      <c r="AF204" s="582"/>
      <c r="AG204" s="582"/>
      <c r="AH204" s="582"/>
      <c r="AI204" s="582"/>
      <c r="AJ204" s="582"/>
      <c r="AK204" s="582"/>
    </row>
    <row r="205" spans="5:37">
      <c r="E205" s="582"/>
      <c r="F205" s="582"/>
      <c r="G205" s="583"/>
      <c r="H205" s="583"/>
      <c r="I205" s="582"/>
      <c r="J205" s="582"/>
      <c r="K205" s="582"/>
      <c r="L205" s="582"/>
      <c r="M205" s="582"/>
      <c r="N205" s="583"/>
      <c r="O205" s="583"/>
      <c r="P205" s="583"/>
      <c r="Q205" s="583"/>
      <c r="R205" s="583"/>
      <c r="S205" s="582"/>
      <c r="T205" s="582"/>
      <c r="U205" s="582"/>
      <c r="V205" s="582"/>
      <c r="W205" s="582"/>
      <c r="X205" s="582"/>
      <c r="Y205" s="582"/>
      <c r="Z205" s="582"/>
      <c r="AA205" s="582"/>
      <c r="AB205" s="582"/>
      <c r="AC205" s="582"/>
      <c r="AD205" s="582"/>
      <c r="AE205" s="582"/>
      <c r="AF205" s="582"/>
      <c r="AG205" s="582"/>
      <c r="AH205" s="582"/>
      <c r="AI205" s="582"/>
      <c r="AJ205" s="582"/>
      <c r="AK205" s="582"/>
    </row>
    <row r="206" spans="5:37">
      <c r="E206" s="582"/>
      <c r="F206" s="582"/>
      <c r="G206" s="583"/>
      <c r="H206" s="583"/>
      <c r="I206" s="582"/>
      <c r="J206" s="582"/>
      <c r="K206" s="582"/>
      <c r="L206" s="582"/>
      <c r="M206" s="582"/>
      <c r="N206" s="583"/>
      <c r="O206" s="583"/>
      <c r="P206" s="583"/>
      <c r="Q206" s="583"/>
      <c r="R206" s="583"/>
      <c r="S206" s="582"/>
      <c r="T206" s="582"/>
      <c r="U206" s="582"/>
      <c r="V206" s="582"/>
      <c r="W206" s="582"/>
      <c r="X206" s="582"/>
      <c r="Y206" s="582"/>
      <c r="Z206" s="582"/>
      <c r="AA206" s="582"/>
      <c r="AB206" s="582"/>
      <c r="AC206" s="582"/>
      <c r="AD206" s="582"/>
      <c r="AE206" s="582"/>
      <c r="AF206" s="582"/>
      <c r="AG206" s="582"/>
      <c r="AH206" s="582"/>
      <c r="AI206" s="582"/>
      <c r="AJ206" s="582"/>
      <c r="AK206" s="582"/>
    </row>
    <row r="207" spans="5:37">
      <c r="E207" s="582"/>
      <c r="F207" s="582"/>
      <c r="G207" s="583"/>
      <c r="H207" s="583"/>
      <c r="I207" s="582"/>
      <c r="J207" s="582"/>
      <c r="K207" s="582"/>
      <c r="L207" s="582"/>
      <c r="M207" s="582"/>
      <c r="N207" s="583"/>
      <c r="O207" s="583"/>
      <c r="P207" s="583"/>
      <c r="Q207" s="583"/>
      <c r="R207" s="583"/>
      <c r="S207" s="582"/>
      <c r="T207" s="582"/>
      <c r="U207" s="582"/>
      <c r="V207" s="582"/>
      <c r="W207" s="582"/>
      <c r="X207" s="582"/>
      <c r="Y207" s="582"/>
      <c r="Z207" s="582"/>
      <c r="AA207" s="582"/>
      <c r="AB207" s="582"/>
      <c r="AC207" s="582"/>
      <c r="AD207" s="582"/>
      <c r="AE207" s="582"/>
      <c r="AF207" s="582"/>
      <c r="AG207" s="582"/>
      <c r="AH207" s="582"/>
      <c r="AI207" s="582"/>
      <c r="AJ207" s="582"/>
      <c r="AK207" s="582"/>
    </row>
    <row r="208" spans="5:37">
      <c r="E208" s="582"/>
      <c r="F208" s="582"/>
      <c r="G208" s="583"/>
      <c r="H208" s="583"/>
      <c r="I208" s="582"/>
      <c r="J208" s="582"/>
      <c r="K208" s="582"/>
      <c r="L208" s="582"/>
      <c r="M208" s="582"/>
      <c r="N208" s="583"/>
      <c r="O208" s="583"/>
      <c r="P208" s="583"/>
      <c r="Q208" s="583"/>
      <c r="R208" s="583"/>
      <c r="S208" s="582"/>
      <c r="T208" s="582"/>
      <c r="U208" s="582"/>
      <c r="V208" s="582"/>
      <c r="W208" s="582"/>
      <c r="X208" s="582"/>
      <c r="Y208" s="582"/>
      <c r="Z208" s="582"/>
      <c r="AA208" s="582"/>
      <c r="AB208" s="582"/>
      <c r="AC208" s="582"/>
      <c r="AD208" s="582"/>
      <c r="AE208" s="582"/>
      <c r="AF208" s="582"/>
      <c r="AG208" s="582"/>
      <c r="AH208" s="582"/>
      <c r="AI208" s="582"/>
      <c r="AJ208" s="582"/>
      <c r="AK208" s="582"/>
    </row>
    <row r="209" spans="5:37">
      <c r="E209" s="582"/>
      <c r="F209" s="582"/>
      <c r="G209" s="583"/>
      <c r="H209" s="583"/>
      <c r="I209" s="582"/>
      <c r="J209" s="582"/>
      <c r="K209" s="582"/>
      <c r="L209" s="582"/>
      <c r="M209" s="582"/>
      <c r="N209" s="583"/>
      <c r="O209" s="583"/>
      <c r="P209" s="583"/>
      <c r="Q209" s="583"/>
      <c r="R209" s="583"/>
      <c r="S209" s="582"/>
      <c r="T209" s="582"/>
      <c r="U209" s="582"/>
      <c r="V209" s="582"/>
      <c r="W209" s="582"/>
      <c r="X209" s="582"/>
      <c r="Y209" s="582"/>
      <c r="Z209" s="582"/>
      <c r="AA209" s="582"/>
      <c r="AB209" s="582"/>
      <c r="AC209" s="582"/>
      <c r="AD209" s="582"/>
      <c r="AE209" s="582"/>
      <c r="AF209" s="582"/>
      <c r="AG209" s="582"/>
      <c r="AH209" s="582"/>
      <c r="AI209" s="582"/>
      <c r="AJ209" s="582"/>
      <c r="AK209" s="582"/>
    </row>
    <row r="210" spans="5:37">
      <c r="E210" s="582"/>
      <c r="F210" s="582"/>
      <c r="G210" s="583"/>
      <c r="H210" s="583"/>
      <c r="I210" s="582"/>
      <c r="J210" s="582"/>
      <c r="K210" s="582"/>
      <c r="L210" s="582"/>
      <c r="M210" s="582"/>
      <c r="N210" s="583"/>
      <c r="O210" s="583"/>
      <c r="P210" s="583"/>
      <c r="Q210" s="583"/>
      <c r="R210" s="583"/>
      <c r="S210" s="582"/>
      <c r="T210" s="582"/>
      <c r="U210" s="582"/>
      <c r="V210" s="582"/>
      <c r="W210" s="582"/>
      <c r="X210" s="582"/>
      <c r="Y210" s="582"/>
      <c r="Z210" s="582"/>
      <c r="AA210" s="582"/>
      <c r="AB210" s="582"/>
      <c r="AC210" s="582"/>
      <c r="AD210" s="582"/>
      <c r="AE210" s="582"/>
      <c r="AF210" s="582"/>
      <c r="AG210" s="582"/>
      <c r="AH210" s="582"/>
      <c r="AI210" s="582"/>
      <c r="AJ210" s="582"/>
      <c r="AK210" s="582"/>
    </row>
    <row r="211" spans="5:37">
      <c r="E211" s="582"/>
      <c r="F211" s="582"/>
      <c r="G211" s="583"/>
      <c r="H211" s="583"/>
      <c r="I211" s="582"/>
      <c r="J211" s="582"/>
      <c r="K211" s="582"/>
      <c r="L211" s="582"/>
      <c r="M211" s="582"/>
      <c r="N211" s="583"/>
      <c r="O211" s="583"/>
      <c r="P211" s="583"/>
      <c r="Q211" s="583"/>
      <c r="R211" s="583"/>
      <c r="S211" s="582"/>
      <c r="T211" s="582"/>
      <c r="U211" s="582"/>
      <c r="V211" s="582"/>
      <c r="W211" s="582"/>
      <c r="X211" s="582"/>
      <c r="Y211" s="582"/>
      <c r="Z211" s="582"/>
      <c r="AA211" s="582"/>
      <c r="AB211" s="582"/>
      <c r="AC211" s="582"/>
      <c r="AD211" s="582"/>
      <c r="AE211" s="582"/>
      <c r="AF211" s="582"/>
      <c r="AG211" s="582"/>
      <c r="AH211" s="582"/>
      <c r="AI211" s="582"/>
      <c r="AJ211" s="582"/>
      <c r="AK211" s="582"/>
    </row>
    <row r="212" spans="5:37">
      <c r="E212" s="582"/>
      <c r="F212" s="582"/>
      <c r="G212" s="583"/>
      <c r="H212" s="583"/>
      <c r="I212" s="582"/>
      <c r="J212" s="582"/>
      <c r="K212" s="582"/>
      <c r="L212" s="582"/>
      <c r="M212" s="582"/>
      <c r="N212" s="583"/>
      <c r="O212" s="583"/>
      <c r="P212" s="583"/>
      <c r="Q212" s="583"/>
      <c r="R212" s="583"/>
      <c r="S212" s="582"/>
      <c r="T212" s="582"/>
      <c r="U212" s="582"/>
      <c r="V212" s="582"/>
      <c r="W212" s="582"/>
      <c r="X212" s="582"/>
      <c r="Y212" s="582"/>
      <c r="Z212" s="582"/>
      <c r="AA212" s="582"/>
      <c r="AB212" s="582"/>
      <c r="AC212" s="582"/>
      <c r="AD212" s="582"/>
      <c r="AE212" s="582"/>
      <c r="AF212" s="582"/>
      <c r="AG212" s="582"/>
      <c r="AH212" s="582"/>
      <c r="AI212" s="582"/>
      <c r="AJ212" s="582"/>
      <c r="AK212" s="582"/>
    </row>
    <row r="213" spans="5:37">
      <c r="E213" s="582"/>
      <c r="F213" s="582"/>
      <c r="G213" s="583"/>
      <c r="H213" s="583"/>
      <c r="I213" s="582"/>
      <c r="J213" s="582"/>
      <c r="K213" s="582"/>
      <c r="L213" s="582"/>
      <c r="M213" s="582"/>
      <c r="N213" s="583"/>
      <c r="O213" s="583"/>
      <c r="P213" s="583"/>
      <c r="Q213" s="583"/>
      <c r="R213" s="583"/>
      <c r="S213" s="582"/>
      <c r="T213" s="582"/>
      <c r="U213" s="582"/>
      <c r="V213" s="582"/>
      <c r="W213" s="582"/>
      <c r="X213" s="582"/>
      <c r="Y213" s="582"/>
      <c r="Z213" s="582"/>
      <c r="AA213" s="582"/>
      <c r="AB213" s="582"/>
      <c r="AC213" s="582"/>
      <c r="AD213" s="582"/>
      <c r="AE213" s="582"/>
      <c r="AF213" s="582"/>
      <c r="AG213" s="582"/>
      <c r="AH213" s="582"/>
      <c r="AI213" s="582"/>
      <c r="AJ213" s="582"/>
      <c r="AK213" s="582"/>
    </row>
    <row r="214" spans="5:37">
      <c r="E214" s="582"/>
      <c r="F214" s="582"/>
      <c r="G214" s="583"/>
      <c r="H214" s="583"/>
      <c r="I214" s="582"/>
      <c r="J214" s="582"/>
      <c r="K214" s="582"/>
      <c r="L214" s="582"/>
      <c r="M214" s="582"/>
      <c r="N214" s="583"/>
      <c r="O214" s="583"/>
      <c r="P214" s="583"/>
      <c r="Q214" s="583"/>
      <c r="R214" s="583"/>
      <c r="S214" s="582"/>
      <c r="T214" s="582"/>
      <c r="U214" s="582"/>
      <c r="V214" s="582"/>
      <c r="W214" s="582"/>
      <c r="X214" s="582"/>
      <c r="Y214" s="582"/>
      <c r="Z214" s="582"/>
      <c r="AA214" s="582"/>
      <c r="AB214" s="582"/>
      <c r="AC214" s="582"/>
      <c r="AD214" s="582"/>
      <c r="AE214" s="582"/>
      <c r="AF214" s="582"/>
      <c r="AG214" s="582"/>
      <c r="AH214" s="582"/>
      <c r="AI214" s="582"/>
      <c r="AJ214" s="582"/>
      <c r="AK214" s="582"/>
    </row>
    <row r="215" spans="5:37">
      <c r="E215" s="582"/>
      <c r="F215" s="582"/>
      <c r="G215" s="583"/>
      <c r="H215" s="583"/>
      <c r="I215" s="582"/>
      <c r="J215" s="582"/>
      <c r="K215" s="582"/>
      <c r="L215" s="582"/>
      <c r="M215" s="582"/>
      <c r="N215" s="583"/>
      <c r="O215" s="583"/>
      <c r="P215" s="583"/>
      <c r="Q215" s="583"/>
      <c r="R215" s="583"/>
      <c r="S215" s="582"/>
      <c r="T215" s="582"/>
      <c r="U215" s="582"/>
      <c r="V215" s="582"/>
      <c r="W215" s="582"/>
      <c r="X215" s="582"/>
      <c r="Y215" s="582"/>
      <c r="Z215" s="582"/>
      <c r="AA215" s="582"/>
      <c r="AB215" s="582"/>
      <c r="AC215" s="582"/>
      <c r="AD215" s="582"/>
      <c r="AE215" s="582"/>
      <c r="AF215" s="582"/>
      <c r="AG215" s="582"/>
      <c r="AH215" s="582"/>
      <c r="AI215" s="582"/>
      <c r="AJ215" s="582"/>
      <c r="AK215" s="582"/>
    </row>
    <row r="216" spans="5:37">
      <c r="E216" s="582"/>
      <c r="F216" s="582"/>
      <c r="G216" s="583"/>
      <c r="H216" s="583"/>
      <c r="I216" s="582"/>
      <c r="J216" s="582"/>
      <c r="K216" s="582"/>
      <c r="L216" s="582"/>
      <c r="M216" s="582"/>
      <c r="N216" s="583"/>
      <c r="O216" s="583"/>
      <c r="P216" s="583"/>
      <c r="Q216" s="583"/>
      <c r="R216" s="583"/>
      <c r="S216" s="582"/>
      <c r="T216" s="582"/>
      <c r="U216" s="582"/>
      <c r="V216" s="582"/>
      <c r="W216" s="582"/>
      <c r="X216" s="582"/>
      <c r="Y216" s="582"/>
      <c r="Z216" s="582"/>
      <c r="AA216" s="582"/>
      <c r="AB216" s="582"/>
      <c r="AC216" s="582"/>
      <c r="AD216" s="582"/>
      <c r="AE216" s="582"/>
      <c r="AF216" s="582"/>
      <c r="AG216" s="582"/>
      <c r="AH216" s="582"/>
      <c r="AI216" s="582"/>
      <c r="AJ216" s="582"/>
      <c r="AK216" s="582"/>
    </row>
    <row r="217" spans="5:37">
      <c r="E217" s="582"/>
      <c r="F217" s="582"/>
      <c r="G217" s="583"/>
      <c r="H217" s="583"/>
      <c r="I217" s="582"/>
      <c r="J217" s="582"/>
      <c r="K217" s="582"/>
      <c r="L217" s="582"/>
      <c r="M217" s="582"/>
      <c r="N217" s="583"/>
      <c r="O217" s="583"/>
      <c r="P217" s="583"/>
      <c r="Q217" s="583"/>
      <c r="R217" s="583"/>
      <c r="S217" s="582"/>
      <c r="T217" s="582"/>
      <c r="U217" s="582"/>
      <c r="V217" s="582"/>
      <c r="W217" s="582"/>
      <c r="X217" s="582"/>
      <c r="Y217" s="582"/>
      <c r="Z217" s="582"/>
      <c r="AA217" s="582"/>
      <c r="AB217" s="582"/>
      <c r="AC217" s="582"/>
      <c r="AD217" s="582"/>
      <c r="AE217" s="582"/>
      <c r="AF217" s="582"/>
      <c r="AG217" s="582"/>
      <c r="AH217" s="582"/>
      <c r="AI217" s="582"/>
      <c r="AJ217" s="582"/>
      <c r="AK217" s="582"/>
    </row>
    <row r="218" spans="5:37">
      <c r="E218" s="582"/>
      <c r="F218" s="582"/>
      <c r="G218" s="583"/>
      <c r="H218" s="583"/>
      <c r="I218" s="582"/>
      <c r="J218" s="582"/>
      <c r="K218" s="582"/>
      <c r="L218" s="582"/>
      <c r="M218" s="582"/>
      <c r="N218" s="583"/>
      <c r="O218" s="583"/>
      <c r="P218" s="583"/>
      <c r="Q218" s="583"/>
      <c r="R218" s="583"/>
      <c r="S218" s="582"/>
      <c r="T218" s="582"/>
      <c r="U218" s="582"/>
      <c r="V218" s="582"/>
      <c r="W218" s="582"/>
      <c r="X218" s="582"/>
      <c r="Y218" s="582"/>
      <c r="Z218" s="582"/>
      <c r="AA218" s="582"/>
      <c r="AB218" s="582"/>
      <c r="AC218" s="582"/>
      <c r="AD218" s="582"/>
      <c r="AE218" s="582"/>
      <c r="AF218" s="582"/>
      <c r="AG218" s="582"/>
      <c r="AH218" s="582"/>
      <c r="AI218" s="582"/>
      <c r="AJ218" s="582"/>
      <c r="AK218" s="582"/>
    </row>
    <row r="219" spans="5:37">
      <c r="E219" s="582"/>
      <c r="F219" s="582"/>
      <c r="G219" s="583"/>
      <c r="H219" s="583"/>
      <c r="I219" s="582"/>
      <c r="J219" s="582"/>
      <c r="K219" s="582"/>
      <c r="L219" s="582"/>
      <c r="M219" s="582"/>
      <c r="N219" s="583"/>
      <c r="O219" s="583"/>
      <c r="P219" s="583"/>
      <c r="Q219" s="583"/>
      <c r="R219" s="583"/>
      <c r="S219" s="582"/>
      <c r="T219" s="582"/>
      <c r="U219" s="582"/>
      <c r="V219" s="582"/>
      <c r="W219" s="582"/>
      <c r="X219" s="582"/>
      <c r="Y219" s="582"/>
      <c r="Z219" s="582"/>
      <c r="AA219" s="582"/>
      <c r="AB219" s="582"/>
      <c r="AC219" s="582"/>
      <c r="AD219" s="582"/>
      <c r="AE219" s="582"/>
      <c r="AF219" s="582"/>
      <c r="AG219" s="582"/>
      <c r="AH219" s="582"/>
      <c r="AI219" s="582"/>
      <c r="AJ219" s="582"/>
      <c r="AK219" s="582"/>
    </row>
    <row r="220" spans="5:37">
      <c r="E220" s="582"/>
      <c r="F220" s="582"/>
      <c r="G220" s="583"/>
      <c r="H220" s="583"/>
      <c r="I220" s="582"/>
      <c r="J220" s="582"/>
      <c r="K220" s="582"/>
      <c r="L220" s="582"/>
      <c r="M220" s="582"/>
      <c r="N220" s="583"/>
      <c r="O220" s="583"/>
      <c r="P220" s="583"/>
      <c r="Q220" s="583"/>
      <c r="R220" s="583"/>
      <c r="S220" s="582"/>
      <c r="T220" s="582"/>
      <c r="U220" s="582"/>
      <c r="V220" s="582"/>
      <c r="W220" s="582"/>
      <c r="X220" s="582"/>
      <c r="Y220" s="582"/>
      <c r="Z220" s="582"/>
      <c r="AA220" s="582"/>
      <c r="AB220" s="582"/>
      <c r="AC220" s="582"/>
      <c r="AD220" s="582"/>
      <c r="AE220" s="582"/>
      <c r="AF220" s="582"/>
      <c r="AG220" s="582"/>
      <c r="AH220" s="582"/>
      <c r="AI220" s="582"/>
      <c r="AJ220" s="582"/>
      <c r="AK220" s="582"/>
    </row>
    <row r="221" spans="5:37">
      <c r="E221" s="582"/>
      <c r="F221" s="582"/>
      <c r="G221" s="583"/>
      <c r="H221" s="583"/>
      <c r="I221" s="582"/>
      <c r="J221" s="582"/>
      <c r="K221" s="582"/>
      <c r="L221" s="582"/>
      <c r="M221" s="582"/>
      <c r="N221" s="583"/>
      <c r="O221" s="583"/>
      <c r="P221" s="583"/>
      <c r="Q221" s="583"/>
      <c r="R221" s="583"/>
      <c r="S221" s="582"/>
      <c r="T221" s="582"/>
      <c r="U221" s="582"/>
      <c r="V221" s="582"/>
      <c r="W221" s="582"/>
      <c r="X221" s="582"/>
      <c r="Y221" s="582"/>
      <c r="Z221" s="582"/>
      <c r="AA221" s="582"/>
      <c r="AB221" s="582"/>
      <c r="AC221" s="582"/>
      <c r="AD221" s="582"/>
      <c r="AE221" s="582"/>
      <c r="AF221" s="582"/>
      <c r="AG221" s="582"/>
      <c r="AH221" s="582"/>
      <c r="AI221" s="582"/>
      <c r="AJ221" s="582"/>
      <c r="AK221" s="582"/>
    </row>
    <row r="222" spans="5:37">
      <c r="E222" s="582"/>
      <c r="F222" s="582"/>
      <c r="G222" s="583"/>
      <c r="H222" s="583"/>
      <c r="I222" s="582"/>
      <c r="J222" s="582"/>
      <c r="K222" s="582"/>
      <c r="L222" s="582"/>
      <c r="M222" s="582"/>
      <c r="N222" s="583"/>
      <c r="O222" s="583"/>
      <c r="P222" s="583"/>
      <c r="Q222" s="583"/>
      <c r="R222" s="583"/>
      <c r="S222" s="582"/>
      <c r="T222" s="582"/>
      <c r="U222" s="582"/>
      <c r="V222" s="582"/>
      <c r="W222" s="582"/>
      <c r="X222" s="582"/>
      <c r="Y222" s="582"/>
      <c r="Z222" s="582"/>
      <c r="AA222" s="582"/>
      <c r="AB222" s="582"/>
      <c r="AC222" s="582"/>
      <c r="AD222" s="582"/>
      <c r="AE222" s="582"/>
      <c r="AF222" s="582"/>
      <c r="AG222" s="582"/>
      <c r="AH222" s="582"/>
      <c r="AI222" s="582"/>
      <c r="AJ222" s="582"/>
      <c r="AK222" s="582"/>
    </row>
    <row r="223" spans="5:37">
      <c r="E223" s="582"/>
      <c r="F223" s="582"/>
      <c r="G223" s="583"/>
      <c r="H223" s="583"/>
      <c r="I223" s="582"/>
      <c r="J223" s="582"/>
      <c r="K223" s="582"/>
      <c r="L223" s="582"/>
      <c r="M223" s="582"/>
      <c r="N223" s="583"/>
      <c r="O223" s="583"/>
      <c r="P223" s="583"/>
      <c r="Q223" s="583"/>
      <c r="R223" s="583"/>
      <c r="S223" s="582"/>
      <c r="T223" s="582"/>
      <c r="U223" s="582"/>
      <c r="V223" s="582"/>
      <c r="W223" s="582"/>
      <c r="X223" s="582"/>
      <c r="Y223" s="582"/>
      <c r="Z223" s="582"/>
      <c r="AA223" s="582"/>
      <c r="AB223" s="582"/>
      <c r="AC223" s="582"/>
      <c r="AD223" s="582"/>
      <c r="AE223" s="582"/>
      <c r="AF223" s="582"/>
      <c r="AG223" s="582"/>
      <c r="AH223" s="582"/>
      <c r="AI223" s="582"/>
      <c r="AJ223" s="582"/>
      <c r="AK223" s="582"/>
    </row>
    <row r="224" spans="5:37">
      <c r="E224" s="582"/>
      <c r="F224" s="582"/>
      <c r="G224" s="583"/>
      <c r="H224" s="583"/>
      <c r="I224" s="582"/>
      <c r="J224" s="582"/>
      <c r="K224" s="582"/>
      <c r="L224" s="582"/>
      <c r="M224" s="582"/>
      <c r="N224" s="583"/>
      <c r="O224" s="583"/>
      <c r="P224" s="583"/>
      <c r="Q224" s="583"/>
      <c r="R224" s="583"/>
      <c r="S224" s="582"/>
      <c r="T224" s="582"/>
      <c r="U224" s="582"/>
      <c r="V224" s="582"/>
      <c r="W224" s="582"/>
      <c r="X224" s="582"/>
      <c r="Y224" s="582"/>
      <c r="Z224" s="582"/>
      <c r="AA224" s="582"/>
      <c r="AB224" s="582"/>
      <c r="AC224" s="582"/>
      <c r="AD224" s="582"/>
      <c r="AE224" s="582"/>
      <c r="AF224" s="582"/>
      <c r="AG224" s="582"/>
      <c r="AH224" s="582"/>
      <c r="AI224" s="582"/>
      <c r="AJ224" s="582"/>
      <c r="AK224" s="582"/>
    </row>
    <row r="225" spans="5:37">
      <c r="E225" s="582"/>
      <c r="F225" s="582"/>
      <c r="G225" s="583"/>
      <c r="H225" s="583"/>
      <c r="I225" s="582"/>
      <c r="J225" s="582"/>
      <c r="K225" s="582"/>
      <c r="L225" s="582"/>
      <c r="M225" s="582"/>
      <c r="N225" s="583"/>
      <c r="O225" s="583"/>
      <c r="P225" s="583"/>
      <c r="Q225" s="583"/>
      <c r="R225" s="583"/>
      <c r="S225" s="582"/>
      <c r="T225" s="582"/>
      <c r="U225" s="582"/>
      <c r="V225" s="582"/>
      <c r="W225" s="582"/>
      <c r="X225" s="582"/>
      <c r="Y225" s="582"/>
      <c r="Z225" s="582"/>
      <c r="AA225" s="582"/>
      <c r="AB225" s="582"/>
      <c r="AC225" s="582"/>
      <c r="AD225" s="582"/>
      <c r="AE225" s="582"/>
      <c r="AF225" s="582"/>
      <c r="AG225" s="582"/>
      <c r="AH225" s="582"/>
      <c r="AI225" s="582"/>
      <c r="AJ225" s="582"/>
      <c r="AK225" s="582"/>
    </row>
    <row r="226" spans="5:37">
      <c r="E226" s="582"/>
      <c r="F226" s="582"/>
      <c r="G226" s="583"/>
      <c r="H226" s="583"/>
      <c r="I226" s="582"/>
      <c r="J226" s="582"/>
      <c r="K226" s="582"/>
      <c r="L226" s="582"/>
      <c r="M226" s="582"/>
      <c r="N226" s="583"/>
      <c r="O226" s="583"/>
      <c r="P226" s="583"/>
      <c r="Q226" s="583"/>
      <c r="R226" s="583"/>
      <c r="S226" s="582"/>
      <c r="T226" s="582"/>
      <c r="U226" s="582"/>
      <c r="V226" s="582"/>
      <c r="W226" s="582"/>
      <c r="X226" s="582"/>
      <c r="Y226" s="582"/>
      <c r="Z226" s="582"/>
      <c r="AA226" s="582"/>
      <c r="AB226" s="582"/>
      <c r="AC226" s="582"/>
      <c r="AD226" s="582"/>
      <c r="AE226" s="582"/>
      <c r="AF226" s="582"/>
      <c r="AG226" s="582"/>
      <c r="AH226" s="582"/>
      <c r="AI226" s="582"/>
      <c r="AJ226" s="582"/>
      <c r="AK226" s="582"/>
    </row>
    <row r="227" spans="5:37">
      <c r="E227" s="582"/>
      <c r="F227" s="582"/>
      <c r="G227" s="583"/>
      <c r="H227" s="583"/>
      <c r="I227" s="582"/>
      <c r="J227" s="582"/>
      <c r="K227" s="582"/>
      <c r="L227" s="582"/>
      <c r="M227" s="582"/>
      <c r="N227" s="583"/>
      <c r="O227" s="583"/>
      <c r="P227" s="583"/>
      <c r="Q227" s="583"/>
      <c r="R227" s="583"/>
      <c r="S227" s="582"/>
      <c r="T227" s="582"/>
      <c r="U227" s="582"/>
      <c r="V227" s="582"/>
      <c r="W227" s="582"/>
      <c r="X227" s="582"/>
      <c r="Y227" s="582"/>
      <c r="Z227" s="582"/>
      <c r="AA227" s="582"/>
      <c r="AB227" s="582"/>
      <c r="AC227" s="582"/>
      <c r="AD227" s="582"/>
      <c r="AE227" s="582"/>
      <c r="AF227" s="582"/>
      <c r="AG227" s="582"/>
      <c r="AH227" s="582"/>
      <c r="AI227" s="582"/>
      <c r="AJ227" s="582"/>
      <c r="AK227" s="582"/>
    </row>
    <row r="228" spans="5:37">
      <c r="E228" s="582"/>
      <c r="F228" s="582"/>
      <c r="G228" s="583"/>
      <c r="H228" s="583"/>
      <c r="I228" s="582"/>
      <c r="J228" s="582"/>
      <c r="K228" s="582"/>
      <c r="L228" s="582"/>
      <c r="M228" s="582"/>
      <c r="N228" s="583"/>
      <c r="O228" s="583"/>
      <c r="P228" s="583"/>
      <c r="Q228" s="583"/>
      <c r="R228" s="583"/>
      <c r="S228" s="582"/>
      <c r="T228" s="582"/>
      <c r="U228" s="582"/>
      <c r="V228" s="582"/>
      <c r="W228" s="582"/>
      <c r="X228" s="582"/>
      <c r="Y228" s="582"/>
      <c r="Z228" s="582"/>
      <c r="AA228" s="582"/>
      <c r="AB228" s="582"/>
      <c r="AC228" s="582"/>
      <c r="AD228" s="582"/>
      <c r="AE228" s="582"/>
      <c r="AF228" s="582"/>
      <c r="AG228" s="582"/>
      <c r="AH228" s="582"/>
      <c r="AI228" s="582"/>
      <c r="AJ228" s="582"/>
      <c r="AK228" s="582"/>
    </row>
    <row r="229" spans="5:37">
      <c r="E229" s="582"/>
      <c r="F229" s="582"/>
      <c r="G229" s="583"/>
      <c r="H229" s="583"/>
      <c r="I229" s="582"/>
      <c r="J229" s="582"/>
      <c r="K229" s="582"/>
      <c r="L229" s="582"/>
      <c r="M229" s="582"/>
      <c r="N229" s="583"/>
      <c r="O229" s="583"/>
      <c r="P229" s="583"/>
      <c r="Q229" s="583"/>
      <c r="R229" s="583"/>
      <c r="S229" s="582"/>
      <c r="T229" s="582"/>
      <c r="U229" s="582"/>
      <c r="V229" s="582"/>
      <c r="W229" s="582"/>
      <c r="X229" s="582"/>
      <c r="Y229" s="582"/>
      <c r="Z229" s="582"/>
      <c r="AA229" s="582"/>
      <c r="AB229" s="582"/>
      <c r="AC229" s="582"/>
      <c r="AD229" s="582"/>
      <c r="AE229" s="582"/>
      <c r="AF229" s="582"/>
      <c r="AG229" s="582"/>
      <c r="AH229" s="582"/>
      <c r="AI229" s="582"/>
      <c r="AJ229" s="582"/>
      <c r="AK229" s="582"/>
    </row>
    <row r="230" spans="5:37">
      <c r="E230" s="582"/>
      <c r="F230" s="582"/>
      <c r="G230" s="583"/>
      <c r="H230" s="583"/>
      <c r="I230" s="582"/>
      <c r="J230" s="582"/>
      <c r="K230" s="582"/>
      <c r="L230" s="582"/>
      <c r="M230" s="582"/>
      <c r="N230" s="583"/>
      <c r="O230" s="583"/>
      <c r="P230" s="583"/>
      <c r="Q230" s="583"/>
      <c r="R230" s="583"/>
      <c r="S230" s="582"/>
      <c r="T230" s="582"/>
      <c r="U230" s="582"/>
      <c r="V230" s="582"/>
      <c r="W230" s="582"/>
      <c r="X230" s="582"/>
      <c r="Y230" s="582"/>
      <c r="Z230" s="582"/>
      <c r="AA230" s="582"/>
      <c r="AB230" s="582"/>
      <c r="AC230" s="582"/>
      <c r="AD230" s="582"/>
      <c r="AE230" s="582"/>
      <c r="AF230" s="582"/>
      <c r="AG230" s="582"/>
      <c r="AH230" s="582"/>
      <c r="AI230" s="582"/>
      <c r="AJ230" s="582"/>
      <c r="AK230" s="582"/>
    </row>
    <row r="231" spans="5:37">
      <c r="E231" s="582"/>
      <c r="F231" s="582"/>
      <c r="G231" s="583"/>
      <c r="H231" s="583"/>
      <c r="I231" s="582"/>
      <c r="J231" s="582"/>
      <c r="K231" s="582"/>
      <c r="L231" s="582"/>
      <c r="M231" s="582"/>
      <c r="N231" s="583"/>
      <c r="O231" s="583"/>
      <c r="P231" s="583"/>
      <c r="Q231" s="583"/>
      <c r="R231" s="583"/>
      <c r="S231" s="582"/>
      <c r="T231" s="582"/>
      <c r="U231" s="582"/>
      <c r="V231" s="582"/>
      <c r="W231" s="582"/>
      <c r="X231" s="582"/>
      <c r="Y231" s="582"/>
      <c r="Z231" s="582"/>
      <c r="AA231" s="582"/>
      <c r="AB231" s="582"/>
      <c r="AC231" s="582"/>
      <c r="AD231" s="582"/>
      <c r="AE231" s="582"/>
      <c r="AF231" s="582"/>
      <c r="AG231" s="582"/>
      <c r="AH231" s="582"/>
      <c r="AI231" s="582"/>
      <c r="AJ231" s="582"/>
      <c r="AK231" s="582"/>
    </row>
    <row r="232" spans="5:37">
      <c r="E232" s="582"/>
      <c r="F232" s="582"/>
      <c r="G232" s="583"/>
      <c r="H232" s="583"/>
      <c r="I232" s="582"/>
      <c r="J232" s="582"/>
      <c r="K232" s="582"/>
      <c r="L232" s="582"/>
      <c r="M232" s="582"/>
      <c r="N232" s="583"/>
      <c r="O232" s="583"/>
      <c r="P232" s="583"/>
      <c r="Q232" s="583"/>
      <c r="R232" s="583"/>
      <c r="S232" s="582"/>
      <c r="T232" s="582"/>
      <c r="U232" s="582"/>
      <c r="V232" s="582"/>
      <c r="W232" s="582"/>
      <c r="X232" s="582"/>
      <c r="Y232" s="582"/>
      <c r="Z232" s="582"/>
      <c r="AA232" s="582"/>
      <c r="AB232" s="582"/>
      <c r="AC232" s="582"/>
      <c r="AD232" s="582"/>
      <c r="AE232" s="582"/>
      <c r="AF232" s="582"/>
      <c r="AG232" s="582"/>
      <c r="AH232" s="582"/>
      <c r="AI232" s="582"/>
      <c r="AJ232" s="582"/>
      <c r="AK232" s="582"/>
    </row>
    <row r="233" spans="5:37">
      <c r="E233" s="582"/>
      <c r="F233" s="582"/>
      <c r="G233" s="583"/>
      <c r="H233" s="583"/>
      <c r="I233" s="582"/>
      <c r="J233" s="582"/>
      <c r="K233" s="582"/>
      <c r="L233" s="582"/>
      <c r="M233" s="582"/>
      <c r="N233" s="583"/>
      <c r="O233" s="583"/>
      <c r="P233" s="583"/>
      <c r="Q233" s="583"/>
      <c r="R233" s="583"/>
      <c r="S233" s="582"/>
      <c r="T233" s="582"/>
      <c r="U233" s="582"/>
      <c r="V233" s="582"/>
      <c r="W233" s="582"/>
      <c r="X233" s="582"/>
      <c r="Y233" s="582"/>
      <c r="Z233" s="582"/>
      <c r="AA233" s="582"/>
      <c r="AB233" s="582"/>
      <c r="AC233" s="582"/>
      <c r="AD233" s="582"/>
      <c r="AE233" s="582"/>
      <c r="AF233" s="582"/>
      <c r="AG233" s="582"/>
      <c r="AH233" s="582"/>
      <c r="AI233" s="582"/>
      <c r="AJ233" s="582"/>
      <c r="AK233" s="582"/>
    </row>
    <row r="234" spans="5:37">
      <c r="E234" s="582"/>
      <c r="F234" s="582"/>
      <c r="G234" s="583"/>
      <c r="H234" s="583"/>
      <c r="I234" s="582"/>
      <c r="J234" s="582"/>
      <c r="K234" s="582"/>
      <c r="L234" s="582"/>
      <c r="M234" s="582"/>
      <c r="N234" s="583"/>
      <c r="O234" s="583"/>
      <c r="P234" s="583"/>
      <c r="Q234" s="583"/>
      <c r="R234" s="583"/>
      <c r="S234" s="582"/>
      <c r="T234" s="582"/>
      <c r="U234" s="582"/>
      <c r="V234" s="582"/>
      <c r="W234" s="582"/>
      <c r="X234" s="582"/>
      <c r="Y234" s="582"/>
      <c r="Z234" s="582"/>
      <c r="AA234" s="582"/>
      <c r="AB234" s="582"/>
      <c r="AC234" s="582"/>
      <c r="AD234" s="582"/>
      <c r="AE234" s="582"/>
      <c r="AF234" s="582"/>
      <c r="AG234" s="582"/>
      <c r="AH234" s="582"/>
      <c r="AI234" s="582"/>
      <c r="AJ234" s="582"/>
      <c r="AK234" s="582"/>
    </row>
    <row r="235" spans="5:37">
      <c r="E235" s="582"/>
      <c r="F235" s="582"/>
      <c r="G235" s="583"/>
      <c r="H235" s="583"/>
      <c r="I235" s="582"/>
      <c r="J235" s="582"/>
      <c r="K235" s="582"/>
      <c r="L235" s="582"/>
      <c r="M235" s="582"/>
      <c r="N235" s="583"/>
      <c r="O235" s="583"/>
      <c r="P235" s="583"/>
      <c r="Q235" s="583"/>
      <c r="R235" s="583"/>
      <c r="S235" s="582"/>
      <c r="T235" s="582"/>
      <c r="U235" s="582"/>
      <c r="V235" s="582"/>
      <c r="W235" s="582"/>
      <c r="X235" s="582"/>
      <c r="Y235" s="582"/>
      <c r="Z235" s="582"/>
      <c r="AA235" s="582"/>
      <c r="AB235" s="582"/>
      <c r="AC235" s="582"/>
      <c r="AD235" s="582"/>
      <c r="AE235" s="582"/>
      <c r="AF235" s="582"/>
      <c r="AG235" s="582"/>
      <c r="AH235" s="582"/>
      <c r="AI235" s="582"/>
      <c r="AJ235" s="582"/>
      <c r="AK235" s="582"/>
    </row>
    <row r="236" spans="5:37">
      <c r="E236" s="582"/>
      <c r="F236" s="582"/>
      <c r="G236" s="583"/>
      <c r="H236" s="583"/>
      <c r="I236" s="582"/>
      <c r="J236" s="582"/>
      <c r="K236" s="582"/>
      <c r="L236" s="582"/>
      <c r="M236" s="582"/>
      <c r="N236" s="583"/>
      <c r="O236" s="583"/>
      <c r="P236" s="583"/>
      <c r="Q236" s="583"/>
      <c r="R236" s="583"/>
      <c r="S236" s="582"/>
      <c r="T236" s="582"/>
      <c r="U236" s="582"/>
      <c r="V236" s="582"/>
      <c r="W236" s="582"/>
      <c r="X236" s="582"/>
      <c r="Y236" s="582"/>
      <c r="Z236" s="582"/>
      <c r="AA236" s="582"/>
      <c r="AB236" s="582"/>
      <c r="AC236" s="582"/>
      <c r="AD236" s="582"/>
      <c r="AE236" s="582"/>
      <c r="AF236" s="582"/>
      <c r="AG236" s="582"/>
      <c r="AH236" s="582"/>
      <c r="AI236" s="582"/>
      <c r="AJ236" s="582"/>
      <c r="AK236" s="582"/>
    </row>
    <row r="237" spans="5:37">
      <c r="E237" s="582"/>
      <c r="F237" s="582"/>
      <c r="G237" s="583"/>
      <c r="H237" s="583"/>
      <c r="I237" s="582"/>
      <c r="J237" s="582"/>
      <c r="K237" s="582"/>
      <c r="L237" s="582"/>
      <c r="M237" s="582"/>
      <c r="N237" s="583"/>
      <c r="O237" s="583"/>
      <c r="P237" s="583"/>
      <c r="Q237" s="583"/>
      <c r="R237" s="583"/>
      <c r="S237" s="582"/>
      <c r="T237" s="582"/>
      <c r="U237" s="582"/>
      <c r="V237" s="582"/>
      <c r="W237" s="582"/>
      <c r="X237" s="582"/>
      <c r="Y237" s="582"/>
      <c r="Z237" s="582"/>
      <c r="AA237" s="582"/>
      <c r="AB237" s="582"/>
      <c r="AC237" s="582"/>
      <c r="AD237" s="582"/>
      <c r="AE237" s="582"/>
      <c r="AF237" s="582"/>
      <c r="AG237" s="582"/>
      <c r="AH237" s="582"/>
      <c r="AI237" s="582"/>
      <c r="AJ237" s="582"/>
      <c r="AK237" s="582"/>
    </row>
    <row r="238" spans="5:37">
      <c r="E238" s="582"/>
      <c r="F238" s="582"/>
      <c r="G238" s="583"/>
      <c r="H238" s="583"/>
      <c r="I238" s="582"/>
      <c r="J238" s="582"/>
      <c r="K238" s="582"/>
      <c r="L238" s="582"/>
      <c r="M238" s="582"/>
      <c r="N238" s="583"/>
      <c r="O238" s="583"/>
      <c r="P238" s="583"/>
      <c r="Q238" s="583"/>
      <c r="R238" s="583"/>
      <c r="S238" s="582"/>
      <c r="T238" s="582"/>
      <c r="U238" s="582"/>
      <c r="V238" s="582"/>
      <c r="W238" s="582"/>
      <c r="X238" s="582"/>
      <c r="Y238" s="582"/>
      <c r="Z238" s="582"/>
      <c r="AA238" s="582"/>
      <c r="AB238" s="582"/>
      <c r="AC238" s="582"/>
      <c r="AD238" s="582"/>
      <c r="AE238" s="582"/>
      <c r="AF238" s="582"/>
      <c r="AG238" s="582"/>
      <c r="AH238" s="582"/>
      <c r="AI238" s="582"/>
      <c r="AJ238" s="582"/>
      <c r="AK238" s="582"/>
    </row>
    <row r="239" spans="5:37">
      <c r="E239" s="582"/>
      <c r="F239" s="582"/>
      <c r="G239" s="583"/>
      <c r="H239" s="583"/>
      <c r="I239" s="582"/>
      <c r="J239" s="582"/>
      <c r="K239" s="582"/>
      <c r="L239" s="582"/>
      <c r="M239" s="582"/>
      <c r="N239" s="583"/>
      <c r="O239" s="583"/>
      <c r="P239" s="583"/>
      <c r="Q239" s="583"/>
      <c r="R239" s="583"/>
      <c r="S239" s="582"/>
      <c r="T239" s="582"/>
      <c r="U239" s="582"/>
      <c r="V239" s="582"/>
      <c r="W239" s="582"/>
      <c r="X239" s="582"/>
      <c r="Y239" s="582"/>
      <c r="Z239" s="582"/>
      <c r="AA239" s="582"/>
      <c r="AB239" s="582"/>
      <c r="AC239" s="582"/>
      <c r="AD239" s="582"/>
      <c r="AE239" s="582"/>
      <c r="AF239" s="582"/>
      <c r="AG239" s="582"/>
      <c r="AH239" s="582"/>
      <c r="AI239" s="582"/>
      <c r="AJ239" s="582"/>
      <c r="AK239" s="582"/>
    </row>
    <row r="240" spans="5:37">
      <c r="E240" s="582"/>
      <c r="F240" s="582"/>
      <c r="G240" s="583"/>
      <c r="H240" s="583"/>
      <c r="I240" s="582"/>
      <c r="J240" s="582"/>
      <c r="K240" s="582"/>
      <c r="L240" s="582"/>
      <c r="M240" s="582"/>
      <c r="N240" s="583"/>
      <c r="O240" s="583"/>
      <c r="P240" s="583"/>
      <c r="Q240" s="583"/>
      <c r="R240" s="583"/>
      <c r="S240" s="582"/>
      <c r="T240" s="582"/>
      <c r="U240" s="582"/>
      <c r="V240" s="582"/>
      <c r="W240" s="582"/>
      <c r="X240" s="582"/>
      <c r="Y240" s="582"/>
      <c r="Z240" s="582"/>
      <c r="AA240" s="582"/>
      <c r="AB240" s="582"/>
      <c r="AC240" s="582"/>
      <c r="AD240" s="582"/>
      <c r="AE240" s="582"/>
      <c r="AF240" s="582"/>
      <c r="AG240" s="582"/>
      <c r="AH240" s="582"/>
      <c r="AI240" s="582"/>
      <c r="AJ240" s="582"/>
      <c r="AK240" s="582"/>
    </row>
    <row r="241" spans="5:37">
      <c r="E241" s="582"/>
      <c r="F241" s="582"/>
      <c r="G241" s="583"/>
      <c r="H241" s="583"/>
      <c r="I241" s="582"/>
      <c r="J241" s="582"/>
      <c r="K241" s="582"/>
      <c r="L241" s="582"/>
      <c r="M241" s="582"/>
      <c r="N241" s="583"/>
      <c r="O241" s="583"/>
      <c r="P241" s="583"/>
      <c r="Q241" s="583"/>
      <c r="R241" s="583"/>
      <c r="S241" s="582"/>
      <c r="T241" s="582"/>
      <c r="U241" s="582"/>
      <c r="V241" s="582"/>
      <c r="W241" s="582"/>
      <c r="X241" s="582"/>
      <c r="Y241" s="582"/>
      <c r="Z241" s="582"/>
      <c r="AA241" s="582"/>
      <c r="AB241" s="582"/>
      <c r="AC241" s="582"/>
      <c r="AD241" s="582"/>
      <c r="AE241" s="582"/>
      <c r="AF241" s="582"/>
      <c r="AG241" s="582"/>
      <c r="AH241" s="582"/>
      <c r="AI241" s="582"/>
      <c r="AJ241" s="582"/>
      <c r="AK241" s="582"/>
    </row>
    <row r="242" spans="5:37">
      <c r="E242" s="582"/>
      <c r="F242" s="582"/>
      <c r="G242" s="583"/>
      <c r="H242" s="583"/>
      <c r="I242" s="582"/>
      <c r="J242" s="582"/>
      <c r="K242" s="582"/>
      <c r="L242" s="582"/>
      <c r="M242" s="582"/>
      <c r="N242" s="583"/>
      <c r="O242" s="583"/>
      <c r="P242" s="583"/>
      <c r="Q242" s="583"/>
      <c r="R242" s="583"/>
      <c r="S242" s="582"/>
      <c r="T242" s="582"/>
      <c r="U242" s="582"/>
      <c r="V242" s="582"/>
      <c r="W242" s="582"/>
      <c r="X242" s="582"/>
      <c r="Y242" s="582"/>
      <c r="Z242" s="582"/>
      <c r="AA242" s="582"/>
      <c r="AB242" s="582"/>
      <c r="AC242" s="582"/>
      <c r="AD242" s="582"/>
      <c r="AE242" s="582"/>
      <c r="AF242" s="582"/>
      <c r="AG242" s="582"/>
      <c r="AH242" s="582"/>
      <c r="AI242" s="582"/>
      <c r="AJ242" s="582"/>
      <c r="AK242" s="582"/>
    </row>
    <row r="243" spans="5:37">
      <c r="E243" s="582"/>
      <c r="F243" s="582"/>
      <c r="G243" s="583"/>
      <c r="H243" s="583"/>
      <c r="I243" s="582"/>
      <c r="J243" s="582"/>
      <c r="K243" s="582"/>
      <c r="L243" s="582"/>
      <c r="M243" s="582"/>
      <c r="N243" s="583"/>
      <c r="O243" s="583"/>
      <c r="P243" s="583"/>
      <c r="Q243" s="583"/>
      <c r="R243" s="583"/>
      <c r="S243" s="582"/>
      <c r="T243" s="582"/>
      <c r="U243" s="582"/>
      <c r="V243" s="582"/>
      <c r="W243" s="582"/>
      <c r="X243" s="582"/>
      <c r="Y243" s="582"/>
      <c r="Z243" s="582"/>
      <c r="AA243" s="582"/>
      <c r="AB243" s="582"/>
      <c r="AC243" s="582"/>
      <c r="AD243" s="582"/>
      <c r="AE243" s="582"/>
      <c r="AF243" s="582"/>
      <c r="AG243" s="582"/>
      <c r="AH243" s="582"/>
      <c r="AI243" s="582"/>
      <c r="AJ243" s="582"/>
      <c r="AK243" s="582"/>
    </row>
    <row r="244" spans="5:37">
      <c r="E244" s="582"/>
      <c r="F244" s="582"/>
      <c r="G244" s="583"/>
      <c r="H244" s="583"/>
      <c r="I244" s="582"/>
      <c r="J244" s="582"/>
      <c r="K244" s="582"/>
      <c r="L244" s="582"/>
      <c r="M244" s="582"/>
      <c r="N244" s="583"/>
      <c r="O244" s="583"/>
      <c r="P244" s="583"/>
      <c r="Q244" s="583"/>
      <c r="R244" s="583"/>
      <c r="S244" s="582"/>
      <c r="T244" s="582"/>
      <c r="U244" s="582"/>
      <c r="V244" s="582"/>
      <c r="W244" s="582"/>
      <c r="X244" s="582"/>
      <c r="Y244" s="582"/>
      <c r="Z244" s="582"/>
      <c r="AA244" s="582"/>
      <c r="AB244" s="582"/>
      <c r="AC244" s="582"/>
      <c r="AD244" s="582"/>
      <c r="AE244" s="582"/>
      <c r="AF244" s="582"/>
      <c r="AG244" s="582"/>
      <c r="AH244" s="582"/>
      <c r="AI244" s="582"/>
      <c r="AJ244" s="582"/>
      <c r="AK244" s="582"/>
    </row>
    <row r="245" spans="5:37">
      <c r="E245" s="582"/>
      <c r="F245" s="582"/>
      <c r="G245" s="583"/>
      <c r="H245" s="583"/>
      <c r="I245" s="582"/>
      <c r="J245" s="582"/>
      <c r="K245" s="582"/>
      <c r="L245" s="582"/>
      <c r="M245" s="582"/>
      <c r="N245" s="583"/>
      <c r="O245" s="583"/>
      <c r="P245" s="583"/>
      <c r="Q245" s="583"/>
      <c r="R245" s="583"/>
      <c r="S245" s="582"/>
      <c r="T245" s="582"/>
      <c r="U245" s="582"/>
      <c r="V245" s="582"/>
      <c r="W245" s="582"/>
      <c r="X245" s="582"/>
      <c r="Y245" s="582"/>
      <c r="Z245" s="582"/>
      <c r="AA245" s="582"/>
      <c r="AB245" s="582"/>
      <c r="AC245" s="582"/>
      <c r="AD245" s="582"/>
      <c r="AE245" s="582"/>
      <c r="AF245" s="582"/>
      <c r="AG245" s="582"/>
      <c r="AH245" s="582"/>
      <c r="AI245" s="582"/>
      <c r="AJ245" s="582"/>
      <c r="AK245" s="582"/>
    </row>
    <row r="246" spans="5:37">
      <c r="E246" s="582"/>
      <c r="F246" s="582"/>
      <c r="G246" s="583"/>
      <c r="H246" s="583"/>
      <c r="I246" s="582"/>
      <c r="J246" s="582"/>
      <c r="K246" s="582"/>
      <c r="L246" s="582"/>
      <c r="M246" s="582"/>
      <c r="N246" s="583"/>
      <c r="O246" s="583"/>
      <c r="P246" s="583"/>
      <c r="Q246" s="583"/>
      <c r="R246" s="583"/>
      <c r="S246" s="582"/>
      <c r="T246" s="582"/>
      <c r="U246" s="582"/>
      <c r="V246" s="582"/>
      <c r="W246" s="582"/>
      <c r="X246" s="582"/>
      <c r="Y246" s="582"/>
      <c r="Z246" s="582"/>
      <c r="AA246" s="582"/>
      <c r="AB246" s="582"/>
      <c r="AC246" s="582"/>
      <c r="AD246" s="582"/>
      <c r="AE246" s="582"/>
      <c r="AF246" s="582"/>
      <c r="AG246" s="582"/>
      <c r="AH246" s="582"/>
      <c r="AI246" s="582"/>
      <c r="AJ246" s="582"/>
      <c r="AK246" s="582"/>
    </row>
    <row r="247" spans="5:37">
      <c r="E247" s="582"/>
      <c r="F247" s="582"/>
      <c r="G247" s="583"/>
      <c r="H247" s="583"/>
      <c r="I247" s="582"/>
      <c r="J247" s="582"/>
      <c r="K247" s="582"/>
      <c r="L247" s="582"/>
      <c r="M247" s="582"/>
      <c r="N247" s="583"/>
      <c r="O247" s="583"/>
      <c r="P247" s="583"/>
      <c r="Q247" s="583"/>
      <c r="R247" s="583"/>
      <c r="S247" s="582"/>
      <c r="T247" s="582"/>
      <c r="U247" s="582"/>
      <c r="V247" s="582"/>
      <c r="W247" s="582"/>
      <c r="X247" s="582"/>
      <c r="Y247" s="582"/>
      <c r="Z247" s="582"/>
      <c r="AA247" s="582"/>
      <c r="AB247" s="582"/>
      <c r="AC247" s="582"/>
      <c r="AD247" s="582"/>
      <c r="AE247" s="582"/>
      <c r="AF247" s="582"/>
      <c r="AG247" s="582"/>
      <c r="AH247" s="582"/>
      <c r="AI247" s="582"/>
      <c r="AJ247" s="582"/>
      <c r="AK247" s="582"/>
    </row>
    <row r="248" spans="5:37">
      <c r="E248" s="582"/>
      <c r="F248" s="582"/>
      <c r="G248" s="583"/>
      <c r="H248" s="583"/>
      <c r="I248" s="582"/>
      <c r="J248" s="582"/>
      <c r="K248" s="582"/>
      <c r="L248" s="582"/>
      <c r="M248" s="582"/>
      <c r="N248" s="583"/>
      <c r="O248" s="583"/>
      <c r="P248" s="583"/>
      <c r="Q248" s="583"/>
      <c r="R248" s="583"/>
      <c r="S248" s="582"/>
      <c r="T248" s="582"/>
      <c r="U248" s="582"/>
      <c r="V248" s="582"/>
      <c r="W248" s="582"/>
      <c r="X248" s="582"/>
      <c r="Y248" s="582"/>
      <c r="Z248" s="582"/>
      <c r="AA248" s="582"/>
      <c r="AB248" s="582"/>
      <c r="AC248" s="582"/>
      <c r="AD248" s="582"/>
      <c r="AE248" s="582"/>
      <c r="AF248" s="582"/>
      <c r="AG248" s="582"/>
      <c r="AH248" s="582"/>
      <c r="AI248" s="582"/>
      <c r="AJ248" s="582"/>
      <c r="AK248" s="582"/>
    </row>
    <row r="249" spans="5:37">
      <c r="E249" s="582"/>
      <c r="F249" s="582"/>
      <c r="G249" s="583"/>
      <c r="H249" s="583"/>
      <c r="I249" s="582"/>
      <c r="J249" s="582"/>
      <c r="K249" s="582"/>
      <c r="L249" s="582"/>
      <c r="M249" s="582"/>
      <c r="N249" s="583"/>
      <c r="O249" s="583"/>
      <c r="P249" s="583"/>
      <c r="Q249" s="583"/>
      <c r="R249" s="583"/>
      <c r="S249" s="582"/>
      <c r="T249" s="582"/>
      <c r="U249" s="582"/>
      <c r="V249" s="582"/>
      <c r="W249" s="582"/>
      <c r="X249" s="582"/>
      <c r="Y249" s="582"/>
      <c r="Z249" s="582"/>
      <c r="AA249" s="582"/>
      <c r="AB249" s="582"/>
      <c r="AC249" s="582"/>
      <c r="AD249" s="582"/>
      <c r="AE249" s="582"/>
      <c r="AF249" s="582"/>
      <c r="AG249" s="582"/>
      <c r="AH249" s="582"/>
      <c r="AI249" s="582"/>
      <c r="AJ249" s="582"/>
      <c r="AK249" s="582"/>
    </row>
    <row r="250" spans="5:37">
      <c r="E250" s="582"/>
      <c r="F250" s="582"/>
      <c r="G250" s="583"/>
      <c r="H250" s="583"/>
      <c r="I250" s="582"/>
      <c r="J250" s="582"/>
      <c r="K250" s="582"/>
      <c r="L250" s="582"/>
      <c r="M250" s="582"/>
      <c r="N250" s="583"/>
      <c r="O250" s="583"/>
      <c r="P250" s="583"/>
      <c r="Q250" s="583"/>
      <c r="R250" s="583"/>
      <c r="S250" s="582"/>
      <c r="T250" s="582"/>
      <c r="U250" s="582"/>
      <c r="V250" s="582"/>
      <c r="W250" s="582"/>
      <c r="X250" s="582"/>
      <c r="Y250" s="582"/>
      <c r="Z250" s="582"/>
      <c r="AA250" s="582"/>
      <c r="AB250" s="582"/>
      <c r="AC250" s="582"/>
      <c r="AD250" s="582"/>
      <c r="AE250" s="582"/>
      <c r="AF250" s="582"/>
      <c r="AG250" s="582"/>
      <c r="AH250" s="582"/>
      <c r="AI250" s="582"/>
      <c r="AJ250" s="582"/>
      <c r="AK250" s="582"/>
    </row>
    <row r="251" spans="5:37">
      <c r="E251" s="582"/>
      <c r="F251" s="582"/>
      <c r="G251" s="583"/>
      <c r="H251" s="583"/>
      <c r="I251" s="582"/>
      <c r="J251" s="582"/>
      <c r="K251" s="582"/>
      <c r="L251" s="582"/>
      <c r="M251" s="582"/>
      <c r="N251" s="583"/>
      <c r="O251" s="583"/>
      <c r="P251" s="583"/>
      <c r="Q251" s="583"/>
      <c r="R251" s="583"/>
      <c r="S251" s="582"/>
      <c r="T251" s="582"/>
      <c r="U251" s="582"/>
      <c r="V251" s="582"/>
      <c r="W251" s="582"/>
      <c r="X251" s="582"/>
      <c r="Y251" s="582"/>
      <c r="Z251" s="582"/>
      <c r="AA251" s="582"/>
      <c r="AB251" s="582"/>
      <c r="AC251" s="582"/>
      <c r="AD251" s="582"/>
      <c r="AE251" s="582"/>
      <c r="AF251" s="582"/>
      <c r="AG251" s="582"/>
      <c r="AH251" s="582"/>
      <c r="AI251" s="582"/>
      <c r="AJ251" s="582"/>
      <c r="AK251" s="582"/>
    </row>
    <row r="252" spans="5:37">
      <c r="E252" s="582"/>
      <c r="F252" s="582"/>
      <c r="G252" s="583"/>
      <c r="H252" s="583"/>
      <c r="I252" s="582"/>
      <c r="J252" s="582"/>
      <c r="K252" s="582"/>
      <c r="L252" s="582"/>
      <c r="M252" s="582"/>
      <c r="N252" s="583"/>
      <c r="O252" s="583"/>
      <c r="P252" s="583"/>
      <c r="Q252" s="583"/>
      <c r="R252" s="583"/>
      <c r="S252" s="582"/>
      <c r="T252" s="582"/>
      <c r="U252" s="582"/>
      <c r="V252" s="582"/>
      <c r="W252" s="582"/>
      <c r="X252" s="582"/>
      <c r="Y252" s="582"/>
      <c r="Z252" s="582"/>
      <c r="AA252" s="582"/>
      <c r="AB252" s="582"/>
      <c r="AC252" s="582"/>
      <c r="AD252" s="582"/>
      <c r="AE252" s="582"/>
      <c r="AF252" s="582"/>
      <c r="AG252" s="582"/>
      <c r="AH252" s="582"/>
      <c r="AI252" s="582"/>
      <c r="AJ252" s="582"/>
      <c r="AK252" s="582"/>
    </row>
    <row r="253" spans="5:37">
      <c r="E253" s="582"/>
      <c r="F253" s="582"/>
      <c r="G253" s="583"/>
      <c r="H253" s="583"/>
      <c r="I253" s="582"/>
      <c r="J253" s="582"/>
      <c r="K253" s="582"/>
      <c r="L253" s="582"/>
      <c r="M253" s="582"/>
      <c r="N253" s="583"/>
      <c r="O253" s="583"/>
      <c r="P253" s="583"/>
      <c r="Q253" s="583"/>
      <c r="R253" s="583"/>
      <c r="S253" s="582"/>
      <c r="T253" s="582"/>
      <c r="U253" s="582"/>
      <c r="V253" s="582"/>
      <c r="W253" s="582"/>
      <c r="X253" s="582"/>
      <c r="Y253" s="582"/>
      <c r="Z253" s="582"/>
      <c r="AA253" s="582"/>
      <c r="AB253" s="582"/>
      <c r="AC253" s="582"/>
      <c r="AD253" s="582"/>
      <c r="AE253" s="582"/>
      <c r="AF253" s="582"/>
      <c r="AG253" s="582"/>
      <c r="AH253" s="582"/>
      <c r="AI253" s="582"/>
      <c r="AJ253" s="582"/>
      <c r="AK253" s="582"/>
    </row>
    <row r="254" spans="5:37">
      <c r="E254" s="582"/>
      <c r="F254" s="582"/>
      <c r="G254" s="583"/>
      <c r="H254" s="583"/>
      <c r="I254" s="582"/>
      <c r="J254" s="582"/>
      <c r="K254" s="582"/>
      <c r="L254" s="582"/>
      <c r="M254" s="582"/>
      <c r="N254" s="583"/>
      <c r="O254" s="583"/>
      <c r="P254" s="583"/>
      <c r="Q254" s="583"/>
      <c r="R254" s="583"/>
      <c r="S254" s="582"/>
      <c r="T254" s="582"/>
      <c r="U254" s="582"/>
      <c r="V254" s="582"/>
      <c r="W254" s="582"/>
      <c r="X254" s="582"/>
      <c r="Y254" s="582"/>
      <c r="Z254" s="582"/>
      <c r="AA254" s="582"/>
      <c r="AB254" s="582"/>
      <c r="AC254" s="582"/>
      <c r="AD254" s="582"/>
      <c r="AE254" s="582"/>
      <c r="AF254" s="582"/>
      <c r="AG254" s="582"/>
      <c r="AH254" s="582"/>
      <c r="AI254" s="582"/>
      <c r="AJ254" s="582"/>
      <c r="AK254" s="582"/>
    </row>
    <row r="255" spans="5:37">
      <c r="E255" s="582"/>
      <c r="F255" s="582"/>
      <c r="G255" s="583"/>
      <c r="H255" s="583"/>
      <c r="I255" s="582"/>
      <c r="J255" s="582"/>
      <c r="K255" s="582"/>
      <c r="L255" s="582"/>
      <c r="M255" s="582"/>
      <c r="N255" s="583"/>
      <c r="O255" s="583"/>
      <c r="P255" s="583"/>
      <c r="Q255" s="583"/>
      <c r="R255" s="583"/>
      <c r="S255" s="582"/>
      <c r="T255" s="582"/>
      <c r="U255" s="582"/>
      <c r="V255" s="582"/>
      <c r="W255" s="582"/>
      <c r="X255" s="582"/>
      <c r="Y255" s="582"/>
      <c r="Z255" s="582"/>
      <c r="AA255" s="582"/>
      <c r="AB255" s="582"/>
      <c r="AC255" s="582"/>
      <c r="AD255" s="582"/>
      <c r="AE255" s="582"/>
      <c r="AF255" s="582"/>
      <c r="AG255" s="582"/>
      <c r="AH255" s="582"/>
      <c r="AI255" s="582"/>
      <c r="AJ255" s="582"/>
      <c r="AK255" s="582"/>
    </row>
    <row r="256" spans="5:37">
      <c r="E256" s="582"/>
      <c r="F256" s="582"/>
      <c r="G256" s="583"/>
      <c r="H256" s="583"/>
      <c r="I256" s="582"/>
      <c r="J256" s="582"/>
      <c r="K256" s="582"/>
      <c r="L256" s="582"/>
      <c r="M256" s="582"/>
      <c r="N256" s="583"/>
      <c r="O256" s="583"/>
      <c r="P256" s="583"/>
      <c r="Q256" s="583"/>
      <c r="R256" s="583"/>
      <c r="S256" s="582"/>
      <c r="T256" s="582"/>
      <c r="U256" s="582"/>
      <c r="V256" s="582"/>
      <c r="W256" s="582"/>
      <c r="X256" s="582"/>
      <c r="Y256" s="582"/>
      <c r="Z256" s="582"/>
      <c r="AA256" s="582"/>
      <c r="AB256" s="582"/>
      <c r="AC256" s="582"/>
      <c r="AD256" s="582"/>
      <c r="AE256" s="582"/>
      <c r="AF256" s="582"/>
      <c r="AG256" s="582"/>
      <c r="AH256" s="582"/>
      <c r="AI256" s="582"/>
      <c r="AJ256" s="582"/>
      <c r="AK256" s="582"/>
    </row>
    <row r="257" spans="5:37">
      <c r="E257" s="582"/>
      <c r="F257" s="582"/>
      <c r="G257" s="583"/>
      <c r="H257" s="583"/>
      <c r="I257" s="582"/>
      <c r="J257" s="582"/>
      <c r="K257" s="582"/>
      <c r="L257" s="582"/>
      <c r="M257" s="582"/>
      <c r="N257" s="583"/>
      <c r="O257" s="583"/>
      <c r="P257" s="583"/>
      <c r="Q257" s="583"/>
      <c r="R257" s="583"/>
      <c r="S257" s="582"/>
      <c r="T257" s="582"/>
      <c r="U257" s="582"/>
      <c r="V257" s="582"/>
      <c r="W257" s="582"/>
      <c r="X257" s="582"/>
      <c r="Y257" s="582"/>
      <c r="Z257" s="582"/>
      <c r="AA257" s="582"/>
      <c r="AB257" s="582"/>
      <c r="AC257" s="582"/>
      <c r="AD257" s="582"/>
      <c r="AE257" s="582"/>
      <c r="AF257" s="582"/>
      <c r="AG257" s="582"/>
      <c r="AH257" s="582"/>
      <c r="AI257" s="582"/>
      <c r="AJ257" s="582"/>
      <c r="AK257" s="582"/>
    </row>
    <row r="258" spans="5:37">
      <c r="E258" s="582"/>
      <c r="F258" s="582"/>
      <c r="G258" s="583"/>
      <c r="H258" s="583"/>
      <c r="I258" s="582"/>
      <c r="J258" s="582"/>
      <c r="K258" s="582"/>
      <c r="L258" s="582"/>
      <c r="M258" s="582"/>
      <c r="N258" s="583"/>
      <c r="O258" s="583"/>
      <c r="P258" s="583"/>
      <c r="Q258" s="583"/>
      <c r="R258" s="583"/>
      <c r="S258" s="582"/>
      <c r="T258" s="582"/>
      <c r="U258" s="582"/>
      <c r="V258" s="582"/>
      <c r="W258" s="582"/>
      <c r="X258" s="582"/>
      <c r="Y258" s="582"/>
      <c r="Z258" s="582"/>
      <c r="AA258" s="582"/>
      <c r="AB258" s="582"/>
      <c r="AC258" s="582"/>
      <c r="AD258" s="582"/>
      <c r="AE258" s="582"/>
      <c r="AF258" s="582"/>
      <c r="AG258" s="582"/>
      <c r="AH258" s="582"/>
      <c r="AI258" s="582"/>
      <c r="AJ258" s="582"/>
      <c r="AK258" s="582"/>
    </row>
    <row r="259" spans="5:37">
      <c r="E259" s="582"/>
      <c r="F259" s="582"/>
      <c r="G259" s="583"/>
      <c r="H259" s="583"/>
      <c r="I259" s="582"/>
      <c r="J259" s="582"/>
      <c r="K259" s="582"/>
      <c r="L259" s="582"/>
      <c r="M259" s="582"/>
      <c r="N259" s="583"/>
      <c r="O259" s="583"/>
      <c r="P259" s="583"/>
      <c r="Q259" s="583"/>
      <c r="R259" s="583"/>
      <c r="S259" s="582"/>
      <c r="T259" s="582"/>
      <c r="U259" s="582"/>
      <c r="V259" s="582"/>
      <c r="W259" s="582"/>
      <c r="X259" s="582"/>
      <c r="Y259" s="582"/>
      <c r="Z259" s="582"/>
      <c r="AA259" s="582"/>
      <c r="AB259" s="582"/>
      <c r="AC259" s="582"/>
      <c r="AD259" s="582"/>
      <c r="AE259" s="582"/>
      <c r="AF259" s="582"/>
      <c r="AG259" s="582"/>
      <c r="AH259" s="582"/>
      <c r="AI259" s="582"/>
      <c r="AJ259" s="582"/>
      <c r="AK259" s="582"/>
    </row>
    <row r="260" spans="5:37">
      <c r="E260" s="582"/>
      <c r="F260" s="582"/>
      <c r="G260" s="583"/>
      <c r="H260" s="583"/>
      <c r="I260" s="582"/>
      <c r="J260" s="582"/>
      <c r="K260" s="582"/>
      <c r="L260" s="582"/>
      <c r="M260" s="582"/>
      <c r="N260" s="583"/>
      <c r="O260" s="583"/>
      <c r="P260" s="583"/>
      <c r="Q260" s="583"/>
      <c r="R260" s="583"/>
      <c r="S260" s="582"/>
      <c r="T260" s="582"/>
      <c r="U260" s="582"/>
      <c r="V260" s="582"/>
      <c r="W260" s="582"/>
      <c r="X260" s="582"/>
      <c r="Y260" s="582"/>
      <c r="Z260" s="582"/>
      <c r="AA260" s="582"/>
      <c r="AB260" s="582"/>
      <c r="AC260" s="582"/>
      <c r="AD260" s="582"/>
      <c r="AE260" s="582"/>
      <c r="AF260" s="582"/>
      <c r="AG260" s="582"/>
      <c r="AH260" s="582"/>
      <c r="AI260" s="582"/>
      <c r="AJ260" s="582"/>
      <c r="AK260" s="582"/>
    </row>
    <row r="261" spans="5:37">
      <c r="E261" s="582"/>
      <c r="F261" s="582"/>
      <c r="G261" s="583"/>
      <c r="H261" s="583"/>
      <c r="I261" s="582"/>
      <c r="J261" s="582"/>
      <c r="K261" s="582"/>
      <c r="L261" s="582"/>
      <c r="M261" s="582"/>
      <c r="N261" s="583"/>
      <c r="O261" s="583"/>
      <c r="P261" s="583"/>
      <c r="Q261" s="583"/>
      <c r="R261" s="583"/>
      <c r="S261" s="582"/>
      <c r="T261" s="582"/>
      <c r="U261" s="582"/>
      <c r="V261" s="582"/>
      <c r="W261" s="582"/>
      <c r="X261" s="582"/>
      <c r="Y261" s="582"/>
      <c r="Z261" s="582"/>
      <c r="AA261" s="582"/>
      <c r="AB261" s="582"/>
      <c r="AC261" s="582"/>
      <c r="AD261" s="582"/>
      <c r="AE261" s="582"/>
      <c r="AF261" s="582"/>
      <c r="AG261" s="582"/>
      <c r="AH261" s="582"/>
      <c r="AI261" s="582"/>
      <c r="AJ261" s="582"/>
      <c r="AK261" s="582"/>
    </row>
    <row r="262" spans="5:37">
      <c r="E262" s="582"/>
      <c r="F262" s="582"/>
      <c r="G262" s="583"/>
      <c r="H262" s="583"/>
      <c r="I262" s="582"/>
      <c r="J262" s="582"/>
      <c r="K262" s="582"/>
      <c r="L262" s="582"/>
      <c r="M262" s="582"/>
      <c r="N262" s="583"/>
      <c r="O262" s="583"/>
      <c r="P262" s="583"/>
      <c r="Q262" s="583"/>
      <c r="R262" s="583"/>
      <c r="S262" s="582"/>
      <c r="T262" s="582"/>
      <c r="U262" s="582"/>
      <c r="V262" s="582"/>
      <c r="W262" s="582"/>
      <c r="X262" s="582"/>
      <c r="Y262" s="582"/>
      <c r="Z262" s="582"/>
      <c r="AA262" s="582"/>
      <c r="AB262" s="582"/>
      <c r="AC262" s="582"/>
      <c r="AD262" s="582"/>
      <c r="AE262" s="582"/>
      <c r="AF262" s="582"/>
      <c r="AG262" s="582"/>
      <c r="AH262" s="582"/>
      <c r="AI262" s="582"/>
      <c r="AJ262" s="582"/>
      <c r="AK262" s="582"/>
    </row>
    <row r="263" spans="5:37">
      <c r="E263" s="582"/>
      <c r="F263" s="582"/>
      <c r="G263" s="583"/>
      <c r="H263" s="583"/>
      <c r="I263" s="582"/>
      <c r="J263" s="582"/>
      <c r="K263" s="582"/>
      <c r="L263" s="582"/>
      <c r="M263" s="582"/>
      <c r="N263" s="583"/>
      <c r="O263" s="583"/>
      <c r="P263" s="583"/>
      <c r="Q263" s="583"/>
      <c r="R263" s="583"/>
      <c r="S263" s="582"/>
      <c r="T263" s="582"/>
      <c r="U263" s="582"/>
      <c r="V263" s="582"/>
      <c r="W263" s="582"/>
      <c r="X263" s="582"/>
      <c r="Y263" s="582"/>
      <c r="Z263" s="582"/>
      <c r="AA263" s="582"/>
      <c r="AB263" s="582"/>
      <c r="AC263" s="582"/>
      <c r="AD263" s="582"/>
      <c r="AE263" s="582"/>
      <c r="AF263" s="582"/>
      <c r="AG263" s="582"/>
      <c r="AH263" s="582"/>
      <c r="AI263" s="582"/>
      <c r="AJ263" s="582"/>
      <c r="AK263" s="582"/>
    </row>
    <row r="264" spans="5:37">
      <c r="E264" s="582"/>
      <c r="F264" s="582"/>
      <c r="G264" s="583"/>
      <c r="H264" s="583"/>
      <c r="I264" s="582"/>
      <c r="J264" s="582"/>
      <c r="K264" s="582"/>
      <c r="L264" s="582"/>
      <c r="M264" s="582"/>
      <c r="N264" s="583"/>
      <c r="O264" s="583"/>
      <c r="P264" s="583"/>
      <c r="Q264" s="583"/>
      <c r="R264" s="583"/>
      <c r="S264" s="582"/>
      <c r="T264" s="582"/>
      <c r="U264" s="582"/>
      <c r="V264" s="582"/>
      <c r="W264" s="582"/>
      <c r="X264" s="582"/>
      <c r="Y264" s="582"/>
      <c r="Z264" s="582"/>
      <c r="AA264" s="582"/>
      <c r="AB264" s="582"/>
      <c r="AC264" s="582"/>
      <c r="AD264" s="582"/>
      <c r="AE264" s="582"/>
      <c r="AF264" s="582"/>
      <c r="AG264" s="582"/>
      <c r="AH264" s="582"/>
      <c r="AI264" s="582"/>
      <c r="AJ264" s="582"/>
      <c r="AK264" s="582"/>
    </row>
    <row r="265" spans="5:37">
      <c r="E265" s="582"/>
      <c r="F265" s="582"/>
      <c r="G265" s="583"/>
      <c r="H265" s="583"/>
      <c r="I265" s="582"/>
      <c r="J265" s="582"/>
      <c r="K265" s="582"/>
      <c r="L265" s="582"/>
      <c r="M265" s="582"/>
      <c r="N265" s="583"/>
      <c r="O265" s="583"/>
      <c r="P265" s="583"/>
      <c r="Q265" s="583"/>
      <c r="R265" s="583"/>
      <c r="S265" s="582"/>
      <c r="T265" s="582"/>
      <c r="U265" s="582"/>
      <c r="V265" s="582"/>
      <c r="W265" s="582"/>
      <c r="X265" s="582"/>
      <c r="Y265" s="582"/>
      <c r="Z265" s="582"/>
      <c r="AA265" s="582"/>
      <c r="AB265" s="582"/>
      <c r="AC265" s="582"/>
      <c r="AD265" s="582"/>
      <c r="AE265" s="582"/>
      <c r="AF265" s="582"/>
      <c r="AG265" s="582"/>
      <c r="AH265" s="582"/>
      <c r="AI265" s="582"/>
      <c r="AJ265" s="582"/>
      <c r="AK265" s="582"/>
    </row>
    <row r="266" spans="5:37">
      <c r="E266" s="582"/>
      <c r="F266" s="582"/>
      <c r="G266" s="583"/>
      <c r="H266" s="583"/>
      <c r="I266" s="582"/>
      <c r="J266" s="582"/>
      <c r="K266" s="582"/>
      <c r="L266" s="582"/>
      <c r="M266" s="582"/>
      <c r="N266" s="583"/>
      <c r="O266" s="583"/>
      <c r="P266" s="583"/>
      <c r="Q266" s="583"/>
      <c r="R266" s="583"/>
      <c r="S266" s="582"/>
      <c r="T266" s="582"/>
      <c r="U266" s="582"/>
      <c r="V266" s="582"/>
      <c r="W266" s="582"/>
      <c r="X266" s="582"/>
      <c r="Y266" s="582"/>
      <c r="Z266" s="582"/>
      <c r="AA266" s="582"/>
      <c r="AB266" s="582"/>
      <c r="AC266" s="582"/>
      <c r="AD266" s="582"/>
      <c r="AE266" s="582"/>
      <c r="AF266" s="582"/>
      <c r="AG266" s="582"/>
      <c r="AH266" s="582"/>
      <c r="AI266" s="582"/>
      <c r="AJ266" s="582"/>
      <c r="AK266" s="582"/>
    </row>
    <row r="267" spans="5:37">
      <c r="E267" s="582"/>
      <c r="F267" s="582"/>
      <c r="G267" s="583"/>
      <c r="H267" s="583"/>
      <c r="I267" s="582"/>
      <c r="J267" s="582"/>
      <c r="K267" s="582"/>
      <c r="L267" s="582"/>
      <c r="M267" s="582"/>
      <c r="N267" s="583"/>
      <c r="O267" s="583"/>
      <c r="P267" s="583"/>
      <c r="Q267" s="583"/>
      <c r="R267" s="583"/>
      <c r="S267" s="582"/>
      <c r="T267" s="582"/>
      <c r="U267" s="582"/>
      <c r="V267" s="582"/>
      <c r="W267" s="582"/>
      <c r="X267" s="582"/>
      <c r="Y267" s="582"/>
      <c r="Z267" s="582"/>
      <c r="AA267" s="582"/>
      <c r="AB267" s="582"/>
      <c r="AC267" s="582"/>
      <c r="AD267" s="582"/>
      <c r="AE267" s="582"/>
      <c r="AF267" s="582"/>
      <c r="AG267" s="582"/>
      <c r="AH267" s="582"/>
      <c r="AI267" s="582"/>
      <c r="AJ267" s="582"/>
      <c r="AK267" s="582"/>
    </row>
    <row r="268" spans="5:37">
      <c r="E268" s="582"/>
      <c r="F268" s="582"/>
      <c r="G268" s="583"/>
      <c r="H268" s="583"/>
      <c r="I268" s="582"/>
      <c r="J268" s="582"/>
      <c r="K268" s="582"/>
      <c r="L268" s="582"/>
      <c r="M268" s="582"/>
      <c r="N268" s="583"/>
      <c r="O268" s="583"/>
      <c r="P268" s="583"/>
      <c r="Q268" s="583"/>
      <c r="R268" s="583"/>
      <c r="S268" s="582"/>
      <c r="T268" s="582"/>
      <c r="U268" s="582"/>
      <c r="V268" s="582"/>
      <c r="W268" s="582"/>
      <c r="X268" s="582"/>
      <c r="Y268" s="582"/>
      <c r="Z268" s="582"/>
      <c r="AA268" s="582"/>
      <c r="AB268" s="582"/>
      <c r="AC268" s="582"/>
      <c r="AD268" s="582"/>
      <c r="AE268" s="582"/>
      <c r="AF268" s="582"/>
      <c r="AG268" s="582"/>
      <c r="AH268" s="582"/>
      <c r="AI268" s="582"/>
      <c r="AJ268" s="582"/>
      <c r="AK268" s="582"/>
    </row>
    <row r="269" spans="5:37">
      <c r="E269" s="582"/>
      <c r="F269" s="582"/>
      <c r="G269" s="583"/>
      <c r="H269" s="583"/>
      <c r="I269" s="582"/>
      <c r="J269" s="582"/>
      <c r="K269" s="582"/>
      <c r="L269" s="582"/>
      <c r="M269" s="582"/>
      <c r="N269" s="583"/>
      <c r="O269" s="583"/>
      <c r="P269" s="583"/>
      <c r="Q269" s="583"/>
      <c r="R269" s="583"/>
      <c r="S269" s="582"/>
      <c r="T269" s="582"/>
      <c r="U269" s="582"/>
      <c r="V269" s="582"/>
      <c r="W269" s="582"/>
      <c r="X269" s="582"/>
      <c r="Y269" s="582"/>
      <c r="Z269" s="582"/>
      <c r="AA269" s="582"/>
      <c r="AB269" s="582"/>
      <c r="AC269" s="582"/>
      <c r="AD269" s="582"/>
      <c r="AE269" s="582"/>
      <c r="AF269" s="582"/>
      <c r="AG269" s="582"/>
      <c r="AH269" s="582"/>
      <c r="AI269" s="582"/>
      <c r="AJ269" s="582"/>
      <c r="AK269" s="582"/>
    </row>
    <row r="270" spans="5:37">
      <c r="E270" s="582"/>
      <c r="F270" s="582"/>
      <c r="G270" s="583"/>
      <c r="H270" s="583"/>
      <c r="I270" s="582"/>
      <c r="J270" s="582"/>
      <c r="K270" s="582"/>
      <c r="L270" s="582"/>
      <c r="M270" s="582"/>
      <c r="N270" s="583"/>
      <c r="O270" s="583"/>
      <c r="P270" s="583"/>
      <c r="Q270" s="583"/>
      <c r="R270" s="583"/>
      <c r="S270" s="582"/>
      <c r="T270" s="582"/>
      <c r="U270" s="582"/>
      <c r="V270" s="582"/>
      <c r="W270" s="582"/>
      <c r="X270" s="582"/>
      <c r="Y270" s="582"/>
      <c r="Z270" s="582"/>
      <c r="AA270" s="582"/>
      <c r="AB270" s="582"/>
      <c r="AC270" s="582"/>
      <c r="AD270" s="582"/>
      <c r="AE270" s="582"/>
      <c r="AF270" s="582"/>
      <c r="AG270" s="582"/>
      <c r="AH270" s="582"/>
      <c r="AI270" s="582"/>
      <c r="AJ270" s="582"/>
      <c r="AK270" s="582"/>
    </row>
    <row r="271" spans="5:37">
      <c r="E271" s="582"/>
      <c r="F271" s="582"/>
      <c r="G271" s="583"/>
      <c r="H271" s="583"/>
      <c r="I271" s="582"/>
      <c r="J271" s="582"/>
      <c r="K271" s="582"/>
      <c r="L271" s="582"/>
      <c r="M271" s="582"/>
      <c r="N271" s="583"/>
      <c r="O271" s="583"/>
      <c r="P271" s="583"/>
      <c r="Q271" s="583"/>
      <c r="R271" s="583"/>
      <c r="S271" s="582"/>
      <c r="T271" s="582"/>
      <c r="U271" s="582"/>
      <c r="V271" s="582"/>
      <c r="W271" s="582"/>
      <c r="X271" s="582"/>
      <c r="Y271" s="582"/>
      <c r="Z271" s="582"/>
      <c r="AA271" s="582"/>
      <c r="AB271" s="582"/>
      <c r="AC271" s="582"/>
      <c r="AD271" s="582"/>
      <c r="AE271" s="582"/>
      <c r="AF271" s="582"/>
      <c r="AG271" s="582"/>
      <c r="AH271" s="582"/>
      <c r="AI271" s="582"/>
      <c r="AJ271" s="582"/>
      <c r="AK271" s="582"/>
    </row>
    <row r="272" spans="5:37">
      <c r="E272" s="582"/>
      <c r="F272" s="582"/>
      <c r="G272" s="583"/>
      <c r="H272" s="583"/>
      <c r="I272" s="582"/>
      <c r="J272" s="582"/>
      <c r="K272" s="582"/>
      <c r="L272" s="582"/>
      <c r="M272" s="582"/>
      <c r="N272" s="583"/>
      <c r="O272" s="583"/>
      <c r="P272" s="583"/>
      <c r="Q272" s="583"/>
      <c r="R272" s="583"/>
      <c r="S272" s="582"/>
      <c r="T272" s="582"/>
      <c r="U272" s="582"/>
      <c r="V272" s="582"/>
      <c r="W272" s="582"/>
      <c r="X272" s="582"/>
      <c r="Y272" s="582"/>
      <c r="Z272" s="582"/>
      <c r="AA272" s="582"/>
      <c r="AB272" s="582"/>
      <c r="AC272" s="582"/>
      <c r="AD272" s="582"/>
      <c r="AE272" s="582"/>
      <c r="AF272" s="582"/>
      <c r="AG272" s="582"/>
      <c r="AH272" s="582"/>
      <c r="AI272" s="582"/>
      <c r="AJ272" s="582"/>
      <c r="AK272" s="582"/>
    </row>
    <row r="273" spans="5:37">
      <c r="E273" s="582"/>
      <c r="F273" s="582"/>
      <c r="G273" s="583"/>
      <c r="H273" s="583"/>
      <c r="I273" s="582"/>
      <c r="J273" s="582"/>
      <c r="K273" s="582"/>
      <c r="L273" s="582"/>
      <c r="M273" s="582"/>
      <c r="N273" s="583"/>
      <c r="O273" s="583"/>
      <c r="P273" s="583"/>
      <c r="Q273" s="583"/>
      <c r="R273" s="583"/>
      <c r="S273" s="582"/>
      <c r="T273" s="582"/>
      <c r="U273" s="582"/>
      <c r="V273" s="582"/>
      <c r="W273" s="582"/>
      <c r="X273" s="582"/>
      <c r="Y273" s="582"/>
      <c r="Z273" s="582"/>
      <c r="AA273" s="582"/>
      <c r="AB273" s="582"/>
      <c r="AC273" s="582"/>
      <c r="AD273" s="582"/>
      <c r="AE273" s="582"/>
      <c r="AF273" s="582"/>
      <c r="AG273" s="582"/>
      <c r="AH273" s="582"/>
      <c r="AI273" s="582"/>
      <c r="AJ273" s="582"/>
      <c r="AK273" s="582"/>
    </row>
    <row r="274" spans="5:37">
      <c r="E274" s="582"/>
      <c r="F274" s="582"/>
      <c r="G274" s="583"/>
      <c r="H274" s="583"/>
      <c r="I274" s="582"/>
      <c r="J274" s="582"/>
      <c r="K274" s="582"/>
      <c r="L274" s="582"/>
      <c r="M274" s="582"/>
      <c r="N274" s="583"/>
      <c r="O274" s="583"/>
      <c r="P274" s="583"/>
      <c r="Q274" s="583"/>
      <c r="R274" s="583"/>
      <c r="S274" s="582"/>
      <c r="T274" s="582"/>
      <c r="U274" s="582"/>
      <c r="V274" s="582"/>
      <c r="W274" s="582"/>
      <c r="X274" s="582"/>
      <c r="Y274" s="582"/>
      <c r="Z274" s="582"/>
      <c r="AA274" s="582"/>
      <c r="AB274" s="582"/>
      <c r="AC274" s="582"/>
      <c r="AD274" s="582"/>
      <c r="AE274" s="582"/>
      <c r="AF274" s="582"/>
      <c r="AG274" s="582"/>
      <c r="AH274" s="582"/>
      <c r="AI274" s="582"/>
      <c r="AJ274" s="582"/>
      <c r="AK274" s="582"/>
    </row>
    <row r="275" spans="5:37">
      <c r="E275" s="582"/>
      <c r="F275" s="582"/>
      <c r="G275" s="583"/>
      <c r="H275" s="583"/>
      <c r="I275" s="582"/>
      <c r="J275" s="582"/>
      <c r="K275" s="582"/>
      <c r="L275" s="582"/>
      <c r="M275" s="582"/>
      <c r="N275" s="583"/>
      <c r="O275" s="583"/>
      <c r="P275" s="583"/>
      <c r="Q275" s="583"/>
      <c r="R275" s="583"/>
      <c r="S275" s="582"/>
      <c r="T275" s="582"/>
      <c r="U275" s="582"/>
      <c r="V275" s="582"/>
      <c r="W275" s="582"/>
      <c r="X275" s="582"/>
      <c r="Y275" s="582"/>
      <c r="Z275" s="582"/>
      <c r="AA275" s="582"/>
      <c r="AB275" s="582"/>
      <c r="AC275" s="582"/>
      <c r="AD275" s="582"/>
      <c r="AE275" s="582"/>
      <c r="AF275" s="582"/>
      <c r="AG275" s="582"/>
      <c r="AH275" s="582"/>
      <c r="AI275" s="582"/>
      <c r="AJ275" s="582"/>
      <c r="AK275" s="582"/>
    </row>
    <row r="276" spans="5:37">
      <c r="E276" s="582"/>
      <c r="F276" s="582"/>
      <c r="G276" s="583"/>
      <c r="H276" s="583"/>
      <c r="I276" s="582"/>
      <c r="J276" s="582"/>
      <c r="K276" s="582"/>
      <c r="L276" s="582"/>
      <c r="M276" s="582"/>
      <c r="N276" s="583"/>
      <c r="O276" s="583"/>
      <c r="P276" s="583"/>
      <c r="Q276" s="583"/>
      <c r="R276" s="583"/>
      <c r="S276" s="582"/>
      <c r="T276" s="582"/>
      <c r="U276" s="582"/>
      <c r="V276" s="582"/>
      <c r="W276" s="582"/>
      <c r="X276" s="582"/>
      <c r="Y276" s="582"/>
      <c r="Z276" s="582"/>
      <c r="AA276" s="582"/>
      <c r="AB276" s="582"/>
      <c r="AC276" s="582"/>
      <c r="AD276" s="582"/>
      <c r="AE276" s="582"/>
      <c r="AF276" s="582"/>
      <c r="AG276" s="582"/>
      <c r="AH276" s="582"/>
      <c r="AI276" s="582"/>
      <c r="AJ276" s="582"/>
      <c r="AK276" s="582"/>
    </row>
    <row r="277" spans="5:37">
      <c r="E277" s="582"/>
      <c r="F277" s="582"/>
      <c r="G277" s="583"/>
      <c r="H277" s="583"/>
      <c r="I277" s="582"/>
      <c r="J277" s="582"/>
      <c r="K277" s="582"/>
      <c r="L277" s="582"/>
      <c r="M277" s="582"/>
      <c r="N277" s="583"/>
      <c r="O277" s="583"/>
      <c r="P277" s="583"/>
      <c r="Q277" s="583"/>
      <c r="R277" s="583"/>
      <c r="S277" s="582"/>
      <c r="T277" s="582"/>
      <c r="U277" s="582"/>
      <c r="V277" s="582"/>
      <c r="W277" s="582"/>
      <c r="X277" s="582"/>
      <c r="Y277" s="582"/>
      <c r="Z277" s="582"/>
      <c r="AA277" s="582"/>
      <c r="AB277" s="582"/>
      <c r="AC277" s="582"/>
      <c r="AD277" s="582"/>
      <c r="AE277" s="582"/>
      <c r="AF277" s="582"/>
      <c r="AG277" s="582"/>
      <c r="AH277" s="582"/>
      <c r="AI277" s="582"/>
      <c r="AJ277" s="582"/>
      <c r="AK277" s="582"/>
    </row>
    <row r="278" spans="5:37">
      <c r="E278" s="582"/>
      <c r="F278" s="582"/>
      <c r="G278" s="583"/>
      <c r="H278" s="583"/>
      <c r="I278" s="582"/>
      <c r="J278" s="582"/>
      <c r="K278" s="582"/>
      <c r="L278" s="582"/>
      <c r="M278" s="582"/>
      <c r="N278" s="583"/>
      <c r="O278" s="583"/>
      <c r="P278" s="583"/>
      <c r="Q278" s="583"/>
      <c r="R278" s="583"/>
      <c r="S278" s="582"/>
      <c r="T278" s="582"/>
      <c r="U278" s="582"/>
      <c r="V278" s="582"/>
      <c r="W278" s="582"/>
      <c r="X278" s="582"/>
      <c r="Y278" s="582"/>
      <c r="Z278" s="582"/>
      <c r="AA278" s="582"/>
      <c r="AB278" s="582"/>
      <c r="AC278" s="582"/>
      <c r="AD278" s="582"/>
      <c r="AE278" s="582"/>
      <c r="AF278" s="582"/>
      <c r="AG278" s="582"/>
      <c r="AH278" s="582"/>
      <c r="AI278" s="582"/>
      <c r="AJ278" s="582"/>
      <c r="AK278" s="582"/>
    </row>
    <row r="279" spans="5:37">
      <c r="E279" s="582"/>
      <c r="F279" s="582"/>
      <c r="G279" s="583"/>
      <c r="H279" s="583"/>
      <c r="I279" s="582"/>
      <c r="J279" s="582"/>
      <c r="K279" s="582"/>
      <c r="L279" s="582"/>
      <c r="M279" s="582"/>
      <c r="N279" s="583"/>
      <c r="O279" s="583"/>
      <c r="P279" s="583"/>
      <c r="Q279" s="583"/>
      <c r="R279" s="583"/>
      <c r="S279" s="582"/>
      <c r="T279" s="582"/>
      <c r="U279" s="582"/>
      <c r="V279" s="582"/>
      <c r="W279" s="582"/>
      <c r="X279" s="582"/>
      <c r="Y279" s="582"/>
      <c r="Z279" s="582"/>
      <c r="AA279" s="582"/>
      <c r="AB279" s="582"/>
      <c r="AC279" s="582"/>
      <c r="AD279" s="582"/>
      <c r="AE279" s="582"/>
      <c r="AF279" s="582"/>
      <c r="AG279" s="582"/>
      <c r="AH279" s="582"/>
      <c r="AI279" s="582"/>
      <c r="AJ279" s="582"/>
      <c r="AK279" s="582"/>
    </row>
    <row r="280" spans="5:37">
      <c r="E280" s="582"/>
      <c r="F280" s="582"/>
      <c r="G280" s="583"/>
      <c r="H280" s="583"/>
      <c r="I280" s="582"/>
      <c r="J280" s="582"/>
      <c r="K280" s="582"/>
      <c r="L280" s="582"/>
      <c r="M280" s="582"/>
      <c r="N280" s="583"/>
      <c r="O280" s="583"/>
      <c r="P280" s="583"/>
      <c r="Q280" s="583"/>
      <c r="R280" s="583"/>
      <c r="S280" s="582"/>
      <c r="T280" s="582"/>
      <c r="U280" s="582"/>
      <c r="V280" s="582"/>
      <c r="W280" s="582"/>
      <c r="X280" s="582"/>
      <c r="Y280" s="582"/>
      <c r="Z280" s="582"/>
      <c r="AA280" s="582"/>
      <c r="AB280" s="582"/>
      <c r="AC280" s="582"/>
      <c r="AD280" s="582"/>
      <c r="AE280" s="582"/>
      <c r="AF280" s="582"/>
      <c r="AG280" s="582"/>
      <c r="AH280" s="582"/>
      <c r="AI280" s="582"/>
      <c r="AJ280" s="582"/>
      <c r="AK280" s="582"/>
    </row>
    <row r="281" spans="5:37">
      <c r="E281" s="582"/>
      <c r="F281" s="582"/>
      <c r="G281" s="583"/>
      <c r="H281" s="583"/>
      <c r="I281" s="582"/>
      <c r="J281" s="582"/>
      <c r="K281" s="582"/>
      <c r="L281" s="582"/>
      <c r="M281" s="582"/>
      <c r="N281" s="583"/>
      <c r="O281" s="583"/>
      <c r="P281" s="583"/>
      <c r="Q281" s="583"/>
      <c r="R281" s="583"/>
      <c r="S281" s="582"/>
      <c r="T281" s="582"/>
      <c r="U281" s="582"/>
      <c r="V281" s="582"/>
      <c r="W281" s="582"/>
      <c r="X281" s="582"/>
      <c r="Y281" s="582"/>
      <c r="Z281" s="582"/>
      <c r="AA281" s="582"/>
      <c r="AB281" s="582"/>
      <c r="AC281" s="582"/>
      <c r="AD281" s="582"/>
      <c r="AE281" s="582"/>
      <c r="AF281" s="582"/>
      <c r="AG281" s="582"/>
      <c r="AH281" s="582"/>
      <c r="AI281" s="582"/>
      <c r="AJ281" s="582"/>
      <c r="AK281" s="582"/>
    </row>
    <row r="282" spans="5:37">
      <c r="E282" s="582"/>
      <c r="F282" s="582"/>
      <c r="G282" s="583"/>
      <c r="H282" s="583"/>
      <c r="I282" s="582"/>
      <c r="J282" s="582"/>
      <c r="K282" s="582"/>
      <c r="L282" s="582"/>
      <c r="M282" s="582"/>
      <c r="N282" s="583"/>
      <c r="O282" s="583"/>
      <c r="P282" s="583"/>
      <c r="Q282" s="583"/>
      <c r="R282" s="583"/>
      <c r="S282" s="582"/>
      <c r="T282" s="582"/>
      <c r="U282" s="582"/>
      <c r="V282" s="582"/>
      <c r="W282" s="582"/>
      <c r="X282" s="582"/>
      <c r="Y282" s="582"/>
      <c r="Z282" s="582"/>
      <c r="AA282" s="582"/>
      <c r="AB282" s="582"/>
      <c r="AC282" s="582"/>
      <c r="AD282" s="582"/>
      <c r="AE282" s="582"/>
      <c r="AF282" s="582"/>
      <c r="AG282" s="582"/>
      <c r="AH282" s="582"/>
      <c r="AI282" s="582"/>
      <c r="AJ282" s="582"/>
      <c r="AK282" s="582"/>
    </row>
    <row r="283" spans="5:37">
      <c r="E283" s="582"/>
      <c r="F283" s="582"/>
      <c r="G283" s="583"/>
      <c r="H283" s="583"/>
      <c r="I283" s="582"/>
      <c r="J283" s="582"/>
      <c r="K283" s="582"/>
      <c r="L283" s="582"/>
      <c r="M283" s="582"/>
      <c r="N283" s="583"/>
      <c r="O283" s="583"/>
      <c r="P283" s="583"/>
      <c r="Q283" s="583"/>
      <c r="R283" s="583"/>
      <c r="S283" s="582"/>
      <c r="T283" s="582"/>
      <c r="U283" s="582"/>
      <c r="V283" s="582"/>
      <c r="W283" s="582"/>
      <c r="X283" s="582"/>
      <c r="Y283" s="582"/>
      <c r="Z283" s="582"/>
      <c r="AA283" s="582"/>
      <c r="AB283" s="582"/>
      <c r="AC283" s="582"/>
      <c r="AD283" s="582"/>
      <c r="AE283" s="582"/>
      <c r="AF283" s="582"/>
      <c r="AG283" s="582"/>
      <c r="AH283" s="582"/>
      <c r="AI283" s="582"/>
      <c r="AJ283" s="582"/>
      <c r="AK283" s="582"/>
    </row>
    <row r="284" spans="5:37">
      <c r="E284" s="582"/>
      <c r="F284" s="582"/>
      <c r="G284" s="583"/>
      <c r="H284" s="583"/>
      <c r="I284" s="582"/>
      <c r="J284" s="582"/>
      <c r="K284" s="582"/>
      <c r="L284" s="582"/>
      <c r="M284" s="582"/>
      <c r="N284" s="583"/>
      <c r="O284" s="583"/>
      <c r="P284" s="583"/>
      <c r="Q284" s="583"/>
      <c r="R284" s="583"/>
      <c r="S284" s="582"/>
      <c r="T284" s="582"/>
      <c r="U284" s="582"/>
      <c r="V284" s="582"/>
      <c r="W284" s="582"/>
      <c r="X284" s="582"/>
      <c r="Y284" s="582"/>
      <c r="Z284" s="582"/>
      <c r="AA284" s="582"/>
      <c r="AB284" s="582"/>
      <c r="AC284" s="582"/>
      <c r="AD284" s="582"/>
      <c r="AE284" s="582"/>
      <c r="AF284" s="582"/>
      <c r="AG284" s="582"/>
      <c r="AH284" s="582"/>
      <c r="AI284" s="582"/>
      <c r="AJ284" s="582"/>
      <c r="AK284" s="582"/>
    </row>
    <row r="285" spans="5:37">
      <c r="E285" s="582"/>
      <c r="F285" s="582"/>
      <c r="G285" s="583"/>
      <c r="H285" s="583"/>
      <c r="I285" s="582"/>
      <c r="J285" s="582"/>
      <c r="K285" s="582"/>
      <c r="L285" s="582"/>
      <c r="M285" s="582"/>
      <c r="N285" s="583"/>
      <c r="O285" s="583"/>
      <c r="P285" s="583"/>
      <c r="Q285" s="583"/>
      <c r="R285" s="583"/>
      <c r="S285" s="582"/>
      <c r="T285" s="582"/>
      <c r="U285" s="582"/>
      <c r="V285" s="582"/>
      <c r="W285" s="582"/>
      <c r="X285" s="582"/>
      <c r="Y285" s="582"/>
      <c r="Z285" s="582"/>
      <c r="AA285" s="582"/>
      <c r="AB285" s="582"/>
      <c r="AC285" s="582"/>
      <c r="AD285" s="582"/>
      <c r="AE285" s="582"/>
      <c r="AF285" s="582"/>
      <c r="AG285" s="582"/>
      <c r="AH285" s="582"/>
      <c r="AI285" s="582"/>
      <c r="AJ285" s="582"/>
      <c r="AK285" s="582"/>
    </row>
    <row r="286" spans="5:37">
      <c r="E286" s="582"/>
      <c r="F286" s="582"/>
      <c r="G286" s="583"/>
      <c r="H286" s="583"/>
      <c r="I286" s="582"/>
      <c r="J286" s="582"/>
      <c r="K286" s="582"/>
      <c r="L286" s="582"/>
      <c r="M286" s="582"/>
      <c r="N286" s="583"/>
      <c r="O286" s="583"/>
      <c r="P286" s="583"/>
      <c r="Q286" s="583"/>
      <c r="R286" s="583"/>
      <c r="S286" s="582"/>
      <c r="T286" s="582"/>
      <c r="U286" s="582"/>
      <c r="V286" s="582"/>
      <c r="W286" s="582"/>
      <c r="X286" s="582"/>
      <c r="Y286" s="582"/>
      <c r="Z286" s="582"/>
      <c r="AA286" s="582"/>
      <c r="AB286" s="582"/>
      <c r="AC286" s="582"/>
      <c r="AD286" s="582"/>
      <c r="AE286" s="582"/>
      <c r="AF286" s="582"/>
      <c r="AG286" s="582"/>
      <c r="AH286" s="582"/>
      <c r="AI286" s="582"/>
      <c r="AJ286" s="582"/>
      <c r="AK286" s="582"/>
    </row>
    <row r="287" spans="5:37">
      <c r="E287" s="582"/>
      <c r="F287" s="582"/>
      <c r="G287" s="583"/>
      <c r="H287" s="583"/>
      <c r="I287" s="582"/>
      <c r="J287" s="582"/>
      <c r="K287" s="582"/>
      <c r="L287" s="582"/>
      <c r="M287" s="582"/>
      <c r="N287" s="583"/>
      <c r="O287" s="583"/>
      <c r="P287" s="583"/>
      <c r="Q287" s="583"/>
      <c r="R287" s="583"/>
      <c r="S287" s="582"/>
      <c r="T287" s="582"/>
      <c r="U287" s="582"/>
      <c r="V287" s="582"/>
      <c r="W287" s="582"/>
      <c r="X287" s="582"/>
      <c r="Y287" s="582"/>
      <c r="Z287" s="582"/>
      <c r="AA287" s="582"/>
      <c r="AB287" s="582"/>
      <c r="AC287" s="582"/>
      <c r="AD287" s="582"/>
      <c r="AE287" s="582"/>
      <c r="AF287" s="582"/>
      <c r="AG287" s="582"/>
      <c r="AH287" s="582"/>
      <c r="AI287" s="582"/>
      <c r="AJ287" s="582"/>
      <c r="AK287" s="582"/>
    </row>
    <row r="288" spans="5:37">
      <c r="E288" s="582"/>
      <c r="F288" s="582"/>
      <c r="G288" s="583"/>
      <c r="H288" s="583"/>
      <c r="I288" s="582"/>
      <c r="J288" s="582"/>
      <c r="K288" s="582"/>
      <c r="L288" s="582"/>
      <c r="M288" s="582"/>
      <c r="N288" s="583"/>
      <c r="O288" s="583"/>
      <c r="P288" s="583"/>
      <c r="Q288" s="583"/>
      <c r="R288" s="583"/>
      <c r="S288" s="582"/>
      <c r="T288" s="582"/>
      <c r="U288" s="582"/>
      <c r="V288" s="582"/>
      <c r="W288" s="582"/>
      <c r="X288" s="582"/>
      <c r="Y288" s="582"/>
      <c r="Z288" s="582"/>
      <c r="AA288" s="582"/>
      <c r="AB288" s="582"/>
      <c r="AC288" s="582"/>
      <c r="AD288" s="582"/>
      <c r="AE288" s="582"/>
      <c r="AF288" s="582"/>
      <c r="AG288" s="582"/>
      <c r="AH288" s="582"/>
      <c r="AI288" s="582"/>
      <c r="AJ288" s="582"/>
      <c r="AK288" s="582"/>
    </row>
    <row r="289" spans="5:37">
      <c r="E289" s="582"/>
      <c r="F289" s="582"/>
      <c r="G289" s="583"/>
      <c r="H289" s="583"/>
      <c r="I289" s="582"/>
      <c r="J289" s="582"/>
      <c r="K289" s="582"/>
      <c r="L289" s="582"/>
      <c r="M289" s="582"/>
      <c r="N289" s="583"/>
      <c r="O289" s="583"/>
      <c r="P289" s="583"/>
      <c r="Q289" s="583"/>
      <c r="R289" s="583"/>
      <c r="S289" s="582"/>
      <c r="T289" s="582"/>
      <c r="U289" s="582"/>
      <c r="V289" s="582"/>
      <c r="W289" s="582"/>
      <c r="X289" s="582"/>
      <c r="Y289" s="582"/>
      <c r="Z289" s="582"/>
      <c r="AA289" s="582"/>
      <c r="AB289" s="582"/>
      <c r="AC289" s="582"/>
      <c r="AD289" s="582"/>
      <c r="AE289" s="582"/>
      <c r="AF289" s="582"/>
      <c r="AG289" s="582"/>
      <c r="AH289" s="582"/>
      <c r="AI289" s="582"/>
      <c r="AJ289" s="582"/>
      <c r="AK289" s="582"/>
    </row>
    <row r="290" spans="5:37">
      <c r="E290" s="582"/>
      <c r="F290" s="582"/>
      <c r="G290" s="583"/>
      <c r="H290" s="583"/>
      <c r="I290" s="582"/>
      <c r="J290" s="582"/>
      <c r="K290" s="582"/>
      <c r="L290" s="582"/>
      <c r="M290" s="582"/>
      <c r="N290" s="583"/>
      <c r="O290" s="583"/>
      <c r="P290" s="583"/>
      <c r="Q290" s="583"/>
      <c r="R290" s="583"/>
      <c r="S290" s="582"/>
      <c r="T290" s="582"/>
      <c r="U290" s="582"/>
      <c r="V290" s="582"/>
      <c r="W290" s="582"/>
      <c r="X290" s="582"/>
      <c r="Y290" s="582"/>
      <c r="Z290" s="582"/>
      <c r="AA290" s="582"/>
      <c r="AB290" s="582"/>
      <c r="AC290" s="582"/>
      <c r="AD290" s="582"/>
      <c r="AE290" s="582"/>
      <c r="AF290" s="582"/>
      <c r="AG290" s="582"/>
      <c r="AH290" s="582"/>
      <c r="AI290" s="582"/>
      <c r="AJ290" s="582"/>
      <c r="AK290" s="582"/>
    </row>
    <row r="291" spans="5:37">
      <c r="E291" s="582"/>
      <c r="F291" s="582"/>
      <c r="G291" s="583"/>
      <c r="H291" s="583"/>
      <c r="I291" s="582"/>
      <c r="J291" s="582"/>
      <c r="K291" s="582"/>
      <c r="L291" s="582"/>
      <c r="M291" s="582"/>
      <c r="N291" s="583"/>
      <c r="O291" s="583"/>
      <c r="P291" s="583"/>
      <c r="Q291" s="583"/>
      <c r="R291" s="583"/>
      <c r="S291" s="582"/>
      <c r="T291" s="582"/>
      <c r="U291" s="582"/>
      <c r="V291" s="582"/>
      <c r="W291" s="582"/>
      <c r="X291" s="582"/>
      <c r="Y291" s="582"/>
      <c r="Z291" s="582"/>
      <c r="AA291" s="582"/>
      <c r="AB291" s="582"/>
      <c r="AC291" s="582"/>
      <c r="AD291" s="582"/>
      <c r="AE291" s="582"/>
      <c r="AF291" s="582"/>
      <c r="AG291" s="582"/>
      <c r="AH291" s="582"/>
      <c r="AI291" s="582"/>
      <c r="AJ291" s="582"/>
      <c r="AK291" s="582"/>
    </row>
    <row r="292" spans="5:37">
      <c r="E292" s="582"/>
      <c r="F292" s="582"/>
      <c r="G292" s="583"/>
      <c r="H292" s="583"/>
      <c r="I292" s="582"/>
      <c r="J292" s="582"/>
      <c r="K292" s="582"/>
      <c r="L292" s="582"/>
      <c r="M292" s="582"/>
      <c r="N292" s="583"/>
      <c r="O292" s="583"/>
      <c r="P292" s="583"/>
      <c r="Q292" s="583"/>
      <c r="R292" s="583"/>
      <c r="S292" s="582"/>
      <c r="T292" s="582"/>
      <c r="U292" s="582"/>
      <c r="V292" s="582"/>
      <c r="W292" s="582"/>
      <c r="X292" s="582"/>
      <c r="Y292" s="582"/>
      <c r="Z292" s="582"/>
      <c r="AA292" s="582"/>
      <c r="AB292" s="582"/>
      <c r="AC292" s="582"/>
      <c r="AD292" s="582"/>
      <c r="AE292" s="582"/>
      <c r="AF292" s="582"/>
      <c r="AG292" s="582"/>
      <c r="AH292" s="582"/>
      <c r="AI292" s="582"/>
      <c r="AJ292" s="582"/>
      <c r="AK292" s="582"/>
    </row>
    <row r="293" spans="5:37">
      <c r="E293" s="582"/>
      <c r="F293" s="582"/>
      <c r="G293" s="583"/>
      <c r="H293" s="583"/>
      <c r="I293" s="582"/>
      <c r="J293" s="582"/>
      <c r="K293" s="582"/>
      <c r="L293" s="582"/>
      <c r="M293" s="582"/>
      <c r="N293" s="583"/>
      <c r="O293" s="583"/>
      <c r="P293" s="583"/>
      <c r="Q293" s="583"/>
      <c r="R293" s="583"/>
      <c r="S293" s="582"/>
      <c r="T293" s="582"/>
      <c r="U293" s="582"/>
      <c r="V293" s="582"/>
      <c r="W293" s="582"/>
      <c r="X293" s="582"/>
      <c r="Y293" s="582"/>
      <c r="Z293" s="582"/>
      <c r="AA293" s="582"/>
      <c r="AB293" s="582"/>
      <c r="AC293" s="582"/>
      <c r="AD293" s="582"/>
      <c r="AE293" s="582"/>
      <c r="AF293" s="582"/>
      <c r="AG293" s="582"/>
      <c r="AH293" s="582"/>
      <c r="AI293" s="582"/>
      <c r="AJ293" s="582"/>
      <c r="AK293" s="582"/>
    </row>
    <row r="294" spans="5:37">
      <c r="E294" s="582"/>
      <c r="F294" s="582"/>
      <c r="G294" s="583"/>
      <c r="H294" s="583"/>
      <c r="I294" s="582"/>
      <c r="J294" s="582"/>
      <c r="K294" s="582"/>
      <c r="L294" s="582"/>
      <c r="M294" s="582"/>
      <c r="N294" s="583"/>
      <c r="O294" s="583"/>
      <c r="P294" s="583"/>
      <c r="Q294" s="583"/>
      <c r="R294" s="583"/>
      <c r="S294" s="582"/>
      <c r="T294" s="582"/>
      <c r="U294" s="582"/>
      <c r="V294" s="582"/>
      <c r="W294" s="582"/>
      <c r="X294" s="582"/>
      <c r="Y294" s="582"/>
      <c r="Z294" s="582"/>
      <c r="AA294" s="582"/>
      <c r="AB294" s="582"/>
      <c r="AC294" s="582"/>
      <c r="AD294" s="582"/>
      <c r="AE294" s="582"/>
      <c r="AF294" s="582"/>
      <c r="AG294" s="582"/>
      <c r="AH294" s="582"/>
      <c r="AI294" s="582"/>
      <c r="AJ294" s="582"/>
      <c r="AK294" s="582"/>
    </row>
    <row r="295" spans="5:37">
      <c r="E295" s="582"/>
      <c r="F295" s="582"/>
      <c r="G295" s="583"/>
      <c r="H295" s="583"/>
      <c r="I295" s="582"/>
      <c r="J295" s="582"/>
      <c r="K295" s="582"/>
      <c r="L295" s="582"/>
      <c r="M295" s="582"/>
      <c r="N295" s="583"/>
      <c r="O295" s="583"/>
      <c r="P295" s="583"/>
      <c r="Q295" s="583"/>
      <c r="R295" s="583"/>
      <c r="S295" s="582"/>
      <c r="T295" s="582"/>
      <c r="U295" s="582"/>
      <c r="V295" s="582"/>
      <c r="W295" s="582"/>
      <c r="X295" s="582"/>
      <c r="Y295" s="582"/>
      <c r="Z295" s="582"/>
      <c r="AA295" s="582"/>
      <c r="AB295" s="582"/>
      <c r="AC295" s="582"/>
      <c r="AD295" s="582"/>
      <c r="AE295" s="582"/>
      <c r="AF295" s="582"/>
      <c r="AG295" s="582"/>
      <c r="AH295" s="582"/>
      <c r="AI295" s="582"/>
      <c r="AJ295" s="582"/>
      <c r="AK295" s="582"/>
    </row>
    <row r="296" spans="5:37">
      <c r="E296" s="582"/>
      <c r="F296" s="582"/>
      <c r="G296" s="583"/>
      <c r="H296" s="583"/>
      <c r="I296" s="582"/>
      <c r="J296" s="582"/>
      <c r="K296" s="582"/>
      <c r="L296" s="582"/>
      <c r="M296" s="582"/>
      <c r="N296" s="583"/>
      <c r="O296" s="583"/>
      <c r="P296" s="583"/>
      <c r="Q296" s="583"/>
      <c r="R296" s="583"/>
      <c r="S296" s="582"/>
      <c r="T296" s="582"/>
      <c r="U296" s="582"/>
      <c r="V296" s="582"/>
      <c r="W296" s="582"/>
      <c r="X296" s="582"/>
      <c r="Y296" s="582"/>
      <c r="Z296" s="582"/>
      <c r="AA296" s="582"/>
      <c r="AB296" s="582"/>
      <c r="AC296" s="582"/>
      <c r="AD296" s="582"/>
      <c r="AE296" s="582"/>
      <c r="AF296" s="582"/>
      <c r="AG296" s="582"/>
      <c r="AH296" s="582"/>
      <c r="AI296" s="582"/>
      <c r="AJ296" s="582"/>
      <c r="AK296" s="582"/>
    </row>
    <row r="297" spans="5:37">
      <c r="E297" s="582"/>
      <c r="F297" s="582"/>
      <c r="G297" s="583"/>
      <c r="H297" s="583"/>
      <c r="I297" s="582"/>
      <c r="J297" s="582"/>
      <c r="K297" s="582"/>
      <c r="L297" s="582"/>
      <c r="M297" s="582"/>
      <c r="N297" s="583"/>
      <c r="O297" s="583"/>
      <c r="P297" s="583"/>
      <c r="Q297" s="583"/>
      <c r="R297" s="583"/>
      <c r="S297" s="582"/>
      <c r="T297" s="582"/>
      <c r="U297" s="582"/>
      <c r="V297" s="582"/>
      <c r="W297" s="582"/>
      <c r="X297" s="582"/>
      <c r="Y297" s="582"/>
      <c r="Z297" s="582"/>
      <c r="AA297" s="582"/>
      <c r="AB297" s="582"/>
      <c r="AC297" s="582"/>
      <c r="AD297" s="582"/>
      <c r="AE297" s="582"/>
      <c r="AF297" s="582"/>
      <c r="AG297" s="582"/>
      <c r="AH297" s="582"/>
      <c r="AI297" s="582"/>
      <c r="AJ297" s="582"/>
      <c r="AK297" s="582"/>
    </row>
    <row r="298" spans="5:37">
      <c r="E298" s="582"/>
      <c r="F298" s="582"/>
      <c r="G298" s="583"/>
      <c r="H298" s="583"/>
      <c r="I298" s="582"/>
      <c r="J298" s="582"/>
      <c r="K298" s="582"/>
      <c r="L298" s="582"/>
      <c r="M298" s="582"/>
      <c r="N298" s="583"/>
      <c r="O298" s="583"/>
      <c r="P298" s="583"/>
      <c r="Q298" s="583"/>
      <c r="R298" s="583"/>
      <c r="S298" s="582"/>
      <c r="T298" s="582"/>
      <c r="U298" s="582"/>
      <c r="V298" s="582"/>
      <c r="W298" s="582"/>
      <c r="X298" s="582"/>
      <c r="Y298" s="582"/>
      <c r="Z298" s="582"/>
      <c r="AA298" s="582"/>
      <c r="AB298" s="582"/>
      <c r="AC298" s="582"/>
      <c r="AD298" s="582"/>
      <c r="AE298" s="582"/>
      <c r="AF298" s="582"/>
      <c r="AG298" s="582"/>
      <c r="AH298" s="582"/>
      <c r="AI298" s="582"/>
      <c r="AJ298" s="582"/>
      <c r="AK298" s="582"/>
    </row>
    <row r="299" spans="5:37">
      <c r="E299" s="582"/>
      <c r="F299" s="582"/>
      <c r="G299" s="583"/>
      <c r="H299" s="583"/>
      <c r="I299" s="582"/>
      <c r="J299" s="582"/>
      <c r="K299" s="582"/>
      <c r="L299" s="582"/>
      <c r="M299" s="582"/>
      <c r="N299" s="583"/>
      <c r="O299" s="583"/>
      <c r="P299" s="583"/>
      <c r="Q299" s="583"/>
      <c r="R299" s="583"/>
      <c r="S299" s="582"/>
      <c r="T299" s="582"/>
      <c r="U299" s="582"/>
      <c r="V299" s="582"/>
      <c r="W299" s="582"/>
      <c r="X299" s="582"/>
      <c r="Y299" s="582"/>
      <c r="Z299" s="582"/>
      <c r="AA299" s="582"/>
      <c r="AB299" s="582"/>
      <c r="AC299" s="582"/>
      <c r="AD299" s="582"/>
      <c r="AE299" s="582"/>
      <c r="AF299" s="582"/>
      <c r="AG299" s="582"/>
      <c r="AH299" s="582"/>
      <c r="AI299" s="582"/>
      <c r="AJ299" s="582"/>
      <c r="AK299" s="582"/>
    </row>
    <row r="300" spans="5:37">
      <c r="E300" s="582"/>
      <c r="F300" s="582"/>
      <c r="G300" s="583"/>
      <c r="H300" s="583"/>
      <c r="I300" s="582"/>
      <c r="J300" s="582"/>
      <c r="K300" s="582"/>
      <c r="L300" s="582"/>
      <c r="M300" s="582"/>
      <c r="N300" s="583"/>
      <c r="O300" s="583"/>
      <c r="P300" s="583"/>
      <c r="Q300" s="583"/>
      <c r="R300" s="583"/>
      <c r="S300" s="582"/>
      <c r="T300" s="582"/>
      <c r="U300" s="582"/>
      <c r="V300" s="582"/>
      <c r="W300" s="582"/>
      <c r="X300" s="582"/>
      <c r="Y300" s="582"/>
      <c r="Z300" s="582"/>
      <c r="AA300" s="582"/>
      <c r="AB300" s="582"/>
      <c r="AC300" s="582"/>
      <c r="AD300" s="582"/>
      <c r="AE300" s="582"/>
      <c r="AF300" s="582"/>
      <c r="AG300" s="582"/>
      <c r="AH300" s="582"/>
      <c r="AI300" s="582"/>
      <c r="AJ300" s="582"/>
      <c r="AK300" s="582"/>
    </row>
    <row r="301" spans="5:37">
      <c r="E301" s="582"/>
      <c r="F301" s="582"/>
      <c r="G301" s="583"/>
      <c r="H301" s="583"/>
      <c r="I301" s="582"/>
      <c r="J301" s="582"/>
      <c r="K301" s="582"/>
      <c r="L301" s="582"/>
      <c r="M301" s="582"/>
      <c r="N301" s="583"/>
      <c r="O301" s="583"/>
      <c r="P301" s="583"/>
      <c r="Q301" s="583"/>
      <c r="R301" s="583"/>
      <c r="S301" s="582"/>
      <c r="T301" s="582"/>
      <c r="U301" s="582"/>
      <c r="V301" s="582"/>
      <c r="W301" s="582"/>
      <c r="X301" s="582"/>
      <c r="Y301" s="582"/>
      <c r="Z301" s="582"/>
      <c r="AA301" s="582"/>
      <c r="AB301" s="582"/>
      <c r="AC301" s="582"/>
      <c r="AD301" s="582"/>
      <c r="AE301" s="582"/>
      <c r="AF301" s="582"/>
      <c r="AG301" s="582"/>
      <c r="AH301" s="582"/>
      <c r="AI301" s="582"/>
      <c r="AJ301" s="582"/>
      <c r="AK301" s="582"/>
    </row>
    <row r="302" spans="5:37">
      <c r="E302" s="582"/>
      <c r="F302" s="582"/>
      <c r="G302" s="583"/>
      <c r="H302" s="583"/>
      <c r="I302" s="582"/>
      <c r="J302" s="582"/>
      <c r="K302" s="582"/>
      <c r="L302" s="582"/>
      <c r="M302" s="582"/>
      <c r="N302" s="583"/>
      <c r="O302" s="583"/>
      <c r="P302" s="583"/>
      <c r="Q302" s="583"/>
      <c r="R302" s="583"/>
      <c r="S302" s="582"/>
      <c r="T302" s="582"/>
      <c r="U302" s="582"/>
      <c r="V302" s="582"/>
      <c r="W302" s="582"/>
      <c r="X302" s="582"/>
      <c r="Y302" s="582"/>
      <c r="Z302" s="582"/>
      <c r="AA302" s="582"/>
      <c r="AB302" s="582"/>
      <c r="AC302" s="582"/>
      <c r="AD302" s="582"/>
      <c r="AE302" s="582"/>
      <c r="AF302" s="582"/>
      <c r="AG302" s="582"/>
      <c r="AH302" s="582"/>
      <c r="AI302" s="582"/>
      <c r="AJ302" s="582"/>
      <c r="AK302" s="582"/>
    </row>
    <row r="303" spans="5:37">
      <c r="E303" s="582"/>
      <c r="F303" s="582"/>
      <c r="G303" s="583"/>
      <c r="H303" s="583"/>
      <c r="I303" s="582"/>
      <c r="J303" s="582"/>
      <c r="K303" s="582"/>
      <c r="L303" s="582"/>
      <c r="M303" s="582"/>
      <c r="N303" s="583"/>
      <c r="O303" s="583"/>
      <c r="P303" s="583"/>
      <c r="Q303" s="583"/>
      <c r="R303" s="583"/>
      <c r="S303" s="582"/>
      <c r="T303" s="582"/>
      <c r="U303" s="582"/>
      <c r="V303" s="582"/>
      <c r="W303" s="582"/>
      <c r="X303" s="582"/>
      <c r="Y303" s="582"/>
      <c r="Z303" s="582"/>
      <c r="AA303" s="582"/>
      <c r="AB303" s="582"/>
      <c r="AC303" s="582"/>
      <c r="AD303" s="582"/>
      <c r="AE303" s="582"/>
      <c r="AF303" s="582"/>
      <c r="AG303" s="582"/>
      <c r="AH303" s="582"/>
      <c r="AI303" s="582"/>
      <c r="AJ303" s="582"/>
      <c r="AK303" s="582"/>
    </row>
    <row r="304" spans="5:37">
      <c r="E304" s="582"/>
      <c r="F304" s="582"/>
      <c r="G304" s="583"/>
      <c r="H304" s="583"/>
      <c r="I304" s="582"/>
      <c r="J304" s="582"/>
      <c r="K304" s="582"/>
      <c r="L304" s="582"/>
      <c r="M304" s="582"/>
      <c r="N304" s="583"/>
      <c r="O304" s="583"/>
      <c r="P304" s="583"/>
      <c r="Q304" s="583"/>
      <c r="R304" s="583"/>
      <c r="S304" s="582"/>
      <c r="T304" s="582"/>
      <c r="U304" s="582"/>
      <c r="V304" s="582"/>
      <c r="W304" s="582"/>
      <c r="X304" s="582"/>
      <c r="Y304" s="582"/>
      <c r="Z304" s="582"/>
      <c r="AA304" s="582"/>
      <c r="AB304" s="582"/>
      <c r="AC304" s="582"/>
      <c r="AD304" s="582"/>
      <c r="AE304" s="582"/>
      <c r="AF304" s="582"/>
      <c r="AG304" s="582"/>
      <c r="AH304" s="582"/>
      <c r="AI304" s="582"/>
      <c r="AJ304" s="582"/>
      <c r="AK304" s="582"/>
    </row>
    <row r="305" spans="5:37">
      <c r="E305" s="582"/>
      <c r="F305" s="582"/>
      <c r="G305" s="583"/>
      <c r="H305" s="583"/>
      <c r="I305" s="582"/>
      <c r="J305" s="582"/>
      <c r="K305" s="582"/>
      <c r="L305" s="582"/>
      <c r="M305" s="582"/>
      <c r="N305" s="583"/>
      <c r="O305" s="583"/>
      <c r="P305" s="583"/>
      <c r="Q305" s="583"/>
      <c r="R305" s="583"/>
      <c r="S305" s="582"/>
      <c r="T305" s="582"/>
      <c r="U305" s="582"/>
      <c r="V305" s="582"/>
      <c r="W305" s="582"/>
      <c r="X305" s="582"/>
      <c r="Y305" s="582"/>
      <c r="Z305" s="582"/>
      <c r="AA305" s="582"/>
      <c r="AB305" s="582"/>
      <c r="AC305" s="582"/>
      <c r="AD305" s="582"/>
      <c r="AE305" s="582"/>
      <c r="AF305" s="582"/>
      <c r="AG305" s="582"/>
      <c r="AH305" s="582"/>
      <c r="AI305" s="582"/>
      <c r="AJ305" s="582"/>
      <c r="AK305" s="582"/>
    </row>
    <row r="306" spans="5:37">
      <c r="E306" s="582"/>
      <c r="F306" s="582"/>
      <c r="G306" s="583"/>
      <c r="H306" s="583"/>
      <c r="I306" s="582"/>
      <c r="J306" s="582"/>
      <c r="K306" s="582"/>
      <c r="L306" s="582"/>
      <c r="M306" s="582"/>
      <c r="N306" s="583"/>
      <c r="O306" s="583"/>
      <c r="P306" s="583"/>
      <c r="Q306" s="583"/>
      <c r="R306" s="583"/>
      <c r="S306" s="582"/>
      <c r="T306" s="582"/>
      <c r="U306" s="582"/>
      <c r="V306" s="582"/>
      <c r="W306" s="582"/>
      <c r="X306" s="582"/>
      <c r="Y306" s="582"/>
      <c r="Z306" s="582"/>
      <c r="AA306" s="582"/>
      <c r="AB306" s="582"/>
      <c r="AC306" s="582"/>
      <c r="AD306" s="582"/>
      <c r="AE306" s="582"/>
      <c r="AF306" s="582"/>
      <c r="AG306" s="582"/>
      <c r="AH306" s="582"/>
      <c r="AI306" s="582"/>
      <c r="AJ306" s="582"/>
      <c r="AK306" s="582"/>
    </row>
    <row r="307" spans="5:37">
      <c r="E307" s="582"/>
      <c r="F307" s="582"/>
      <c r="G307" s="583"/>
      <c r="H307" s="583"/>
      <c r="I307" s="582"/>
      <c r="J307" s="582"/>
      <c r="K307" s="582"/>
      <c r="L307" s="582"/>
      <c r="M307" s="582"/>
      <c r="N307" s="583"/>
      <c r="O307" s="583"/>
      <c r="P307" s="583"/>
      <c r="Q307" s="583"/>
      <c r="R307" s="583"/>
      <c r="S307" s="582"/>
      <c r="T307" s="582"/>
      <c r="U307" s="582"/>
      <c r="V307" s="582"/>
      <c r="W307" s="582"/>
      <c r="X307" s="582"/>
      <c r="Y307" s="582"/>
      <c r="Z307" s="582"/>
      <c r="AA307" s="582"/>
      <c r="AB307" s="582"/>
      <c r="AC307" s="582"/>
      <c r="AD307" s="582"/>
      <c r="AE307" s="582"/>
      <c r="AF307" s="582"/>
      <c r="AG307" s="582"/>
      <c r="AH307" s="582"/>
      <c r="AI307" s="582"/>
      <c r="AJ307" s="582"/>
      <c r="AK307" s="582"/>
    </row>
    <row r="308" spans="5:37">
      <c r="E308" s="582"/>
      <c r="F308" s="582"/>
      <c r="G308" s="583"/>
      <c r="H308" s="583"/>
      <c r="I308" s="582"/>
      <c r="J308" s="582"/>
      <c r="K308" s="582"/>
      <c r="L308" s="582"/>
      <c r="M308" s="582"/>
      <c r="N308" s="583"/>
      <c r="O308" s="583"/>
      <c r="P308" s="583"/>
      <c r="Q308" s="583"/>
      <c r="R308" s="583"/>
      <c r="S308" s="582"/>
      <c r="T308" s="582"/>
      <c r="U308" s="582"/>
      <c r="V308" s="582"/>
      <c r="W308" s="582"/>
      <c r="X308" s="582"/>
      <c r="Y308" s="582"/>
      <c r="Z308" s="582"/>
      <c r="AA308" s="582"/>
      <c r="AB308" s="582"/>
      <c r="AC308" s="582"/>
      <c r="AD308" s="582"/>
      <c r="AE308" s="582"/>
      <c r="AF308" s="582"/>
      <c r="AG308" s="582"/>
      <c r="AH308" s="582"/>
      <c r="AI308" s="582"/>
      <c r="AJ308" s="582"/>
      <c r="AK308" s="582"/>
    </row>
    <row r="309" spans="5:37">
      <c r="E309" s="582"/>
      <c r="F309" s="582"/>
      <c r="G309" s="583"/>
      <c r="H309" s="583"/>
      <c r="I309" s="582"/>
      <c r="J309" s="582"/>
      <c r="K309" s="582"/>
      <c r="L309" s="582"/>
      <c r="M309" s="582"/>
      <c r="N309" s="583"/>
      <c r="O309" s="583"/>
      <c r="P309" s="583"/>
      <c r="Q309" s="583"/>
      <c r="R309" s="583"/>
      <c r="S309" s="582"/>
      <c r="T309" s="582"/>
      <c r="U309" s="582"/>
      <c r="V309" s="582"/>
      <c r="W309" s="582"/>
      <c r="X309" s="582"/>
      <c r="Y309" s="582"/>
      <c r="Z309" s="582"/>
      <c r="AA309" s="582"/>
      <c r="AB309" s="582"/>
      <c r="AC309" s="582"/>
      <c r="AD309" s="582"/>
      <c r="AE309" s="582"/>
      <c r="AF309" s="582"/>
      <c r="AG309" s="582"/>
      <c r="AH309" s="582"/>
      <c r="AI309" s="582"/>
      <c r="AJ309" s="582"/>
      <c r="AK309" s="582"/>
    </row>
    <row r="310" spans="5:37">
      <c r="E310" s="582"/>
      <c r="F310" s="582"/>
      <c r="G310" s="583"/>
      <c r="H310" s="583"/>
      <c r="I310" s="582"/>
      <c r="J310" s="582"/>
      <c r="K310" s="582"/>
      <c r="L310" s="582"/>
      <c r="M310" s="582"/>
      <c r="N310" s="583"/>
      <c r="O310" s="583"/>
      <c r="P310" s="583"/>
      <c r="Q310" s="583"/>
      <c r="R310" s="583"/>
      <c r="S310" s="582"/>
      <c r="T310" s="582"/>
      <c r="U310" s="582"/>
      <c r="V310" s="582"/>
      <c r="W310" s="582"/>
      <c r="X310" s="582"/>
      <c r="Y310" s="582"/>
      <c r="Z310" s="582"/>
      <c r="AA310" s="582"/>
      <c r="AB310" s="582"/>
      <c r="AC310" s="582"/>
      <c r="AD310" s="582"/>
      <c r="AE310" s="582"/>
      <c r="AF310" s="582"/>
      <c r="AG310" s="582"/>
      <c r="AH310" s="582"/>
      <c r="AI310" s="582"/>
      <c r="AJ310" s="582"/>
      <c r="AK310" s="582"/>
    </row>
    <row r="311" spans="5:37">
      <c r="E311" s="582"/>
      <c r="F311" s="582"/>
      <c r="G311" s="583"/>
      <c r="H311" s="583"/>
      <c r="I311" s="582"/>
      <c r="J311" s="582"/>
      <c r="K311" s="582"/>
      <c r="L311" s="582"/>
      <c r="M311" s="582"/>
      <c r="N311" s="583"/>
      <c r="O311" s="583"/>
      <c r="P311" s="583"/>
      <c r="Q311" s="583"/>
      <c r="R311" s="583"/>
      <c r="S311" s="582"/>
      <c r="T311" s="582"/>
      <c r="U311" s="582"/>
      <c r="V311" s="582"/>
      <c r="W311" s="582"/>
      <c r="X311" s="582"/>
      <c r="Y311" s="582"/>
      <c r="Z311" s="582"/>
      <c r="AA311" s="582"/>
      <c r="AB311" s="582"/>
      <c r="AC311" s="582"/>
      <c r="AD311" s="582"/>
      <c r="AE311" s="582"/>
      <c r="AF311" s="582"/>
      <c r="AG311" s="582"/>
      <c r="AH311" s="582"/>
      <c r="AI311" s="582"/>
      <c r="AJ311" s="582"/>
      <c r="AK311" s="582"/>
    </row>
    <row r="312" spans="5:37">
      <c r="E312" s="582"/>
      <c r="F312" s="582"/>
      <c r="G312" s="583"/>
      <c r="H312" s="583"/>
      <c r="I312" s="582"/>
      <c r="J312" s="582"/>
      <c r="K312" s="582"/>
      <c r="L312" s="582"/>
      <c r="M312" s="582"/>
      <c r="N312" s="583"/>
      <c r="O312" s="583"/>
      <c r="P312" s="583"/>
      <c r="Q312" s="583"/>
      <c r="R312" s="583"/>
      <c r="S312" s="582"/>
      <c r="T312" s="582"/>
      <c r="U312" s="582"/>
      <c r="V312" s="582"/>
      <c r="W312" s="582"/>
      <c r="X312" s="582"/>
      <c r="Y312" s="582"/>
      <c r="Z312" s="582"/>
      <c r="AA312" s="582"/>
      <c r="AB312" s="582"/>
      <c r="AC312" s="582"/>
      <c r="AD312" s="582"/>
      <c r="AE312" s="582"/>
      <c r="AF312" s="582"/>
      <c r="AG312" s="582"/>
      <c r="AH312" s="582"/>
      <c r="AI312" s="582"/>
      <c r="AJ312" s="582"/>
      <c r="AK312" s="582"/>
    </row>
    <row r="313" spans="5:37">
      <c r="E313" s="582"/>
      <c r="F313" s="582"/>
      <c r="G313" s="583"/>
      <c r="H313" s="583"/>
      <c r="I313" s="582"/>
      <c r="J313" s="582"/>
      <c r="K313" s="582"/>
      <c r="L313" s="582"/>
      <c r="M313" s="582"/>
      <c r="N313" s="583"/>
      <c r="O313" s="583"/>
      <c r="P313" s="583"/>
      <c r="Q313" s="583"/>
      <c r="R313" s="583"/>
      <c r="S313" s="582"/>
      <c r="T313" s="582"/>
      <c r="U313" s="582"/>
      <c r="V313" s="582"/>
      <c r="W313" s="582"/>
      <c r="X313" s="582"/>
      <c r="Y313" s="582"/>
      <c r="Z313" s="582"/>
      <c r="AA313" s="582"/>
      <c r="AB313" s="582"/>
      <c r="AC313" s="582"/>
      <c r="AD313" s="582"/>
      <c r="AE313" s="582"/>
      <c r="AF313" s="582"/>
      <c r="AG313" s="582"/>
      <c r="AH313" s="582"/>
      <c r="AI313" s="582"/>
      <c r="AJ313" s="582"/>
      <c r="AK313" s="582"/>
    </row>
    <row r="314" spans="5:37">
      <c r="E314" s="582"/>
      <c r="F314" s="582"/>
      <c r="G314" s="583"/>
      <c r="H314" s="583"/>
      <c r="I314" s="582"/>
      <c r="J314" s="582"/>
      <c r="K314" s="582"/>
      <c r="L314" s="582"/>
      <c r="M314" s="582"/>
      <c r="N314" s="583"/>
      <c r="O314" s="583"/>
      <c r="P314" s="583"/>
      <c r="Q314" s="583"/>
      <c r="R314" s="583"/>
      <c r="S314" s="582"/>
      <c r="T314" s="582"/>
      <c r="U314" s="582"/>
      <c r="V314" s="582"/>
      <c r="W314" s="582"/>
      <c r="X314" s="582"/>
      <c r="Y314" s="582"/>
      <c r="Z314" s="582"/>
      <c r="AA314" s="582"/>
      <c r="AB314" s="582"/>
      <c r="AC314" s="582"/>
      <c r="AD314" s="582"/>
      <c r="AE314" s="582"/>
      <c r="AF314" s="582"/>
      <c r="AG314" s="582"/>
      <c r="AH314" s="582"/>
      <c r="AI314" s="582"/>
      <c r="AJ314" s="582"/>
      <c r="AK314" s="582"/>
    </row>
    <row r="315" spans="5:37">
      <c r="E315" s="582"/>
      <c r="F315" s="582"/>
      <c r="G315" s="583"/>
      <c r="H315" s="583"/>
      <c r="I315" s="582"/>
      <c r="J315" s="582"/>
      <c r="K315" s="582"/>
      <c r="L315" s="582"/>
      <c r="M315" s="582"/>
      <c r="N315" s="583"/>
      <c r="O315" s="583"/>
      <c r="P315" s="583"/>
      <c r="Q315" s="583"/>
      <c r="R315" s="583"/>
      <c r="S315" s="582"/>
      <c r="T315" s="582"/>
      <c r="U315" s="582"/>
      <c r="V315" s="582"/>
      <c r="W315" s="582"/>
      <c r="X315" s="582"/>
      <c r="Y315" s="582"/>
      <c r="Z315" s="582"/>
      <c r="AA315" s="582"/>
      <c r="AB315" s="582"/>
      <c r="AC315" s="582"/>
      <c r="AD315" s="582"/>
      <c r="AE315" s="582"/>
      <c r="AF315" s="582"/>
      <c r="AG315" s="582"/>
      <c r="AH315" s="582"/>
      <c r="AI315" s="582"/>
      <c r="AJ315" s="582"/>
      <c r="AK315" s="582"/>
    </row>
    <row r="316" spans="5:37">
      <c r="E316" s="582"/>
      <c r="F316" s="582"/>
      <c r="G316" s="583"/>
      <c r="H316" s="583"/>
      <c r="I316" s="582"/>
      <c r="J316" s="582"/>
      <c r="K316" s="582"/>
      <c r="L316" s="582"/>
      <c r="M316" s="582"/>
      <c r="N316" s="583"/>
      <c r="O316" s="583"/>
      <c r="P316" s="583"/>
      <c r="Q316" s="583"/>
      <c r="R316" s="583"/>
      <c r="S316" s="582"/>
      <c r="T316" s="582"/>
      <c r="U316" s="582"/>
      <c r="V316" s="582"/>
      <c r="W316" s="582"/>
      <c r="X316" s="582"/>
      <c r="Y316" s="582"/>
      <c r="Z316" s="582"/>
      <c r="AA316" s="582"/>
      <c r="AB316" s="582"/>
      <c r="AC316" s="582"/>
      <c r="AD316" s="582"/>
      <c r="AE316" s="582"/>
      <c r="AF316" s="582"/>
      <c r="AG316" s="582"/>
      <c r="AH316" s="582"/>
      <c r="AI316" s="582"/>
      <c r="AJ316" s="582"/>
      <c r="AK316" s="582"/>
    </row>
    <row r="317" spans="5:37">
      <c r="E317" s="582"/>
      <c r="F317" s="582"/>
      <c r="G317" s="583"/>
      <c r="H317" s="583"/>
      <c r="I317" s="582"/>
      <c r="J317" s="582"/>
      <c r="K317" s="582"/>
      <c r="L317" s="582"/>
      <c r="M317" s="582"/>
      <c r="N317" s="583"/>
      <c r="O317" s="583"/>
      <c r="P317" s="583"/>
      <c r="Q317" s="583"/>
      <c r="R317" s="583"/>
      <c r="S317" s="582"/>
      <c r="T317" s="582"/>
      <c r="U317" s="582"/>
      <c r="V317" s="582"/>
      <c r="W317" s="582"/>
      <c r="X317" s="582"/>
      <c r="Y317" s="582"/>
      <c r="Z317" s="582"/>
      <c r="AA317" s="582"/>
      <c r="AB317" s="582"/>
      <c r="AC317" s="582"/>
      <c r="AD317" s="582"/>
      <c r="AE317" s="582"/>
      <c r="AF317" s="582"/>
      <c r="AG317" s="582"/>
      <c r="AH317" s="582"/>
      <c r="AI317" s="582"/>
      <c r="AJ317" s="582"/>
      <c r="AK317" s="582"/>
    </row>
    <row r="318" spans="5:37">
      <c r="E318" s="582"/>
      <c r="F318" s="582"/>
      <c r="G318" s="583"/>
      <c r="H318" s="583"/>
      <c r="I318" s="582"/>
      <c r="J318" s="582"/>
      <c r="K318" s="582"/>
      <c r="L318" s="582"/>
      <c r="M318" s="582"/>
      <c r="N318" s="583"/>
      <c r="O318" s="583"/>
      <c r="P318" s="583"/>
      <c r="Q318" s="583"/>
      <c r="R318" s="583"/>
      <c r="S318" s="582"/>
      <c r="T318" s="582"/>
      <c r="U318" s="582"/>
      <c r="V318" s="582"/>
      <c r="W318" s="582"/>
      <c r="X318" s="582"/>
      <c r="Y318" s="582"/>
      <c r="Z318" s="582"/>
      <c r="AA318" s="582"/>
      <c r="AB318" s="582"/>
      <c r="AC318" s="582"/>
      <c r="AD318" s="582"/>
      <c r="AE318" s="582"/>
      <c r="AF318" s="582"/>
      <c r="AG318" s="582"/>
      <c r="AH318" s="582"/>
      <c r="AI318" s="582"/>
      <c r="AJ318" s="582"/>
      <c r="AK318" s="582"/>
    </row>
    <row r="319" spans="5:37">
      <c r="E319" s="582"/>
      <c r="F319" s="582"/>
      <c r="G319" s="583"/>
      <c r="H319" s="583"/>
      <c r="I319" s="582"/>
      <c r="J319" s="582"/>
      <c r="K319" s="582"/>
      <c r="L319" s="582"/>
      <c r="M319" s="582"/>
      <c r="N319" s="583"/>
      <c r="O319" s="583"/>
      <c r="P319" s="583"/>
      <c r="Q319" s="583"/>
      <c r="R319" s="583"/>
      <c r="S319" s="582"/>
      <c r="T319" s="582"/>
      <c r="U319" s="582"/>
      <c r="V319" s="582"/>
      <c r="W319" s="582"/>
      <c r="X319" s="582"/>
      <c r="Y319" s="582"/>
      <c r="Z319" s="582"/>
      <c r="AA319" s="582"/>
      <c r="AB319" s="582"/>
      <c r="AC319" s="582"/>
      <c r="AD319" s="582"/>
      <c r="AE319" s="582"/>
      <c r="AF319" s="582"/>
      <c r="AG319" s="582"/>
      <c r="AH319" s="582"/>
      <c r="AI319" s="582"/>
      <c r="AJ319" s="582"/>
      <c r="AK319" s="582"/>
    </row>
    <row r="320" spans="5:37">
      <c r="E320" s="582"/>
      <c r="F320" s="582"/>
      <c r="G320" s="583"/>
      <c r="H320" s="583"/>
      <c r="I320" s="582"/>
      <c r="J320" s="582"/>
      <c r="K320" s="582"/>
      <c r="L320" s="582"/>
      <c r="M320" s="582"/>
      <c r="N320" s="583"/>
      <c r="O320" s="583"/>
      <c r="P320" s="583"/>
      <c r="Q320" s="583"/>
      <c r="R320" s="583"/>
      <c r="S320" s="582"/>
      <c r="T320" s="582"/>
      <c r="U320" s="582"/>
      <c r="V320" s="582"/>
      <c r="W320" s="582"/>
      <c r="X320" s="582"/>
      <c r="Y320" s="582"/>
      <c r="Z320" s="582"/>
      <c r="AA320" s="582"/>
      <c r="AB320" s="582"/>
      <c r="AC320" s="582"/>
      <c r="AD320" s="582"/>
      <c r="AE320" s="582"/>
      <c r="AF320" s="582"/>
      <c r="AG320" s="582"/>
      <c r="AH320" s="582"/>
      <c r="AI320" s="582"/>
      <c r="AJ320" s="582"/>
      <c r="AK320" s="582"/>
    </row>
    <row r="321" spans="5:37">
      <c r="E321" s="582"/>
      <c r="F321" s="582"/>
      <c r="G321" s="583"/>
      <c r="H321" s="583"/>
      <c r="I321" s="582"/>
      <c r="J321" s="582"/>
      <c r="K321" s="582"/>
      <c r="L321" s="582"/>
      <c r="M321" s="582"/>
      <c r="N321" s="583"/>
      <c r="O321" s="583"/>
      <c r="P321" s="583"/>
      <c r="Q321" s="583"/>
      <c r="R321" s="583"/>
      <c r="S321" s="582"/>
      <c r="T321" s="582"/>
      <c r="U321" s="582"/>
      <c r="V321" s="582"/>
      <c r="W321" s="582"/>
      <c r="X321" s="582"/>
      <c r="Y321" s="582"/>
      <c r="Z321" s="582"/>
      <c r="AA321" s="582"/>
      <c r="AB321" s="582"/>
      <c r="AC321" s="582"/>
      <c r="AD321" s="582"/>
      <c r="AE321" s="582"/>
      <c r="AF321" s="582"/>
      <c r="AG321" s="582"/>
      <c r="AH321" s="582"/>
      <c r="AI321" s="582"/>
      <c r="AJ321" s="582"/>
      <c r="AK321" s="582"/>
    </row>
    <row r="322" spans="5:37">
      <c r="E322" s="582"/>
      <c r="F322" s="582"/>
      <c r="G322" s="583"/>
      <c r="H322" s="583"/>
      <c r="I322" s="582"/>
      <c r="J322" s="582"/>
      <c r="K322" s="582"/>
      <c r="L322" s="582"/>
      <c r="M322" s="582"/>
      <c r="N322" s="583"/>
      <c r="O322" s="583"/>
      <c r="P322" s="583"/>
      <c r="Q322" s="583"/>
      <c r="R322" s="583"/>
      <c r="S322" s="582"/>
      <c r="T322" s="582"/>
      <c r="U322" s="582"/>
      <c r="V322" s="582"/>
      <c r="W322" s="582"/>
      <c r="X322" s="582"/>
      <c r="Y322" s="582"/>
      <c r="Z322" s="582"/>
      <c r="AA322" s="582"/>
      <c r="AB322" s="582"/>
      <c r="AC322" s="582"/>
      <c r="AD322" s="582"/>
      <c r="AE322" s="582"/>
      <c r="AF322" s="582"/>
      <c r="AG322" s="582"/>
      <c r="AH322" s="582"/>
      <c r="AI322" s="582"/>
      <c r="AJ322" s="582"/>
      <c r="AK322" s="582"/>
    </row>
    <row r="323" spans="5:37">
      <c r="E323" s="582"/>
      <c r="F323" s="582"/>
      <c r="G323" s="583"/>
      <c r="H323" s="583"/>
      <c r="I323" s="582"/>
      <c r="J323" s="582"/>
      <c r="K323" s="582"/>
      <c r="L323" s="582"/>
      <c r="M323" s="582"/>
      <c r="N323" s="583"/>
      <c r="O323" s="583"/>
      <c r="P323" s="583"/>
      <c r="Q323" s="583"/>
      <c r="R323" s="583"/>
      <c r="S323" s="582"/>
      <c r="T323" s="582"/>
      <c r="U323" s="582"/>
      <c r="V323" s="582"/>
      <c r="W323" s="582"/>
      <c r="X323" s="582"/>
      <c r="Y323" s="582"/>
      <c r="Z323" s="582"/>
      <c r="AA323" s="582"/>
      <c r="AB323" s="582"/>
      <c r="AC323" s="582"/>
      <c r="AD323" s="582"/>
      <c r="AE323" s="582"/>
      <c r="AF323" s="582"/>
      <c r="AG323" s="582"/>
      <c r="AH323" s="582"/>
      <c r="AI323" s="582"/>
      <c r="AJ323" s="582"/>
      <c r="AK323" s="582"/>
    </row>
    <row r="324" spans="5:37">
      <c r="E324" s="582"/>
      <c r="F324" s="582"/>
      <c r="G324" s="583"/>
      <c r="H324" s="583"/>
      <c r="I324" s="582"/>
      <c r="J324" s="582"/>
      <c r="K324" s="582"/>
      <c r="L324" s="582"/>
      <c r="M324" s="582"/>
      <c r="N324" s="583"/>
      <c r="O324" s="583"/>
      <c r="P324" s="583"/>
      <c r="Q324" s="583"/>
      <c r="R324" s="583"/>
      <c r="S324" s="582"/>
      <c r="T324" s="582"/>
      <c r="U324" s="582"/>
      <c r="V324" s="582"/>
      <c r="W324" s="582"/>
      <c r="X324" s="582"/>
      <c r="Y324" s="582"/>
      <c r="Z324" s="582"/>
      <c r="AA324" s="582"/>
      <c r="AB324" s="582"/>
      <c r="AC324" s="582"/>
      <c r="AD324" s="582"/>
      <c r="AE324" s="582"/>
      <c r="AF324" s="582"/>
      <c r="AG324" s="582"/>
      <c r="AH324" s="582"/>
      <c r="AI324" s="582"/>
      <c r="AJ324" s="582"/>
      <c r="AK324" s="582"/>
    </row>
    <row r="325" spans="5:37">
      <c r="E325" s="582"/>
      <c r="F325" s="582"/>
      <c r="G325" s="583"/>
      <c r="H325" s="583"/>
      <c r="I325" s="582"/>
      <c r="J325" s="582"/>
      <c r="K325" s="582"/>
      <c r="L325" s="582"/>
      <c r="M325" s="582"/>
      <c r="N325" s="583"/>
      <c r="O325" s="583"/>
      <c r="P325" s="583"/>
      <c r="Q325" s="583"/>
      <c r="R325" s="583"/>
      <c r="S325" s="582"/>
      <c r="T325" s="582"/>
      <c r="U325" s="582"/>
      <c r="V325" s="582"/>
      <c r="W325" s="582"/>
      <c r="X325" s="582"/>
      <c r="Y325" s="582"/>
      <c r="Z325" s="582"/>
      <c r="AA325" s="582"/>
      <c r="AB325" s="582"/>
      <c r="AC325" s="582"/>
      <c r="AD325" s="582"/>
      <c r="AE325" s="582"/>
      <c r="AF325" s="582"/>
      <c r="AG325" s="582"/>
      <c r="AH325" s="582"/>
      <c r="AI325" s="582"/>
      <c r="AJ325" s="582"/>
      <c r="AK325" s="582"/>
    </row>
    <row r="326" spans="5:37">
      <c r="E326" s="582"/>
      <c r="F326" s="582"/>
      <c r="G326" s="583"/>
      <c r="H326" s="583"/>
      <c r="I326" s="582"/>
      <c r="J326" s="582"/>
      <c r="K326" s="582"/>
      <c r="L326" s="582"/>
      <c r="M326" s="582"/>
      <c r="N326" s="583"/>
      <c r="O326" s="583"/>
      <c r="P326" s="583"/>
      <c r="Q326" s="583"/>
      <c r="R326" s="583"/>
      <c r="S326" s="582"/>
      <c r="T326" s="582"/>
      <c r="U326" s="582"/>
      <c r="V326" s="582"/>
      <c r="W326" s="582"/>
      <c r="X326" s="582"/>
      <c r="Y326" s="582"/>
      <c r="Z326" s="582"/>
      <c r="AA326" s="582"/>
      <c r="AB326" s="582"/>
      <c r="AC326" s="582"/>
      <c r="AD326" s="582"/>
      <c r="AE326" s="582"/>
      <c r="AF326" s="582"/>
      <c r="AG326" s="582"/>
      <c r="AH326" s="582"/>
      <c r="AI326" s="582"/>
      <c r="AJ326" s="582"/>
      <c r="AK326" s="582"/>
    </row>
    <row r="327" spans="5:37">
      <c r="E327" s="582"/>
      <c r="F327" s="582"/>
      <c r="G327" s="583"/>
      <c r="H327" s="583"/>
      <c r="I327" s="582"/>
      <c r="J327" s="582"/>
      <c r="K327" s="582"/>
      <c r="L327" s="582"/>
      <c r="M327" s="582"/>
      <c r="N327" s="583"/>
      <c r="O327" s="583"/>
      <c r="P327" s="583"/>
      <c r="Q327" s="583"/>
      <c r="R327" s="583"/>
      <c r="S327" s="582"/>
      <c r="T327" s="582"/>
      <c r="U327" s="582"/>
      <c r="V327" s="582"/>
      <c r="W327" s="582"/>
      <c r="X327" s="582"/>
      <c r="Y327" s="582"/>
      <c r="Z327" s="582"/>
      <c r="AA327" s="582"/>
      <c r="AB327" s="582"/>
      <c r="AC327" s="582"/>
      <c r="AD327" s="582"/>
      <c r="AE327" s="582"/>
      <c r="AF327" s="582"/>
      <c r="AG327" s="582"/>
      <c r="AH327" s="582"/>
      <c r="AI327" s="582"/>
      <c r="AJ327" s="582"/>
      <c r="AK327" s="582"/>
    </row>
    <row r="328" spans="5:37">
      <c r="E328" s="582"/>
      <c r="F328" s="582"/>
      <c r="G328" s="583"/>
      <c r="H328" s="583"/>
      <c r="I328" s="582"/>
      <c r="J328" s="582"/>
      <c r="K328" s="582"/>
      <c r="L328" s="582"/>
      <c r="M328" s="582"/>
      <c r="N328" s="583"/>
      <c r="O328" s="583"/>
      <c r="P328" s="583"/>
      <c r="Q328" s="583"/>
      <c r="R328" s="583"/>
      <c r="S328" s="582"/>
      <c r="T328" s="582"/>
      <c r="U328" s="582"/>
      <c r="V328" s="582"/>
      <c r="W328" s="582"/>
      <c r="X328" s="582"/>
      <c r="Y328" s="582"/>
      <c r="Z328" s="582"/>
      <c r="AA328" s="582"/>
      <c r="AB328" s="582"/>
      <c r="AC328" s="582"/>
      <c r="AD328" s="582"/>
      <c r="AE328" s="582"/>
      <c r="AF328" s="582"/>
      <c r="AG328" s="582"/>
      <c r="AH328" s="582"/>
      <c r="AI328" s="582"/>
      <c r="AJ328" s="582"/>
      <c r="AK328" s="582"/>
    </row>
    <row r="329" spans="5:37">
      <c r="E329" s="582"/>
      <c r="F329" s="582"/>
      <c r="G329" s="583"/>
      <c r="H329" s="583"/>
      <c r="I329" s="582"/>
      <c r="J329" s="582"/>
      <c r="K329" s="582"/>
      <c r="L329" s="582"/>
      <c r="M329" s="582"/>
      <c r="N329" s="583"/>
      <c r="O329" s="583"/>
      <c r="P329" s="583"/>
      <c r="Q329" s="583"/>
      <c r="R329" s="583"/>
      <c r="S329" s="582"/>
      <c r="T329" s="582"/>
      <c r="U329" s="582"/>
      <c r="V329" s="582"/>
      <c r="W329" s="582"/>
      <c r="X329" s="582"/>
      <c r="Y329" s="582"/>
      <c r="Z329" s="582"/>
      <c r="AA329" s="582"/>
      <c r="AB329" s="582"/>
      <c r="AC329" s="582"/>
      <c r="AD329" s="582"/>
      <c r="AE329" s="582"/>
      <c r="AF329" s="582"/>
      <c r="AG329" s="582"/>
      <c r="AH329" s="582"/>
      <c r="AI329" s="582"/>
      <c r="AJ329" s="582"/>
      <c r="AK329" s="582"/>
    </row>
    <row r="330" spans="5:37">
      <c r="E330" s="582"/>
      <c r="F330" s="582"/>
      <c r="G330" s="583"/>
      <c r="H330" s="583"/>
      <c r="I330" s="582"/>
      <c r="J330" s="582"/>
      <c r="K330" s="582"/>
      <c r="L330" s="582"/>
      <c r="M330" s="582"/>
      <c r="N330" s="583"/>
      <c r="O330" s="583"/>
      <c r="P330" s="583"/>
      <c r="Q330" s="583"/>
      <c r="R330" s="583"/>
      <c r="S330" s="582"/>
      <c r="T330" s="582"/>
      <c r="U330" s="582"/>
      <c r="V330" s="582"/>
      <c r="W330" s="582"/>
      <c r="X330" s="582"/>
      <c r="Y330" s="582"/>
      <c r="Z330" s="582"/>
      <c r="AA330" s="582"/>
      <c r="AB330" s="582"/>
      <c r="AC330" s="582"/>
      <c r="AD330" s="582"/>
      <c r="AE330" s="582"/>
      <c r="AF330" s="582"/>
      <c r="AG330" s="582"/>
      <c r="AH330" s="582"/>
      <c r="AI330" s="582"/>
      <c r="AJ330" s="582"/>
      <c r="AK330" s="582"/>
    </row>
    <row r="331" spans="5:37">
      <c r="E331" s="582"/>
      <c r="F331" s="582"/>
      <c r="G331" s="583"/>
      <c r="H331" s="583"/>
      <c r="I331" s="582"/>
      <c r="J331" s="582"/>
      <c r="K331" s="582"/>
      <c r="L331" s="582"/>
      <c r="M331" s="582"/>
      <c r="N331" s="583"/>
      <c r="O331" s="583"/>
      <c r="P331" s="583"/>
      <c r="Q331" s="583"/>
      <c r="R331" s="583"/>
      <c r="S331" s="582"/>
      <c r="T331" s="582"/>
      <c r="U331" s="582"/>
      <c r="V331" s="582"/>
      <c r="W331" s="582"/>
      <c r="X331" s="582"/>
      <c r="Y331" s="582"/>
      <c r="Z331" s="582"/>
      <c r="AA331" s="582"/>
      <c r="AB331" s="582"/>
      <c r="AC331" s="582"/>
      <c r="AD331" s="582"/>
      <c r="AE331" s="582"/>
      <c r="AF331" s="582"/>
      <c r="AG331" s="582"/>
      <c r="AH331" s="582"/>
      <c r="AI331" s="582"/>
      <c r="AJ331" s="582"/>
      <c r="AK331" s="582"/>
    </row>
    <row r="332" spans="5:37">
      <c r="E332" s="582"/>
      <c r="F332" s="582"/>
      <c r="G332" s="583"/>
      <c r="H332" s="583"/>
      <c r="I332" s="582"/>
      <c r="J332" s="582"/>
      <c r="K332" s="582"/>
      <c r="L332" s="582"/>
      <c r="M332" s="582"/>
      <c r="N332" s="583"/>
      <c r="O332" s="583"/>
      <c r="P332" s="583"/>
      <c r="Q332" s="583"/>
      <c r="R332" s="583"/>
      <c r="S332" s="582"/>
      <c r="T332" s="582"/>
      <c r="U332" s="582"/>
      <c r="V332" s="582"/>
      <c r="W332" s="582"/>
      <c r="X332" s="582"/>
      <c r="Y332" s="582"/>
      <c r="Z332" s="582"/>
      <c r="AA332" s="582"/>
      <c r="AB332" s="582"/>
      <c r="AC332" s="582"/>
      <c r="AD332" s="582"/>
      <c r="AE332" s="582"/>
      <c r="AF332" s="582"/>
      <c r="AG332" s="582"/>
      <c r="AH332" s="582"/>
      <c r="AI332" s="582"/>
      <c r="AJ332" s="582"/>
      <c r="AK332" s="582"/>
    </row>
    <row r="333" spans="5:37">
      <c r="E333" s="582"/>
      <c r="F333" s="582"/>
      <c r="G333" s="583"/>
      <c r="H333" s="583"/>
      <c r="I333" s="582"/>
      <c r="J333" s="582"/>
      <c r="K333" s="582"/>
      <c r="L333" s="582"/>
      <c r="M333" s="582"/>
      <c r="N333" s="583"/>
      <c r="O333" s="583"/>
      <c r="P333" s="583"/>
      <c r="Q333" s="583"/>
      <c r="R333" s="583"/>
      <c r="S333" s="582"/>
      <c r="T333" s="582"/>
      <c r="U333" s="582"/>
      <c r="V333" s="582"/>
      <c r="W333" s="582"/>
      <c r="X333" s="582"/>
      <c r="Y333" s="582"/>
      <c r="Z333" s="582"/>
      <c r="AA333" s="582"/>
      <c r="AB333" s="582"/>
      <c r="AC333" s="582"/>
      <c r="AD333" s="582"/>
      <c r="AE333" s="582"/>
      <c r="AF333" s="582"/>
      <c r="AG333" s="582"/>
      <c r="AH333" s="582"/>
      <c r="AI333" s="582"/>
      <c r="AJ333" s="582"/>
      <c r="AK333" s="582"/>
    </row>
    <row r="334" spans="5:37">
      <c r="E334" s="582"/>
      <c r="F334" s="582"/>
      <c r="G334" s="583"/>
      <c r="H334" s="583"/>
      <c r="I334" s="582"/>
      <c r="J334" s="582"/>
      <c r="K334" s="582"/>
      <c r="L334" s="582"/>
      <c r="M334" s="582"/>
      <c r="N334" s="583"/>
      <c r="O334" s="583"/>
      <c r="P334" s="583"/>
      <c r="Q334" s="583"/>
      <c r="R334" s="583"/>
      <c r="S334" s="582"/>
      <c r="T334" s="582"/>
      <c r="U334" s="582"/>
      <c r="V334" s="582"/>
      <c r="W334" s="582"/>
      <c r="X334" s="582"/>
      <c r="Y334" s="582"/>
      <c r="Z334" s="582"/>
      <c r="AA334" s="582"/>
      <c r="AB334" s="582"/>
      <c r="AC334" s="582"/>
      <c r="AD334" s="582"/>
      <c r="AE334" s="582"/>
      <c r="AF334" s="582"/>
      <c r="AG334" s="582"/>
      <c r="AH334" s="582"/>
      <c r="AI334" s="582"/>
      <c r="AJ334" s="582"/>
      <c r="AK334" s="582"/>
    </row>
    <row r="335" spans="5:37">
      <c r="E335" s="582"/>
      <c r="F335" s="582"/>
      <c r="G335" s="583"/>
      <c r="H335" s="583"/>
      <c r="I335" s="582"/>
      <c r="J335" s="582"/>
      <c r="K335" s="582"/>
      <c r="L335" s="582"/>
      <c r="M335" s="582"/>
      <c r="N335" s="583"/>
      <c r="O335" s="583"/>
      <c r="P335" s="583"/>
      <c r="Q335" s="583"/>
      <c r="R335" s="583"/>
      <c r="S335" s="582"/>
      <c r="T335" s="582"/>
      <c r="U335" s="582"/>
      <c r="V335" s="582"/>
      <c r="W335" s="582"/>
      <c r="X335" s="582"/>
      <c r="Y335" s="582"/>
      <c r="Z335" s="582"/>
      <c r="AA335" s="582"/>
      <c r="AB335" s="582"/>
      <c r="AC335" s="582"/>
      <c r="AD335" s="582"/>
      <c r="AE335" s="582"/>
      <c r="AF335" s="582"/>
      <c r="AG335" s="582"/>
      <c r="AH335" s="582"/>
      <c r="AI335" s="582"/>
      <c r="AJ335" s="582"/>
      <c r="AK335" s="582"/>
    </row>
    <row r="336" spans="5:37">
      <c r="E336" s="582"/>
      <c r="F336" s="582"/>
      <c r="G336" s="583"/>
      <c r="H336" s="583"/>
      <c r="I336" s="582"/>
      <c r="J336" s="582"/>
      <c r="K336" s="582"/>
      <c r="L336" s="582"/>
      <c r="M336" s="582"/>
      <c r="N336" s="583"/>
      <c r="O336" s="583"/>
      <c r="P336" s="583"/>
      <c r="Q336" s="583"/>
      <c r="R336" s="583"/>
      <c r="S336" s="582"/>
      <c r="T336" s="582"/>
      <c r="U336" s="582"/>
      <c r="V336" s="582"/>
      <c r="W336" s="582"/>
      <c r="X336" s="582"/>
      <c r="Y336" s="582"/>
      <c r="Z336" s="582"/>
      <c r="AA336" s="582"/>
      <c r="AB336" s="582"/>
      <c r="AC336" s="582"/>
      <c r="AD336" s="582"/>
      <c r="AE336" s="582"/>
      <c r="AF336" s="582"/>
      <c r="AG336" s="582"/>
      <c r="AH336" s="582"/>
      <c r="AI336" s="582"/>
      <c r="AJ336" s="582"/>
      <c r="AK336" s="582"/>
    </row>
    <row r="337" spans="5:37">
      <c r="E337" s="582"/>
      <c r="F337" s="582"/>
      <c r="G337" s="583"/>
      <c r="H337" s="583"/>
      <c r="I337" s="582"/>
      <c r="J337" s="582"/>
      <c r="K337" s="582"/>
      <c r="L337" s="582"/>
      <c r="M337" s="582"/>
      <c r="N337" s="583"/>
      <c r="O337" s="583"/>
      <c r="P337" s="583"/>
      <c r="Q337" s="583"/>
      <c r="R337" s="583"/>
      <c r="S337" s="582"/>
      <c r="T337" s="582"/>
      <c r="U337" s="582"/>
      <c r="V337" s="582"/>
      <c r="W337" s="582"/>
      <c r="X337" s="582"/>
      <c r="Y337" s="582"/>
      <c r="Z337" s="582"/>
      <c r="AA337" s="582"/>
      <c r="AB337" s="582"/>
      <c r="AC337" s="582"/>
      <c r="AD337" s="582"/>
      <c r="AE337" s="582"/>
      <c r="AF337" s="582"/>
      <c r="AG337" s="582"/>
      <c r="AH337" s="582"/>
      <c r="AI337" s="582"/>
      <c r="AJ337" s="582"/>
      <c r="AK337" s="582"/>
    </row>
    <row r="338" spans="5:37">
      <c r="E338" s="582"/>
      <c r="F338" s="582"/>
      <c r="G338" s="583"/>
      <c r="H338" s="583"/>
      <c r="I338" s="582"/>
      <c r="J338" s="582"/>
      <c r="K338" s="582"/>
      <c r="L338" s="582"/>
      <c r="M338" s="582"/>
      <c r="N338" s="583"/>
      <c r="O338" s="583"/>
      <c r="P338" s="583"/>
      <c r="Q338" s="583"/>
      <c r="R338" s="583"/>
      <c r="S338" s="582"/>
      <c r="T338" s="582"/>
      <c r="U338" s="582"/>
      <c r="V338" s="582"/>
      <c r="W338" s="582"/>
      <c r="X338" s="582"/>
      <c r="Y338" s="582"/>
      <c r="Z338" s="582"/>
      <c r="AA338" s="582"/>
      <c r="AB338" s="582"/>
      <c r="AC338" s="582"/>
      <c r="AD338" s="582"/>
      <c r="AE338" s="582"/>
      <c r="AF338" s="582"/>
      <c r="AG338" s="582"/>
      <c r="AH338" s="582"/>
      <c r="AI338" s="582"/>
      <c r="AJ338" s="582"/>
      <c r="AK338" s="582"/>
    </row>
    <row r="339" spans="5:37">
      <c r="E339" s="582"/>
      <c r="F339" s="582"/>
      <c r="G339" s="583"/>
      <c r="H339" s="583"/>
      <c r="I339" s="582"/>
      <c r="J339" s="582"/>
      <c r="K339" s="582"/>
      <c r="L339" s="582"/>
      <c r="M339" s="582"/>
      <c r="N339" s="583"/>
      <c r="O339" s="583"/>
      <c r="P339" s="583"/>
      <c r="Q339" s="583"/>
      <c r="R339" s="583"/>
      <c r="S339" s="582"/>
      <c r="T339" s="582"/>
      <c r="U339" s="582"/>
      <c r="V339" s="582"/>
      <c r="W339" s="582"/>
      <c r="X339" s="582"/>
      <c r="Y339" s="582"/>
      <c r="Z339" s="582"/>
      <c r="AA339" s="582"/>
      <c r="AB339" s="582"/>
      <c r="AC339" s="582"/>
      <c r="AD339" s="582"/>
      <c r="AE339" s="582"/>
      <c r="AF339" s="582"/>
      <c r="AG339" s="582"/>
      <c r="AH339" s="582"/>
      <c r="AI339" s="582"/>
      <c r="AJ339" s="582"/>
      <c r="AK339" s="582"/>
    </row>
    <row r="340" spans="5:37">
      <c r="E340" s="582"/>
      <c r="F340" s="582"/>
      <c r="G340" s="583"/>
      <c r="H340" s="583"/>
      <c r="I340" s="582"/>
      <c r="J340" s="582"/>
      <c r="K340" s="582"/>
      <c r="L340" s="582"/>
      <c r="M340" s="582"/>
      <c r="N340" s="583"/>
      <c r="O340" s="583"/>
      <c r="P340" s="583"/>
      <c r="Q340" s="583"/>
      <c r="R340" s="583"/>
      <c r="S340" s="582"/>
      <c r="T340" s="582"/>
      <c r="U340" s="582"/>
      <c r="V340" s="582"/>
      <c r="W340" s="582"/>
      <c r="X340" s="582"/>
      <c r="Y340" s="582"/>
      <c r="Z340" s="582"/>
      <c r="AA340" s="582"/>
      <c r="AB340" s="582"/>
      <c r="AC340" s="582"/>
      <c r="AD340" s="582"/>
      <c r="AE340" s="582"/>
      <c r="AF340" s="582"/>
      <c r="AG340" s="582"/>
      <c r="AH340" s="582"/>
      <c r="AI340" s="582"/>
      <c r="AJ340" s="582"/>
      <c r="AK340" s="582"/>
    </row>
    <row r="341" spans="5:37">
      <c r="E341" s="582"/>
      <c r="F341" s="582"/>
      <c r="G341" s="583"/>
      <c r="H341" s="583"/>
      <c r="I341" s="582"/>
      <c r="J341" s="582"/>
      <c r="K341" s="582"/>
      <c r="L341" s="582"/>
      <c r="M341" s="582"/>
      <c r="N341" s="583"/>
      <c r="O341" s="583"/>
      <c r="P341" s="583"/>
      <c r="Q341" s="583"/>
      <c r="R341" s="583"/>
      <c r="S341" s="582"/>
      <c r="T341" s="582"/>
      <c r="U341" s="582"/>
      <c r="V341" s="582"/>
      <c r="W341" s="582"/>
      <c r="X341" s="582"/>
      <c r="Y341" s="582"/>
      <c r="Z341" s="582"/>
      <c r="AA341" s="582"/>
      <c r="AB341" s="582"/>
      <c r="AC341" s="582"/>
      <c r="AD341" s="582"/>
      <c r="AE341" s="582"/>
      <c r="AF341" s="582"/>
      <c r="AG341" s="582"/>
      <c r="AH341" s="582"/>
      <c r="AI341" s="582"/>
      <c r="AJ341" s="582"/>
      <c r="AK341" s="582"/>
    </row>
    <row r="342" spans="5:37">
      <c r="E342" s="582"/>
      <c r="F342" s="582"/>
      <c r="G342" s="583"/>
      <c r="H342" s="583"/>
      <c r="I342" s="582"/>
      <c r="J342" s="582"/>
      <c r="K342" s="582"/>
      <c r="L342" s="582"/>
      <c r="M342" s="582"/>
      <c r="N342" s="583"/>
      <c r="O342" s="583"/>
      <c r="P342" s="583"/>
      <c r="Q342" s="583"/>
      <c r="R342" s="583"/>
      <c r="S342" s="582"/>
      <c r="T342" s="582"/>
      <c r="U342" s="582"/>
      <c r="V342" s="582"/>
      <c r="W342" s="582"/>
      <c r="X342" s="582"/>
      <c r="Y342" s="582"/>
      <c r="Z342" s="582"/>
      <c r="AA342" s="582"/>
      <c r="AB342" s="582"/>
      <c r="AC342" s="582"/>
      <c r="AD342" s="582"/>
      <c r="AE342" s="582"/>
      <c r="AF342" s="582"/>
      <c r="AG342" s="582"/>
      <c r="AH342" s="582"/>
      <c r="AI342" s="582"/>
      <c r="AJ342" s="582"/>
      <c r="AK342" s="582"/>
    </row>
    <row r="343" spans="5:37">
      <c r="E343" s="582"/>
      <c r="F343" s="582"/>
      <c r="G343" s="583"/>
      <c r="H343" s="583"/>
      <c r="I343" s="582"/>
      <c r="J343" s="582"/>
      <c r="K343" s="582"/>
      <c r="L343" s="582"/>
      <c r="M343" s="582"/>
      <c r="N343" s="583"/>
      <c r="O343" s="583"/>
      <c r="P343" s="583"/>
      <c r="Q343" s="583"/>
      <c r="R343" s="583"/>
      <c r="S343" s="582"/>
      <c r="T343" s="582"/>
      <c r="U343" s="582"/>
      <c r="V343" s="582"/>
      <c r="W343" s="582"/>
      <c r="X343" s="582"/>
      <c r="Y343" s="582"/>
      <c r="Z343" s="582"/>
      <c r="AA343" s="582"/>
      <c r="AB343" s="582"/>
      <c r="AC343" s="582"/>
      <c r="AD343" s="582"/>
      <c r="AE343" s="582"/>
      <c r="AF343" s="582"/>
      <c r="AG343" s="582"/>
      <c r="AH343" s="582"/>
      <c r="AI343" s="582"/>
      <c r="AJ343" s="582"/>
      <c r="AK343" s="582"/>
    </row>
    <row r="344" spans="5:37">
      <c r="E344" s="582"/>
      <c r="F344" s="582"/>
      <c r="G344" s="583"/>
      <c r="H344" s="583"/>
      <c r="I344" s="582"/>
      <c r="J344" s="582"/>
      <c r="K344" s="582"/>
      <c r="L344" s="582"/>
      <c r="M344" s="582"/>
      <c r="N344" s="583"/>
      <c r="O344" s="583"/>
      <c r="P344" s="583"/>
      <c r="Q344" s="583"/>
      <c r="R344" s="583"/>
      <c r="S344" s="582"/>
      <c r="T344" s="582"/>
      <c r="U344" s="582"/>
      <c r="V344" s="582"/>
      <c r="W344" s="582"/>
      <c r="X344" s="582"/>
      <c r="Y344" s="582"/>
      <c r="Z344" s="582"/>
      <c r="AA344" s="582"/>
      <c r="AB344" s="582"/>
      <c r="AC344" s="582"/>
      <c r="AD344" s="582"/>
      <c r="AE344" s="582"/>
      <c r="AF344" s="582"/>
      <c r="AG344" s="582"/>
      <c r="AH344" s="582"/>
      <c r="AI344" s="582"/>
      <c r="AJ344" s="582"/>
      <c r="AK344" s="582"/>
    </row>
    <row r="345" spans="5:37">
      <c r="E345" s="582"/>
      <c r="F345" s="582"/>
      <c r="G345" s="583"/>
      <c r="H345" s="583"/>
      <c r="I345" s="582"/>
      <c r="J345" s="582"/>
      <c r="K345" s="582"/>
      <c r="L345" s="582"/>
      <c r="M345" s="582"/>
      <c r="N345" s="583"/>
      <c r="O345" s="583"/>
      <c r="P345" s="583"/>
      <c r="Q345" s="583"/>
      <c r="R345" s="583"/>
      <c r="S345" s="582"/>
      <c r="T345" s="582"/>
      <c r="U345" s="582"/>
      <c r="V345" s="582"/>
      <c r="W345" s="582"/>
      <c r="X345" s="582"/>
      <c r="Y345" s="582"/>
      <c r="Z345" s="582"/>
      <c r="AA345" s="582"/>
      <c r="AB345" s="582"/>
      <c r="AC345" s="582"/>
      <c r="AD345" s="582"/>
      <c r="AE345" s="582"/>
      <c r="AF345" s="582"/>
      <c r="AG345" s="582"/>
      <c r="AH345" s="582"/>
      <c r="AI345" s="582"/>
      <c r="AJ345" s="582"/>
      <c r="AK345" s="582"/>
    </row>
    <row r="346" spans="5:37">
      <c r="E346" s="582"/>
      <c r="F346" s="582"/>
      <c r="G346" s="583"/>
      <c r="H346" s="583"/>
      <c r="I346" s="582"/>
      <c r="J346" s="582"/>
      <c r="K346" s="582"/>
      <c r="L346" s="582"/>
      <c r="M346" s="582"/>
      <c r="N346" s="583"/>
      <c r="O346" s="583"/>
      <c r="P346" s="583"/>
      <c r="Q346" s="583"/>
      <c r="R346" s="583"/>
      <c r="S346" s="582"/>
      <c r="T346" s="582"/>
      <c r="U346" s="582"/>
      <c r="V346" s="582"/>
      <c r="W346" s="582"/>
      <c r="X346" s="582"/>
      <c r="Y346" s="582"/>
      <c r="Z346" s="582"/>
      <c r="AA346" s="582"/>
      <c r="AB346" s="582"/>
      <c r="AC346" s="582"/>
      <c r="AD346" s="582"/>
      <c r="AE346" s="582"/>
      <c r="AF346" s="582"/>
      <c r="AG346" s="582"/>
      <c r="AH346" s="582"/>
      <c r="AI346" s="582"/>
      <c r="AJ346" s="582"/>
      <c r="AK346" s="582"/>
    </row>
    <row r="347" spans="5:37">
      <c r="E347" s="582"/>
      <c r="F347" s="582"/>
      <c r="G347" s="583"/>
      <c r="H347" s="583"/>
      <c r="I347" s="582"/>
      <c r="J347" s="582"/>
      <c r="K347" s="582"/>
      <c r="L347" s="582"/>
      <c r="M347" s="582"/>
      <c r="N347" s="583"/>
      <c r="O347" s="583"/>
      <c r="P347" s="583"/>
      <c r="Q347" s="583"/>
      <c r="R347" s="583"/>
      <c r="S347" s="582"/>
      <c r="T347" s="582"/>
      <c r="U347" s="582"/>
      <c r="V347" s="582"/>
      <c r="W347" s="582"/>
      <c r="X347" s="582"/>
      <c r="Y347" s="582"/>
      <c r="Z347" s="582"/>
      <c r="AA347" s="582"/>
      <c r="AB347" s="582"/>
      <c r="AC347" s="582"/>
      <c r="AD347" s="582"/>
      <c r="AE347" s="582"/>
      <c r="AF347" s="582"/>
      <c r="AG347" s="582"/>
      <c r="AH347" s="582"/>
      <c r="AI347" s="582"/>
      <c r="AJ347" s="582"/>
      <c r="AK347" s="582"/>
    </row>
    <row r="348" spans="5:37">
      <c r="E348" s="582"/>
      <c r="F348" s="582"/>
      <c r="G348" s="583"/>
      <c r="H348" s="583"/>
      <c r="I348" s="582"/>
      <c r="J348" s="582"/>
      <c r="K348" s="582"/>
      <c r="L348" s="582"/>
      <c r="M348" s="582"/>
      <c r="N348" s="583"/>
      <c r="O348" s="583"/>
      <c r="P348" s="583"/>
      <c r="Q348" s="583"/>
      <c r="R348" s="583"/>
      <c r="S348" s="582"/>
      <c r="T348" s="582"/>
      <c r="U348" s="582"/>
      <c r="V348" s="582"/>
      <c r="W348" s="582"/>
      <c r="X348" s="582"/>
      <c r="Y348" s="582"/>
      <c r="Z348" s="582"/>
      <c r="AA348" s="582"/>
      <c r="AB348" s="582"/>
      <c r="AC348" s="582"/>
      <c r="AD348" s="582"/>
      <c r="AE348" s="582"/>
      <c r="AF348" s="582"/>
      <c r="AG348" s="582"/>
      <c r="AH348" s="582"/>
      <c r="AI348" s="582"/>
      <c r="AJ348" s="582"/>
      <c r="AK348" s="582"/>
    </row>
    <row r="349" spans="5:37">
      <c r="E349" s="582"/>
      <c r="F349" s="582"/>
      <c r="G349" s="583"/>
      <c r="H349" s="583"/>
      <c r="I349" s="582"/>
      <c r="J349" s="582"/>
      <c r="K349" s="582"/>
      <c r="L349" s="582"/>
      <c r="M349" s="582"/>
      <c r="N349" s="583"/>
      <c r="O349" s="583"/>
      <c r="P349" s="583"/>
      <c r="Q349" s="583"/>
      <c r="R349" s="583"/>
      <c r="S349" s="582"/>
      <c r="T349" s="582"/>
      <c r="U349" s="582"/>
      <c r="V349" s="582"/>
      <c r="W349" s="582"/>
      <c r="X349" s="582"/>
      <c r="Y349" s="582"/>
      <c r="Z349" s="582"/>
      <c r="AA349" s="582"/>
      <c r="AB349" s="582"/>
      <c r="AC349" s="582"/>
      <c r="AD349" s="582"/>
      <c r="AE349" s="582"/>
      <c r="AF349" s="582"/>
      <c r="AG349" s="582"/>
      <c r="AH349" s="582"/>
      <c r="AI349" s="582"/>
      <c r="AJ349" s="582"/>
      <c r="AK349" s="582"/>
    </row>
    <row r="350" spans="5:37">
      <c r="E350" s="582"/>
      <c r="F350" s="582"/>
      <c r="G350" s="583"/>
      <c r="H350" s="583"/>
      <c r="I350" s="582"/>
      <c r="J350" s="582"/>
      <c r="K350" s="582"/>
      <c r="L350" s="582"/>
      <c r="M350" s="582"/>
      <c r="N350" s="583"/>
      <c r="O350" s="583"/>
      <c r="P350" s="583"/>
      <c r="Q350" s="583"/>
      <c r="R350" s="583"/>
      <c r="S350" s="582"/>
      <c r="T350" s="582"/>
      <c r="U350" s="582"/>
      <c r="V350" s="582"/>
      <c r="W350" s="582"/>
      <c r="X350" s="582"/>
      <c r="Y350" s="582"/>
      <c r="Z350" s="582"/>
      <c r="AA350" s="582"/>
      <c r="AB350" s="582"/>
      <c r="AC350" s="582"/>
      <c r="AD350" s="582"/>
      <c r="AE350" s="582"/>
      <c r="AF350" s="582"/>
      <c r="AG350" s="582"/>
      <c r="AH350" s="582"/>
      <c r="AI350" s="582"/>
      <c r="AJ350" s="582"/>
      <c r="AK350" s="582"/>
    </row>
    <row r="351" spans="5:37">
      <c r="E351" s="582"/>
      <c r="F351" s="582"/>
      <c r="G351" s="583"/>
      <c r="H351" s="583"/>
      <c r="I351" s="582"/>
      <c r="J351" s="582"/>
      <c r="K351" s="582"/>
      <c r="L351" s="582"/>
      <c r="M351" s="582"/>
      <c r="N351" s="583"/>
      <c r="O351" s="583"/>
      <c r="P351" s="583"/>
      <c r="Q351" s="583"/>
      <c r="R351" s="583"/>
      <c r="S351" s="582"/>
      <c r="T351" s="582"/>
      <c r="U351" s="582"/>
      <c r="V351" s="582"/>
      <c r="W351" s="582"/>
      <c r="X351" s="582"/>
      <c r="Y351" s="582"/>
      <c r="Z351" s="582"/>
      <c r="AA351" s="582"/>
      <c r="AB351" s="582"/>
      <c r="AC351" s="582"/>
      <c r="AD351" s="582"/>
      <c r="AE351" s="582"/>
      <c r="AF351" s="582"/>
      <c r="AG351" s="582"/>
      <c r="AH351" s="582"/>
      <c r="AI351" s="582"/>
      <c r="AJ351" s="582"/>
      <c r="AK351" s="582"/>
    </row>
    <row r="352" spans="5:37">
      <c r="E352" s="582"/>
      <c r="F352" s="582"/>
      <c r="G352" s="583"/>
      <c r="H352" s="583"/>
      <c r="I352" s="582"/>
      <c r="J352" s="582"/>
      <c r="K352" s="582"/>
      <c r="L352" s="582"/>
      <c r="M352" s="582"/>
      <c r="N352" s="583"/>
      <c r="O352" s="583"/>
      <c r="P352" s="583"/>
      <c r="Q352" s="583"/>
      <c r="R352" s="583"/>
      <c r="S352" s="582"/>
      <c r="T352" s="582"/>
      <c r="U352" s="582"/>
      <c r="V352" s="582"/>
      <c r="W352" s="582"/>
      <c r="X352" s="582"/>
      <c r="Y352" s="582"/>
      <c r="Z352" s="582"/>
      <c r="AA352" s="582"/>
      <c r="AB352" s="582"/>
      <c r="AC352" s="582"/>
      <c r="AD352" s="582"/>
      <c r="AE352" s="582"/>
      <c r="AF352" s="582"/>
      <c r="AG352" s="582"/>
      <c r="AH352" s="582"/>
      <c r="AI352" s="582"/>
      <c r="AJ352" s="582"/>
      <c r="AK352" s="582"/>
    </row>
    <row r="353" spans="5:37">
      <c r="E353" s="582"/>
      <c r="F353" s="582"/>
      <c r="G353" s="583"/>
      <c r="H353" s="583"/>
      <c r="I353" s="582"/>
      <c r="J353" s="582"/>
      <c r="K353" s="582"/>
      <c r="L353" s="582"/>
      <c r="M353" s="582"/>
      <c r="N353" s="583"/>
      <c r="O353" s="583"/>
      <c r="P353" s="583"/>
      <c r="Q353" s="583"/>
      <c r="R353" s="583"/>
      <c r="S353" s="582"/>
      <c r="T353" s="582"/>
      <c r="U353" s="582"/>
      <c r="V353" s="582"/>
      <c r="W353" s="582"/>
      <c r="X353" s="582"/>
      <c r="Y353" s="582"/>
      <c r="Z353" s="582"/>
      <c r="AA353" s="582"/>
      <c r="AB353" s="582"/>
      <c r="AC353" s="582"/>
      <c r="AD353" s="582"/>
      <c r="AE353" s="582"/>
      <c r="AF353" s="582"/>
      <c r="AG353" s="582"/>
      <c r="AH353" s="582"/>
      <c r="AI353" s="582"/>
      <c r="AJ353" s="582"/>
      <c r="AK353" s="582"/>
    </row>
    <row r="354" spans="5:37">
      <c r="E354" s="582"/>
      <c r="F354" s="582"/>
      <c r="G354" s="583"/>
      <c r="H354" s="583"/>
      <c r="I354" s="582"/>
      <c r="J354" s="582"/>
      <c r="K354" s="582"/>
      <c r="L354" s="582"/>
      <c r="M354" s="582"/>
      <c r="N354" s="583"/>
      <c r="O354" s="583"/>
      <c r="P354" s="583"/>
      <c r="Q354" s="583"/>
      <c r="R354" s="583"/>
      <c r="S354" s="582"/>
      <c r="T354" s="582"/>
      <c r="U354" s="582"/>
      <c r="V354" s="582"/>
      <c r="W354" s="582"/>
      <c r="X354" s="582"/>
      <c r="Y354" s="582"/>
      <c r="Z354" s="582"/>
      <c r="AA354" s="582"/>
      <c r="AB354" s="582"/>
      <c r="AC354" s="582"/>
      <c r="AD354" s="582"/>
      <c r="AE354" s="582"/>
      <c r="AF354" s="582"/>
      <c r="AG354" s="582"/>
      <c r="AH354" s="582"/>
      <c r="AI354" s="582"/>
      <c r="AJ354" s="582"/>
      <c r="AK354" s="582"/>
    </row>
    <row r="355" spans="5:37">
      <c r="E355" s="582"/>
      <c r="F355" s="582"/>
      <c r="G355" s="583"/>
      <c r="H355" s="583"/>
      <c r="I355" s="582"/>
      <c r="J355" s="582"/>
      <c r="K355" s="582"/>
      <c r="L355" s="582"/>
      <c r="M355" s="582"/>
      <c r="N355" s="583"/>
      <c r="O355" s="583"/>
      <c r="P355" s="583"/>
      <c r="Q355" s="583"/>
      <c r="R355" s="583"/>
      <c r="S355" s="582"/>
      <c r="T355" s="582"/>
      <c r="U355" s="582"/>
      <c r="V355" s="582"/>
      <c r="W355" s="582"/>
      <c r="X355" s="582"/>
      <c r="Y355" s="582"/>
      <c r="Z355" s="582"/>
      <c r="AA355" s="582"/>
      <c r="AB355" s="582"/>
      <c r="AC355" s="582"/>
      <c r="AD355" s="582"/>
      <c r="AE355" s="582"/>
      <c r="AF355" s="582"/>
      <c r="AG355" s="582"/>
      <c r="AH355" s="582"/>
      <c r="AI355" s="582"/>
      <c r="AJ355" s="582"/>
      <c r="AK355" s="582"/>
    </row>
    <row r="356" spans="5:37">
      <c r="E356" s="582"/>
      <c r="F356" s="582"/>
      <c r="G356" s="583"/>
      <c r="H356" s="583"/>
      <c r="I356" s="582"/>
      <c r="J356" s="582"/>
      <c r="K356" s="582"/>
      <c r="L356" s="582"/>
      <c r="M356" s="582"/>
      <c r="N356" s="583"/>
      <c r="O356" s="583"/>
      <c r="P356" s="583"/>
      <c r="Q356" s="583"/>
      <c r="R356" s="583"/>
      <c r="S356" s="582"/>
      <c r="T356" s="582"/>
      <c r="U356" s="582"/>
      <c r="V356" s="582"/>
      <c r="W356" s="582"/>
      <c r="X356" s="582"/>
      <c r="Y356" s="582"/>
      <c r="Z356" s="582"/>
      <c r="AA356" s="582"/>
      <c r="AB356" s="582"/>
      <c r="AC356" s="582"/>
      <c r="AD356" s="582"/>
      <c r="AE356" s="582"/>
      <c r="AF356" s="582"/>
      <c r="AG356" s="582"/>
      <c r="AH356" s="582"/>
      <c r="AI356" s="582"/>
      <c r="AJ356" s="582"/>
      <c r="AK356" s="582"/>
    </row>
    <row r="357" spans="5:37">
      <c r="E357" s="582"/>
      <c r="F357" s="582"/>
      <c r="G357" s="583"/>
      <c r="H357" s="583"/>
      <c r="I357" s="582"/>
      <c r="J357" s="582"/>
      <c r="K357" s="582"/>
      <c r="L357" s="582"/>
      <c r="M357" s="582"/>
      <c r="N357" s="583"/>
      <c r="O357" s="583"/>
      <c r="P357" s="583"/>
      <c r="Q357" s="583"/>
      <c r="R357" s="583"/>
      <c r="S357" s="582"/>
      <c r="T357" s="582"/>
      <c r="U357" s="582"/>
      <c r="V357" s="582"/>
      <c r="W357" s="582"/>
      <c r="X357" s="582"/>
      <c r="Y357" s="582"/>
      <c r="Z357" s="582"/>
      <c r="AA357" s="582"/>
      <c r="AB357" s="582"/>
      <c r="AC357" s="582"/>
      <c r="AD357" s="582"/>
      <c r="AE357" s="582"/>
      <c r="AF357" s="582"/>
      <c r="AG357" s="582"/>
      <c r="AH357" s="582"/>
      <c r="AI357" s="582"/>
      <c r="AJ357" s="582"/>
      <c r="AK357" s="582"/>
    </row>
    <row r="358" spans="5:37">
      <c r="E358" s="582"/>
      <c r="F358" s="582"/>
      <c r="G358" s="583"/>
      <c r="H358" s="583"/>
      <c r="I358" s="582"/>
      <c r="J358" s="582"/>
      <c r="K358" s="582"/>
      <c r="L358" s="582"/>
      <c r="M358" s="582"/>
      <c r="N358" s="583"/>
      <c r="O358" s="583"/>
      <c r="P358" s="583"/>
      <c r="Q358" s="583"/>
      <c r="R358" s="583"/>
      <c r="S358" s="582"/>
      <c r="T358" s="582"/>
      <c r="U358" s="582"/>
      <c r="V358" s="582"/>
      <c r="W358" s="582"/>
      <c r="X358" s="582"/>
      <c r="Y358" s="582"/>
      <c r="Z358" s="582"/>
      <c r="AA358" s="582"/>
      <c r="AB358" s="582"/>
      <c r="AC358" s="582"/>
      <c r="AD358" s="582"/>
      <c r="AE358" s="582"/>
      <c r="AF358" s="582"/>
      <c r="AG358" s="582"/>
      <c r="AH358" s="582"/>
      <c r="AI358" s="582"/>
      <c r="AJ358" s="582"/>
      <c r="AK358" s="582"/>
    </row>
    <row r="359" spans="5:37">
      <c r="E359" s="582"/>
      <c r="F359" s="582"/>
      <c r="G359" s="583"/>
      <c r="H359" s="583"/>
      <c r="I359" s="582"/>
      <c r="J359" s="582"/>
      <c r="K359" s="582"/>
      <c r="L359" s="582"/>
      <c r="M359" s="582"/>
      <c r="N359" s="583"/>
      <c r="O359" s="583"/>
      <c r="P359" s="583"/>
      <c r="Q359" s="583"/>
      <c r="R359" s="583"/>
      <c r="S359" s="582"/>
      <c r="T359" s="582"/>
      <c r="U359" s="582"/>
      <c r="V359" s="582"/>
      <c r="W359" s="582"/>
      <c r="X359" s="582"/>
      <c r="Y359" s="582"/>
      <c r="Z359" s="582"/>
      <c r="AA359" s="582"/>
      <c r="AB359" s="582"/>
      <c r="AC359" s="582"/>
      <c r="AD359" s="582"/>
      <c r="AE359" s="582"/>
      <c r="AF359" s="582"/>
      <c r="AG359" s="582"/>
      <c r="AH359" s="582"/>
      <c r="AI359" s="582"/>
      <c r="AJ359" s="582"/>
      <c r="AK359" s="582"/>
    </row>
    <row r="360" spans="5:37">
      <c r="E360" s="582"/>
      <c r="F360" s="582"/>
      <c r="G360" s="583"/>
      <c r="H360" s="583"/>
      <c r="I360" s="582"/>
      <c r="J360" s="582"/>
      <c r="K360" s="582"/>
      <c r="L360" s="582"/>
      <c r="M360" s="582"/>
      <c r="N360" s="583"/>
      <c r="O360" s="583"/>
      <c r="P360" s="583"/>
      <c r="Q360" s="583"/>
      <c r="R360" s="583"/>
      <c r="S360" s="582"/>
      <c r="T360" s="582"/>
      <c r="U360" s="582"/>
      <c r="V360" s="582"/>
      <c r="W360" s="582"/>
      <c r="X360" s="582"/>
      <c r="Y360" s="582"/>
      <c r="Z360" s="582"/>
      <c r="AA360" s="582"/>
      <c r="AB360" s="582"/>
      <c r="AC360" s="582"/>
      <c r="AD360" s="582"/>
      <c r="AE360" s="582"/>
      <c r="AF360" s="582"/>
      <c r="AG360" s="582"/>
      <c r="AH360" s="582"/>
      <c r="AI360" s="582"/>
      <c r="AJ360" s="582"/>
      <c r="AK360" s="582"/>
    </row>
    <row r="361" spans="5:37">
      <c r="E361" s="582"/>
      <c r="F361" s="582"/>
      <c r="G361" s="583"/>
      <c r="H361" s="583"/>
      <c r="I361" s="582"/>
      <c r="J361" s="582"/>
      <c r="K361" s="582"/>
      <c r="L361" s="582"/>
      <c r="M361" s="582"/>
      <c r="N361" s="583"/>
      <c r="O361" s="583"/>
      <c r="P361" s="583"/>
      <c r="Q361" s="583"/>
      <c r="R361" s="583"/>
      <c r="S361" s="582"/>
      <c r="T361" s="582"/>
      <c r="U361" s="582"/>
      <c r="V361" s="582"/>
      <c r="W361" s="582"/>
      <c r="X361" s="582"/>
      <c r="Y361" s="582"/>
      <c r="Z361" s="582"/>
      <c r="AA361" s="582"/>
      <c r="AB361" s="582"/>
      <c r="AC361" s="582"/>
      <c r="AD361" s="582"/>
      <c r="AE361" s="582"/>
      <c r="AF361" s="582"/>
      <c r="AG361" s="582"/>
      <c r="AH361" s="582"/>
      <c r="AI361" s="582"/>
      <c r="AJ361" s="582"/>
      <c r="AK361" s="582"/>
    </row>
    <row r="362" spans="5:37">
      <c r="E362" s="582"/>
      <c r="F362" s="582"/>
      <c r="G362" s="583"/>
      <c r="H362" s="583"/>
      <c r="I362" s="582"/>
      <c r="J362" s="582"/>
      <c r="K362" s="582"/>
      <c r="L362" s="582"/>
      <c r="M362" s="582"/>
      <c r="N362" s="583"/>
      <c r="O362" s="583"/>
      <c r="P362" s="583"/>
      <c r="Q362" s="583"/>
      <c r="R362" s="583"/>
      <c r="S362" s="582"/>
      <c r="T362" s="582"/>
      <c r="U362" s="582"/>
      <c r="V362" s="582"/>
      <c r="W362" s="582"/>
      <c r="X362" s="582"/>
      <c r="Y362" s="582"/>
      <c r="Z362" s="582"/>
      <c r="AA362" s="582"/>
      <c r="AB362" s="582"/>
      <c r="AC362" s="582"/>
      <c r="AD362" s="582"/>
      <c r="AE362" s="582"/>
      <c r="AF362" s="582"/>
      <c r="AG362" s="582"/>
      <c r="AH362" s="582"/>
      <c r="AI362" s="582"/>
      <c r="AJ362" s="582"/>
      <c r="AK362" s="582"/>
    </row>
    <row r="363" spans="5:37">
      <c r="E363" s="582"/>
      <c r="F363" s="582"/>
      <c r="G363" s="583"/>
      <c r="H363" s="583"/>
      <c r="I363" s="582"/>
      <c r="J363" s="582"/>
      <c r="K363" s="582"/>
      <c r="L363" s="582"/>
      <c r="M363" s="582"/>
      <c r="N363" s="583"/>
      <c r="O363" s="583"/>
      <c r="P363" s="583"/>
      <c r="Q363" s="583"/>
      <c r="R363" s="583"/>
      <c r="S363" s="582"/>
      <c r="T363" s="582"/>
      <c r="U363" s="582"/>
      <c r="V363" s="582"/>
      <c r="W363" s="582"/>
      <c r="X363" s="582"/>
      <c r="Y363" s="582"/>
      <c r="Z363" s="582"/>
      <c r="AA363" s="582"/>
      <c r="AB363" s="582"/>
      <c r="AC363" s="582"/>
      <c r="AD363" s="582"/>
      <c r="AE363" s="582"/>
      <c r="AF363" s="582"/>
      <c r="AG363" s="582"/>
      <c r="AH363" s="582"/>
      <c r="AI363" s="582"/>
      <c r="AJ363" s="582"/>
      <c r="AK363" s="582"/>
    </row>
    <row r="364" spans="5:37">
      <c r="E364" s="582"/>
      <c r="F364" s="582"/>
      <c r="G364" s="583"/>
      <c r="H364" s="583"/>
      <c r="I364" s="582"/>
      <c r="J364" s="582"/>
      <c r="K364" s="582"/>
      <c r="L364" s="582"/>
      <c r="M364" s="582"/>
      <c r="N364" s="583"/>
      <c r="O364" s="583"/>
      <c r="P364" s="583"/>
      <c r="Q364" s="583"/>
      <c r="R364" s="583"/>
      <c r="S364" s="582"/>
      <c r="T364" s="582"/>
      <c r="U364" s="582"/>
      <c r="V364" s="582"/>
      <c r="W364" s="582"/>
      <c r="X364" s="582"/>
      <c r="Y364" s="582"/>
      <c r="Z364" s="582"/>
      <c r="AA364" s="582"/>
      <c r="AB364" s="582"/>
      <c r="AC364" s="582"/>
      <c r="AD364" s="582"/>
      <c r="AE364" s="582"/>
      <c r="AF364" s="582"/>
      <c r="AG364" s="582"/>
      <c r="AH364" s="582"/>
      <c r="AI364" s="582"/>
      <c r="AJ364" s="582"/>
      <c r="AK364" s="582"/>
    </row>
    <row r="365" spans="5:37">
      <c r="E365" s="582"/>
      <c r="F365" s="582"/>
      <c r="G365" s="583"/>
      <c r="H365" s="583"/>
      <c r="I365" s="582"/>
      <c r="J365" s="582"/>
      <c r="K365" s="582"/>
      <c r="L365" s="582"/>
      <c r="M365" s="582"/>
      <c r="N365" s="583"/>
      <c r="O365" s="583"/>
      <c r="P365" s="583"/>
      <c r="Q365" s="583"/>
      <c r="R365" s="583"/>
      <c r="S365" s="582"/>
      <c r="T365" s="582"/>
      <c r="U365" s="582"/>
      <c r="V365" s="582"/>
      <c r="W365" s="582"/>
      <c r="X365" s="582"/>
      <c r="Y365" s="582"/>
      <c r="Z365" s="582"/>
      <c r="AA365" s="582"/>
      <c r="AB365" s="582"/>
      <c r="AC365" s="582"/>
      <c r="AD365" s="582"/>
      <c r="AE365" s="582"/>
      <c r="AF365" s="582"/>
      <c r="AG365" s="582"/>
      <c r="AH365" s="582"/>
      <c r="AI365" s="582"/>
      <c r="AJ365" s="582"/>
      <c r="AK365" s="582"/>
    </row>
    <row r="366" spans="5:37">
      <c r="E366" s="582"/>
      <c r="F366" s="582"/>
      <c r="G366" s="583"/>
      <c r="H366" s="583"/>
      <c r="I366" s="582"/>
      <c r="J366" s="582"/>
      <c r="K366" s="582"/>
      <c r="L366" s="582"/>
      <c r="M366" s="582"/>
      <c r="N366" s="583"/>
      <c r="O366" s="583"/>
      <c r="P366" s="583"/>
      <c r="Q366" s="583"/>
      <c r="R366" s="583"/>
      <c r="S366" s="582"/>
      <c r="T366" s="582"/>
      <c r="U366" s="582"/>
      <c r="V366" s="582"/>
      <c r="W366" s="582"/>
      <c r="X366" s="582"/>
      <c r="Y366" s="582"/>
      <c r="Z366" s="582"/>
      <c r="AA366" s="582"/>
      <c r="AB366" s="582"/>
      <c r="AC366" s="582"/>
      <c r="AD366" s="582"/>
      <c r="AE366" s="582"/>
      <c r="AF366" s="582"/>
      <c r="AG366" s="582"/>
      <c r="AH366" s="582"/>
      <c r="AI366" s="582"/>
      <c r="AJ366" s="582"/>
      <c r="AK366" s="582"/>
    </row>
    <row r="367" spans="5:37">
      <c r="E367" s="582"/>
      <c r="F367" s="582"/>
      <c r="G367" s="583"/>
      <c r="H367" s="583"/>
      <c r="I367" s="582"/>
      <c r="J367" s="582"/>
      <c r="K367" s="582"/>
      <c r="L367" s="582"/>
      <c r="M367" s="582"/>
      <c r="N367" s="583"/>
      <c r="O367" s="583"/>
      <c r="P367" s="583"/>
      <c r="Q367" s="583"/>
      <c r="R367" s="583"/>
      <c r="S367" s="582"/>
      <c r="T367" s="582"/>
      <c r="U367" s="582"/>
      <c r="V367" s="582"/>
      <c r="W367" s="582"/>
      <c r="X367" s="582"/>
      <c r="Y367" s="582"/>
      <c r="Z367" s="582"/>
      <c r="AA367" s="582"/>
      <c r="AB367" s="582"/>
      <c r="AC367" s="582"/>
      <c r="AD367" s="582"/>
      <c r="AE367" s="582"/>
      <c r="AF367" s="582"/>
      <c r="AG367" s="582"/>
      <c r="AH367" s="582"/>
      <c r="AI367" s="582"/>
      <c r="AJ367" s="582"/>
      <c r="AK367" s="582"/>
    </row>
    <row r="368" spans="5:37">
      <c r="E368" s="582"/>
      <c r="F368" s="582"/>
      <c r="G368" s="583"/>
      <c r="H368" s="583"/>
      <c r="I368" s="582"/>
      <c r="J368" s="582"/>
      <c r="K368" s="582"/>
      <c r="L368" s="582"/>
      <c r="M368" s="582"/>
      <c r="N368" s="583"/>
      <c r="O368" s="583"/>
      <c r="P368" s="583"/>
      <c r="Q368" s="583"/>
      <c r="R368" s="583"/>
      <c r="S368" s="582"/>
      <c r="T368" s="582"/>
      <c r="U368" s="582"/>
      <c r="V368" s="582"/>
      <c r="W368" s="582"/>
      <c r="X368" s="582"/>
      <c r="Y368" s="582"/>
      <c r="Z368" s="582"/>
      <c r="AA368" s="582"/>
      <c r="AB368" s="582"/>
      <c r="AC368" s="582"/>
      <c r="AD368" s="582"/>
      <c r="AE368" s="582"/>
      <c r="AF368" s="582"/>
      <c r="AG368" s="582"/>
      <c r="AH368" s="582"/>
      <c r="AI368" s="582"/>
      <c r="AJ368" s="582"/>
      <c r="AK368" s="582"/>
    </row>
    <row r="369" spans="5:37">
      <c r="E369" s="582"/>
      <c r="F369" s="582"/>
      <c r="G369" s="583"/>
      <c r="H369" s="583"/>
      <c r="I369" s="582"/>
      <c r="J369" s="582"/>
      <c r="K369" s="582"/>
      <c r="L369" s="582"/>
      <c r="M369" s="582"/>
      <c r="N369" s="583"/>
      <c r="O369" s="583"/>
      <c r="P369" s="583"/>
      <c r="Q369" s="583"/>
      <c r="R369" s="583"/>
      <c r="S369" s="582"/>
      <c r="T369" s="582"/>
      <c r="U369" s="582"/>
      <c r="V369" s="582"/>
      <c r="W369" s="582"/>
      <c r="X369" s="582"/>
      <c r="Y369" s="582"/>
      <c r="Z369" s="582"/>
      <c r="AA369" s="582"/>
      <c r="AB369" s="582"/>
      <c r="AC369" s="582"/>
      <c r="AD369" s="582"/>
      <c r="AE369" s="582"/>
      <c r="AF369" s="582"/>
      <c r="AG369" s="582"/>
      <c r="AH369" s="582"/>
      <c r="AI369" s="582"/>
      <c r="AJ369" s="582"/>
      <c r="AK369" s="582"/>
    </row>
    <row r="370" spans="5:37">
      <c r="E370" s="582"/>
      <c r="F370" s="582"/>
      <c r="G370" s="583"/>
      <c r="H370" s="583"/>
      <c r="I370" s="582"/>
      <c r="J370" s="582"/>
      <c r="K370" s="582"/>
      <c r="L370" s="582"/>
      <c r="M370" s="582"/>
      <c r="N370" s="583"/>
      <c r="O370" s="583"/>
      <c r="P370" s="583"/>
      <c r="Q370" s="583"/>
      <c r="R370" s="583"/>
      <c r="S370" s="582"/>
      <c r="T370" s="582"/>
      <c r="U370" s="582"/>
      <c r="V370" s="582"/>
      <c r="W370" s="582"/>
      <c r="X370" s="582"/>
      <c r="Y370" s="582"/>
      <c r="Z370" s="582"/>
      <c r="AA370" s="582"/>
      <c r="AB370" s="582"/>
      <c r="AC370" s="582"/>
      <c r="AD370" s="582"/>
      <c r="AE370" s="582"/>
      <c r="AF370" s="582"/>
      <c r="AG370" s="582"/>
      <c r="AH370" s="582"/>
      <c r="AI370" s="582"/>
      <c r="AJ370" s="582"/>
      <c r="AK370" s="582"/>
    </row>
    <row r="371" spans="5:37">
      <c r="E371" s="582"/>
      <c r="F371" s="582"/>
      <c r="G371" s="583"/>
      <c r="H371" s="583"/>
      <c r="I371" s="582"/>
      <c r="J371" s="582"/>
      <c r="K371" s="582"/>
      <c r="L371" s="582"/>
      <c r="M371" s="582"/>
      <c r="N371" s="583"/>
      <c r="O371" s="583"/>
      <c r="P371" s="583"/>
      <c r="Q371" s="583"/>
      <c r="R371" s="583"/>
      <c r="S371" s="582"/>
      <c r="T371" s="582"/>
      <c r="U371" s="582"/>
      <c r="V371" s="582"/>
      <c r="W371" s="582"/>
      <c r="X371" s="582"/>
      <c r="Y371" s="582"/>
      <c r="Z371" s="582"/>
      <c r="AA371" s="582"/>
      <c r="AB371" s="582"/>
      <c r="AC371" s="582"/>
      <c r="AD371" s="582"/>
      <c r="AE371" s="582"/>
      <c r="AF371" s="582"/>
      <c r="AG371" s="582"/>
      <c r="AH371" s="582"/>
      <c r="AI371" s="582"/>
      <c r="AJ371" s="582"/>
      <c r="AK371" s="582"/>
    </row>
    <row r="372" spans="5:37">
      <c r="E372" s="582"/>
      <c r="F372" s="582"/>
      <c r="G372" s="583"/>
      <c r="H372" s="583"/>
      <c r="I372" s="582"/>
      <c r="J372" s="582"/>
      <c r="K372" s="582"/>
      <c r="L372" s="582"/>
      <c r="M372" s="582"/>
      <c r="N372" s="583"/>
      <c r="O372" s="583"/>
      <c r="P372" s="583"/>
      <c r="Q372" s="583"/>
      <c r="R372" s="583"/>
      <c r="S372" s="582"/>
      <c r="T372" s="582"/>
      <c r="U372" s="582"/>
      <c r="V372" s="582"/>
      <c r="W372" s="582"/>
      <c r="X372" s="582"/>
      <c r="Y372" s="582"/>
      <c r="Z372" s="582"/>
      <c r="AA372" s="582"/>
      <c r="AB372" s="582"/>
      <c r="AC372" s="582"/>
      <c r="AD372" s="582"/>
      <c r="AE372" s="582"/>
      <c r="AF372" s="582"/>
      <c r="AG372" s="582"/>
      <c r="AH372" s="582"/>
      <c r="AI372" s="582"/>
      <c r="AJ372" s="582"/>
      <c r="AK372" s="582"/>
    </row>
    <row r="373" spans="5:37">
      <c r="E373" s="582"/>
      <c r="F373" s="582"/>
      <c r="G373" s="583"/>
      <c r="H373" s="583"/>
      <c r="I373" s="582"/>
      <c r="J373" s="582"/>
      <c r="K373" s="582"/>
      <c r="L373" s="582"/>
      <c r="M373" s="582"/>
      <c r="N373" s="583"/>
      <c r="O373" s="583"/>
      <c r="P373" s="583"/>
      <c r="Q373" s="583"/>
      <c r="R373" s="583"/>
      <c r="S373" s="582"/>
      <c r="T373" s="582"/>
      <c r="U373" s="582"/>
      <c r="V373" s="582"/>
      <c r="W373" s="582"/>
      <c r="X373" s="582"/>
      <c r="Y373" s="582"/>
      <c r="Z373" s="582"/>
      <c r="AA373" s="582"/>
      <c r="AB373" s="582"/>
      <c r="AC373" s="582"/>
      <c r="AD373" s="582"/>
      <c r="AE373" s="582"/>
      <c r="AF373" s="582"/>
      <c r="AG373" s="582"/>
      <c r="AH373" s="582"/>
      <c r="AI373" s="582"/>
      <c r="AJ373" s="582"/>
      <c r="AK373" s="582"/>
    </row>
    <row r="374" spans="5:37">
      <c r="E374" s="582"/>
      <c r="F374" s="582"/>
      <c r="G374" s="583"/>
      <c r="H374" s="583"/>
      <c r="I374" s="582"/>
      <c r="J374" s="582"/>
      <c r="K374" s="582"/>
      <c r="L374" s="582"/>
      <c r="M374" s="582"/>
      <c r="N374" s="583"/>
      <c r="O374" s="583"/>
      <c r="P374" s="583"/>
      <c r="Q374" s="583"/>
      <c r="R374" s="583"/>
      <c r="S374" s="582"/>
      <c r="T374" s="582"/>
      <c r="U374" s="582"/>
      <c r="V374" s="582"/>
      <c r="W374" s="582"/>
      <c r="X374" s="582"/>
      <c r="Y374" s="582"/>
      <c r="Z374" s="582"/>
      <c r="AA374" s="582"/>
      <c r="AB374" s="582"/>
      <c r="AC374" s="582"/>
      <c r="AD374" s="582"/>
      <c r="AE374" s="582"/>
      <c r="AF374" s="582"/>
      <c r="AG374" s="582"/>
      <c r="AH374" s="582"/>
      <c r="AI374" s="582"/>
      <c r="AJ374" s="582"/>
      <c r="AK374" s="582"/>
    </row>
    <row r="375" spans="5:37">
      <c r="E375" s="582"/>
      <c r="F375" s="582"/>
      <c r="G375" s="583"/>
      <c r="H375" s="583"/>
      <c r="I375" s="582"/>
      <c r="J375" s="582"/>
      <c r="K375" s="582"/>
      <c r="L375" s="582"/>
      <c r="M375" s="582"/>
      <c r="N375" s="583"/>
      <c r="O375" s="583"/>
      <c r="P375" s="583"/>
      <c r="Q375" s="583"/>
      <c r="R375" s="583"/>
      <c r="S375" s="582"/>
      <c r="T375" s="582"/>
      <c r="U375" s="582"/>
      <c r="V375" s="582"/>
      <c r="W375" s="582"/>
      <c r="X375" s="582"/>
      <c r="Y375" s="582"/>
      <c r="Z375" s="582"/>
      <c r="AA375" s="582"/>
      <c r="AB375" s="582"/>
      <c r="AC375" s="582"/>
      <c r="AD375" s="582"/>
      <c r="AE375" s="582"/>
      <c r="AF375" s="582"/>
      <c r="AG375" s="582"/>
      <c r="AH375" s="582"/>
      <c r="AI375" s="582"/>
      <c r="AJ375" s="582"/>
      <c r="AK375" s="582"/>
    </row>
    <row r="376" spans="5:37">
      <c r="E376" s="582"/>
      <c r="F376" s="582"/>
      <c r="G376" s="583"/>
      <c r="H376" s="583"/>
      <c r="I376" s="582"/>
      <c r="J376" s="582"/>
      <c r="K376" s="582"/>
      <c r="L376" s="582"/>
      <c r="M376" s="582"/>
      <c r="N376" s="583"/>
      <c r="O376" s="583"/>
      <c r="P376" s="583"/>
      <c r="Q376" s="583"/>
      <c r="R376" s="583"/>
      <c r="S376" s="582"/>
      <c r="T376" s="582"/>
      <c r="U376" s="582"/>
      <c r="V376" s="582"/>
      <c r="W376" s="582"/>
      <c r="X376" s="582"/>
      <c r="Y376" s="582"/>
      <c r="Z376" s="582"/>
      <c r="AA376" s="582"/>
      <c r="AB376" s="582"/>
      <c r="AC376" s="582"/>
      <c r="AD376" s="582"/>
      <c r="AE376" s="582"/>
      <c r="AF376" s="582"/>
      <c r="AG376" s="582"/>
      <c r="AH376" s="582"/>
      <c r="AI376" s="582"/>
      <c r="AJ376" s="582"/>
      <c r="AK376" s="582"/>
    </row>
    <row r="377" spans="5:37">
      <c r="E377" s="582"/>
      <c r="F377" s="582"/>
      <c r="G377" s="583"/>
      <c r="H377" s="583"/>
      <c r="I377" s="582"/>
      <c r="J377" s="582"/>
      <c r="K377" s="582"/>
      <c r="L377" s="582"/>
      <c r="M377" s="582"/>
      <c r="N377" s="583"/>
      <c r="O377" s="583"/>
      <c r="P377" s="583"/>
      <c r="Q377" s="583"/>
      <c r="R377" s="583"/>
      <c r="S377" s="582"/>
      <c r="T377" s="582"/>
      <c r="U377" s="582"/>
      <c r="V377" s="582"/>
      <c r="W377" s="582"/>
      <c r="X377" s="582"/>
      <c r="Y377" s="582"/>
      <c r="Z377" s="582"/>
      <c r="AA377" s="582"/>
      <c r="AB377" s="582"/>
      <c r="AC377" s="582"/>
      <c r="AD377" s="582"/>
      <c r="AE377" s="582"/>
      <c r="AF377" s="582"/>
      <c r="AG377" s="582"/>
      <c r="AH377" s="582"/>
      <c r="AI377" s="582"/>
      <c r="AJ377" s="582"/>
      <c r="AK377" s="582"/>
    </row>
    <row r="378" spans="5:37">
      <c r="E378" s="582"/>
      <c r="F378" s="582"/>
      <c r="G378" s="583"/>
      <c r="H378" s="583"/>
      <c r="I378" s="582"/>
      <c r="J378" s="582"/>
      <c r="K378" s="582"/>
      <c r="L378" s="582"/>
      <c r="M378" s="582"/>
      <c r="N378" s="583"/>
      <c r="O378" s="583"/>
      <c r="P378" s="583"/>
      <c r="Q378" s="583"/>
      <c r="R378" s="583"/>
      <c r="S378" s="582"/>
      <c r="T378" s="582"/>
      <c r="U378" s="582"/>
      <c r="V378" s="582"/>
      <c r="W378" s="582"/>
      <c r="X378" s="582"/>
      <c r="Y378" s="582"/>
      <c r="Z378" s="582"/>
      <c r="AA378" s="582"/>
      <c r="AB378" s="582"/>
      <c r="AC378" s="582"/>
      <c r="AD378" s="582"/>
      <c r="AE378" s="582"/>
      <c r="AF378" s="582"/>
      <c r="AG378" s="582"/>
      <c r="AH378" s="582"/>
      <c r="AI378" s="582"/>
      <c r="AJ378" s="582"/>
      <c r="AK378" s="582"/>
    </row>
    <row r="379" spans="5:37">
      <c r="E379" s="582"/>
      <c r="F379" s="582"/>
      <c r="G379" s="583"/>
      <c r="H379" s="583"/>
      <c r="I379" s="582"/>
      <c r="J379" s="582"/>
      <c r="K379" s="582"/>
      <c r="L379" s="582"/>
      <c r="M379" s="582"/>
      <c r="N379" s="583"/>
      <c r="O379" s="583"/>
      <c r="P379" s="583"/>
      <c r="Q379" s="583"/>
      <c r="R379" s="583"/>
      <c r="S379" s="582"/>
      <c r="T379" s="582"/>
      <c r="U379" s="582"/>
      <c r="V379" s="582"/>
      <c r="W379" s="582"/>
      <c r="X379" s="582"/>
      <c r="Y379" s="582"/>
      <c r="Z379" s="582"/>
      <c r="AA379" s="582"/>
      <c r="AB379" s="582"/>
      <c r="AC379" s="582"/>
      <c r="AD379" s="582"/>
      <c r="AE379" s="582"/>
      <c r="AF379" s="582"/>
      <c r="AG379" s="582"/>
      <c r="AH379" s="582"/>
      <c r="AI379" s="582"/>
      <c r="AJ379" s="582"/>
      <c r="AK379" s="582"/>
    </row>
    <row r="380" spans="5:37">
      <c r="E380" s="582"/>
      <c r="F380" s="582"/>
      <c r="G380" s="583"/>
      <c r="H380" s="583"/>
      <c r="I380" s="582"/>
      <c r="J380" s="582"/>
      <c r="K380" s="582"/>
      <c r="L380" s="582"/>
      <c r="M380" s="582"/>
      <c r="N380" s="583"/>
      <c r="O380" s="583"/>
      <c r="P380" s="583"/>
      <c r="Q380" s="583"/>
      <c r="R380" s="583"/>
      <c r="S380" s="582"/>
      <c r="T380" s="582"/>
      <c r="U380" s="582"/>
      <c r="V380" s="582"/>
      <c r="W380" s="582"/>
      <c r="X380" s="582"/>
      <c r="Y380" s="582"/>
      <c r="Z380" s="582"/>
      <c r="AA380" s="582"/>
      <c r="AB380" s="582"/>
      <c r="AC380" s="582"/>
      <c r="AD380" s="582"/>
      <c r="AE380" s="582"/>
      <c r="AF380" s="582"/>
      <c r="AG380" s="582"/>
      <c r="AH380" s="582"/>
      <c r="AI380" s="582"/>
      <c r="AJ380" s="582"/>
      <c r="AK380" s="582"/>
    </row>
    <row r="381" spans="5:37">
      <c r="E381" s="582"/>
      <c r="F381" s="582"/>
      <c r="G381" s="583"/>
      <c r="H381" s="583"/>
      <c r="I381" s="582"/>
      <c r="J381" s="582"/>
      <c r="K381" s="582"/>
      <c r="L381" s="582"/>
      <c r="M381" s="582"/>
      <c r="N381" s="583"/>
      <c r="O381" s="583"/>
      <c r="P381" s="583"/>
      <c r="Q381" s="583"/>
      <c r="R381" s="583"/>
      <c r="S381" s="582"/>
      <c r="T381" s="582"/>
      <c r="U381" s="582"/>
      <c r="V381" s="582"/>
      <c r="W381" s="582"/>
      <c r="X381" s="582"/>
      <c r="Y381" s="582"/>
      <c r="Z381" s="582"/>
      <c r="AA381" s="582"/>
      <c r="AB381" s="582"/>
      <c r="AC381" s="582"/>
      <c r="AD381" s="582"/>
      <c r="AE381" s="582"/>
      <c r="AF381" s="582"/>
      <c r="AG381" s="582"/>
      <c r="AH381" s="582"/>
      <c r="AI381" s="582"/>
      <c r="AJ381" s="582"/>
      <c r="AK381" s="582"/>
    </row>
    <row r="382" spans="5:37">
      <c r="E382" s="582"/>
      <c r="F382" s="582"/>
      <c r="G382" s="583"/>
      <c r="H382" s="583"/>
      <c r="I382" s="582"/>
      <c r="J382" s="582"/>
      <c r="K382" s="582"/>
      <c r="L382" s="582"/>
      <c r="M382" s="582"/>
      <c r="N382" s="583"/>
      <c r="O382" s="583"/>
      <c r="P382" s="583"/>
      <c r="Q382" s="583"/>
      <c r="R382" s="583"/>
      <c r="S382" s="582"/>
      <c r="T382" s="582"/>
      <c r="U382" s="582"/>
      <c r="V382" s="582"/>
      <c r="W382" s="582"/>
      <c r="X382" s="582"/>
      <c r="Y382" s="582"/>
      <c r="Z382" s="582"/>
      <c r="AA382" s="582"/>
      <c r="AB382" s="582"/>
      <c r="AC382" s="582"/>
      <c r="AD382" s="582"/>
      <c r="AE382" s="582"/>
      <c r="AF382" s="582"/>
      <c r="AG382" s="582"/>
      <c r="AH382" s="582"/>
      <c r="AI382" s="582"/>
      <c r="AJ382" s="582"/>
      <c r="AK382" s="582"/>
    </row>
    <row r="383" spans="5:37">
      <c r="E383" s="582"/>
      <c r="F383" s="582"/>
      <c r="G383" s="583"/>
      <c r="H383" s="583"/>
      <c r="I383" s="582"/>
      <c r="J383" s="582"/>
      <c r="K383" s="582"/>
      <c r="L383" s="582"/>
      <c r="M383" s="582"/>
      <c r="N383" s="583"/>
      <c r="O383" s="583"/>
      <c r="P383" s="583"/>
      <c r="Q383" s="583"/>
      <c r="R383" s="583"/>
      <c r="S383" s="582"/>
      <c r="T383" s="582"/>
      <c r="U383" s="582"/>
      <c r="V383" s="582"/>
      <c r="W383" s="582"/>
      <c r="X383" s="582"/>
      <c r="Y383" s="582"/>
      <c r="Z383" s="582"/>
      <c r="AA383" s="582"/>
      <c r="AB383" s="582"/>
      <c r="AC383" s="582"/>
      <c r="AD383" s="582"/>
      <c r="AE383" s="582"/>
      <c r="AF383" s="582"/>
      <c r="AG383" s="582"/>
      <c r="AH383" s="582"/>
      <c r="AI383" s="582"/>
      <c r="AJ383" s="582"/>
      <c r="AK383" s="582"/>
    </row>
    <row r="384" spans="5:37">
      <c r="E384" s="582"/>
      <c r="F384" s="582"/>
      <c r="G384" s="583"/>
      <c r="H384" s="583"/>
      <c r="I384" s="582"/>
      <c r="J384" s="582"/>
      <c r="K384" s="582"/>
      <c r="L384" s="582"/>
      <c r="M384" s="582"/>
      <c r="N384" s="583"/>
      <c r="O384" s="583"/>
      <c r="P384" s="583"/>
      <c r="Q384" s="583"/>
      <c r="R384" s="583"/>
      <c r="S384" s="582"/>
      <c r="T384" s="582"/>
      <c r="U384" s="582"/>
      <c r="V384" s="582"/>
      <c r="W384" s="582"/>
      <c r="X384" s="582"/>
      <c r="Y384" s="582"/>
      <c r="Z384" s="582"/>
      <c r="AA384" s="582"/>
      <c r="AB384" s="582"/>
      <c r="AC384" s="582"/>
      <c r="AD384" s="582"/>
      <c r="AE384" s="582"/>
      <c r="AF384" s="582"/>
      <c r="AG384" s="582"/>
      <c r="AH384" s="582"/>
      <c r="AI384" s="582"/>
      <c r="AJ384" s="582"/>
      <c r="AK384" s="582"/>
    </row>
    <row r="385" spans="5:37">
      <c r="E385" s="582"/>
      <c r="F385" s="582"/>
      <c r="G385" s="583"/>
      <c r="H385" s="583"/>
      <c r="I385" s="582"/>
      <c r="J385" s="582"/>
      <c r="K385" s="582"/>
      <c r="L385" s="582"/>
      <c r="M385" s="582"/>
      <c r="N385" s="583"/>
      <c r="O385" s="583"/>
      <c r="P385" s="583"/>
      <c r="Q385" s="583"/>
      <c r="R385" s="583"/>
      <c r="S385" s="582"/>
      <c r="T385" s="582"/>
      <c r="U385" s="582"/>
      <c r="V385" s="582"/>
      <c r="W385" s="582"/>
      <c r="X385" s="582"/>
      <c r="Y385" s="582"/>
      <c r="Z385" s="582"/>
      <c r="AA385" s="582"/>
      <c r="AB385" s="582"/>
      <c r="AC385" s="582"/>
      <c r="AD385" s="582"/>
      <c r="AE385" s="582"/>
      <c r="AF385" s="582"/>
      <c r="AG385" s="582"/>
      <c r="AH385" s="582"/>
      <c r="AI385" s="582"/>
      <c r="AJ385" s="582"/>
      <c r="AK385" s="582"/>
    </row>
    <row r="386" spans="5:37">
      <c r="E386" s="582"/>
      <c r="F386" s="582"/>
      <c r="G386" s="583"/>
      <c r="H386" s="583"/>
      <c r="I386" s="582"/>
      <c r="J386" s="582"/>
      <c r="K386" s="582"/>
      <c r="L386" s="582"/>
      <c r="M386" s="582"/>
      <c r="N386" s="583"/>
      <c r="O386" s="583"/>
      <c r="P386" s="583"/>
      <c r="Q386" s="583"/>
      <c r="R386" s="583"/>
      <c r="S386" s="582"/>
      <c r="T386" s="582"/>
      <c r="U386" s="582"/>
      <c r="V386" s="582"/>
      <c r="W386" s="582"/>
      <c r="X386" s="582"/>
      <c r="Y386" s="582"/>
      <c r="Z386" s="582"/>
      <c r="AA386" s="582"/>
      <c r="AB386" s="582"/>
      <c r="AC386" s="582"/>
      <c r="AD386" s="582"/>
      <c r="AE386" s="582"/>
      <c r="AF386" s="582"/>
      <c r="AG386" s="582"/>
      <c r="AH386" s="582"/>
      <c r="AI386" s="582"/>
      <c r="AJ386" s="582"/>
      <c r="AK386" s="582"/>
    </row>
    <row r="387" spans="5:37">
      <c r="E387" s="582"/>
      <c r="F387" s="582"/>
      <c r="G387" s="583"/>
      <c r="H387" s="583"/>
      <c r="I387" s="582"/>
      <c r="J387" s="582"/>
      <c r="K387" s="582"/>
      <c r="L387" s="582"/>
      <c r="M387" s="582"/>
      <c r="N387" s="583"/>
      <c r="O387" s="583"/>
      <c r="P387" s="583"/>
      <c r="Q387" s="583"/>
      <c r="R387" s="583"/>
      <c r="S387" s="582"/>
      <c r="T387" s="582"/>
      <c r="U387" s="582"/>
      <c r="V387" s="582"/>
      <c r="W387" s="582"/>
      <c r="X387" s="582"/>
      <c r="Y387" s="582"/>
      <c r="Z387" s="582"/>
      <c r="AA387" s="582"/>
      <c r="AB387" s="582"/>
      <c r="AC387" s="582"/>
      <c r="AD387" s="582"/>
      <c r="AE387" s="582"/>
      <c r="AF387" s="582"/>
      <c r="AG387" s="582"/>
      <c r="AH387" s="582"/>
      <c r="AI387" s="582"/>
      <c r="AJ387" s="582"/>
      <c r="AK387" s="582"/>
    </row>
    <row r="388" spans="5:37">
      <c r="E388" s="582"/>
      <c r="F388" s="582"/>
      <c r="G388" s="583"/>
      <c r="H388" s="583"/>
      <c r="I388" s="582"/>
      <c r="J388" s="582"/>
      <c r="K388" s="582"/>
      <c r="L388" s="582"/>
      <c r="M388" s="582"/>
      <c r="N388" s="583"/>
      <c r="O388" s="583"/>
      <c r="P388" s="583"/>
      <c r="Q388" s="583"/>
      <c r="R388" s="583"/>
      <c r="S388" s="582"/>
      <c r="T388" s="582"/>
      <c r="U388" s="582"/>
      <c r="V388" s="582"/>
      <c r="W388" s="582"/>
      <c r="X388" s="582"/>
      <c r="Y388" s="582"/>
      <c r="Z388" s="582"/>
      <c r="AA388" s="582"/>
      <c r="AB388" s="582"/>
      <c r="AC388" s="582"/>
      <c r="AD388" s="582"/>
      <c r="AE388" s="582"/>
      <c r="AF388" s="582"/>
      <c r="AG388" s="582"/>
      <c r="AH388" s="582"/>
      <c r="AI388" s="582"/>
      <c r="AJ388" s="582"/>
      <c r="AK388" s="582"/>
    </row>
    <row r="389" spans="5:37">
      <c r="E389" s="582"/>
      <c r="F389" s="582"/>
      <c r="G389" s="583"/>
      <c r="H389" s="583"/>
      <c r="I389" s="582"/>
      <c r="J389" s="582"/>
      <c r="K389" s="582"/>
      <c r="L389" s="582"/>
      <c r="M389" s="582"/>
      <c r="N389" s="583"/>
      <c r="O389" s="583"/>
      <c r="P389" s="583"/>
      <c r="Q389" s="583"/>
      <c r="R389" s="583"/>
      <c r="S389" s="582"/>
      <c r="T389" s="582"/>
      <c r="U389" s="582"/>
      <c r="V389" s="582"/>
      <c r="W389" s="582"/>
      <c r="X389" s="582"/>
      <c r="Y389" s="582"/>
      <c r="Z389" s="582"/>
      <c r="AA389" s="582"/>
      <c r="AB389" s="582"/>
      <c r="AC389" s="582"/>
      <c r="AD389" s="582"/>
      <c r="AE389" s="582"/>
      <c r="AF389" s="582"/>
      <c r="AG389" s="582"/>
      <c r="AH389" s="582"/>
      <c r="AI389" s="582"/>
      <c r="AJ389" s="582"/>
      <c r="AK389" s="582"/>
    </row>
    <row r="390" spans="5:37">
      <c r="E390" s="582"/>
      <c r="F390" s="582"/>
      <c r="G390" s="583"/>
      <c r="H390" s="583"/>
      <c r="I390" s="582"/>
      <c r="J390" s="582"/>
      <c r="K390" s="582"/>
      <c r="L390" s="582"/>
      <c r="M390" s="582"/>
      <c r="N390" s="583"/>
      <c r="O390" s="583"/>
      <c r="P390" s="583"/>
      <c r="Q390" s="583"/>
      <c r="R390" s="583"/>
      <c r="S390" s="582"/>
      <c r="T390" s="582"/>
      <c r="U390" s="582"/>
      <c r="V390" s="582"/>
      <c r="W390" s="582"/>
      <c r="X390" s="582"/>
      <c r="Y390" s="582"/>
      <c r="Z390" s="582"/>
      <c r="AA390" s="582"/>
      <c r="AB390" s="582"/>
      <c r="AC390" s="582"/>
      <c r="AD390" s="582"/>
      <c r="AE390" s="582"/>
      <c r="AF390" s="582"/>
      <c r="AG390" s="582"/>
      <c r="AH390" s="582"/>
      <c r="AI390" s="582"/>
      <c r="AJ390" s="582"/>
      <c r="AK390" s="582"/>
    </row>
    <row r="391" spans="5:37">
      <c r="E391" s="582"/>
      <c r="F391" s="582"/>
      <c r="G391" s="583"/>
      <c r="H391" s="583"/>
      <c r="I391" s="582"/>
      <c r="J391" s="582"/>
      <c r="K391" s="582"/>
      <c r="L391" s="582"/>
      <c r="M391" s="582"/>
      <c r="N391" s="583"/>
      <c r="O391" s="583"/>
      <c r="P391" s="583"/>
      <c r="Q391" s="583"/>
      <c r="R391" s="583"/>
      <c r="S391" s="582"/>
      <c r="T391" s="582"/>
      <c r="U391" s="582"/>
      <c r="V391" s="582"/>
      <c r="W391" s="582"/>
      <c r="X391" s="582"/>
      <c r="Y391" s="582"/>
      <c r="Z391" s="582"/>
      <c r="AA391" s="582"/>
      <c r="AB391" s="582"/>
      <c r="AC391" s="582"/>
      <c r="AD391" s="582"/>
      <c r="AE391" s="582"/>
      <c r="AF391" s="582"/>
      <c r="AG391" s="582"/>
      <c r="AH391" s="582"/>
      <c r="AI391" s="582"/>
      <c r="AJ391" s="582"/>
      <c r="AK391" s="582"/>
    </row>
    <row r="392" spans="5:37">
      <c r="E392" s="582"/>
      <c r="F392" s="582"/>
      <c r="G392" s="583"/>
      <c r="H392" s="583"/>
      <c r="I392" s="582"/>
      <c r="J392" s="582"/>
      <c r="K392" s="582"/>
      <c r="L392" s="582"/>
      <c r="M392" s="582"/>
      <c r="N392" s="583"/>
      <c r="O392" s="583"/>
      <c r="P392" s="583"/>
      <c r="Q392" s="583"/>
      <c r="R392" s="583"/>
      <c r="S392" s="582"/>
      <c r="T392" s="582"/>
      <c r="U392" s="582"/>
      <c r="V392" s="582"/>
      <c r="W392" s="582"/>
      <c r="X392" s="582"/>
      <c r="Y392" s="582"/>
      <c r="Z392" s="582"/>
      <c r="AA392" s="582"/>
      <c r="AB392" s="582"/>
      <c r="AC392" s="582"/>
      <c r="AD392" s="582"/>
      <c r="AE392" s="582"/>
      <c r="AF392" s="582"/>
      <c r="AG392" s="582"/>
      <c r="AH392" s="582"/>
      <c r="AI392" s="582"/>
      <c r="AJ392" s="582"/>
      <c r="AK392" s="582"/>
    </row>
    <row r="393" spans="5:37">
      <c r="E393" s="582"/>
      <c r="F393" s="582"/>
      <c r="G393" s="583"/>
      <c r="H393" s="583"/>
      <c r="I393" s="582"/>
      <c r="J393" s="582"/>
      <c r="K393" s="582"/>
      <c r="L393" s="582"/>
      <c r="M393" s="582"/>
      <c r="N393" s="583"/>
      <c r="O393" s="583"/>
      <c r="P393" s="583"/>
      <c r="Q393" s="583"/>
      <c r="R393" s="583"/>
      <c r="S393" s="582"/>
      <c r="T393" s="582"/>
      <c r="U393" s="582"/>
      <c r="V393" s="582"/>
      <c r="W393" s="582"/>
      <c r="X393" s="582"/>
      <c r="Y393" s="582"/>
      <c r="Z393" s="582"/>
      <c r="AA393" s="582"/>
      <c r="AB393" s="582"/>
      <c r="AC393" s="582"/>
      <c r="AD393" s="582"/>
      <c r="AE393" s="582"/>
      <c r="AF393" s="582"/>
      <c r="AG393" s="582"/>
      <c r="AH393" s="582"/>
      <c r="AI393" s="582"/>
      <c r="AJ393" s="582"/>
      <c r="AK393" s="582"/>
    </row>
    <row r="394" spans="5:37">
      <c r="E394" s="582"/>
      <c r="F394" s="582"/>
      <c r="G394" s="583"/>
      <c r="H394" s="583"/>
      <c r="I394" s="582"/>
      <c r="J394" s="582"/>
      <c r="K394" s="582"/>
      <c r="L394" s="582"/>
      <c r="M394" s="582"/>
      <c r="N394" s="583"/>
      <c r="O394" s="583"/>
      <c r="P394" s="583"/>
      <c r="Q394" s="583"/>
      <c r="R394" s="583"/>
      <c r="S394" s="582"/>
      <c r="T394" s="582"/>
      <c r="U394" s="582"/>
      <c r="V394" s="582"/>
      <c r="W394" s="582"/>
      <c r="X394" s="582"/>
      <c r="Y394" s="582"/>
      <c r="Z394" s="582"/>
      <c r="AA394" s="582"/>
      <c r="AB394" s="582"/>
      <c r="AC394" s="582"/>
      <c r="AD394" s="582"/>
      <c r="AE394" s="582"/>
      <c r="AF394" s="582"/>
      <c r="AG394" s="582"/>
      <c r="AH394" s="582"/>
      <c r="AI394" s="582"/>
      <c r="AJ394" s="582"/>
      <c r="AK394" s="582"/>
    </row>
    <row r="395" spans="5:37">
      <c r="E395" s="582"/>
      <c r="F395" s="582"/>
      <c r="G395" s="583"/>
      <c r="H395" s="583"/>
      <c r="I395" s="582"/>
      <c r="J395" s="582"/>
      <c r="K395" s="582"/>
      <c r="L395" s="582"/>
      <c r="M395" s="582"/>
      <c r="N395" s="583"/>
      <c r="O395" s="583"/>
      <c r="P395" s="583"/>
      <c r="Q395" s="583"/>
      <c r="R395" s="583"/>
      <c r="S395" s="582"/>
      <c r="T395" s="582"/>
      <c r="U395" s="582"/>
      <c r="V395" s="582"/>
      <c r="W395" s="582"/>
      <c r="X395" s="582"/>
      <c r="Y395" s="582"/>
      <c r="Z395" s="582"/>
      <c r="AA395" s="582"/>
      <c r="AB395" s="582"/>
      <c r="AC395" s="582"/>
      <c r="AD395" s="582"/>
      <c r="AE395" s="582"/>
      <c r="AF395" s="582"/>
      <c r="AG395" s="582"/>
      <c r="AH395" s="582"/>
      <c r="AI395" s="582"/>
      <c r="AJ395" s="582"/>
      <c r="AK395" s="582"/>
    </row>
    <row r="396" spans="5:37">
      <c r="E396" s="582"/>
      <c r="F396" s="582"/>
      <c r="G396" s="583"/>
      <c r="H396" s="583"/>
      <c r="I396" s="582"/>
      <c r="J396" s="582"/>
      <c r="K396" s="582"/>
      <c r="L396" s="582"/>
      <c r="M396" s="582"/>
      <c r="N396" s="583"/>
      <c r="O396" s="583"/>
      <c r="P396" s="583"/>
      <c r="Q396" s="583"/>
      <c r="R396" s="583"/>
      <c r="S396" s="582"/>
      <c r="T396" s="582"/>
      <c r="U396" s="582"/>
      <c r="V396" s="582"/>
      <c r="W396" s="582"/>
      <c r="X396" s="582"/>
      <c r="Y396" s="582"/>
      <c r="Z396" s="582"/>
      <c r="AA396" s="582"/>
      <c r="AB396" s="582"/>
      <c r="AC396" s="582"/>
      <c r="AD396" s="582"/>
      <c r="AE396" s="582"/>
      <c r="AF396" s="582"/>
      <c r="AG396" s="582"/>
      <c r="AH396" s="582"/>
      <c r="AI396" s="582"/>
      <c r="AJ396" s="582"/>
      <c r="AK396" s="582"/>
    </row>
    <row r="397" spans="5:37">
      <c r="E397" s="582"/>
      <c r="F397" s="582"/>
      <c r="G397" s="583"/>
      <c r="H397" s="583"/>
      <c r="I397" s="582"/>
      <c r="J397" s="582"/>
      <c r="K397" s="582"/>
      <c r="L397" s="582"/>
      <c r="M397" s="582"/>
      <c r="N397" s="583"/>
      <c r="O397" s="583"/>
      <c r="P397" s="583"/>
      <c r="Q397" s="583"/>
      <c r="R397" s="583"/>
      <c r="S397" s="582"/>
      <c r="T397" s="582"/>
      <c r="U397" s="582"/>
      <c r="V397" s="582"/>
      <c r="W397" s="582"/>
      <c r="X397" s="582"/>
      <c r="Y397" s="582"/>
      <c r="Z397" s="582"/>
      <c r="AA397" s="582"/>
      <c r="AB397" s="582"/>
      <c r="AC397" s="582"/>
      <c r="AD397" s="582"/>
      <c r="AE397" s="582"/>
      <c r="AF397" s="582"/>
      <c r="AG397" s="582"/>
      <c r="AH397" s="582"/>
      <c r="AI397" s="582"/>
      <c r="AJ397" s="582"/>
      <c r="AK397" s="582"/>
    </row>
    <row r="398" spans="5:37">
      <c r="E398" s="582"/>
      <c r="F398" s="582"/>
      <c r="G398" s="583"/>
      <c r="H398" s="583"/>
      <c r="I398" s="582"/>
      <c r="J398" s="582"/>
      <c r="K398" s="582"/>
      <c r="L398" s="582"/>
      <c r="M398" s="582"/>
      <c r="N398" s="583"/>
      <c r="O398" s="583"/>
      <c r="P398" s="583"/>
      <c r="Q398" s="583"/>
      <c r="R398" s="583"/>
      <c r="S398" s="582"/>
      <c r="T398" s="582"/>
      <c r="U398" s="582"/>
      <c r="V398" s="582"/>
      <c r="W398" s="582"/>
      <c r="X398" s="582"/>
      <c r="Y398" s="582"/>
      <c r="Z398" s="582"/>
      <c r="AA398" s="582"/>
      <c r="AB398" s="582"/>
      <c r="AC398" s="582"/>
      <c r="AD398" s="582"/>
      <c r="AE398" s="582"/>
      <c r="AF398" s="582"/>
      <c r="AG398" s="582"/>
      <c r="AH398" s="582"/>
      <c r="AI398" s="582"/>
      <c r="AJ398" s="582"/>
      <c r="AK398" s="582"/>
    </row>
    <row r="399" spans="5:37">
      <c r="E399" s="582"/>
      <c r="F399" s="582"/>
      <c r="G399" s="583"/>
      <c r="H399" s="583"/>
      <c r="I399" s="582"/>
      <c r="J399" s="582"/>
      <c r="K399" s="582"/>
      <c r="L399" s="582"/>
      <c r="M399" s="582"/>
      <c r="N399" s="583"/>
      <c r="O399" s="583"/>
      <c r="P399" s="583"/>
      <c r="Q399" s="583"/>
      <c r="R399" s="583"/>
      <c r="S399" s="582"/>
      <c r="T399" s="582"/>
      <c r="U399" s="582"/>
      <c r="V399" s="582"/>
      <c r="W399" s="582"/>
      <c r="X399" s="582"/>
      <c r="Y399" s="582"/>
      <c r="Z399" s="582"/>
      <c r="AA399" s="582"/>
      <c r="AB399" s="582"/>
      <c r="AC399" s="582"/>
      <c r="AD399" s="582"/>
      <c r="AE399" s="582"/>
      <c r="AF399" s="582"/>
      <c r="AG399" s="582"/>
      <c r="AH399" s="582"/>
      <c r="AI399" s="582"/>
      <c r="AJ399" s="582"/>
      <c r="AK399" s="582"/>
    </row>
    <row r="400" spans="5:37">
      <c r="E400" s="582"/>
      <c r="F400" s="582"/>
      <c r="G400" s="583"/>
      <c r="H400" s="583"/>
      <c r="I400" s="582"/>
      <c r="J400" s="582"/>
      <c r="K400" s="582"/>
      <c r="L400" s="582"/>
      <c r="M400" s="582"/>
      <c r="N400" s="583"/>
      <c r="O400" s="583"/>
      <c r="P400" s="583"/>
      <c r="Q400" s="583"/>
      <c r="R400" s="583"/>
      <c r="S400" s="582"/>
      <c r="T400" s="582"/>
      <c r="U400" s="582"/>
      <c r="V400" s="582"/>
      <c r="W400" s="582"/>
      <c r="X400" s="582"/>
      <c r="Y400" s="582"/>
      <c r="Z400" s="582"/>
      <c r="AA400" s="582"/>
      <c r="AB400" s="582"/>
      <c r="AC400" s="582"/>
      <c r="AD400" s="582"/>
      <c r="AE400" s="582"/>
      <c r="AF400" s="582"/>
      <c r="AG400" s="582"/>
      <c r="AH400" s="582"/>
      <c r="AI400" s="582"/>
      <c r="AJ400" s="582"/>
      <c r="AK400" s="582"/>
    </row>
    <row r="401" spans="5:37">
      <c r="E401" s="582"/>
      <c r="F401" s="582"/>
      <c r="G401" s="583"/>
      <c r="H401" s="583"/>
      <c r="I401" s="582"/>
      <c r="J401" s="582"/>
      <c r="K401" s="582"/>
      <c r="L401" s="582"/>
      <c r="M401" s="582"/>
      <c r="N401" s="583"/>
      <c r="O401" s="583"/>
      <c r="P401" s="583"/>
      <c r="Q401" s="583"/>
      <c r="R401" s="583"/>
      <c r="S401" s="582"/>
      <c r="T401" s="582"/>
      <c r="U401" s="582"/>
      <c r="V401" s="582"/>
      <c r="W401" s="582"/>
      <c r="X401" s="582"/>
      <c r="Y401" s="582"/>
      <c r="Z401" s="582"/>
      <c r="AA401" s="582"/>
      <c r="AB401" s="582"/>
      <c r="AC401" s="582"/>
      <c r="AD401" s="582"/>
      <c r="AE401" s="582"/>
      <c r="AF401" s="582"/>
      <c r="AG401" s="582"/>
      <c r="AH401" s="582"/>
      <c r="AI401" s="582"/>
      <c r="AJ401" s="582"/>
      <c r="AK401" s="582"/>
    </row>
    <row r="402" spans="5:37">
      <c r="E402" s="582"/>
      <c r="F402" s="582"/>
      <c r="G402" s="583"/>
      <c r="H402" s="583"/>
      <c r="I402" s="582"/>
      <c r="J402" s="582"/>
      <c r="K402" s="582"/>
      <c r="L402" s="582"/>
      <c r="M402" s="582"/>
      <c r="N402" s="583"/>
      <c r="O402" s="583"/>
      <c r="P402" s="583"/>
      <c r="Q402" s="583"/>
      <c r="R402" s="583"/>
      <c r="S402" s="582"/>
      <c r="T402" s="582"/>
      <c r="U402" s="582"/>
      <c r="V402" s="582"/>
      <c r="W402" s="582"/>
      <c r="X402" s="582"/>
      <c r="Y402" s="582"/>
      <c r="Z402" s="582"/>
      <c r="AA402" s="582"/>
      <c r="AB402" s="582"/>
      <c r="AC402" s="582"/>
      <c r="AD402" s="582"/>
      <c r="AE402" s="582"/>
      <c r="AF402" s="582"/>
      <c r="AG402" s="582"/>
      <c r="AH402" s="582"/>
      <c r="AI402" s="582"/>
      <c r="AJ402" s="582"/>
      <c r="AK402" s="582"/>
    </row>
    <row r="403" spans="5:37">
      <c r="E403" s="582"/>
      <c r="F403" s="582"/>
      <c r="G403" s="583"/>
      <c r="H403" s="583"/>
      <c r="I403" s="582"/>
      <c r="J403" s="582"/>
      <c r="K403" s="582"/>
      <c r="L403" s="582"/>
      <c r="M403" s="582"/>
      <c r="N403" s="583"/>
      <c r="O403" s="583"/>
      <c r="P403" s="583"/>
      <c r="Q403" s="583"/>
      <c r="R403" s="583"/>
      <c r="S403" s="582"/>
      <c r="T403" s="582"/>
      <c r="U403" s="582"/>
      <c r="V403" s="582"/>
      <c r="W403" s="582"/>
      <c r="X403" s="582"/>
      <c r="Y403" s="582"/>
      <c r="Z403" s="582"/>
      <c r="AA403" s="582"/>
      <c r="AB403" s="582"/>
      <c r="AC403" s="582"/>
      <c r="AD403" s="582"/>
      <c r="AE403" s="582"/>
      <c r="AF403" s="582"/>
      <c r="AG403" s="582"/>
      <c r="AH403" s="582"/>
      <c r="AI403" s="582"/>
      <c r="AJ403" s="582"/>
      <c r="AK403" s="582"/>
    </row>
    <row r="404" spans="5:37">
      <c r="E404" s="582"/>
      <c r="F404" s="582"/>
      <c r="G404" s="583"/>
      <c r="H404" s="583"/>
      <c r="I404" s="582"/>
      <c r="J404" s="582"/>
      <c r="K404" s="582"/>
      <c r="L404" s="582"/>
      <c r="M404" s="582"/>
      <c r="N404" s="583"/>
      <c r="O404" s="583"/>
      <c r="P404" s="583"/>
      <c r="Q404" s="583"/>
      <c r="R404" s="583"/>
      <c r="S404" s="582"/>
      <c r="T404" s="582"/>
      <c r="U404" s="582"/>
      <c r="V404" s="582"/>
      <c r="W404" s="582"/>
      <c r="X404" s="582"/>
      <c r="Y404" s="582"/>
      <c r="Z404" s="582"/>
      <c r="AA404" s="582"/>
      <c r="AB404" s="582"/>
      <c r="AC404" s="582"/>
      <c r="AD404" s="582"/>
      <c r="AE404" s="582"/>
      <c r="AF404" s="582"/>
      <c r="AG404" s="582"/>
      <c r="AH404" s="582"/>
      <c r="AI404" s="582"/>
      <c r="AJ404" s="582"/>
      <c r="AK404" s="582"/>
    </row>
    <row r="405" spans="5:37">
      <c r="E405" s="582"/>
      <c r="F405" s="582"/>
      <c r="G405" s="583"/>
      <c r="H405" s="583"/>
      <c r="I405" s="582"/>
      <c r="J405" s="582"/>
      <c r="K405" s="582"/>
      <c r="L405" s="582"/>
      <c r="M405" s="582"/>
      <c r="N405" s="583"/>
      <c r="O405" s="583"/>
      <c r="P405" s="583"/>
      <c r="Q405" s="583"/>
      <c r="R405" s="583"/>
      <c r="S405" s="582"/>
      <c r="T405" s="582"/>
      <c r="U405" s="582"/>
      <c r="V405" s="582"/>
      <c r="W405" s="582"/>
      <c r="X405" s="582"/>
      <c r="Y405" s="582"/>
      <c r="Z405" s="582"/>
      <c r="AA405" s="582"/>
      <c r="AB405" s="582"/>
      <c r="AC405" s="582"/>
      <c r="AD405" s="582"/>
      <c r="AE405" s="582"/>
      <c r="AF405" s="582"/>
      <c r="AG405" s="582"/>
      <c r="AH405" s="582"/>
      <c r="AI405" s="582"/>
      <c r="AJ405" s="582"/>
      <c r="AK405" s="582"/>
    </row>
    <row r="406" spans="5:37">
      <c r="E406" s="582"/>
      <c r="F406" s="582"/>
      <c r="G406" s="583"/>
      <c r="H406" s="583"/>
      <c r="I406" s="582"/>
      <c r="J406" s="582"/>
      <c r="K406" s="582"/>
      <c r="L406" s="582"/>
      <c r="M406" s="582"/>
      <c r="N406" s="583"/>
      <c r="O406" s="583"/>
      <c r="P406" s="583"/>
      <c r="Q406" s="583"/>
      <c r="R406" s="583"/>
      <c r="S406" s="582"/>
      <c r="T406" s="582"/>
      <c r="U406" s="582"/>
      <c r="V406" s="582"/>
      <c r="W406" s="582"/>
      <c r="X406" s="582"/>
      <c r="Y406" s="582"/>
      <c r="Z406" s="582"/>
      <c r="AA406" s="582"/>
      <c r="AB406" s="582"/>
      <c r="AC406" s="582"/>
      <c r="AD406" s="582"/>
      <c r="AE406" s="582"/>
      <c r="AF406" s="582"/>
      <c r="AG406" s="582"/>
      <c r="AH406" s="582"/>
      <c r="AI406" s="582"/>
      <c r="AJ406" s="582"/>
      <c r="AK406" s="582"/>
    </row>
    <row r="407" spans="5:37">
      <c r="E407" s="582"/>
      <c r="F407" s="582"/>
      <c r="G407" s="583"/>
      <c r="H407" s="583"/>
      <c r="I407" s="582"/>
      <c r="J407" s="582"/>
      <c r="K407" s="582"/>
      <c r="L407" s="582"/>
      <c r="M407" s="582"/>
      <c r="N407" s="583"/>
      <c r="O407" s="583"/>
      <c r="P407" s="583"/>
      <c r="Q407" s="583"/>
      <c r="R407" s="583"/>
      <c r="S407" s="582"/>
      <c r="T407" s="582"/>
      <c r="U407" s="582"/>
      <c r="V407" s="582"/>
      <c r="W407" s="582"/>
      <c r="X407" s="582"/>
      <c r="Y407" s="582"/>
      <c r="Z407" s="582"/>
      <c r="AA407" s="582"/>
      <c r="AB407" s="582"/>
      <c r="AC407" s="582"/>
      <c r="AD407" s="582"/>
      <c r="AE407" s="582"/>
      <c r="AF407" s="582"/>
      <c r="AG407" s="582"/>
      <c r="AH407" s="582"/>
      <c r="AI407" s="582"/>
      <c r="AJ407" s="582"/>
      <c r="AK407" s="582"/>
    </row>
    <row r="408" spans="5:37">
      <c r="E408" s="582"/>
      <c r="F408" s="582"/>
      <c r="G408" s="583"/>
      <c r="H408" s="583"/>
      <c r="I408" s="582"/>
      <c r="J408" s="582"/>
      <c r="K408" s="582"/>
      <c r="L408" s="582"/>
      <c r="M408" s="582"/>
      <c r="N408" s="583"/>
      <c r="O408" s="583"/>
      <c r="P408" s="583"/>
      <c r="Q408" s="583"/>
      <c r="R408" s="583"/>
      <c r="S408" s="582"/>
      <c r="T408" s="582"/>
      <c r="U408" s="582"/>
      <c r="V408" s="582"/>
      <c r="W408" s="582"/>
      <c r="X408" s="582"/>
      <c r="Y408" s="582"/>
      <c r="Z408" s="582"/>
      <c r="AA408" s="582"/>
      <c r="AB408" s="582"/>
      <c r="AC408" s="582"/>
      <c r="AD408" s="582"/>
      <c r="AE408" s="582"/>
      <c r="AF408" s="582"/>
      <c r="AG408" s="582"/>
      <c r="AH408" s="582"/>
      <c r="AI408" s="582"/>
      <c r="AJ408" s="582"/>
      <c r="AK408" s="582"/>
    </row>
    <row r="409" spans="5:37">
      <c r="E409" s="582"/>
      <c r="F409" s="582"/>
      <c r="G409" s="583"/>
      <c r="H409" s="583"/>
      <c r="I409" s="582"/>
      <c r="J409" s="582"/>
      <c r="K409" s="582"/>
      <c r="L409" s="582"/>
      <c r="M409" s="582"/>
      <c r="N409" s="583"/>
      <c r="O409" s="583"/>
      <c r="P409" s="583"/>
      <c r="Q409" s="583"/>
      <c r="R409" s="583"/>
      <c r="S409" s="582"/>
      <c r="T409" s="582"/>
      <c r="U409" s="582"/>
      <c r="V409" s="582"/>
      <c r="W409" s="582"/>
      <c r="X409" s="582"/>
      <c r="Y409" s="582"/>
      <c r="Z409" s="582"/>
      <c r="AA409" s="582"/>
      <c r="AB409" s="582"/>
      <c r="AC409" s="582"/>
      <c r="AD409" s="582"/>
      <c r="AE409" s="582"/>
      <c r="AF409" s="582"/>
      <c r="AG409" s="582"/>
      <c r="AH409" s="582"/>
      <c r="AI409" s="582"/>
      <c r="AJ409" s="582"/>
      <c r="AK409" s="582"/>
    </row>
    <row r="410" spans="5:37">
      <c r="E410" s="582"/>
      <c r="F410" s="582"/>
      <c r="G410" s="583"/>
      <c r="H410" s="583"/>
      <c r="I410" s="582"/>
      <c r="J410" s="582"/>
      <c r="K410" s="582"/>
      <c r="L410" s="582"/>
      <c r="M410" s="582"/>
      <c r="N410" s="583"/>
      <c r="O410" s="583"/>
      <c r="P410" s="583"/>
      <c r="Q410" s="583"/>
      <c r="R410" s="583"/>
      <c r="S410" s="582"/>
      <c r="T410" s="582"/>
      <c r="U410" s="582"/>
      <c r="V410" s="582"/>
      <c r="W410" s="582"/>
      <c r="X410" s="582"/>
      <c r="Y410" s="582"/>
      <c r="Z410" s="582"/>
      <c r="AA410" s="582"/>
      <c r="AB410" s="582"/>
      <c r="AC410" s="582"/>
      <c r="AD410" s="582"/>
      <c r="AE410" s="582"/>
      <c r="AF410" s="582"/>
      <c r="AG410" s="582"/>
      <c r="AH410" s="582"/>
      <c r="AI410" s="582"/>
      <c r="AJ410" s="582"/>
      <c r="AK410" s="582"/>
    </row>
    <row r="411" spans="5:37">
      <c r="E411" s="582"/>
      <c r="F411" s="582"/>
      <c r="G411" s="583"/>
      <c r="H411" s="583"/>
      <c r="I411" s="582"/>
      <c r="J411" s="582"/>
      <c r="K411" s="582"/>
      <c r="L411" s="582"/>
      <c r="M411" s="582"/>
      <c r="N411" s="583"/>
      <c r="O411" s="583"/>
      <c r="P411" s="583"/>
      <c r="Q411" s="583"/>
      <c r="R411" s="583"/>
      <c r="S411" s="582"/>
      <c r="T411" s="582"/>
      <c r="U411" s="582"/>
      <c r="V411" s="582"/>
      <c r="W411" s="582"/>
      <c r="X411" s="582"/>
      <c r="Y411" s="582"/>
      <c r="Z411" s="582"/>
      <c r="AA411" s="582"/>
      <c r="AB411" s="582"/>
      <c r="AC411" s="582"/>
      <c r="AD411" s="582"/>
      <c r="AE411" s="582"/>
      <c r="AF411" s="582"/>
      <c r="AG411" s="582"/>
      <c r="AH411" s="582"/>
      <c r="AI411" s="582"/>
      <c r="AJ411" s="582"/>
      <c r="AK411" s="582"/>
    </row>
    <row r="412" spans="5:37">
      <c r="E412" s="582"/>
      <c r="F412" s="582"/>
      <c r="G412" s="583"/>
      <c r="H412" s="583"/>
      <c r="I412" s="582"/>
      <c r="J412" s="582"/>
      <c r="K412" s="582"/>
      <c r="L412" s="582"/>
      <c r="M412" s="582"/>
      <c r="N412" s="583"/>
      <c r="O412" s="583"/>
      <c r="P412" s="583"/>
      <c r="Q412" s="583"/>
      <c r="R412" s="583"/>
      <c r="S412" s="582"/>
      <c r="T412" s="582"/>
      <c r="U412" s="582"/>
      <c r="V412" s="582"/>
      <c r="W412" s="582"/>
      <c r="X412" s="582"/>
      <c r="Y412" s="582"/>
      <c r="Z412" s="582"/>
      <c r="AA412" s="582"/>
      <c r="AB412" s="582"/>
      <c r="AC412" s="582"/>
      <c r="AD412" s="582"/>
      <c r="AE412" s="582"/>
      <c r="AF412" s="582"/>
      <c r="AG412" s="582"/>
      <c r="AH412" s="582"/>
      <c r="AI412" s="582"/>
      <c r="AJ412" s="582"/>
      <c r="AK412" s="582"/>
    </row>
    <row r="413" spans="5:37">
      <c r="E413" s="582"/>
      <c r="F413" s="582"/>
      <c r="G413" s="583"/>
      <c r="H413" s="583"/>
      <c r="I413" s="582"/>
      <c r="J413" s="582"/>
      <c r="K413" s="582"/>
      <c r="L413" s="582"/>
      <c r="M413" s="582"/>
      <c r="N413" s="583"/>
      <c r="O413" s="583"/>
      <c r="P413" s="583"/>
      <c r="Q413" s="583"/>
      <c r="R413" s="583"/>
      <c r="S413" s="582"/>
      <c r="T413" s="582"/>
      <c r="U413" s="582"/>
      <c r="V413" s="582"/>
      <c r="W413" s="582"/>
      <c r="X413" s="582"/>
      <c r="Y413" s="582"/>
      <c r="Z413" s="582"/>
      <c r="AA413" s="582"/>
      <c r="AB413" s="582"/>
      <c r="AC413" s="582"/>
      <c r="AD413" s="582"/>
      <c r="AE413" s="582"/>
      <c r="AF413" s="582"/>
      <c r="AG413" s="582"/>
      <c r="AH413" s="582"/>
      <c r="AI413" s="582"/>
      <c r="AJ413" s="582"/>
      <c r="AK413" s="582"/>
    </row>
    <row r="414" spans="5:37">
      <c r="E414" s="582"/>
      <c r="F414" s="582"/>
      <c r="G414" s="583"/>
      <c r="H414" s="583"/>
      <c r="I414" s="582"/>
      <c r="J414" s="582"/>
      <c r="K414" s="582"/>
      <c r="L414" s="582"/>
      <c r="M414" s="582"/>
      <c r="N414" s="583"/>
      <c r="O414" s="583"/>
      <c r="P414" s="583"/>
      <c r="Q414" s="583"/>
      <c r="R414" s="583"/>
      <c r="S414" s="582"/>
      <c r="T414" s="582"/>
      <c r="U414" s="582"/>
      <c r="V414" s="582"/>
      <c r="W414" s="582"/>
      <c r="X414" s="582"/>
      <c r="Y414" s="582"/>
      <c r="Z414" s="582"/>
      <c r="AA414" s="582"/>
      <c r="AB414" s="582"/>
      <c r="AC414" s="582"/>
      <c r="AD414" s="582"/>
      <c r="AE414" s="582"/>
      <c r="AF414" s="582"/>
      <c r="AG414" s="582"/>
      <c r="AH414" s="582"/>
      <c r="AI414" s="582"/>
      <c r="AJ414" s="582"/>
      <c r="AK414" s="582"/>
    </row>
    <row r="415" spans="5:37">
      <c r="E415" s="582"/>
      <c r="F415" s="582"/>
      <c r="G415" s="583"/>
      <c r="H415" s="583"/>
      <c r="I415" s="582"/>
      <c r="J415" s="582"/>
      <c r="K415" s="582"/>
      <c r="L415" s="582"/>
      <c r="M415" s="582"/>
      <c r="N415" s="583"/>
      <c r="O415" s="583"/>
      <c r="P415" s="583"/>
      <c r="Q415" s="583"/>
      <c r="R415" s="583"/>
      <c r="S415" s="582"/>
      <c r="T415" s="582"/>
      <c r="U415" s="582"/>
      <c r="V415" s="582"/>
      <c r="W415" s="582"/>
      <c r="X415" s="582"/>
      <c r="Y415" s="582"/>
      <c r="Z415" s="582"/>
      <c r="AA415" s="582"/>
      <c r="AB415" s="582"/>
      <c r="AC415" s="582"/>
      <c r="AD415" s="582"/>
      <c r="AE415" s="582"/>
      <c r="AF415" s="582"/>
      <c r="AG415" s="582"/>
      <c r="AH415" s="582"/>
      <c r="AI415" s="582"/>
      <c r="AJ415" s="582"/>
      <c r="AK415" s="582"/>
    </row>
    <row r="416" spans="5:37">
      <c r="E416" s="582"/>
      <c r="F416" s="582"/>
      <c r="G416" s="583"/>
      <c r="H416" s="583"/>
      <c r="I416" s="582"/>
      <c r="J416" s="582"/>
      <c r="K416" s="582"/>
      <c r="L416" s="582"/>
      <c r="M416" s="582"/>
      <c r="N416" s="583"/>
      <c r="O416" s="583"/>
      <c r="P416" s="583"/>
      <c r="Q416" s="583"/>
      <c r="R416" s="583"/>
      <c r="S416" s="582"/>
      <c r="T416" s="582"/>
      <c r="U416" s="582"/>
      <c r="V416" s="582"/>
      <c r="W416" s="582"/>
      <c r="X416" s="582"/>
      <c r="Y416" s="582"/>
      <c r="Z416" s="582"/>
      <c r="AA416" s="582"/>
      <c r="AB416" s="582"/>
      <c r="AC416" s="582"/>
      <c r="AD416" s="582"/>
      <c r="AE416" s="582"/>
      <c r="AF416" s="582"/>
      <c r="AG416" s="582"/>
      <c r="AH416" s="582"/>
      <c r="AI416" s="582"/>
      <c r="AJ416" s="582"/>
      <c r="AK416" s="582"/>
    </row>
    <row r="417" spans="5:37">
      <c r="E417" s="582"/>
      <c r="F417" s="582"/>
      <c r="G417" s="583"/>
      <c r="H417" s="583"/>
      <c r="I417" s="582"/>
      <c r="J417" s="582"/>
      <c r="K417" s="582"/>
      <c r="L417" s="582"/>
      <c r="M417" s="582"/>
      <c r="N417" s="583"/>
      <c r="O417" s="583"/>
      <c r="P417" s="583"/>
      <c r="Q417" s="583"/>
      <c r="R417" s="583"/>
      <c r="S417" s="582"/>
      <c r="T417" s="582"/>
      <c r="U417" s="582"/>
      <c r="V417" s="582"/>
      <c r="W417" s="582"/>
      <c r="X417" s="582"/>
      <c r="Y417" s="582"/>
      <c r="Z417" s="582"/>
      <c r="AA417" s="582"/>
      <c r="AB417" s="582"/>
      <c r="AC417" s="582"/>
      <c r="AD417" s="582"/>
      <c r="AE417" s="582"/>
      <c r="AF417" s="582"/>
      <c r="AG417" s="582"/>
      <c r="AH417" s="582"/>
      <c r="AI417" s="582"/>
      <c r="AJ417" s="582"/>
      <c r="AK417" s="582"/>
    </row>
    <row r="418" spans="5:37">
      <c r="E418" s="582"/>
      <c r="F418" s="582"/>
      <c r="G418" s="583"/>
      <c r="H418" s="583"/>
      <c r="I418" s="582"/>
      <c r="J418" s="582"/>
      <c r="K418" s="582"/>
      <c r="L418" s="582"/>
      <c r="M418" s="582"/>
      <c r="N418" s="583"/>
      <c r="O418" s="583"/>
      <c r="P418" s="583"/>
      <c r="Q418" s="583"/>
      <c r="R418" s="583"/>
      <c r="S418" s="582"/>
      <c r="T418" s="582"/>
      <c r="U418" s="582"/>
      <c r="V418" s="582"/>
      <c r="W418" s="582"/>
      <c r="X418" s="582"/>
      <c r="Y418" s="582"/>
      <c r="Z418" s="582"/>
      <c r="AA418" s="582"/>
      <c r="AB418" s="582"/>
      <c r="AC418" s="582"/>
      <c r="AD418" s="582"/>
      <c r="AE418" s="582"/>
      <c r="AF418" s="582"/>
      <c r="AG418" s="582"/>
      <c r="AH418" s="582"/>
      <c r="AI418" s="582"/>
      <c r="AJ418" s="582"/>
      <c r="AK418" s="582"/>
    </row>
    <row r="419" spans="5:37">
      <c r="E419" s="582"/>
      <c r="F419" s="582"/>
      <c r="G419" s="583"/>
      <c r="H419" s="583"/>
      <c r="I419" s="582"/>
      <c r="J419" s="582"/>
      <c r="K419" s="582"/>
      <c r="L419" s="582"/>
      <c r="M419" s="582"/>
      <c r="N419" s="583"/>
      <c r="O419" s="583"/>
      <c r="P419" s="583"/>
      <c r="Q419" s="583"/>
      <c r="R419" s="583"/>
      <c r="S419" s="582"/>
      <c r="T419" s="582"/>
      <c r="U419" s="582"/>
      <c r="V419" s="582"/>
      <c r="W419" s="582"/>
      <c r="X419" s="582"/>
      <c r="Y419" s="582"/>
      <c r="Z419" s="582"/>
      <c r="AA419" s="582"/>
      <c r="AB419" s="582"/>
      <c r="AC419" s="582"/>
      <c r="AD419" s="582"/>
      <c r="AE419" s="582"/>
      <c r="AF419" s="582"/>
      <c r="AG419" s="582"/>
      <c r="AH419" s="582"/>
      <c r="AI419" s="582"/>
      <c r="AJ419" s="582"/>
      <c r="AK419" s="582"/>
    </row>
    <row r="420" spans="5:37">
      <c r="E420" s="582"/>
      <c r="F420" s="582"/>
      <c r="G420" s="583"/>
      <c r="H420" s="583"/>
      <c r="I420" s="582"/>
      <c r="J420" s="582"/>
      <c r="K420" s="582"/>
      <c r="L420" s="582"/>
      <c r="M420" s="582"/>
      <c r="N420" s="583"/>
      <c r="O420" s="583"/>
      <c r="P420" s="583"/>
      <c r="Q420" s="583"/>
      <c r="R420" s="583"/>
      <c r="S420" s="582"/>
      <c r="T420" s="582"/>
      <c r="U420" s="582"/>
      <c r="V420" s="582"/>
      <c r="W420" s="582"/>
      <c r="X420" s="582"/>
      <c r="Y420" s="582"/>
      <c r="Z420" s="582"/>
      <c r="AA420" s="582"/>
      <c r="AB420" s="582"/>
      <c r="AC420" s="582"/>
      <c r="AD420" s="582"/>
      <c r="AE420" s="582"/>
      <c r="AF420" s="582"/>
      <c r="AG420" s="582"/>
      <c r="AH420" s="582"/>
      <c r="AI420" s="582"/>
      <c r="AJ420" s="582"/>
      <c r="AK420" s="582"/>
    </row>
    <row r="421" spans="5:37">
      <c r="E421" s="582"/>
      <c r="F421" s="582"/>
      <c r="G421" s="583"/>
      <c r="H421" s="583"/>
      <c r="I421" s="582"/>
      <c r="J421" s="582"/>
      <c r="K421" s="582"/>
      <c r="L421" s="582"/>
      <c r="M421" s="582"/>
      <c r="N421" s="583"/>
      <c r="O421" s="583"/>
      <c r="P421" s="583"/>
      <c r="Q421" s="583"/>
      <c r="R421" s="583"/>
      <c r="S421" s="582"/>
      <c r="T421" s="582"/>
      <c r="U421" s="582"/>
      <c r="V421" s="582"/>
      <c r="W421" s="582"/>
      <c r="X421" s="582"/>
      <c r="Y421" s="582"/>
      <c r="Z421" s="582"/>
      <c r="AA421" s="582"/>
      <c r="AB421" s="582"/>
      <c r="AC421" s="582"/>
      <c r="AD421" s="582"/>
      <c r="AE421" s="582"/>
      <c r="AF421" s="582"/>
      <c r="AG421" s="582"/>
      <c r="AH421" s="582"/>
      <c r="AI421" s="582"/>
      <c r="AJ421" s="582"/>
      <c r="AK421" s="582"/>
    </row>
    <row r="422" spans="5:37">
      <c r="E422" s="582"/>
      <c r="F422" s="582"/>
      <c r="G422" s="583"/>
      <c r="H422" s="583"/>
      <c r="I422" s="582"/>
      <c r="J422" s="582"/>
      <c r="K422" s="582"/>
      <c r="L422" s="582"/>
      <c r="M422" s="582"/>
      <c r="N422" s="583"/>
      <c r="O422" s="583"/>
      <c r="P422" s="583"/>
      <c r="Q422" s="583"/>
      <c r="R422" s="583"/>
      <c r="S422" s="582"/>
      <c r="T422" s="582"/>
      <c r="U422" s="582"/>
      <c r="V422" s="582"/>
      <c r="W422" s="582"/>
      <c r="X422" s="582"/>
      <c r="Y422" s="582"/>
      <c r="Z422" s="582"/>
      <c r="AA422" s="582"/>
      <c r="AB422" s="582"/>
      <c r="AC422" s="582"/>
      <c r="AD422" s="582"/>
      <c r="AE422" s="582"/>
      <c r="AF422" s="582"/>
      <c r="AG422" s="582"/>
      <c r="AH422" s="582"/>
      <c r="AI422" s="582"/>
      <c r="AJ422" s="582"/>
      <c r="AK422" s="582"/>
    </row>
    <row r="423" spans="5:37">
      <c r="E423" s="582"/>
      <c r="F423" s="582"/>
      <c r="G423" s="583"/>
      <c r="H423" s="583"/>
      <c r="I423" s="582"/>
      <c r="J423" s="582"/>
      <c r="K423" s="582"/>
      <c r="L423" s="582"/>
      <c r="M423" s="582"/>
      <c r="N423" s="583"/>
      <c r="O423" s="583"/>
      <c r="P423" s="583"/>
      <c r="Q423" s="583"/>
      <c r="R423" s="583"/>
      <c r="S423" s="582"/>
      <c r="T423" s="582"/>
      <c r="U423" s="582"/>
      <c r="V423" s="582"/>
      <c r="W423" s="582"/>
      <c r="X423" s="582"/>
      <c r="Y423" s="582"/>
      <c r="Z423" s="582"/>
      <c r="AA423" s="582"/>
      <c r="AB423" s="582"/>
      <c r="AC423" s="582"/>
      <c r="AD423" s="582"/>
      <c r="AE423" s="582"/>
      <c r="AF423" s="582"/>
      <c r="AG423" s="582"/>
      <c r="AH423" s="582"/>
      <c r="AI423" s="582"/>
      <c r="AJ423" s="582"/>
      <c r="AK423" s="582"/>
    </row>
    <row r="424" spans="5:37">
      <c r="E424" s="582"/>
      <c r="F424" s="582"/>
      <c r="G424" s="583"/>
      <c r="H424" s="583"/>
      <c r="I424" s="582"/>
      <c r="J424" s="582"/>
      <c r="K424" s="582"/>
      <c r="L424" s="582"/>
      <c r="M424" s="582"/>
      <c r="N424" s="583"/>
      <c r="O424" s="583"/>
      <c r="P424" s="583"/>
      <c r="Q424" s="583"/>
      <c r="R424" s="583"/>
      <c r="S424" s="582"/>
      <c r="T424" s="582"/>
      <c r="U424" s="582"/>
      <c r="V424" s="582"/>
      <c r="W424" s="582"/>
      <c r="X424" s="582"/>
      <c r="Y424" s="582"/>
      <c r="Z424" s="582"/>
      <c r="AA424" s="582"/>
      <c r="AB424" s="582"/>
      <c r="AC424" s="582"/>
      <c r="AD424" s="582"/>
      <c r="AE424" s="582"/>
      <c r="AF424" s="582"/>
      <c r="AG424" s="582"/>
      <c r="AH424" s="582"/>
      <c r="AI424" s="582"/>
      <c r="AJ424" s="582"/>
      <c r="AK424" s="582"/>
    </row>
    <row r="425" spans="5:37">
      <c r="E425" s="582"/>
      <c r="F425" s="582"/>
      <c r="G425" s="583"/>
      <c r="H425" s="583"/>
      <c r="I425" s="582"/>
      <c r="J425" s="582"/>
      <c r="K425" s="582"/>
      <c r="L425" s="582"/>
      <c r="M425" s="582"/>
      <c r="N425" s="583"/>
      <c r="O425" s="583"/>
      <c r="P425" s="583"/>
      <c r="Q425" s="583"/>
      <c r="R425" s="583"/>
      <c r="S425" s="582"/>
      <c r="T425" s="582"/>
      <c r="U425" s="582"/>
      <c r="V425" s="582"/>
      <c r="W425" s="582"/>
      <c r="X425" s="582"/>
      <c r="Y425" s="582"/>
      <c r="Z425" s="582"/>
      <c r="AA425" s="582"/>
      <c r="AB425" s="582"/>
      <c r="AC425" s="582"/>
      <c r="AD425" s="582"/>
      <c r="AE425" s="582"/>
      <c r="AF425" s="582"/>
      <c r="AG425" s="582"/>
      <c r="AH425" s="582"/>
      <c r="AI425" s="582"/>
      <c r="AJ425" s="582"/>
      <c r="AK425" s="582"/>
    </row>
    <row r="426" spans="5:37">
      <c r="E426" s="582"/>
      <c r="F426" s="582"/>
      <c r="G426" s="583"/>
      <c r="H426" s="583"/>
      <c r="I426" s="582"/>
      <c r="J426" s="582"/>
      <c r="K426" s="582"/>
      <c r="L426" s="582"/>
      <c r="M426" s="582"/>
      <c r="N426" s="583"/>
      <c r="O426" s="583"/>
      <c r="P426" s="583"/>
      <c r="Q426" s="583"/>
      <c r="R426" s="583"/>
      <c r="S426" s="582"/>
      <c r="T426" s="582"/>
      <c r="U426" s="582"/>
      <c r="V426" s="582"/>
      <c r="W426" s="582"/>
      <c r="X426" s="582"/>
      <c r="Y426" s="582"/>
      <c r="Z426" s="582"/>
      <c r="AA426" s="582"/>
      <c r="AB426" s="582"/>
      <c r="AC426" s="582"/>
      <c r="AD426" s="582"/>
      <c r="AE426" s="582"/>
      <c r="AF426" s="582"/>
      <c r="AG426" s="582"/>
      <c r="AH426" s="582"/>
      <c r="AI426" s="582"/>
      <c r="AJ426" s="582"/>
      <c r="AK426" s="582"/>
    </row>
    <row r="427" spans="5:37">
      <c r="E427" s="582"/>
      <c r="F427" s="582"/>
      <c r="G427" s="583"/>
      <c r="H427" s="583"/>
      <c r="I427" s="582"/>
      <c r="J427" s="582"/>
      <c r="K427" s="582"/>
      <c r="L427" s="582"/>
      <c r="M427" s="582"/>
      <c r="N427" s="583"/>
      <c r="O427" s="583"/>
      <c r="P427" s="583"/>
      <c r="Q427" s="583"/>
      <c r="R427" s="583"/>
      <c r="S427" s="582"/>
      <c r="T427" s="582"/>
      <c r="U427" s="582"/>
      <c r="V427" s="582"/>
      <c r="W427" s="582"/>
      <c r="X427" s="582"/>
      <c r="Y427" s="582"/>
      <c r="Z427" s="582"/>
      <c r="AA427" s="582"/>
      <c r="AB427" s="582"/>
      <c r="AC427" s="582"/>
      <c r="AD427" s="582"/>
      <c r="AE427" s="582"/>
      <c r="AF427" s="582"/>
      <c r="AG427" s="582"/>
      <c r="AH427" s="582"/>
      <c r="AI427" s="582"/>
      <c r="AJ427" s="582"/>
      <c r="AK427" s="582"/>
    </row>
    <row r="428" spans="5:37">
      <c r="E428" s="582"/>
      <c r="F428" s="582"/>
      <c r="G428" s="583"/>
      <c r="H428" s="583"/>
      <c r="I428" s="582"/>
      <c r="J428" s="582"/>
      <c r="K428" s="582"/>
      <c r="L428" s="582"/>
      <c r="M428" s="582"/>
      <c r="N428" s="583"/>
      <c r="O428" s="583"/>
      <c r="P428" s="583"/>
      <c r="Q428" s="583"/>
      <c r="R428" s="583"/>
      <c r="S428" s="582"/>
      <c r="T428" s="582"/>
      <c r="U428" s="582"/>
      <c r="V428" s="582"/>
      <c r="W428" s="582"/>
      <c r="X428" s="582"/>
      <c r="Y428" s="582"/>
      <c r="Z428" s="582"/>
      <c r="AA428" s="582"/>
      <c r="AB428" s="582"/>
      <c r="AC428" s="582"/>
      <c r="AD428" s="582"/>
      <c r="AE428" s="582"/>
      <c r="AF428" s="582"/>
      <c r="AG428" s="582"/>
      <c r="AH428" s="582"/>
      <c r="AI428" s="582"/>
      <c r="AJ428" s="582"/>
      <c r="AK428" s="582"/>
    </row>
    <row r="429" spans="5:37">
      <c r="E429" s="582"/>
      <c r="F429" s="582"/>
      <c r="G429" s="583"/>
      <c r="H429" s="583"/>
      <c r="I429" s="582"/>
      <c r="J429" s="582"/>
      <c r="K429" s="582"/>
      <c r="L429" s="582"/>
      <c r="M429" s="582"/>
      <c r="N429" s="583"/>
      <c r="O429" s="583"/>
      <c r="P429" s="583"/>
      <c r="Q429" s="583"/>
      <c r="R429" s="583"/>
      <c r="S429" s="582"/>
      <c r="T429" s="582"/>
      <c r="U429" s="582"/>
      <c r="V429" s="582"/>
      <c r="W429" s="582"/>
      <c r="X429" s="582"/>
      <c r="Y429" s="582"/>
      <c r="Z429" s="582"/>
      <c r="AA429" s="582"/>
      <c r="AB429" s="582"/>
      <c r="AC429" s="582"/>
      <c r="AD429" s="582"/>
      <c r="AE429" s="582"/>
      <c r="AF429" s="582"/>
      <c r="AG429" s="582"/>
      <c r="AH429" s="582"/>
      <c r="AI429" s="582"/>
      <c r="AJ429" s="582"/>
      <c r="AK429" s="582"/>
    </row>
    <row r="430" spans="5:37">
      <c r="E430" s="582"/>
      <c r="F430" s="582"/>
      <c r="G430" s="583"/>
      <c r="H430" s="583"/>
      <c r="I430" s="582"/>
      <c r="J430" s="582"/>
      <c r="K430" s="582"/>
      <c r="L430" s="582"/>
      <c r="M430" s="582"/>
      <c r="N430" s="583"/>
      <c r="O430" s="583"/>
      <c r="P430" s="583"/>
      <c r="Q430" s="583"/>
      <c r="R430" s="583"/>
      <c r="S430" s="582"/>
      <c r="T430" s="582"/>
      <c r="U430" s="582"/>
      <c r="V430" s="582"/>
      <c r="W430" s="582"/>
      <c r="X430" s="582"/>
      <c r="Y430" s="582"/>
      <c r="Z430" s="582"/>
      <c r="AA430" s="582"/>
      <c r="AB430" s="582"/>
      <c r="AC430" s="582"/>
      <c r="AD430" s="582"/>
      <c r="AE430" s="582"/>
      <c r="AF430" s="582"/>
      <c r="AG430" s="582"/>
      <c r="AH430" s="582"/>
      <c r="AI430" s="582"/>
      <c r="AJ430" s="582"/>
      <c r="AK430" s="582"/>
    </row>
    <row r="431" spans="5:37">
      <c r="E431" s="582"/>
      <c r="F431" s="582"/>
      <c r="G431" s="583"/>
      <c r="H431" s="583"/>
      <c r="I431" s="582"/>
      <c r="J431" s="582"/>
      <c r="K431" s="582"/>
      <c r="L431" s="582"/>
      <c r="M431" s="582"/>
      <c r="N431" s="583"/>
      <c r="O431" s="583"/>
      <c r="P431" s="583"/>
      <c r="Q431" s="583"/>
      <c r="R431" s="583"/>
      <c r="S431" s="582"/>
      <c r="T431" s="582"/>
      <c r="U431" s="582"/>
      <c r="V431" s="582"/>
      <c r="W431" s="582"/>
      <c r="X431" s="582"/>
      <c r="Y431" s="582"/>
      <c r="Z431" s="582"/>
      <c r="AA431" s="582"/>
      <c r="AB431" s="582"/>
      <c r="AC431" s="582"/>
      <c r="AD431" s="582"/>
      <c r="AE431" s="582"/>
      <c r="AF431" s="582"/>
      <c r="AG431" s="582"/>
      <c r="AH431" s="582"/>
      <c r="AI431" s="582"/>
      <c r="AJ431" s="582"/>
      <c r="AK431" s="582"/>
    </row>
    <row r="432" spans="5:37">
      <c r="E432" s="582"/>
      <c r="F432" s="582"/>
      <c r="G432" s="583"/>
      <c r="H432" s="583"/>
      <c r="I432" s="582"/>
      <c r="J432" s="582"/>
      <c r="K432" s="582"/>
      <c r="L432" s="582"/>
      <c r="M432" s="582"/>
      <c r="N432" s="583"/>
      <c r="O432" s="583"/>
      <c r="P432" s="583"/>
      <c r="Q432" s="583"/>
      <c r="R432" s="583"/>
      <c r="S432" s="582"/>
      <c r="T432" s="582"/>
      <c r="U432" s="582"/>
      <c r="V432" s="582"/>
      <c r="W432" s="582"/>
      <c r="X432" s="582"/>
      <c r="Y432" s="582"/>
      <c r="Z432" s="582"/>
      <c r="AA432" s="582"/>
      <c r="AB432" s="582"/>
      <c r="AC432" s="582"/>
      <c r="AD432" s="582"/>
      <c r="AE432" s="582"/>
      <c r="AF432" s="582"/>
      <c r="AG432" s="582"/>
      <c r="AH432" s="582"/>
      <c r="AI432" s="582"/>
      <c r="AJ432" s="582"/>
      <c r="AK432" s="582"/>
    </row>
    <row r="433" spans="5:37">
      <c r="E433" s="582"/>
      <c r="F433" s="582"/>
      <c r="G433" s="583"/>
      <c r="H433" s="583"/>
      <c r="I433" s="582"/>
      <c r="J433" s="582"/>
      <c r="K433" s="582"/>
      <c r="L433" s="582"/>
      <c r="M433" s="582"/>
      <c r="N433" s="583"/>
      <c r="O433" s="583"/>
      <c r="P433" s="583"/>
      <c r="Q433" s="583"/>
      <c r="R433" s="583"/>
      <c r="S433" s="582"/>
      <c r="T433" s="582"/>
      <c r="U433" s="582"/>
      <c r="V433" s="582"/>
      <c r="W433" s="582"/>
      <c r="X433" s="582"/>
      <c r="Y433" s="582"/>
      <c r="Z433" s="582"/>
      <c r="AA433" s="582"/>
      <c r="AB433" s="582"/>
      <c r="AC433" s="582"/>
      <c r="AD433" s="582"/>
      <c r="AE433" s="582"/>
      <c r="AF433" s="582"/>
      <c r="AG433" s="582"/>
      <c r="AH433" s="582"/>
      <c r="AI433" s="582"/>
      <c r="AJ433" s="582"/>
      <c r="AK433" s="582"/>
    </row>
    <row r="434" spans="5:37">
      <c r="E434" s="582"/>
      <c r="F434" s="582"/>
      <c r="G434" s="583"/>
      <c r="H434" s="583"/>
      <c r="I434" s="582"/>
      <c r="J434" s="582"/>
      <c r="K434" s="582"/>
      <c r="L434" s="582"/>
      <c r="M434" s="582"/>
      <c r="N434" s="583"/>
      <c r="O434" s="583"/>
      <c r="P434" s="583"/>
      <c r="Q434" s="583"/>
      <c r="R434" s="583"/>
      <c r="S434" s="582"/>
      <c r="T434" s="582"/>
      <c r="U434" s="582"/>
      <c r="V434" s="582"/>
      <c r="W434" s="582"/>
      <c r="X434" s="582"/>
      <c r="Y434" s="582"/>
      <c r="Z434" s="582"/>
      <c r="AA434" s="582"/>
      <c r="AB434" s="582"/>
      <c r="AC434" s="582"/>
      <c r="AD434" s="582"/>
      <c r="AE434" s="582"/>
      <c r="AF434" s="582"/>
      <c r="AG434" s="582"/>
      <c r="AH434" s="582"/>
      <c r="AI434" s="582"/>
      <c r="AJ434" s="582"/>
      <c r="AK434" s="582"/>
    </row>
    <row r="435" spans="5:37">
      <c r="E435" s="582"/>
      <c r="F435" s="582"/>
      <c r="G435" s="583"/>
      <c r="H435" s="583"/>
      <c r="I435" s="582"/>
      <c r="J435" s="582"/>
      <c r="K435" s="582"/>
      <c r="L435" s="582"/>
      <c r="M435" s="582"/>
      <c r="N435" s="583"/>
      <c r="O435" s="583"/>
      <c r="P435" s="583"/>
      <c r="Q435" s="583"/>
      <c r="R435" s="583"/>
      <c r="S435" s="582"/>
      <c r="T435" s="582"/>
      <c r="U435" s="582"/>
      <c r="V435" s="582"/>
      <c r="W435" s="582"/>
      <c r="X435" s="582"/>
      <c r="Y435" s="582"/>
      <c r="Z435" s="582"/>
      <c r="AA435" s="582"/>
      <c r="AB435" s="582"/>
      <c r="AC435" s="582"/>
      <c r="AD435" s="582"/>
      <c r="AE435" s="582"/>
      <c r="AF435" s="582"/>
      <c r="AG435" s="582"/>
      <c r="AH435" s="582"/>
      <c r="AI435" s="582"/>
      <c r="AJ435" s="582"/>
      <c r="AK435" s="582"/>
    </row>
    <row r="436" spans="5:37">
      <c r="E436" s="582"/>
      <c r="F436" s="582"/>
      <c r="G436" s="583"/>
      <c r="H436" s="583"/>
      <c r="I436" s="582"/>
      <c r="J436" s="582"/>
      <c r="K436" s="582"/>
      <c r="L436" s="582"/>
      <c r="M436" s="582"/>
      <c r="N436" s="583"/>
      <c r="O436" s="583"/>
      <c r="P436" s="583"/>
      <c r="Q436" s="583"/>
      <c r="R436" s="583"/>
      <c r="S436" s="582"/>
      <c r="T436" s="582"/>
      <c r="U436" s="582"/>
      <c r="V436" s="582"/>
      <c r="W436" s="582"/>
      <c r="X436" s="582"/>
      <c r="Y436" s="582"/>
      <c r="Z436" s="582"/>
      <c r="AA436" s="582"/>
      <c r="AB436" s="582"/>
      <c r="AC436" s="582"/>
      <c r="AD436" s="582"/>
      <c r="AE436" s="582"/>
      <c r="AF436" s="582"/>
      <c r="AG436" s="582"/>
      <c r="AH436" s="582"/>
      <c r="AI436" s="582"/>
      <c r="AJ436" s="582"/>
      <c r="AK436" s="582"/>
    </row>
    <row r="437" spans="5:37">
      <c r="E437" s="582"/>
      <c r="F437" s="582"/>
      <c r="G437" s="583"/>
      <c r="H437" s="583"/>
      <c r="I437" s="582"/>
      <c r="J437" s="582"/>
      <c r="K437" s="582"/>
      <c r="L437" s="582"/>
      <c r="M437" s="582"/>
      <c r="N437" s="583"/>
      <c r="O437" s="583"/>
      <c r="P437" s="583"/>
      <c r="Q437" s="583"/>
      <c r="R437" s="583"/>
      <c r="S437" s="582"/>
      <c r="T437" s="582"/>
      <c r="U437" s="582"/>
      <c r="V437" s="582"/>
      <c r="W437" s="582"/>
      <c r="X437" s="582"/>
      <c r="Y437" s="582"/>
      <c r="Z437" s="582"/>
      <c r="AA437" s="582"/>
      <c r="AB437" s="582"/>
      <c r="AC437" s="582"/>
      <c r="AD437" s="582"/>
      <c r="AE437" s="582"/>
      <c r="AF437" s="582"/>
      <c r="AG437" s="582"/>
      <c r="AH437" s="582"/>
      <c r="AI437" s="582"/>
      <c r="AJ437" s="582"/>
      <c r="AK437" s="582"/>
    </row>
    <row r="438" spans="5:37">
      <c r="E438" s="582"/>
      <c r="F438" s="582"/>
      <c r="G438" s="583"/>
      <c r="H438" s="583"/>
      <c r="I438" s="582"/>
      <c r="J438" s="582"/>
      <c r="K438" s="582"/>
      <c r="L438" s="582"/>
      <c r="M438" s="582"/>
      <c r="N438" s="583"/>
      <c r="O438" s="583"/>
      <c r="P438" s="583"/>
      <c r="Q438" s="583"/>
      <c r="R438" s="583"/>
      <c r="S438" s="582"/>
      <c r="T438" s="582"/>
      <c r="U438" s="582"/>
      <c r="V438" s="582"/>
      <c r="W438" s="582"/>
      <c r="X438" s="582"/>
      <c r="Y438" s="582"/>
      <c r="Z438" s="582"/>
      <c r="AA438" s="582"/>
      <c r="AB438" s="582"/>
      <c r="AC438" s="582"/>
      <c r="AD438" s="582"/>
      <c r="AE438" s="582"/>
      <c r="AF438" s="582"/>
      <c r="AG438" s="582"/>
      <c r="AH438" s="582"/>
      <c r="AI438" s="582"/>
      <c r="AJ438" s="582"/>
      <c r="AK438" s="582"/>
    </row>
    <row r="439" spans="5:37">
      <c r="E439" s="582"/>
      <c r="F439" s="582"/>
      <c r="G439" s="583"/>
      <c r="H439" s="583"/>
      <c r="I439" s="582"/>
      <c r="J439" s="582"/>
      <c r="K439" s="582"/>
      <c r="L439" s="582"/>
      <c r="M439" s="582"/>
      <c r="N439" s="583"/>
      <c r="O439" s="583"/>
      <c r="P439" s="583"/>
      <c r="Q439" s="583"/>
      <c r="R439" s="583"/>
      <c r="S439" s="582"/>
      <c r="T439" s="582"/>
      <c r="U439" s="582"/>
      <c r="V439" s="582"/>
      <c r="W439" s="582"/>
      <c r="X439" s="582"/>
      <c r="Y439" s="582"/>
      <c r="Z439" s="582"/>
      <c r="AA439" s="582"/>
      <c r="AB439" s="582"/>
      <c r="AC439" s="582"/>
      <c r="AD439" s="582"/>
      <c r="AE439" s="582"/>
      <c r="AF439" s="582"/>
      <c r="AG439" s="582"/>
      <c r="AH439" s="582"/>
      <c r="AI439" s="582"/>
      <c r="AJ439" s="582"/>
      <c r="AK439" s="582"/>
    </row>
    <row r="440" spans="5:37">
      <c r="E440" s="582"/>
      <c r="F440" s="582"/>
      <c r="G440" s="583"/>
      <c r="H440" s="583"/>
      <c r="I440" s="582"/>
      <c r="J440" s="582"/>
      <c r="K440" s="582"/>
      <c r="L440" s="582"/>
      <c r="M440" s="582"/>
      <c r="N440" s="583"/>
      <c r="O440" s="583"/>
      <c r="P440" s="583"/>
      <c r="Q440" s="583"/>
      <c r="R440" s="583"/>
      <c r="S440" s="582"/>
      <c r="T440" s="582"/>
      <c r="U440" s="582"/>
      <c r="V440" s="582"/>
      <c r="W440" s="582"/>
      <c r="X440" s="582"/>
      <c r="Y440" s="582"/>
      <c r="Z440" s="582"/>
      <c r="AA440" s="582"/>
      <c r="AB440" s="582"/>
      <c r="AC440" s="582"/>
      <c r="AD440" s="582"/>
      <c r="AE440" s="582"/>
      <c r="AF440" s="582"/>
      <c r="AG440" s="582"/>
      <c r="AH440" s="582"/>
      <c r="AI440" s="582"/>
      <c r="AJ440" s="582"/>
      <c r="AK440" s="582"/>
    </row>
    <row r="441" spans="5:37">
      <c r="E441" s="582"/>
      <c r="F441" s="582"/>
      <c r="G441" s="583"/>
      <c r="H441" s="583"/>
      <c r="I441" s="582"/>
      <c r="J441" s="582"/>
      <c r="K441" s="582"/>
      <c r="L441" s="582"/>
      <c r="M441" s="582"/>
      <c r="N441" s="583"/>
      <c r="O441" s="583"/>
      <c r="P441" s="583"/>
      <c r="Q441" s="583"/>
      <c r="R441" s="583"/>
      <c r="S441" s="582"/>
      <c r="T441" s="582"/>
      <c r="U441" s="582"/>
      <c r="V441" s="582"/>
      <c r="W441" s="582"/>
      <c r="X441" s="582"/>
      <c r="Y441" s="582"/>
      <c r="Z441" s="582"/>
      <c r="AA441" s="582"/>
      <c r="AB441" s="582"/>
      <c r="AC441" s="582"/>
      <c r="AD441" s="582"/>
      <c r="AE441" s="582"/>
      <c r="AF441" s="582"/>
      <c r="AG441" s="582"/>
      <c r="AH441" s="582"/>
      <c r="AI441" s="582"/>
      <c r="AJ441" s="582"/>
      <c r="AK441" s="582"/>
    </row>
    <row r="442" spans="5:37">
      <c r="E442" s="582"/>
      <c r="F442" s="582"/>
      <c r="G442" s="583"/>
      <c r="H442" s="583"/>
      <c r="I442" s="582"/>
      <c r="J442" s="582"/>
      <c r="K442" s="582"/>
      <c r="L442" s="582"/>
      <c r="M442" s="582"/>
      <c r="N442" s="583"/>
      <c r="O442" s="583"/>
      <c r="P442" s="583"/>
      <c r="Q442" s="583"/>
      <c r="R442" s="583"/>
      <c r="S442" s="582"/>
      <c r="T442" s="582"/>
      <c r="U442" s="582"/>
      <c r="V442" s="582"/>
      <c r="W442" s="582"/>
      <c r="X442" s="582"/>
      <c r="Y442" s="582"/>
      <c r="Z442" s="582"/>
      <c r="AA442" s="582"/>
      <c r="AB442" s="582"/>
      <c r="AC442" s="582"/>
      <c r="AD442" s="582"/>
      <c r="AE442" s="582"/>
      <c r="AF442" s="582"/>
      <c r="AG442" s="582"/>
      <c r="AH442" s="582"/>
      <c r="AI442" s="582"/>
      <c r="AJ442" s="582"/>
      <c r="AK442" s="582"/>
    </row>
    <row r="443" spans="5:37">
      <c r="E443" s="582"/>
      <c r="F443" s="582"/>
      <c r="G443" s="583"/>
      <c r="H443" s="583"/>
      <c r="I443" s="582"/>
      <c r="J443" s="582"/>
      <c r="K443" s="582"/>
      <c r="L443" s="582"/>
      <c r="M443" s="582"/>
      <c r="N443" s="583"/>
      <c r="O443" s="583"/>
      <c r="P443" s="583"/>
      <c r="Q443" s="583"/>
      <c r="R443" s="583"/>
      <c r="S443" s="582"/>
      <c r="T443" s="582"/>
      <c r="U443" s="582"/>
      <c r="V443" s="582"/>
      <c r="W443" s="582"/>
      <c r="X443" s="582"/>
      <c r="Y443" s="582"/>
      <c r="Z443" s="582"/>
      <c r="AA443" s="582"/>
      <c r="AB443" s="582"/>
      <c r="AC443" s="582"/>
      <c r="AD443" s="582"/>
      <c r="AE443" s="582"/>
      <c r="AF443" s="582"/>
      <c r="AG443" s="582"/>
      <c r="AH443" s="582"/>
      <c r="AI443" s="582"/>
      <c r="AJ443" s="582"/>
      <c r="AK443" s="582"/>
    </row>
    <row r="444" spans="5:37">
      <c r="E444" s="582"/>
      <c r="F444" s="582"/>
      <c r="G444" s="583"/>
      <c r="H444" s="583"/>
      <c r="I444" s="582"/>
      <c r="J444" s="582"/>
      <c r="K444" s="582"/>
      <c r="L444" s="582"/>
      <c r="M444" s="582"/>
      <c r="N444" s="583"/>
      <c r="O444" s="583"/>
      <c r="P444" s="583"/>
      <c r="Q444" s="583"/>
      <c r="R444" s="583"/>
      <c r="S444" s="582"/>
      <c r="T444" s="582"/>
      <c r="U444" s="582"/>
      <c r="V444" s="582"/>
      <c r="W444" s="582"/>
      <c r="X444" s="582"/>
      <c r="Y444" s="582"/>
      <c r="Z444" s="582"/>
      <c r="AA444" s="582"/>
      <c r="AB444" s="582"/>
      <c r="AC444" s="582"/>
      <c r="AD444" s="582"/>
      <c r="AE444" s="582"/>
      <c r="AF444" s="582"/>
      <c r="AG444" s="582"/>
      <c r="AH444" s="582"/>
      <c r="AI444" s="582"/>
      <c r="AJ444" s="582"/>
      <c r="AK444" s="582"/>
    </row>
    <row r="445" spans="5:37">
      <c r="E445" s="582"/>
      <c r="F445" s="582"/>
      <c r="G445" s="583"/>
      <c r="H445" s="583"/>
      <c r="I445" s="582"/>
      <c r="J445" s="582"/>
      <c r="K445" s="582"/>
      <c r="L445" s="582"/>
      <c r="M445" s="582"/>
      <c r="N445" s="583"/>
      <c r="O445" s="583"/>
      <c r="P445" s="583"/>
      <c r="Q445" s="583"/>
      <c r="R445" s="583"/>
      <c r="S445" s="582"/>
      <c r="T445" s="582"/>
      <c r="U445" s="582"/>
      <c r="V445" s="582"/>
      <c r="W445" s="582"/>
      <c r="X445" s="582"/>
      <c r="Y445" s="582"/>
      <c r="Z445" s="582"/>
      <c r="AA445" s="582"/>
      <c r="AB445" s="582"/>
      <c r="AC445" s="582"/>
      <c r="AD445" s="582"/>
      <c r="AE445" s="582"/>
      <c r="AF445" s="582"/>
      <c r="AG445" s="582"/>
      <c r="AH445" s="582"/>
      <c r="AI445" s="582"/>
      <c r="AJ445" s="582"/>
      <c r="AK445" s="582"/>
    </row>
    <row r="446" spans="5:37">
      <c r="E446" s="582"/>
      <c r="F446" s="582"/>
      <c r="G446" s="583"/>
      <c r="H446" s="583"/>
      <c r="I446" s="582"/>
      <c r="J446" s="582"/>
      <c r="K446" s="582"/>
      <c r="L446" s="582"/>
      <c r="M446" s="582"/>
      <c r="N446" s="583"/>
      <c r="O446" s="583"/>
      <c r="P446" s="583"/>
      <c r="Q446" s="583"/>
      <c r="R446" s="583"/>
      <c r="S446" s="582"/>
      <c r="T446" s="582"/>
      <c r="U446" s="582"/>
      <c r="V446" s="582"/>
      <c r="W446" s="582"/>
      <c r="X446" s="582"/>
      <c r="Y446" s="582"/>
      <c r="Z446" s="582"/>
      <c r="AA446" s="582"/>
      <c r="AB446" s="582"/>
      <c r="AC446" s="582"/>
      <c r="AD446" s="582"/>
      <c r="AE446" s="582"/>
      <c r="AF446" s="582"/>
      <c r="AG446" s="582"/>
      <c r="AH446" s="582"/>
      <c r="AI446" s="582"/>
      <c r="AJ446" s="582"/>
      <c r="AK446" s="582"/>
    </row>
    <row r="447" spans="5:37">
      <c r="E447" s="582"/>
      <c r="F447" s="582"/>
      <c r="G447" s="583"/>
      <c r="H447" s="583"/>
      <c r="I447" s="582"/>
      <c r="J447" s="582"/>
      <c r="K447" s="582"/>
      <c r="L447" s="582"/>
      <c r="M447" s="582"/>
      <c r="N447" s="583"/>
      <c r="O447" s="583"/>
      <c r="P447" s="583"/>
      <c r="Q447" s="583"/>
      <c r="R447" s="583"/>
      <c r="S447" s="582"/>
      <c r="T447" s="582"/>
      <c r="U447" s="582"/>
      <c r="V447" s="582"/>
      <c r="W447" s="582"/>
      <c r="X447" s="582"/>
      <c r="Y447" s="582"/>
      <c r="Z447" s="582"/>
      <c r="AA447" s="582"/>
      <c r="AB447" s="582"/>
      <c r="AC447" s="582"/>
      <c r="AD447" s="582"/>
      <c r="AE447" s="582"/>
      <c r="AF447" s="582"/>
      <c r="AG447" s="582"/>
      <c r="AH447" s="582"/>
      <c r="AI447" s="582"/>
      <c r="AJ447" s="582"/>
      <c r="AK447" s="582"/>
    </row>
    <row r="448" spans="5:37">
      <c r="E448" s="582"/>
      <c r="F448" s="582"/>
      <c r="G448" s="583"/>
      <c r="H448" s="583"/>
      <c r="I448" s="582"/>
      <c r="J448" s="582"/>
      <c r="K448" s="582"/>
      <c r="L448" s="582"/>
      <c r="M448" s="582"/>
      <c r="N448" s="583"/>
      <c r="O448" s="583"/>
      <c r="P448" s="583"/>
      <c r="Q448" s="583"/>
      <c r="R448" s="583"/>
      <c r="S448" s="582"/>
      <c r="T448" s="582"/>
      <c r="U448" s="582"/>
      <c r="V448" s="582"/>
      <c r="W448" s="582"/>
      <c r="X448" s="582"/>
      <c r="Y448" s="582"/>
      <c r="Z448" s="582"/>
      <c r="AA448" s="582"/>
      <c r="AB448" s="582"/>
      <c r="AC448" s="582"/>
      <c r="AD448" s="582"/>
      <c r="AE448" s="582"/>
      <c r="AF448" s="582"/>
      <c r="AG448" s="582"/>
      <c r="AH448" s="582"/>
      <c r="AI448" s="582"/>
      <c r="AJ448" s="582"/>
      <c r="AK448" s="582"/>
    </row>
    <row r="449" spans="5:37">
      <c r="E449" s="582"/>
      <c r="F449" s="582"/>
      <c r="G449" s="583"/>
      <c r="H449" s="583"/>
      <c r="I449" s="582"/>
      <c r="J449" s="582"/>
      <c r="K449" s="582"/>
      <c r="L449" s="582"/>
      <c r="M449" s="582"/>
      <c r="N449" s="583"/>
      <c r="O449" s="583"/>
      <c r="P449" s="583"/>
      <c r="Q449" s="583"/>
      <c r="R449" s="583"/>
      <c r="S449" s="582"/>
      <c r="T449" s="582"/>
      <c r="U449" s="582"/>
      <c r="V449" s="582"/>
      <c r="W449" s="582"/>
      <c r="X449" s="582"/>
      <c r="Y449" s="582"/>
      <c r="Z449" s="582"/>
      <c r="AA449" s="582"/>
      <c r="AB449" s="582"/>
      <c r="AC449" s="582"/>
      <c r="AD449" s="582"/>
      <c r="AE449" s="582"/>
      <c r="AF449" s="582"/>
      <c r="AG449" s="582"/>
      <c r="AH449" s="582"/>
      <c r="AI449" s="582"/>
      <c r="AJ449" s="582"/>
      <c r="AK449" s="582"/>
    </row>
    <row r="450" spans="5:37">
      <c r="E450" s="582"/>
      <c r="F450" s="582"/>
      <c r="G450" s="583"/>
      <c r="H450" s="583"/>
      <c r="I450" s="582"/>
      <c r="J450" s="582"/>
      <c r="K450" s="582"/>
      <c r="L450" s="582"/>
      <c r="M450" s="582"/>
      <c r="N450" s="583"/>
      <c r="O450" s="583"/>
      <c r="P450" s="583"/>
      <c r="Q450" s="583"/>
      <c r="R450" s="583"/>
      <c r="S450" s="582"/>
      <c r="T450" s="582"/>
      <c r="U450" s="582"/>
      <c r="V450" s="582"/>
      <c r="W450" s="582"/>
      <c r="X450" s="582"/>
      <c r="Y450" s="582"/>
      <c r="Z450" s="582"/>
      <c r="AA450" s="582"/>
      <c r="AB450" s="582"/>
      <c r="AC450" s="582"/>
      <c r="AD450" s="582"/>
      <c r="AE450" s="582"/>
      <c r="AF450" s="582"/>
      <c r="AG450" s="582"/>
      <c r="AH450" s="582"/>
      <c r="AI450" s="582"/>
      <c r="AJ450" s="582"/>
      <c r="AK450" s="582"/>
    </row>
    <row r="451" spans="5:37">
      <c r="E451" s="582"/>
      <c r="F451" s="582"/>
      <c r="G451" s="583"/>
      <c r="H451" s="583"/>
      <c r="I451" s="582"/>
      <c r="J451" s="582"/>
      <c r="K451" s="582"/>
      <c r="L451" s="582"/>
      <c r="M451" s="582"/>
      <c r="N451" s="583"/>
      <c r="O451" s="583"/>
      <c r="P451" s="583"/>
      <c r="Q451" s="583"/>
      <c r="R451" s="583"/>
      <c r="S451" s="582"/>
      <c r="T451" s="582"/>
      <c r="U451" s="582"/>
      <c r="V451" s="582"/>
      <c r="W451" s="582"/>
      <c r="X451" s="582"/>
      <c r="Y451" s="582"/>
      <c r="Z451" s="582"/>
      <c r="AA451" s="582"/>
      <c r="AB451" s="582"/>
      <c r="AC451" s="582"/>
      <c r="AD451" s="582"/>
      <c r="AE451" s="582"/>
      <c r="AF451" s="582"/>
      <c r="AG451" s="582"/>
      <c r="AH451" s="582"/>
      <c r="AI451" s="582"/>
      <c r="AJ451" s="582"/>
      <c r="AK451" s="582"/>
    </row>
    <row r="452" spans="5:37">
      <c r="E452" s="582"/>
      <c r="F452" s="582"/>
      <c r="G452" s="583"/>
      <c r="H452" s="583"/>
      <c r="I452" s="582"/>
      <c r="J452" s="582"/>
      <c r="K452" s="582"/>
      <c r="L452" s="582"/>
      <c r="M452" s="582"/>
      <c r="N452" s="583"/>
      <c r="O452" s="583"/>
      <c r="P452" s="583"/>
      <c r="Q452" s="583"/>
      <c r="R452" s="583"/>
      <c r="S452" s="582"/>
      <c r="T452" s="582"/>
      <c r="U452" s="582"/>
      <c r="V452" s="582"/>
      <c r="W452" s="582"/>
      <c r="X452" s="582"/>
      <c r="Y452" s="582"/>
      <c r="Z452" s="582"/>
      <c r="AA452" s="582"/>
      <c r="AB452" s="582"/>
      <c r="AC452" s="582"/>
      <c r="AD452" s="582"/>
      <c r="AE452" s="582"/>
      <c r="AF452" s="582"/>
      <c r="AG452" s="582"/>
      <c r="AH452" s="582"/>
      <c r="AI452" s="582"/>
      <c r="AJ452" s="582"/>
      <c r="AK452" s="582"/>
    </row>
    <row r="453" spans="5:37">
      <c r="E453" s="582"/>
      <c r="F453" s="582"/>
      <c r="G453" s="583"/>
      <c r="H453" s="583"/>
      <c r="I453" s="582"/>
      <c r="J453" s="582"/>
      <c r="K453" s="582"/>
      <c r="L453" s="582"/>
      <c r="M453" s="582"/>
      <c r="N453" s="583"/>
      <c r="O453" s="583"/>
      <c r="P453" s="583"/>
      <c r="Q453" s="583"/>
      <c r="R453" s="583"/>
      <c r="S453" s="582"/>
      <c r="T453" s="582"/>
      <c r="U453" s="582"/>
      <c r="V453" s="582"/>
      <c r="W453" s="582"/>
      <c r="X453" s="582"/>
      <c r="Y453" s="582"/>
      <c r="Z453" s="582"/>
      <c r="AA453" s="582"/>
      <c r="AB453" s="582"/>
      <c r="AC453" s="582"/>
      <c r="AD453" s="582"/>
      <c r="AE453" s="582"/>
      <c r="AF453" s="582"/>
      <c r="AG453" s="582"/>
      <c r="AH453" s="582"/>
      <c r="AI453" s="582"/>
      <c r="AJ453" s="582"/>
      <c r="AK453" s="582"/>
    </row>
    <row r="454" spans="5:37">
      <c r="E454" s="582"/>
      <c r="F454" s="582"/>
      <c r="G454" s="583"/>
      <c r="H454" s="583"/>
      <c r="I454" s="582"/>
      <c r="J454" s="582"/>
      <c r="K454" s="582"/>
      <c r="L454" s="582"/>
      <c r="M454" s="582"/>
      <c r="N454" s="583"/>
      <c r="O454" s="583"/>
      <c r="P454" s="583"/>
      <c r="Q454" s="583"/>
      <c r="R454" s="583"/>
      <c r="S454" s="582"/>
      <c r="T454" s="582"/>
      <c r="U454" s="582"/>
      <c r="V454" s="582"/>
      <c r="W454" s="582"/>
      <c r="X454" s="582"/>
      <c r="Y454" s="582"/>
      <c r="Z454" s="582"/>
      <c r="AA454" s="582"/>
      <c r="AB454" s="582"/>
      <c r="AC454" s="582"/>
      <c r="AD454" s="582"/>
      <c r="AE454" s="582"/>
      <c r="AF454" s="582"/>
      <c r="AG454" s="582"/>
      <c r="AH454" s="582"/>
      <c r="AI454" s="582"/>
      <c r="AJ454" s="582"/>
      <c r="AK454" s="582"/>
    </row>
    <row r="455" spans="5:37">
      <c r="E455" s="582"/>
      <c r="F455" s="582"/>
      <c r="G455" s="583"/>
      <c r="H455" s="583"/>
      <c r="I455" s="582"/>
      <c r="J455" s="582"/>
      <c r="K455" s="582"/>
      <c r="L455" s="582"/>
      <c r="M455" s="582"/>
      <c r="N455" s="583"/>
      <c r="O455" s="583"/>
      <c r="P455" s="583"/>
      <c r="Q455" s="583"/>
      <c r="R455" s="583"/>
      <c r="S455" s="582"/>
      <c r="T455" s="582"/>
      <c r="U455" s="582"/>
      <c r="V455" s="582"/>
      <c r="W455" s="582"/>
      <c r="X455" s="582"/>
      <c r="Y455" s="582"/>
      <c r="Z455" s="582"/>
      <c r="AA455" s="582"/>
      <c r="AB455" s="582"/>
      <c r="AC455" s="582"/>
      <c r="AD455" s="582"/>
      <c r="AE455" s="582"/>
      <c r="AF455" s="582"/>
      <c r="AG455" s="582"/>
      <c r="AH455" s="582"/>
      <c r="AI455" s="582"/>
      <c r="AJ455" s="582"/>
      <c r="AK455" s="582"/>
    </row>
    <row r="456" spans="5:37">
      <c r="E456" s="582"/>
      <c r="F456" s="582"/>
      <c r="G456" s="583"/>
      <c r="H456" s="583"/>
      <c r="I456" s="582"/>
      <c r="J456" s="582"/>
      <c r="K456" s="582"/>
      <c r="L456" s="582"/>
      <c r="M456" s="582"/>
      <c r="N456" s="583"/>
      <c r="O456" s="583"/>
      <c r="P456" s="583"/>
      <c r="Q456" s="583"/>
      <c r="R456" s="583"/>
      <c r="S456" s="582"/>
      <c r="T456" s="582"/>
      <c r="U456" s="582"/>
      <c r="V456" s="582"/>
      <c r="W456" s="582"/>
      <c r="X456" s="582"/>
      <c r="Y456" s="582"/>
      <c r="Z456" s="582"/>
      <c r="AA456" s="582"/>
      <c r="AB456" s="582"/>
      <c r="AC456" s="582"/>
      <c r="AD456" s="582"/>
      <c r="AE456" s="582"/>
      <c r="AF456" s="582"/>
      <c r="AG456" s="582"/>
      <c r="AH456" s="582"/>
      <c r="AI456" s="582"/>
      <c r="AJ456" s="582"/>
      <c r="AK456" s="582"/>
    </row>
    <row r="457" spans="5:37">
      <c r="E457" s="582"/>
      <c r="F457" s="582"/>
      <c r="G457" s="583"/>
      <c r="H457" s="583"/>
      <c r="I457" s="582"/>
      <c r="J457" s="582"/>
      <c r="K457" s="582"/>
      <c r="L457" s="582"/>
      <c r="M457" s="582"/>
      <c r="N457" s="583"/>
      <c r="O457" s="583"/>
      <c r="P457" s="583"/>
      <c r="Q457" s="583"/>
      <c r="R457" s="583"/>
      <c r="S457" s="582"/>
      <c r="T457" s="582"/>
      <c r="U457" s="582"/>
      <c r="V457" s="582"/>
      <c r="W457" s="582"/>
      <c r="X457" s="582"/>
      <c r="Y457" s="582"/>
      <c r="Z457" s="582"/>
      <c r="AA457" s="582"/>
      <c r="AB457" s="582"/>
      <c r="AC457" s="582"/>
      <c r="AD457" s="582"/>
      <c r="AE457" s="582"/>
      <c r="AF457" s="582"/>
      <c r="AG457" s="582"/>
      <c r="AH457" s="582"/>
      <c r="AI457" s="582"/>
      <c r="AJ457" s="582"/>
      <c r="AK457" s="582"/>
    </row>
    <row r="458" spans="5:37">
      <c r="E458" s="582"/>
      <c r="F458" s="582"/>
      <c r="G458" s="583"/>
      <c r="H458" s="583"/>
      <c r="I458" s="582"/>
      <c r="J458" s="582"/>
      <c r="K458" s="582"/>
      <c r="L458" s="582"/>
      <c r="M458" s="582"/>
      <c r="N458" s="583"/>
      <c r="O458" s="583"/>
      <c r="P458" s="583"/>
      <c r="Q458" s="583"/>
      <c r="R458" s="583"/>
      <c r="S458" s="582"/>
      <c r="T458" s="582"/>
      <c r="U458" s="582"/>
      <c r="V458" s="582"/>
      <c r="W458" s="582"/>
      <c r="X458" s="582"/>
      <c r="Y458" s="582"/>
      <c r="Z458" s="582"/>
      <c r="AA458" s="582"/>
      <c r="AB458" s="582"/>
      <c r="AC458" s="582"/>
      <c r="AD458" s="582"/>
      <c r="AE458" s="582"/>
      <c r="AF458" s="582"/>
      <c r="AG458" s="582"/>
      <c r="AH458" s="582"/>
      <c r="AI458" s="582"/>
      <c r="AJ458" s="582"/>
      <c r="AK458" s="582"/>
    </row>
    <row r="459" spans="5:37">
      <c r="E459" s="582"/>
      <c r="F459" s="582"/>
      <c r="G459" s="583"/>
      <c r="H459" s="583"/>
      <c r="I459" s="582"/>
      <c r="J459" s="582"/>
      <c r="K459" s="582"/>
      <c r="L459" s="582"/>
      <c r="M459" s="582"/>
      <c r="N459" s="583"/>
      <c r="O459" s="583"/>
      <c r="P459" s="583"/>
      <c r="Q459" s="583"/>
      <c r="R459" s="583"/>
      <c r="S459" s="582"/>
      <c r="T459" s="582"/>
      <c r="U459" s="582"/>
      <c r="V459" s="582"/>
      <c r="W459" s="582"/>
      <c r="X459" s="582"/>
      <c r="Y459" s="582"/>
      <c r="Z459" s="582"/>
      <c r="AA459" s="582"/>
      <c r="AB459" s="582"/>
      <c r="AC459" s="582"/>
      <c r="AD459" s="582"/>
      <c r="AE459" s="582"/>
      <c r="AF459" s="582"/>
      <c r="AG459" s="582"/>
      <c r="AH459" s="582"/>
      <c r="AI459" s="582"/>
      <c r="AJ459" s="582"/>
      <c r="AK459" s="582"/>
    </row>
    <row r="460" spans="5:37">
      <c r="E460" s="582"/>
      <c r="F460" s="582"/>
      <c r="G460" s="583"/>
      <c r="H460" s="583"/>
      <c r="I460" s="582"/>
      <c r="J460" s="582"/>
      <c r="K460" s="582"/>
      <c r="L460" s="582"/>
      <c r="M460" s="582"/>
      <c r="N460" s="583"/>
      <c r="O460" s="583"/>
      <c r="P460" s="583"/>
      <c r="Q460" s="583"/>
      <c r="R460" s="583"/>
      <c r="S460" s="582"/>
      <c r="T460" s="582"/>
      <c r="U460" s="582"/>
      <c r="V460" s="582"/>
      <c r="W460" s="582"/>
      <c r="X460" s="582"/>
      <c r="Y460" s="582"/>
      <c r="Z460" s="582"/>
      <c r="AA460" s="582"/>
      <c r="AB460" s="582"/>
      <c r="AC460" s="582"/>
      <c r="AD460" s="582"/>
      <c r="AE460" s="582"/>
      <c r="AF460" s="582"/>
      <c r="AG460" s="582"/>
      <c r="AH460" s="582"/>
      <c r="AI460" s="582"/>
      <c r="AJ460" s="582"/>
      <c r="AK460" s="582"/>
    </row>
    <row r="461" spans="5:37">
      <c r="E461" s="582"/>
      <c r="F461" s="582"/>
      <c r="G461" s="583"/>
      <c r="H461" s="583"/>
      <c r="I461" s="582"/>
      <c r="J461" s="582"/>
      <c r="K461" s="582"/>
      <c r="L461" s="582"/>
      <c r="M461" s="582"/>
      <c r="N461" s="583"/>
      <c r="O461" s="583"/>
      <c r="P461" s="583"/>
      <c r="Q461" s="583"/>
      <c r="R461" s="583"/>
      <c r="S461" s="582"/>
      <c r="T461" s="582"/>
      <c r="U461" s="582"/>
      <c r="V461" s="582"/>
      <c r="W461" s="582"/>
      <c r="X461" s="582"/>
      <c r="Y461" s="582"/>
      <c r="Z461" s="582"/>
      <c r="AA461" s="582"/>
      <c r="AB461" s="582"/>
      <c r="AC461" s="582"/>
      <c r="AD461" s="582"/>
      <c r="AE461" s="582"/>
      <c r="AF461" s="582"/>
      <c r="AG461" s="582"/>
      <c r="AH461" s="582"/>
      <c r="AI461" s="582"/>
      <c r="AJ461" s="582"/>
      <c r="AK461" s="582"/>
    </row>
    <row r="462" spans="5:37">
      <c r="E462" s="582"/>
      <c r="F462" s="582"/>
      <c r="G462" s="583"/>
      <c r="H462" s="583"/>
      <c r="I462" s="582"/>
      <c r="J462" s="582"/>
      <c r="K462" s="582"/>
      <c r="L462" s="582"/>
      <c r="M462" s="582"/>
      <c r="N462" s="583"/>
      <c r="O462" s="583"/>
      <c r="P462" s="583"/>
      <c r="Q462" s="583"/>
      <c r="R462" s="583"/>
      <c r="S462" s="582"/>
      <c r="T462" s="582"/>
      <c r="U462" s="582"/>
      <c r="V462" s="582"/>
      <c r="W462" s="582"/>
      <c r="X462" s="582"/>
      <c r="Y462" s="582"/>
      <c r="Z462" s="582"/>
      <c r="AA462" s="582"/>
      <c r="AB462" s="582"/>
      <c r="AC462" s="582"/>
      <c r="AD462" s="582"/>
      <c r="AE462" s="582"/>
      <c r="AF462" s="582"/>
      <c r="AG462" s="582"/>
      <c r="AH462" s="582"/>
      <c r="AI462" s="582"/>
      <c r="AJ462" s="582"/>
      <c r="AK462" s="582"/>
    </row>
    <row r="463" spans="5:37">
      <c r="E463" s="582"/>
      <c r="F463" s="582"/>
      <c r="G463" s="583"/>
      <c r="H463" s="583"/>
      <c r="I463" s="582"/>
      <c r="J463" s="582"/>
      <c r="K463" s="582"/>
      <c r="L463" s="582"/>
      <c r="M463" s="582"/>
      <c r="N463" s="583"/>
      <c r="O463" s="583"/>
      <c r="P463" s="583"/>
      <c r="Q463" s="583"/>
      <c r="R463" s="583"/>
      <c r="S463" s="582"/>
      <c r="T463" s="582"/>
      <c r="U463" s="582"/>
      <c r="V463" s="582"/>
      <c r="W463" s="582"/>
      <c r="X463" s="582"/>
      <c r="Y463" s="582"/>
      <c r="Z463" s="582"/>
      <c r="AA463" s="582"/>
      <c r="AB463" s="582"/>
      <c r="AC463" s="582"/>
      <c r="AD463" s="582"/>
      <c r="AE463" s="582"/>
      <c r="AF463" s="582"/>
      <c r="AG463" s="582"/>
      <c r="AH463" s="582"/>
      <c r="AI463" s="582"/>
      <c r="AJ463" s="582"/>
      <c r="AK463" s="582"/>
    </row>
    <row r="464" spans="5:37">
      <c r="E464" s="582"/>
      <c r="F464" s="582"/>
      <c r="G464" s="583"/>
      <c r="H464" s="583"/>
      <c r="I464" s="582"/>
      <c r="J464" s="582"/>
      <c r="K464" s="582"/>
      <c r="L464" s="582"/>
      <c r="M464" s="582"/>
      <c r="N464" s="583"/>
      <c r="O464" s="583"/>
      <c r="P464" s="583"/>
      <c r="Q464" s="583"/>
      <c r="R464" s="583"/>
      <c r="S464" s="582"/>
      <c r="T464" s="582"/>
      <c r="U464" s="582"/>
      <c r="V464" s="582"/>
      <c r="W464" s="582"/>
      <c r="X464" s="582"/>
      <c r="Y464" s="582"/>
      <c r="Z464" s="582"/>
      <c r="AA464" s="582"/>
      <c r="AB464" s="582"/>
      <c r="AC464" s="582"/>
      <c r="AD464" s="582"/>
      <c r="AE464" s="582"/>
      <c r="AF464" s="582"/>
      <c r="AG464" s="582"/>
      <c r="AH464" s="582"/>
      <c r="AI464" s="582"/>
      <c r="AJ464" s="582"/>
      <c r="AK464" s="582"/>
    </row>
    <row r="465" spans="5:37">
      <c r="E465" s="582"/>
      <c r="F465" s="582"/>
      <c r="G465" s="583"/>
      <c r="H465" s="583"/>
      <c r="I465" s="582"/>
      <c r="J465" s="582"/>
      <c r="K465" s="582"/>
      <c r="L465" s="582"/>
      <c r="M465" s="582"/>
      <c r="N465" s="583"/>
      <c r="O465" s="583"/>
      <c r="P465" s="583"/>
      <c r="Q465" s="583"/>
      <c r="R465" s="583"/>
      <c r="S465" s="582"/>
      <c r="T465" s="582"/>
      <c r="U465" s="582"/>
      <c r="V465" s="582"/>
      <c r="W465" s="582"/>
      <c r="X465" s="582"/>
      <c r="Y465" s="582"/>
      <c r="Z465" s="582"/>
      <c r="AA465" s="582"/>
      <c r="AB465" s="582"/>
      <c r="AC465" s="582"/>
      <c r="AD465" s="582"/>
      <c r="AE465" s="582"/>
      <c r="AF465" s="582"/>
      <c r="AG465" s="582"/>
      <c r="AH465" s="582"/>
      <c r="AI465" s="582"/>
      <c r="AJ465" s="582"/>
      <c r="AK465" s="582"/>
    </row>
    <row r="466" spans="5:37">
      <c r="E466" s="582"/>
      <c r="F466" s="582"/>
      <c r="G466" s="583"/>
      <c r="H466" s="583"/>
      <c r="I466" s="582"/>
      <c r="J466" s="582"/>
      <c r="K466" s="582"/>
      <c r="L466" s="582"/>
      <c r="M466" s="582"/>
      <c r="N466" s="583"/>
      <c r="O466" s="583"/>
      <c r="P466" s="583"/>
      <c r="Q466" s="583"/>
      <c r="R466" s="583"/>
      <c r="S466" s="582"/>
      <c r="T466" s="582"/>
      <c r="U466" s="582"/>
      <c r="V466" s="582"/>
      <c r="W466" s="582"/>
      <c r="X466" s="582"/>
      <c r="Y466" s="582"/>
      <c r="Z466" s="582"/>
      <c r="AA466" s="582"/>
      <c r="AB466" s="582"/>
      <c r="AC466" s="582"/>
      <c r="AD466" s="582"/>
      <c r="AE466" s="582"/>
      <c r="AF466" s="582"/>
      <c r="AG466" s="582"/>
      <c r="AH466" s="582"/>
      <c r="AI466" s="582"/>
      <c r="AJ466" s="582"/>
      <c r="AK466" s="582"/>
    </row>
    <row r="467" spans="5:37">
      <c r="E467" s="582"/>
      <c r="F467" s="582"/>
      <c r="G467" s="583"/>
      <c r="H467" s="583"/>
      <c r="I467" s="582"/>
      <c r="J467" s="582"/>
      <c r="K467" s="582"/>
      <c r="L467" s="582"/>
      <c r="M467" s="582"/>
      <c r="N467" s="583"/>
      <c r="O467" s="583"/>
      <c r="P467" s="583"/>
      <c r="Q467" s="583"/>
      <c r="R467" s="583"/>
      <c r="S467" s="582"/>
      <c r="T467" s="582"/>
      <c r="U467" s="582"/>
      <c r="V467" s="582"/>
      <c r="W467" s="582"/>
      <c r="X467" s="582"/>
      <c r="Y467" s="582"/>
      <c r="Z467" s="582"/>
      <c r="AA467" s="582"/>
      <c r="AB467" s="582"/>
      <c r="AC467" s="582"/>
      <c r="AD467" s="582"/>
      <c r="AE467" s="582"/>
      <c r="AF467" s="582"/>
      <c r="AG467" s="582"/>
      <c r="AH467" s="582"/>
      <c r="AI467" s="582"/>
      <c r="AJ467" s="582"/>
      <c r="AK467" s="582"/>
    </row>
    <row r="468" spans="5:37">
      <c r="E468" s="582"/>
      <c r="F468" s="582"/>
      <c r="G468" s="583"/>
      <c r="H468" s="583"/>
      <c r="I468" s="582"/>
      <c r="J468" s="582"/>
      <c r="K468" s="582"/>
      <c r="L468" s="582"/>
      <c r="M468" s="582"/>
      <c r="N468" s="583"/>
      <c r="O468" s="583"/>
      <c r="P468" s="583"/>
      <c r="Q468" s="583"/>
      <c r="R468" s="583"/>
      <c r="S468" s="582"/>
      <c r="T468" s="582"/>
      <c r="U468" s="582"/>
      <c r="V468" s="582"/>
      <c r="W468" s="582"/>
      <c r="X468" s="582"/>
      <c r="Y468" s="582"/>
      <c r="Z468" s="582"/>
      <c r="AA468" s="582"/>
      <c r="AB468" s="582"/>
      <c r="AC468" s="582"/>
      <c r="AD468" s="582"/>
      <c r="AE468" s="582"/>
      <c r="AF468" s="582"/>
      <c r="AG468" s="582"/>
      <c r="AH468" s="582"/>
      <c r="AI468" s="582"/>
      <c r="AJ468" s="582"/>
      <c r="AK468" s="582"/>
    </row>
    <row r="469" spans="5:37">
      <c r="E469" s="582"/>
      <c r="F469" s="582"/>
      <c r="G469" s="583"/>
      <c r="H469" s="583"/>
      <c r="I469" s="582"/>
      <c r="J469" s="582"/>
      <c r="K469" s="582"/>
      <c r="L469" s="582"/>
      <c r="M469" s="582"/>
      <c r="N469" s="583"/>
      <c r="O469" s="583"/>
      <c r="P469" s="583"/>
      <c r="Q469" s="583"/>
      <c r="R469" s="583"/>
      <c r="S469" s="582"/>
      <c r="T469" s="582"/>
      <c r="U469" s="582"/>
      <c r="V469" s="582"/>
      <c r="W469" s="582"/>
      <c r="X469" s="582"/>
      <c r="Y469" s="582"/>
      <c r="Z469" s="582"/>
      <c r="AA469" s="582"/>
      <c r="AB469" s="582"/>
      <c r="AC469" s="582"/>
      <c r="AD469" s="582"/>
      <c r="AE469" s="582"/>
      <c r="AF469" s="582"/>
      <c r="AG469" s="582"/>
      <c r="AH469" s="582"/>
      <c r="AI469" s="582"/>
      <c r="AJ469" s="582"/>
      <c r="AK469" s="582"/>
    </row>
    <row r="470" spans="5:37">
      <c r="E470" s="582"/>
      <c r="F470" s="582"/>
      <c r="G470" s="583"/>
      <c r="H470" s="583"/>
      <c r="I470" s="582"/>
      <c r="J470" s="582"/>
      <c r="K470" s="582"/>
      <c r="L470" s="582"/>
      <c r="M470" s="582"/>
      <c r="N470" s="583"/>
      <c r="O470" s="583"/>
      <c r="P470" s="583"/>
      <c r="Q470" s="583"/>
      <c r="R470" s="583"/>
      <c r="S470" s="582"/>
      <c r="T470" s="582"/>
      <c r="U470" s="582"/>
      <c r="V470" s="582"/>
      <c r="W470" s="582"/>
      <c r="X470" s="582"/>
      <c r="Y470" s="582"/>
      <c r="Z470" s="582"/>
      <c r="AA470" s="582"/>
      <c r="AB470" s="582"/>
      <c r="AC470" s="582"/>
      <c r="AD470" s="582"/>
      <c r="AE470" s="582"/>
      <c r="AF470" s="582"/>
      <c r="AG470" s="582"/>
      <c r="AH470" s="582"/>
      <c r="AI470" s="582"/>
      <c r="AJ470" s="582"/>
      <c r="AK470" s="582"/>
    </row>
    <row r="471" spans="5:37">
      <c r="E471" s="582"/>
      <c r="F471" s="582"/>
      <c r="G471" s="583"/>
      <c r="H471" s="583"/>
      <c r="I471" s="582"/>
      <c r="J471" s="582"/>
      <c r="K471" s="582"/>
      <c r="L471" s="582"/>
      <c r="M471" s="582"/>
      <c r="N471" s="583"/>
      <c r="O471" s="583"/>
      <c r="P471" s="583"/>
      <c r="Q471" s="583"/>
      <c r="R471" s="583"/>
      <c r="S471" s="582"/>
      <c r="T471" s="582"/>
      <c r="U471" s="582"/>
      <c r="V471" s="582"/>
      <c r="W471" s="582"/>
      <c r="X471" s="582"/>
      <c r="Y471" s="582"/>
      <c r="Z471" s="582"/>
      <c r="AA471" s="582"/>
      <c r="AB471" s="582"/>
      <c r="AC471" s="582"/>
      <c r="AD471" s="582"/>
      <c r="AE471" s="582"/>
      <c r="AF471" s="582"/>
      <c r="AG471" s="582"/>
      <c r="AH471" s="582"/>
      <c r="AI471" s="582"/>
      <c r="AJ471" s="582"/>
      <c r="AK471" s="582"/>
    </row>
    <row r="472" spans="5:37">
      <c r="E472" s="582"/>
      <c r="F472" s="582"/>
      <c r="G472" s="583"/>
      <c r="H472" s="583"/>
      <c r="I472" s="582"/>
      <c r="J472" s="582"/>
      <c r="K472" s="582"/>
      <c r="L472" s="582"/>
      <c r="M472" s="582"/>
      <c r="N472" s="583"/>
      <c r="O472" s="583"/>
      <c r="P472" s="583"/>
      <c r="Q472" s="583"/>
      <c r="R472" s="583"/>
      <c r="S472" s="582"/>
      <c r="T472" s="582"/>
      <c r="U472" s="582"/>
      <c r="V472" s="582"/>
      <c r="W472" s="582"/>
      <c r="X472" s="582"/>
      <c r="Y472" s="582"/>
      <c r="Z472" s="582"/>
      <c r="AA472" s="582"/>
      <c r="AB472" s="582"/>
      <c r="AC472" s="582"/>
      <c r="AD472" s="582"/>
      <c r="AE472" s="582"/>
      <c r="AF472" s="582"/>
      <c r="AG472" s="582"/>
      <c r="AH472" s="582"/>
      <c r="AI472" s="582"/>
      <c r="AJ472" s="582"/>
      <c r="AK472" s="582"/>
    </row>
    <row r="473" spans="5:37">
      <c r="E473" s="582"/>
      <c r="F473" s="582"/>
      <c r="G473" s="583"/>
      <c r="H473" s="583"/>
      <c r="I473" s="582"/>
      <c r="J473" s="582"/>
      <c r="K473" s="582"/>
      <c r="L473" s="582"/>
      <c r="M473" s="582"/>
      <c r="N473" s="583"/>
      <c r="O473" s="583"/>
      <c r="P473" s="583"/>
      <c r="Q473" s="583"/>
      <c r="R473" s="583"/>
      <c r="S473" s="582"/>
      <c r="T473" s="582"/>
      <c r="U473" s="582"/>
      <c r="V473" s="582"/>
      <c r="W473" s="582"/>
      <c r="X473" s="582"/>
      <c r="Y473" s="582"/>
      <c r="Z473" s="582"/>
      <c r="AA473" s="582"/>
      <c r="AB473" s="582"/>
      <c r="AC473" s="582"/>
      <c r="AD473" s="582"/>
      <c r="AE473" s="582"/>
      <c r="AF473" s="582"/>
      <c r="AG473" s="582"/>
      <c r="AH473" s="582"/>
      <c r="AI473" s="582"/>
      <c r="AJ473" s="582"/>
      <c r="AK473" s="582"/>
    </row>
    <row r="474" spans="5:37">
      <c r="E474" s="582"/>
      <c r="F474" s="582"/>
      <c r="G474" s="583"/>
      <c r="H474" s="583"/>
      <c r="I474" s="582"/>
      <c r="J474" s="582"/>
      <c r="K474" s="582"/>
      <c r="L474" s="582"/>
      <c r="M474" s="582"/>
      <c r="N474" s="583"/>
      <c r="O474" s="583"/>
      <c r="P474" s="583"/>
      <c r="Q474" s="583"/>
      <c r="R474" s="583"/>
      <c r="S474" s="582"/>
      <c r="T474" s="582"/>
      <c r="U474" s="582"/>
      <c r="V474" s="582"/>
      <c r="W474" s="582"/>
      <c r="X474" s="582"/>
      <c r="Y474" s="582"/>
      <c r="Z474" s="582"/>
      <c r="AA474" s="582"/>
      <c r="AB474" s="582"/>
      <c r="AC474" s="582"/>
      <c r="AD474" s="582"/>
      <c r="AE474" s="582"/>
      <c r="AF474" s="582"/>
      <c r="AG474" s="582"/>
      <c r="AH474" s="582"/>
      <c r="AI474" s="582"/>
      <c r="AJ474" s="582"/>
      <c r="AK474" s="582"/>
    </row>
    <row r="475" spans="5:37">
      <c r="E475" s="582"/>
      <c r="F475" s="582"/>
      <c r="G475" s="583"/>
      <c r="H475" s="583"/>
      <c r="I475" s="582"/>
      <c r="J475" s="582"/>
      <c r="K475" s="582"/>
      <c r="L475" s="582"/>
      <c r="M475" s="582"/>
      <c r="N475" s="583"/>
      <c r="O475" s="583"/>
      <c r="P475" s="583"/>
      <c r="Q475" s="583"/>
      <c r="R475" s="583"/>
      <c r="S475" s="582"/>
      <c r="T475" s="582"/>
      <c r="U475" s="582"/>
      <c r="V475" s="582"/>
      <c r="W475" s="582"/>
      <c r="X475" s="582"/>
      <c r="Y475" s="582"/>
      <c r="Z475" s="582"/>
      <c r="AA475" s="582"/>
      <c r="AB475" s="582"/>
      <c r="AC475" s="582"/>
      <c r="AD475" s="582"/>
      <c r="AE475" s="582"/>
      <c r="AF475" s="582"/>
      <c r="AG475" s="582"/>
      <c r="AH475" s="582"/>
      <c r="AI475" s="582"/>
      <c r="AJ475" s="582"/>
      <c r="AK475" s="582"/>
    </row>
    <row r="476" spans="5:37">
      <c r="E476" s="582"/>
      <c r="F476" s="582"/>
      <c r="G476" s="583"/>
      <c r="H476" s="583"/>
      <c r="I476" s="582"/>
      <c r="J476" s="582"/>
      <c r="K476" s="582"/>
      <c r="L476" s="582"/>
      <c r="M476" s="582"/>
      <c r="N476" s="583"/>
      <c r="O476" s="583"/>
      <c r="P476" s="583"/>
      <c r="Q476" s="583"/>
      <c r="R476" s="583"/>
      <c r="S476" s="582"/>
      <c r="T476" s="582"/>
      <c r="U476" s="582"/>
      <c r="V476" s="582"/>
      <c r="W476" s="582"/>
      <c r="X476" s="582"/>
      <c r="Y476" s="582"/>
      <c r="Z476" s="582"/>
      <c r="AA476" s="582"/>
      <c r="AB476" s="582"/>
      <c r="AC476" s="582"/>
      <c r="AD476" s="582"/>
      <c r="AE476" s="582"/>
      <c r="AF476" s="582"/>
      <c r="AG476" s="582"/>
      <c r="AH476" s="582"/>
      <c r="AI476" s="582"/>
      <c r="AJ476" s="582"/>
      <c r="AK476" s="582"/>
    </row>
    <row r="477" spans="5:37">
      <c r="E477" s="582"/>
      <c r="F477" s="582"/>
      <c r="G477" s="583"/>
      <c r="H477" s="583"/>
      <c r="I477" s="582"/>
      <c r="J477" s="582"/>
      <c r="K477" s="582"/>
      <c r="L477" s="582"/>
      <c r="M477" s="582"/>
      <c r="N477" s="583"/>
      <c r="O477" s="583"/>
      <c r="P477" s="583"/>
      <c r="Q477" s="583"/>
      <c r="R477" s="583"/>
      <c r="S477" s="582"/>
      <c r="T477" s="582"/>
      <c r="U477" s="582"/>
      <c r="V477" s="582"/>
      <c r="W477" s="582"/>
      <c r="X477" s="582"/>
      <c r="Y477" s="582"/>
      <c r="Z477" s="582"/>
      <c r="AA477" s="582"/>
      <c r="AB477" s="582"/>
      <c r="AC477" s="582"/>
      <c r="AD477" s="582"/>
      <c r="AE477" s="582"/>
      <c r="AF477" s="582"/>
      <c r="AG477" s="582"/>
      <c r="AH477" s="582"/>
      <c r="AI477" s="582"/>
      <c r="AJ477" s="582"/>
      <c r="AK477" s="582"/>
    </row>
    <row r="478" spans="5:37">
      <c r="E478" s="582"/>
      <c r="F478" s="582"/>
      <c r="G478" s="583"/>
      <c r="H478" s="583"/>
      <c r="I478" s="582"/>
      <c r="J478" s="582"/>
      <c r="K478" s="582"/>
      <c r="L478" s="582"/>
      <c r="M478" s="582"/>
      <c r="N478" s="583"/>
      <c r="O478" s="583"/>
      <c r="P478" s="583"/>
      <c r="Q478" s="583"/>
      <c r="R478" s="583"/>
      <c r="S478" s="582"/>
      <c r="T478" s="582"/>
      <c r="U478" s="582"/>
      <c r="V478" s="582"/>
      <c r="W478" s="582"/>
      <c r="X478" s="582"/>
      <c r="Y478" s="582"/>
      <c r="Z478" s="582"/>
      <c r="AA478" s="582"/>
      <c r="AB478" s="582"/>
      <c r="AC478" s="582"/>
      <c r="AD478" s="582"/>
      <c r="AE478" s="582"/>
      <c r="AF478" s="582"/>
      <c r="AG478" s="582"/>
      <c r="AH478" s="582"/>
      <c r="AI478" s="582"/>
      <c r="AJ478" s="582"/>
      <c r="AK478" s="582"/>
    </row>
    <row r="479" spans="5:37">
      <c r="E479" s="582"/>
      <c r="F479" s="582"/>
      <c r="G479" s="583"/>
      <c r="H479" s="583"/>
      <c r="I479" s="582"/>
      <c r="J479" s="582"/>
      <c r="K479" s="582"/>
      <c r="L479" s="582"/>
      <c r="M479" s="582"/>
      <c r="N479" s="583"/>
      <c r="O479" s="583"/>
      <c r="P479" s="583"/>
      <c r="Q479" s="583"/>
      <c r="R479" s="583"/>
      <c r="S479" s="582"/>
      <c r="T479" s="582"/>
      <c r="U479" s="582"/>
      <c r="V479" s="582"/>
      <c r="W479" s="582"/>
      <c r="X479" s="582"/>
      <c r="Y479" s="582"/>
      <c r="Z479" s="582"/>
      <c r="AA479" s="582"/>
      <c r="AB479" s="582"/>
      <c r="AC479" s="582"/>
      <c r="AD479" s="582"/>
      <c r="AE479" s="582"/>
      <c r="AF479" s="582"/>
      <c r="AG479" s="582"/>
      <c r="AH479" s="582"/>
      <c r="AI479" s="582"/>
      <c r="AJ479" s="582"/>
      <c r="AK479" s="582"/>
    </row>
    <row r="480" spans="5:37">
      <c r="E480" s="582"/>
      <c r="F480" s="582"/>
      <c r="G480" s="583"/>
      <c r="H480" s="583"/>
      <c r="I480" s="582"/>
      <c r="J480" s="582"/>
      <c r="K480" s="582"/>
      <c r="L480" s="582"/>
      <c r="M480" s="582"/>
      <c r="N480" s="583"/>
      <c r="O480" s="583"/>
      <c r="P480" s="583"/>
      <c r="Q480" s="583"/>
      <c r="R480" s="583"/>
      <c r="S480" s="582"/>
      <c r="T480" s="582"/>
      <c r="U480" s="582"/>
      <c r="V480" s="582"/>
      <c r="W480" s="582"/>
      <c r="X480" s="582"/>
      <c r="Y480" s="582"/>
      <c r="Z480" s="582"/>
      <c r="AA480" s="582"/>
      <c r="AB480" s="582"/>
      <c r="AC480" s="582"/>
      <c r="AD480" s="582"/>
      <c r="AE480" s="582"/>
      <c r="AF480" s="582"/>
      <c r="AG480" s="582"/>
      <c r="AH480" s="582"/>
      <c r="AI480" s="582"/>
      <c r="AJ480" s="582"/>
      <c r="AK480" s="582"/>
    </row>
    <row r="481" spans="5:37">
      <c r="E481" s="582"/>
      <c r="F481" s="582"/>
      <c r="G481" s="583"/>
      <c r="H481" s="583"/>
      <c r="I481" s="582"/>
      <c r="J481" s="582"/>
      <c r="K481" s="582"/>
      <c r="L481" s="582"/>
      <c r="M481" s="582"/>
      <c r="N481" s="583"/>
      <c r="O481" s="583"/>
      <c r="P481" s="583"/>
      <c r="Q481" s="583"/>
      <c r="R481" s="583"/>
      <c r="S481" s="582"/>
      <c r="T481" s="582"/>
      <c r="U481" s="582"/>
      <c r="V481" s="582"/>
      <c r="W481" s="582"/>
      <c r="X481" s="582"/>
      <c r="Y481" s="582"/>
      <c r="Z481" s="582"/>
      <c r="AA481" s="582"/>
      <c r="AB481" s="582"/>
      <c r="AC481" s="582"/>
      <c r="AD481" s="582"/>
      <c r="AE481" s="582"/>
      <c r="AF481" s="582"/>
      <c r="AG481" s="582"/>
      <c r="AH481" s="582"/>
      <c r="AI481" s="582"/>
      <c r="AJ481" s="582"/>
      <c r="AK481" s="582"/>
    </row>
    <row r="482" spans="5:37">
      <c r="E482" s="582"/>
      <c r="F482" s="582"/>
      <c r="G482" s="583"/>
      <c r="H482" s="583"/>
      <c r="I482" s="582"/>
      <c r="J482" s="582"/>
      <c r="K482" s="582"/>
      <c r="L482" s="582"/>
      <c r="M482" s="582"/>
      <c r="N482" s="583"/>
      <c r="O482" s="583"/>
      <c r="P482" s="583"/>
      <c r="Q482" s="583"/>
      <c r="R482" s="583"/>
      <c r="S482" s="582"/>
      <c r="T482" s="582"/>
      <c r="U482" s="582"/>
      <c r="V482" s="582"/>
      <c r="W482" s="582"/>
      <c r="X482" s="582"/>
      <c r="Y482" s="582"/>
      <c r="Z482" s="582"/>
      <c r="AA482" s="582"/>
      <c r="AB482" s="582"/>
      <c r="AC482" s="582"/>
      <c r="AD482" s="582"/>
      <c r="AE482" s="582"/>
      <c r="AF482" s="582"/>
      <c r="AG482" s="582"/>
      <c r="AH482" s="582"/>
      <c r="AI482" s="582"/>
      <c r="AJ482" s="582"/>
      <c r="AK482" s="582"/>
    </row>
    <row r="483" spans="5:37">
      <c r="E483" s="582"/>
      <c r="F483" s="582"/>
      <c r="G483" s="583"/>
      <c r="H483" s="583"/>
      <c r="I483" s="582"/>
      <c r="J483" s="582"/>
      <c r="K483" s="582"/>
      <c r="L483" s="582"/>
      <c r="M483" s="582"/>
      <c r="N483" s="583"/>
      <c r="O483" s="583"/>
      <c r="P483" s="583"/>
      <c r="Q483" s="583"/>
      <c r="R483" s="583"/>
      <c r="S483" s="582"/>
      <c r="T483" s="582"/>
      <c r="U483" s="582"/>
      <c r="V483" s="582"/>
      <c r="W483" s="582"/>
      <c r="X483" s="582"/>
      <c r="Y483" s="582"/>
      <c r="Z483" s="582"/>
      <c r="AA483" s="582"/>
      <c r="AB483" s="582"/>
      <c r="AC483" s="582"/>
      <c r="AD483" s="582"/>
      <c r="AE483" s="582"/>
      <c r="AF483" s="582"/>
      <c r="AG483" s="582"/>
      <c r="AH483" s="582"/>
      <c r="AI483" s="582"/>
      <c r="AJ483" s="582"/>
      <c r="AK483" s="582"/>
    </row>
    <row r="484" spans="5:37">
      <c r="E484" s="582"/>
      <c r="F484" s="582"/>
      <c r="G484" s="583"/>
      <c r="H484" s="583"/>
      <c r="I484" s="582"/>
      <c r="J484" s="582"/>
      <c r="K484" s="582"/>
      <c r="L484" s="582"/>
      <c r="M484" s="582"/>
      <c r="N484" s="583"/>
      <c r="O484" s="583"/>
      <c r="P484" s="583"/>
      <c r="Q484" s="583"/>
      <c r="R484" s="583"/>
      <c r="S484" s="582"/>
      <c r="T484" s="582"/>
      <c r="U484" s="582"/>
      <c r="V484" s="582"/>
      <c r="W484" s="582"/>
      <c r="X484" s="582"/>
      <c r="Y484" s="582"/>
      <c r="Z484" s="582"/>
      <c r="AA484" s="582"/>
      <c r="AB484" s="582"/>
      <c r="AC484" s="582"/>
      <c r="AD484" s="582"/>
      <c r="AE484" s="582"/>
      <c r="AF484" s="582"/>
      <c r="AG484" s="582"/>
      <c r="AH484" s="582"/>
      <c r="AI484" s="582"/>
      <c r="AJ484" s="582"/>
      <c r="AK484" s="582"/>
    </row>
    <row r="485" spans="5:37">
      <c r="E485" s="582"/>
      <c r="F485" s="582"/>
      <c r="G485" s="583"/>
      <c r="H485" s="583"/>
      <c r="I485" s="582"/>
      <c r="J485" s="582"/>
      <c r="K485" s="582"/>
      <c r="L485" s="582"/>
      <c r="M485" s="582"/>
      <c r="N485" s="583"/>
      <c r="O485" s="583"/>
      <c r="P485" s="583"/>
      <c r="Q485" s="583"/>
      <c r="R485" s="583"/>
      <c r="S485" s="582"/>
      <c r="T485" s="582"/>
      <c r="U485" s="582"/>
      <c r="V485" s="582"/>
      <c r="W485" s="582"/>
      <c r="X485" s="582"/>
      <c r="Y485" s="582"/>
      <c r="Z485" s="582"/>
      <c r="AA485" s="582"/>
      <c r="AB485" s="582"/>
      <c r="AC485" s="582"/>
      <c r="AD485" s="582"/>
      <c r="AE485" s="582"/>
      <c r="AF485" s="582"/>
      <c r="AG485" s="582"/>
      <c r="AH485" s="582"/>
      <c r="AI485" s="582"/>
      <c r="AJ485" s="582"/>
      <c r="AK485" s="582"/>
    </row>
    <row r="486" spans="5:37">
      <c r="E486" s="582"/>
      <c r="F486" s="582"/>
      <c r="G486" s="583"/>
      <c r="H486" s="583"/>
      <c r="I486" s="582"/>
      <c r="J486" s="582"/>
      <c r="K486" s="582"/>
      <c r="L486" s="582"/>
      <c r="M486" s="582"/>
      <c r="N486" s="583"/>
      <c r="O486" s="583"/>
      <c r="P486" s="583"/>
      <c r="Q486" s="583"/>
      <c r="R486" s="583"/>
      <c r="S486" s="582"/>
      <c r="T486" s="582"/>
      <c r="U486" s="582"/>
      <c r="V486" s="582"/>
      <c r="W486" s="582"/>
      <c r="X486" s="582"/>
      <c r="Y486" s="582"/>
      <c r="Z486" s="582"/>
      <c r="AA486" s="582"/>
      <c r="AB486" s="582"/>
      <c r="AC486" s="582"/>
      <c r="AD486" s="582"/>
      <c r="AE486" s="582"/>
      <c r="AF486" s="582"/>
      <c r="AG486" s="582"/>
      <c r="AH486" s="582"/>
      <c r="AI486" s="582"/>
      <c r="AJ486" s="582"/>
      <c r="AK486" s="582"/>
    </row>
  </sheetData>
  <mergeCells count="17">
    <mergeCell ref="B121:B125"/>
    <mergeCell ref="B76:B92"/>
    <mergeCell ref="B59:B66"/>
    <mergeCell ref="B69:B70"/>
    <mergeCell ref="B94:B104"/>
    <mergeCell ref="B105:B111"/>
    <mergeCell ref="B112:B120"/>
    <mergeCell ref="C69:D70"/>
    <mergeCell ref="B2:T2"/>
    <mergeCell ref="B3:T3"/>
    <mergeCell ref="C126:D126"/>
    <mergeCell ref="E5:L5"/>
    <mergeCell ref="B71:B75"/>
    <mergeCell ref="B5:B6"/>
    <mergeCell ref="C5:D6"/>
    <mergeCell ref="B7:B27"/>
    <mergeCell ref="B28:B58"/>
  </mergeCells>
  <printOptions horizontalCentered="1"/>
  <pageMargins left="0.86614173228346458" right="0.98425196850393704" top="0.86614173228346458" bottom="0.94488188976377963" header="0.51181102362204722" footer="0.51181102362204722"/>
  <pageSetup scale="63" orientation="portrait" r:id="rId1"/>
  <headerFooter alignWithMargins="0">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8EB2-FB2E-41E7-BBDA-EADA8FC6BFB4}">
  <dimension ref="A1:AN493"/>
  <sheetViews>
    <sheetView view="pageBreakPreview" zoomScaleNormal="100" zoomScaleSheetLayoutView="100" workbookViewId="0">
      <selection sqref="A1:S65536"/>
    </sheetView>
  </sheetViews>
  <sheetFormatPr baseColWidth="10" defaultRowHeight="12.75"/>
  <cols>
    <col min="1" max="1" width="3" style="365" customWidth="1"/>
    <col min="2" max="2" width="6.140625" style="62" customWidth="1"/>
    <col min="3" max="3" width="1.5703125" style="62" customWidth="1"/>
    <col min="4" max="4" width="59.140625" style="12" bestFit="1" customWidth="1"/>
    <col min="5" max="6" width="5.42578125" style="262" customWidth="1"/>
    <col min="7" max="7" width="6.140625" style="262" customWidth="1"/>
    <col min="8" max="8" width="0.28515625" style="262" customWidth="1"/>
    <col min="9" max="9" width="5.42578125" style="262" customWidth="1"/>
    <col min="10" max="10" width="5.42578125" style="220" customWidth="1"/>
    <col min="11" max="11" width="6.140625" style="262" customWidth="1"/>
    <col min="12" max="12" width="0.28515625" style="262" customWidth="1"/>
    <col min="13" max="14" width="5.42578125" style="262" customWidth="1"/>
    <col min="15" max="15" width="6.140625" style="262" customWidth="1"/>
    <col min="16" max="16" width="0.28515625" style="262" customWidth="1"/>
    <col min="17" max="18" width="5.42578125" style="262" customWidth="1"/>
    <col min="19" max="19" width="7.5703125" style="262" bestFit="1" customWidth="1"/>
    <col min="20" max="21" width="11.42578125" style="62"/>
    <col min="22" max="22" width="4.7109375" style="62" customWidth="1"/>
    <col min="23" max="23" width="5" style="62" customWidth="1"/>
    <col min="24" max="24" width="2.28515625" style="62" customWidth="1"/>
    <col min="25" max="25" width="26" style="62" customWidth="1"/>
    <col min="26" max="26" width="8" style="62" customWidth="1"/>
    <col min="27" max="27" width="1" style="62" customWidth="1"/>
    <col min="28" max="28" width="6.7109375" style="62" customWidth="1"/>
    <col min="29" max="29" width="1" style="62" customWidth="1"/>
    <col min="30" max="30" width="6.7109375" style="62" customWidth="1"/>
    <col min="31" max="31" width="1" style="62" customWidth="1"/>
    <col min="32" max="32" width="6.7109375" style="62" customWidth="1"/>
    <col min="33" max="33" width="1" style="62" customWidth="1"/>
    <col min="34" max="34" width="6.7109375" style="62" customWidth="1"/>
    <col min="35" max="35" width="1" style="62" customWidth="1"/>
    <col min="36" max="36" width="6.7109375" style="62" customWidth="1"/>
    <col min="37" max="37" width="1" style="62" customWidth="1"/>
    <col min="38" max="39" width="6.7109375" style="62" customWidth="1"/>
    <col min="40" max="16384" width="11.42578125" style="62"/>
  </cols>
  <sheetData>
    <row r="1" spans="1:40" ht="3.75" customHeight="1">
      <c r="I1" s="316"/>
      <c r="J1" s="261"/>
      <c r="K1" s="316"/>
      <c r="L1" s="316"/>
      <c r="M1" s="316"/>
      <c r="N1" s="316"/>
      <c r="O1" s="316"/>
      <c r="P1" s="316"/>
      <c r="Q1" s="316"/>
      <c r="R1" s="316"/>
      <c r="S1" s="316"/>
      <c r="T1" s="82"/>
      <c r="U1" s="82"/>
    </row>
    <row r="2" spans="1:40" ht="12.75" customHeight="1">
      <c r="B2" s="1552" t="s">
        <v>1098</v>
      </c>
      <c r="C2" s="1552"/>
      <c r="D2" s="1552"/>
      <c r="E2" s="1552"/>
      <c r="F2" s="1552"/>
      <c r="G2" s="1552"/>
      <c r="H2" s="1552"/>
      <c r="I2" s="1552"/>
      <c r="J2" s="1552"/>
      <c r="K2" s="1552"/>
      <c r="L2" s="1552"/>
      <c r="M2" s="1552"/>
      <c r="N2" s="1552"/>
      <c r="O2" s="1552"/>
      <c r="P2" s="1552"/>
      <c r="Q2" s="1552"/>
      <c r="R2" s="1552"/>
      <c r="S2" s="1552"/>
      <c r="T2" s="82"/>
      <c r="W2" s="1552"/>
      <c r="X2" s="1552"/>
      <c r="Y2" s="1552"/>
      <c r="Z2" s="1552"/>
      <c r="AA2" s="1552"/>
      <c r="AB2" s="1552"/>
      <c r="AC2" s="1552"/>
      <c r="AD2" s="1552"/>
      <c r="AE2" s="1552"/>
      <c r="AF2" s="1552"/>
      <c r="AG2" s="1552"/>
      <c r="AH2" s="1552"/>
      <c r="AI2" s="1552"/>
      <c r="AJ2" s="1552"/>
      <c r="AK2" s="1552"/>
    </row>
    <row r="3" spans="1:40" ht="12.75" customHeight="1">
      <c r="A3" s="532"/>
      <c r="B3" s="1552" t="s">
        <v>55</v>
      </c>
      <c r="C3" s="1552"/>
      <c r="D3" s="1552"/>
      <c r="E3" s="1552"/>
      <c r="F3" s="1552"/>
      <c r="G3" s="1552"/>
      <c r="H3" s="1552"/>
      <c r="I3" s="1552"/>
      <c r="J3" s="1552"/>
      <c r="K3" s="1552"/>
      <c r="L3" s="1552"/>
      <c r="M3" s="1552"/>
      <c r="N3" s="1552"/>
      <c r="O3" s="1552"/>
      <c r="P3" s="1552"/>
      <c r="Q3" s="1552"/>
      <c r="R3" s="1552"/>
      <c r="S3" s="1552"/>
      <c r="T3" s="82"/>
      <c r="U3" s="107"/>
      <c r="V3" s="107"/>
      <c r="W3" s="106"/>
      <c r="AM3" s="105"/>
      <c r="AN3" s="105"/>
    </row>
    <row r="4" spans="1:40" ht="3" customHeight="1">
      <c r="C4" s="163"/>
      <c r="D4" s="21"/>
      <c r="E4" s="1071"/>
      <c r="F4" s="1071"/>
      <c r="G4" s="1071"/>
      <c r="H4" s="1071"/>
      <c r="I4" s="1071"/>
      <c r="J4" s="257"/>
      <c r="K4" s="312"/>
      <c r="L4" s="1071"/>
      <c r="M4" s="1071"/>
      <c r="N4" s="1071"/>
      <c r="O4" s="1071"/>
      <c r="P4" s="91"/>
      <c r="Q4" s="91"/>
      <c r="R4" s="91"/>
      <c r="S4" s="316"/>
      <c r="T4" s="82"/>
      <c r="W4" s="98"/>
    </row>
    <row r="5" spans="1:40" ht="12.75" customHeight="1">
      <c r="B5" s="1558" t="s">
        <v>32</v>
      </c>
      <c r="C5" s="505"/>
      <c r="D5" s="504"/>
      <c r="E5" s="1505"/>
      <c r="F5" s="1505"/>
      <c r="G5" s="1505"/>
      <c r="H5" s="1505"/>
      <c r="I5" s="1561" t="s">
        <v>1097</v>
      </c>
      <c r="J5" s="1561"/>
      <c r="K5" s="1561"/>
      <c r="L5" s="397"/>
      <c r="M5" s="1576" t="s">
        <v>1096</v>
      </c>
      <c r="N5" s="1576"/>
      <c r="O5" s="1576"/>
      <c r="P5" s="1075"/>
      <c r="Q5" s="1075"/>
      <c r="R5" s="1075"/>
      <c r="S5" s="1504"/>
      <c r="T5" s="82"/>
      <c r="W5" s="98"/>
    </row>
    <row r="6" spans="1:40" ht="12.75" customHeight="1">
      <c r="B6" s="1559"/>
      <c r="D6" s="4" t="s">
        <v>230</v>
      </c>
      <c r="E6" s="1575" t="s">
        <v>1095</v>
      </c>
      <c r="F6" s="1575"/>
      <c r="G6" s="1575"/>
      <c r="H6" s="1503"/>
      <c r="I6" s="1575"/>
      <c r="J6" s="1575"/>
      <c r="K6" s="1575"/>
      <c r="L6" s="1058"/>
      <c r="M6" s="1574"/>
      <c r="N6" s="1574"/>
      <c r="O6" s="1574"/>
      <c r="P6" s="1058"/>
      <c r="Q6" s="1574" t="s">
        <v>97</v>
      </c>
      <c r="R6" s="1574"/>
      <c r="S6" s="1584" t="s">
        <v>6</v>
      </c>
      <c r="T6" s="82"/>
      <c r="U6" s="91"/>
    </row>
    <row r="7" spans="1:40">
      <c r="B7" s="1560"/>
      <c r="C7" s="497"/>
      <c r="D7" s="47"/>
      <c r="E7" s="1502" t="s">
        <v>29</v>
      </c>
      <c r="F7" s="1502" t="s">
        <v>30</v>
      </c>
      <c r="G7" s="380" t="s">
        <v>6</v>
      </c>
      <c r="H7" s="1502"/>
      <c r="I7" s="883" t="s">
        <v>29</v>
      </c>
      <c r="J7" s="1501" t="s">
        <v>30</v>
      </c>
      <c r="K7" s="380" t="s">
        <v>6</v>
      </c>
      <c r="L7" s="883"/>
      <c r="M7" s="883" t="s">
        <v>29</v>
      </c>
      <c r="N7" s="883" t="s">
        <v>30</v>
      </c>
      <c r="O7" s="380" t="s">
        <v>6</v>
      </c>
      <c r="P7" s="883"/>
      <c r="Q7" s="883" t="s">
        <v>29</v>
      </c>
      <c r="R7" s="883" t="s">
        <v>30</v>
      </c>
      <c r="S7" s="1585"/>
      <c r="T7" s="82"/>
    </row>
    <row r="8" spans="1:40" ht="12" customHeight="1">
      <c r="B8" s="1581">
        <v>1401</v>
      </c>
      <c r="C8" s="391" t="s">
        <v>12</v>
      </c>
      <c r="D8" s="19"/>
      <c r="E8" s="313">
        <f>SUM(E9+E13+E16+E19+E26+E29)</f>
        <v>0</v>
      </c>
      <c r="F8" s="313">
        <f>SUM(F9+F13+F16+F19+F26+F29)</f>
        <v>0</v>
      </c>
      <c r="G8" s="313">
        <f t="shared" ref="G8:G39" si="0">SUM(E8:F8)</f>
        <v>0</v>
      </c>
      <c r="H8" s="313"/>
      <c r="I8" s="458">
        <f>SUM(I9+I13+I16+I19+I26+I29)</f>
        <v>121</v>
      </c>
      <c r="J8" s="458">
        <f>SUM(J9+J13+J16+J19+J26+J29)</f>
        <v>70</v>
      </c>
      <c r="K8" s="458">
        <f t="shared" ref="K8:K30" si="1">SUM(I8:J8)</f>
        <v>191</v>
      </c>
      <c r="L8" s="458"/>
      <c r="M8" s="458">
        <f>SUM(M9+M13+M16+M19+M26+M29)</f>
        <v>1656</v>
      </c>
      <c r="N8" s="458">
        <f>SUM(N9+N13+N16+N19+N26+N29)</f>
        <v>532</v>
      </c>
      <c r="O8" s="458">
        <f t="shared" ref="O8:O30" si="2">SUM(M8:N8)</f>
        <v>2188</v>
      </c>
      <c r="P8" s="458"/>
      <c r="Q8" s="458">
        <f t="shared" ref="Q8:Q39" si="3">SUM(I8+M8)</f>
        <v>1777</v>
      </c>
      <c r="R8" s="458">
        <f t="shared" ref="R8:R39" si="4">SUM(J8+N8)</f>
        <v>602</v>
      </c>
      <c r="S8" s="848">
        <f>SUM(Q8+R8)</f>
        <v>2379</v>
      </c>
      <c r="T8" s="82"/>
    </row>
    <row r="9" spans="1:40" ht="10.5" customHeight="1">
      <c r="B9" s="1582"/>
      <c r="C9" s="513" t="s">
        <v>13</v>
      </c>
      <c r="D9" s="126"/>
      <c r="E9" s="1075">
        <f>SUM(E10:E12)</f>
        <v>0</v>
      </c>
      <c r="F9" s="1075">
        <f>SUM(F10:F12)</f>
        <v>0</v>
      </c>
      <c r="G9" s="1075">
        <f t="shared" si="0"/>
        <v>0</v>
      </c>
      <c r="H9" s="1075"/>
      <c r="I9" s="460">
        <f>SUM(I10:I12)</f>
        <v>57</v>
      </c>
      <c r="J9" s="1511">
        <f>SUM(J10:J12)</f>
        <v>43</v>
      </c>
      <c r="K9" s="460">
        <f t="shared" si="1"/>
        <v>100</v>
      </c>
      <c r="L9" s="460"/>
      <c r="M9" s="460">
        <f>SUM(M10:M12)</f>
        <v>433</v>
      </c>
      <c r="N9" s="460">
        <f>SUM(N10:N12)</f>
        <v>185</v>
      </c>
      <c r="O9" s="460">
        <f t="shared" si="2"/>
        <v>618</v>
      </c>
      <c r="P9" s="460"/>
      <c r="Q9" s="460">
        <f t="shared" si="3"/>
        <v>490</v>
      </c>
      <c r="R9" s="460">
        <f t="shared" si="4"/>
        <v>228</v>
      </c>
      <c r="S9" s="1510">
        <f>SUM(Q9+R9)</f>
        <v>718</v>
      </c>
      <c r="T9" s="82"/>
      <c r="U9" s="82"/>
    </row>
    <row r="10" spans="1:40" ht="9.9499999999999993" customHeight="1">
      <c r="B10" s="1578"/>
      <c r="C10" s="479"/>
      <c r="D10" s="13" t="s">
        <v>261</v>
      </c>
      <c r="E10" s="209"/>
      <c r="F10" s="209"/>
      <c r="G10" s="288">
        <f t="shared" si="0"/>
        <v>0</v>
      </c>
      <c r="H10" s="209"/>
      <c r="I10" s="1424">
        <v>0</v>
      </c>
      <c r="J10" s="1507">
        <v>0</v>
      </c>
      <c r="K10" s="1424">
        <f t="shared" si="1"/>
        <v>0</v>
      </c>
      <c r="L10" s="1424"/>
      <c r="M10" s="1424">
        <v>174</v>
      </c>
      <c r="N10" s="1424">
        <v>68</v>
      </c>
      <c r="O10" s="432">
        <f t="shared" si="2"/>
        <v>242</v>
      </c>
      <c r="P10" s="432"/>
      <c r="Q10" s="432">
        <f t="shared" si="3"/>
        <v>174</v>
      </c>
      <c r="R10" s="432">
        <f t="shared" si="4"/>
        <v>68</v>
      </c>
      <c r="S10" s="832">
        <f>SUM(Q10+R10)</f>
        <v>242</v>
      </c>
      <c r="T10" s="82"/>
      <c r="U10" s="82"/>
    </row>
    <row r="11" spans="1:40" ht="9.9499999999999993" customHeight="1">
      <c r="B11" s="1578"/>
      <c r="C11" s="479"/>
      <c r="D11" s="13" t="s">
        <v>249</v>
      </c>
      <c r="E11" s="209"/>
      <c r="F11" s="209"/>
      <c r="G11" s="288">
        <f t="shared" si="0"/>
        <v>0</v>
      </c>
      <c r="H11" s="209"/>
      <c r="I11" s="1424">
        <v>57</v>
      </c>
      <c r="J11" s="1507">
        <v>43</v>
      </c>
      <c r="K11" s="1424">
        <f t="shared" si="1"/>
        <v>100</v>
      </c>
      <c r="L11" s="1424"/>
      <c r="M11" s="1424">
        <v>259</v>
      </c>
      <c r="N11" s="1424">
        <v>117</v>
      </c>
      <c r="O11" s="432">
        <f t="shared" si="2"/>
        <v>376</v>
      </c>
      <c r="P11" s="432"/>
      <c r="Q11" s="432">
        <f t="shared" si="3"/>
        <v>316</v>
      </c>
      <c r="R11" s="432">
        <f t="shared" si="4"/>
        <v>160</v>
      </c>
      <c r="S11" s="832">
        <f>SUM(Q11+R11)</f>
        <v>476</v>
      </c>
      <c r="T11" s="82"/>
      <c r="U11" s="82"/>
    </row>
    <row r="12" spans="1:40" ht="9.9499999999999993" customHeight="1">
      <c r="B12" s="1582"/>
      <c r="C12" s="479"/>
      <c r="D12" s="13" t="s">
        <v>266</v>
      </c>
      <c r="E12" s="265"/>
      <c r="F12" s="265"/>
      <c r="G12" s="288">
        <f t="shared" si="0"/>
        <v>0</v>
      </c>
      <c r="H12" s="265"/>
      <c r="I12" s="1424">
        <v>0</v>
      </c>
      <c r="J12" s="1507">
        <v>0</v>
      </c>
      <c r="K12" s="1424">
        <f t="shared" si="1"/>
        <v>0</v>
      </c>
      <c r="L12" s="1424"/>
      <c r="M12" s="1424">
        <v>0</v>
      </c>
      <c r="N12" s="1424">
        <v>0</v>
      </c>
      <c r="O12" s="432">
        <f t="shared" si="2"/>
        <v>0</v>
      </c>
      <c r="P12" s="432"/>
      <c r="Q12" s="432">
        <f t="shared" si="3"/>
        <v>0</v>
      </c>
      <c r="R12" s="432">
        <f t="shared" si="4"/>
        <v>0</v>
      </c>
      <c r="S12" s="832">
        <f>SUM(Q12+R12)</f>
        <v>0</v>
      </c>
      <c r="T12" s="82"/>
      <c r="U12" s="82"/>
    </row>
    <row r="13" spans="1:40" ht="11.1" customHeight="1">
      <c r="B13" s="1582"/>
      <c r="C13" s="484" t="s">
        <v>14</v>
      </c>
      <c r="D13" s="4"/>
      <c r="E13" s="1058">
        <f>SUM(E14:E15)</f>
        <v>0</v>
      </c>
      <c r="F13" s="1058">
        <f>SUM(F14:F15)</f>
        <v>0</v>
      </c>
      <c r="G13" s="1058">
        <f t="shared" si="0"/>
        <v>0</v>
      </c>
      <c r="H13" s="1058"/>
      <c r="I13" s="458">
        <f>I14+I15</f>
        <v>34</v>
      </c>
      <c r="J13" s="458">
        <f>J14+J15</f>
        <v>15</v>
      </c>
      <c r="K13" s="435">
        <f t="shared" si="1"/>
        <v>49</v>
      </c>
      <c r="L13" s="458"/>
      <c r="M13" s="458">
        <f>M14+M15</f>
        <v>484</v>
      </c>
      <c r="N13" s="458">
        <f>N14+N15</f>
        <v>108</v>
      </c>
      <c r="O13" s="435">
        <f t="shared" si="2"/>
        <v>592</v>
      </c>
      <c r="P13" s="458"/>
      <c r="Q13" s="435">
        <f t="shared" si="3"/>
        <v>518</v>
      </c>
      <c r="R13" s="435">
        <f t="shared" si="4"/>
        <v>123</v>
      </c>
      <c r="S13" s="1508">
        <f t="shared" ref="S13:S31" si="5">SUM(Q13:R13)</f>
        <v>641</v>
      </c>
      <c r="T13" s="82"/>
      <c r="U13" s="82"/>
    </row>
    <row r="14" spans="1:40" ht="9.75" customHeight="1">
      <c r="B14" s="1582"/>
      <c r="C14" s="479"/>
      <c r="D14" s="13" t="s">
        <v>259</v>
      </c>
      <c r="E14" s="209"/>
      <c r="F14" s="209"/>
      <c r="G14" s="288">
        <f t="shared" si="0"/>
        <v>0</v>
      </c>
      <c r="H14" s="91"/>
      <c r="I14" s="1424">
        <v>27</v>
      </c>
      <c r="J14" s="1507">
        <v>9</v>
      </c>
      <c r="K14" s="1424">
        <f t="shared" si="1"/>
        <v>36</v>
      </c>
      <c r="L14" s="1424"/>
      <c r="M14" s="1424">
        <v>392</v>
      </c>
      <c r="N14" s="1424">
        <v>85</v>
      </c>
      <c r="O14" s="432">
        <f t="shared" si="2"/>
        <v>477</v>
      </c>
      <c r="P14" s="432"/>
      <c r="Q14" s="432">
        <f t="shared" si="3"/>
        <v>419</v>
      </c>
      <c r="R14" s="432">
        <f t="shared" si="4"/>
        <v>94</v>
      </c>
      <c r="S14" s="832">
        <f t="shared" si="5"/>
        <v>513</v>
      </c>
      <c r="T14" s="82"/>
      <c r="U14" s="82"/>
    </row>
    <row r="15" spans="1:40" ht="9.9499999999999993" customHeight="1">
      <c r="B15" s="1582"/>
      <c r="C15" s="479"/>
      <c r="D15" s="13" t="s">
        <v>258</v>
      </c>
      <c r="E15" s="209"/>
      <c r="F15" s="209"/>
      <c r="G15" s="288">
        <f t="shared" si="0"/>
        <v>0</v>
      </c>
      <c r="H15" s="91"/>
      <c r="I15" s="1424">
        <v>7</v>
      </c>
      <c r="J15" s="1507">
        <v>6</v>
      </c>
      <c r="K15" s="1424">
        <f t="shared" si="1"/>
        <v>13</v>
      </c>
      <c r="L15" s="1424"/>
      <c r="M15" s="1424">
        <v>92</v>
      </c>
      <c r="N15" s="1424">
        <v>23</v>
      </c>
      <c r="O15" s="432">
        <f t="shared" si="2"/>
        <v>115</v>
      </c>
      <c r="P15" s="432"/>
      <c r="Q15" s="432">
        <f t="shared" si="3"/>
        <v>99</v>
      </c>
      <c r="R15" s="432">
        <f t="shared" si="4"/>
        <v>29</v>
      </c>
      <c r="S15" s="832">
        <f t="shared" si="5"/>
        <v>128</v>
      </c>
      <c r="T15" s="82"/>
      <c r="U15" s="82"/>
    </row>
    <row r="16" spans="1:40" ht="11.1" customHeight="1">
      <c r="B16" s="1582"/>
      <c r="C16" s="484" t="s">
        <v>15</v>
      </c>
      <c r="D16" s="4"/>
      <c r="E16" s="1058">
        <f>SUM(E17:E18)</f>
        <v>0</v>
      </c>
      <c r="F16" s="1058">
        <f>SUM(F17:F18)</f>
        <v>0</v>
      </c>
      <c r="G16" s="1058">
        <f t="shared" si="0"/>
        <v>0</v>
      </c>
      <c r="H16" s="1058"/>
      <c r="I16" s="458">
        <f>I17+I18</f>
        <v>21</v>
      </c>
      <c r="J16" s="458">
        <f>J17+J18</f>
        <v>4</v>
      </c>
      <c r="K16" s="435">
        <f t="shared" si="1"/>
        <v>25</v>
      </c>
      <c r="L16" s="458"/>
      <c r="M16" s="458">
        <f>M17+M18</f>
        <v>334</v>
      </c>
      <c r="N16" s="458">
        <f>N17+N18</f>
        <v>61</v>
      </c>
      <c r="O16" s="435">
        <f t="shared" si="2"/>
        <v>395</v>
      </c>
      <c r="P16" s="458"/>
      <c r="Q16" s="435">
        <f t="shared" si="3"/>
        <v>355</v>
      </c>
      <c r="R16" s="435">
        <f t="shared" si="4"/>
        <v>65</v>
      </c>
      <c r="S16" s="1508">
        <f t="shared" si="5"/>
        <v>420</v>
      </c>
      <c r="T16" s="82"/>
      <c r="U16" s="82"/>
    </row>
    <row r="17" spans="2:21" ht="9.9499999999999993" customHeight="1">
      <c r="B17" s="1582"/>
      <c r="C17" s="484"/>
      <c r="D17" s="13" t="s">
        <v>257</v>
      </c>
      <c r="E17" s="209"/>
      <c r="F17" s="209"/>
      <c r="G17" s="288">
        <f t="shared" si="0"/>
        <v>0</v>
      </c>
      <c r="H17" s="91"/>
      <c r="I17" s="1424">
        <v>0</v>
      </c>
      <c r="J17" s="1507">
        <v>0</v>
      </c>
      <c r="K17" s="1424">
        <f t="shared" si="1"/>
        <v>0</v>
      </c>
      <c r="L17" s="1424"/>
      <c r="M17" s="1424">
        <v>0</v>
      </c>
      <c r="N17" s="1424">
        <v>0</v>
      </c>
      <c r="O17" s="432">
        <f t="shared" si="2"/>
        <v>0</v>
      </c>
      <c r="P17" s="432"/>
      <c r="Q17" s="432">
        <f t="shared" si="3"/>
        <v>0</v>
      </c>
      <c r="R17" s="432">
        <f t="shared" si="4"/>
        <v>0</v>
      </c>
      <c r="S17" s="832">
        <f t="shared" si="5"/>
        <v>0</v>
      </c>
      <c r="T17" s="82"/>
      <c r="U17" s="82"/>
    </row>
    <row r="18" spans="2:21" ht="9.9499999999999993" customHeight="1">
      <c r="B18" s="1582"/>
      <c r="C18" s="479"/>
      <c r="D18" s="13" t="s">
        <v>256</v>
      </c>
      <c r="E18" s="209"/>
      <c r="F18" s="209"/>
      <c r="G18" s="288">
        <f t="shared" si="0"/>
        <v>0</v>
      </c>
      <c r="H18" s="91"/>
      <c r="I18" s="1424">
        <v>21</v>
      </c>
      <c r="J18" s="1507">
        <v>4</v>
      </c>
      <c r="K18" s="1424">
        <f t="shared" si="1"/>
        <v>25</v>
      </c>
      <c r="L18" s="1424"/>
      <c r="M18" s="1424">
        <v>334</v>
      </c>
      <c r="N18" s="1424">
        <v>61</v>
      </c>
      <c r="O18" s="432">
        <f t="shared" si="2"/>
        <v>395</v>
      </c>
      <c r="P18" s="432"/>
      <c r="Q18" s="432">
        <f t="shared" si="3"/>
        <v>355</v>
      </c>
      <c r="R18" s="432">
        <f t="shared" si="4"/>
        <v>65</v>
      </c>
      <c r="S18" s="832">
        <f t="shared" si="5"/>
        <v>420</v>
      </c>
      <c r="T18" s="82"/>
      <c r="U18" s="82"/>
    </row>
    <row r="19" spans="2:21" ht="11.1" customHeight="1">
      <c r="B19" s="1582"/>
      <c r="C19" s="512" t="s">
        <v>36</v>
      </c>
      <c r="D19" s="120"/>
      <c r="E19" s="313">
        <f>SUM(E20:E25)</f>
        <v>0</v>
      </c>
      <c r="F19" s="313">
        <f>SUM(F20:F25)</f>
        <v>0</v>
      </c>
      <c r="G19" s="1058">
        <f t="shared" si="0"/>
        <v>0</v>
      </c>
      <c r="H19" s="313"/>
      <c r="I19" s="458">
        <f>SUM(I20:I25)</f>
        <v>6</v>
      </c>
      <c r="J19" s="458">
        <f>SUM(J20:J25)</f>
        <v>6</v>
      </c>
      <c r="K19" s="435">
        <f t="shared" si="1"/>
        <v>12</v>
      </c>
      <c r="L19" s="458"/>
      <c r="M19" s="458">
        <f>SUM(M20:M25)</f>
        <v>210</v>
      </c>
      <c r="N19" s="458">
        <f>SUM(N20:N25)</f>
        <v>81</v>
      </c>
      <c r="O19" s="435">
        <f t="shared" si="2"/>
        <v>291</v>
      </c>
      <c r="P19" s="458"/>
      <c r="Q19" s="435">
        <f t="shared" si="3"/>
        <v>216</v>
      </c>
      <c r="R19" s="435">
        <f t="shared" si="4"/>
        <v>87</v>
      </c>
      <c r="S19" s="1508">
        <f t="shared" si="5"/>
        <v>303</v>
      </c>
      <c r="T19" s="82"/>
      <c r="U19" s="82"/>
    </row>
    <row r="20" spans="2:21" ht="9.9499999999999993" customHeight="1">
      <c r="B20" s="1582"/>
      <c r="C20" s="479"/>
      <c r="D20" s="13" t="s">
        <v>250</v>
      </c>
      <c r="E20" s="209"/>
      <c r="F20" s="209"/>
      <c r="G20" s="288">
        <f t="shared" si="0"/>
        <v>0</v>
      </c>
      <c r="H20" s="91"/>
      <c r="I20" s="1424">
        <v>0</v>
      </c>
      <c r="J20" s="1507">
        <v>0</v>
      </c>
      <c r="K20" s="1424">
        <f t="shared" si="1"/>
        <v>0</v>
      </c>
      <c r="L20" s="1424"/>
      <c r="M20" s="1424">
        <v>55</v>
      </c>
      <c r="N20" s="1424">
        <v>16</v>
      </c>
      <c r="O20" s="432">
        <f t="shared" si="2"/>
        <v>71</v>
      </c>
      <c r="P20" s="432"/>
      <c r="Q20" s="432">
        <f t="shared" si="3"/>
        <v>55</v>
      </c>
      <c r="R20" s="432">
        <f t="shared" si="4"/>
        <v>16</v>
      </c>
      <c r="S20" s="832">
        <f t="shared" si="5"/>
        <v>71</v>
      </c>
      <c r="T20" s="82"/>
      <c r="U20" s="82"/>
    </row>
    <row r="21" spans="2:21" ht="9.9499999999999993" customHeight="1">
      <c r="B21" s="1582"/>
      <c r="C21" s="479"/>
      <c r="D21" s="13" t="s">
        <v>255</v>
      </c>
      <c r="E21" s="209"/>
      <c r="F21" s="209"/>
      <c r="G21" s="288">
        <f t="shared" si="0"/>
        <v>0</v>
      </c>
      <c r="H21" s="91"/>
      <c r="I21" s="1424">
        <v>0</v>
      </c>
      <c r="J21" s="1507">
        <v>0</v>
      </c>
      <c r="K21" s="1424">
        <f t="shared" si="1"/>
        <v>0</v>
      </c>
      <c r="L21" s="1424"/>
      <c r="M21" s="1424">
        <v>14</v>
      </c>
      <c r="N21" s="1424">
        <v>12</v>
      </c>
      <c r="O21" s="432">
        <f t="shared" si="2"/>
        <v>26</v>
      </c>
      <c r="P21" s="432"/>
      <c r="Q21" s="432">
        <f t="shared" si="3"/>
        <v>14</v>
      </c>
      <c r="R21" s="432">
        <f t="shared" si="4"/>
        <v>12</v>
      </c>
      <c r="S21" s="832">
        <f t="shared" si="5"/>
        <v>26</v>
      </c>
      <c r="T21" s="82"/>
      <c r="U21" s="82"/>
    </row>
    <row r="22" spans="2:21" ht="9.9499999999999993" customHeight="1">
      <c r="B22" s="1582"/>
      <c r="C22" s="479"/>
      <c r="D22" s="13" t="s">
        <v>265</v>
      </c>
      <c r="E22" s="209"/>
      <c r="F22" s="209"/>
      <c r="G22" s="288">
        <f t="shared" si="0"/>
        <v>0</v>
      </c>
      <c r="H22" s="91"/>
      <c r="I22" s="1424">
        <v>0</v>
      </c>
      <c r="J22" s="1507">
        <v>0</v>
      </c>
      <c r="K22" s="1424">
        <f t="shared" si="1"/>
        <v>0</v>
      </c>
      <c r="L22" s="1424"/>
      <c r="M22" s="1424">
        <v>14</v>
      </c>
      <c r="N22" s="1424">
        <v>12</v>
      </c>
      <c r="O22" s="432">
        <f t="shared" si="2"/>
        <v>26</v>
      </c>
      <c r="P22" s="432"/>
      <c r="Q22" s="432">
        <f t="shared" si="3"/>
        <v>14</v>
      </c>
      <c r="R22" s="432">
        <f t="shared" si="4"/>
        <v>12</v>
      </c>
      <c r="S22" s="832">
        <f t="shared" si="5"/>
        <v>26</v>
      </c>
      <c r="T22" s="82"/>
      <c r="U22" s="82"/>
    </row>
    <row r="23" spans="2:21" ht="9.9499999999999993" customHeight="1">
      <c r="B23" s="1582"/>
      <c r="C23" s="479"/>
      <c r="D23" s="13" t="s">
        <v>253</v>
      </c>
      <c r="E23" s="209"/>
      <c r="F23" s="209"/>
      <c r="G23" s="288">
        <f t="shared" si="0"/>
        <v>0</v>
      </c>
      <c r="H23" s="91"/>
      <c r="I23" s="1424">
        <v>0</v>
      </c>
      <c r="J23" s="1507">
        <v>0</v>
      </c>
      <c r="K23" s="1424">
        <f t="shared" si="1"/>
        <v>0</v>
      </c>
      <c r="L23" s="1424"/>
      <c r="M23" s="1424">
        <v>35</v>
      </c>
      <c r="N23" s="1424">
        <v>15</v>
      </c>
      <c r="O23" s="432">
        <f t="shared" si="2"/>
        <v>50</v>
      </c>
      <c r="P23" s="432"/>
      <c r="Q23" s="432">
        <f t="shared" si="3"/>
        <v>35</v>
      </c>
      <c r="R23" s="432">
        <f t="shared" si="4"/>
        <v>15</v>
      </c>
      <c r="S23" s="832">
        <f t="shared" si="5"/>
        <v>50</v>
      </c>
      <c r="T23" s="82"/>
      <c r="U23" s="82"/>
    </row>
    <row r="24" spans="2:21" ht="9.9499999999999993" customHeight="1">
      <c r="B24" s="1582"/>
      <c r="C24" s="479"/>
      <c r="D24" s="13" t="s">
        <v>252</v>
      </c>
      <c r="E24" s="91"/>
      <c r="F24" s="91"/>
      <c r="G24" s="288">
        <f t="shared" si="0"/>
        <v>0</v>
      </c>
      <c r="H24" s="91"/>
      <c r="I24" s="1424">
        <v>0</v>
      </c>
      <c r="J24" s="1507">
        <v>0</v>
      </c>
      <c r="K24" s="1424">
        <f t="shared" si="1"/>
        <v>0</v>
      </c>
      <c r="L24" s="1424"/>
      <c r="M24" s="1424">
        <v>92</v>
      </c>
      <c r="N24" s="1424">
        <v>18</v>
      </c>
      <c r="O24" s="432">
        <f t="shared" si="2"/>
        <v>110</v>
      </c>
      <c r="P24" s="432"/>
      <c r="Q24" s="432">
        <f t="shared" si="3"/>
        <v>92</v>
      </c>
      <c r="R24" s="432">
        <f t="shared" si="4"/>
        <v>18</v>
      </c>
      <c r="S24" s="832">
        <f t="shared" si="5"/>
        <v>110</v>
      </c>
      <c r="T24" s="82"/>
      <c r="U24" s="82"/>
    </row>
    <row r="25" spans="2:21" ht="9.9499999999999993" customHeight="1">
      <c r="B25" s="1582"/>
      <c r="C25" s="479"/>
      <c r="D25" s="13" t="s">
        <v>251</v>
      </c>
      <c r="E25" s="91"/>
      <c r="F25" s="91"/>
      <c r="G25" s="288">
        <f t="shared" si="0"/>
        <v>0</v>
      </c>
      <c r="H25" s="91"/>
      <c r="I25" s="1424">
        <v>6</v>
      </c>
      <c r="J25" s="1507">
        <v>6</v>
      </c>
      <c r="K25" s="1424">
        <f t="shared" si="1"/>
        <v>12</v>
      </c>
      <c r="L25" s="1424"/>
      <c r="M25" s="1424">
        <v>0</v>
      </c>
      <c r="N25" s="1424">
        <v>8</v>
      </c>
      <c r="O25" s="432">
        <f t="shared" si="2"/>
        <v>8</v>
      </c>
      <c r="P25" s="432"/>
      <c r="Q25" s="432">
        <f t="shared" si="3"/>
        <v>6</v>
      </c>
      <c r="R25" s="432">
        <f t="shared" si="4"/>
        <v>14</v>
      </c>
      <c r="S25" s="832">
        <f t="shared" si="5"/>
        <v>20</v>
      </c>
      <c r="T25" s="82"/>
      <c r="U25" s="82"/>
    </row>
    <row r="26" spans="2:21" ht="11.1" customHeight="1">
      <c r="B26" s="1582"/>
      <c r="C26" s="512" t="s">
        <v>37</v>
      </c>
      <c r="D26" s="13"/>
      <c r="E26" s="1058">
        <f>SUM(E27:E28)</f>
        <v>0</v>
      </c>
      <c r="F26" s="1058">
        <f>SUM(F27:F28)</f>
        <v>0</v>
      </c>
      <c r="G26" s="1058">
        <f t="shared" si="0"/>
        <v>0</v>
      </c>
      <c r="H26" s="1058"/>
      <c r="I26" s="458">
        <f>SUM(I27:I28)</f>
        <v>0</v>
      </c>
      <c r="J26" s="458">
        <f>SUM(J27:J28)</f>
        <v>0</v>
      </c>
      <c r="K26" s="435">
        <f t="shared" si="1"/>
        <v>0</v>
      </c>
      <c r="L26" s="458"/>
      <c r="M26" s="458">
        <f>SUM(M27:M28)</f>
        <v>95</v>
      </c>
      <c r="N26" s="458">
        <f>SUM(N27:N28)</f>
        <v>42</v>
      </c>
      <c r="O26" s="435">
        <f t="shared" si="2"/>
        <v>137</v>
      </c>
      <c r="P26" s="458"/>
      <c r="Q26" s="435">
        <f t="shared" si="3"/>
        <v>95</v>
      </c>
      <c r="R26" s="435">
        <f t="shared" si="4"/>
        <v>42</v>
      </c>
      <c r="S26" s="1508">
        <f t="shared" si="5"/>
        <v>137</v>
      </c>
      <c r="T26" s="82"/>
      <c r="U26" s="82"/>
    </row>
    <row r="27" spans="2:21" ht="9.9499999999999993" customHeight="1">
      <c r="B27" s="1582"/>
      <c r="C27" s="479"/>
      <c r="D27" s="13" t="s">
        <v>250</v>
      </c>
      <c r="E27" s="209"/>
      <c r="F27" s="209"/>
      <c r="G27" s="288">
        <f t="shared" si="0"/>
        <v>0</v>
      </c>
      <c r="H27" s="91"/>
      <c r="I27" s="1424">
        <v>0</v>
      </c>
      <c r="J27" s="1507">
        <v>0</v>
      </c>
      <c r="K27" s="1424">
        <f t="shared" si="1"/>
        <v>0</v>
      </c>
      <c r="L27" s="1424"/>
      <c r="M27" s="1424">
        <v>34</v>
      </c>
      <c r="N27" s="1424">
        <v>28</v>
      </c>
      <c r="O27" s="432">
        <f t="shared" si="2"/>
        <v>62</v>
      </c>
      <c r="P27" s="432"/>
      <c r="Q27" s="432">
        <f t="shared" si="3"/>
        <v>34</v>
      </c>
      <c r="R27" s="432">
        <f t="shared" si="4"/>
        <v>28</v>
      </c>
      <c r="S27" s="832">
        <f t="shared" si="5"/>
        <v>62</v>
      </c>
      <c r="T27" s="82"/>
      <c r="U27" s="82"/>
    </row>
    <row r="28" spans="2:21" ht="9.9499999999999993" customHeight="1">
      <c r="B28" s="1582"/>
      <c r="C28" s="479"/>
      <c r="D28" s="13" t="s">
        <v>249</v>
      </c>
      <c r="E28" s="209"/>
      <c r="F28" s="209"/>
      <c r="G28" s="288">
        <f t="shared" si="0"/>
        <v>0</v>
      </c>
      <c r="H28" s="209"/>
      <c r="I28" s="1424">
        <v>0</v>
      </c>
      <c r="J28" s="1507">
        <v>0</v>
      </c>
      <c r="K28" s="1424">
        <f t="shared" si="1"/>
        <v>0</v>
      </c>
      <c r="L28" s="1424"/>
      <c r="M28" s="1424">
        <v>61</v>
      </c>
      <c r="N28" s="1424">
        <v>14</v>
      </c>
      <c r="O28" s="432">
        <f t="shared" si="2"/>
        <v>75</v>
      </c>
      <c r="P28" s="432"/>
      <c r="Q28" s="432">
        <f t="shared" si="3"/>
        <v>61</v>
      </c>
      <c r="R28" s="432">
        <f t="shared" si="4"/>
        <v>14</v>
      </c>
      <c r="S28" s="832">
        <f t="shared" si="5"/>
        <v>75</v>
      </c>
      <c r="T28" s="82"/>
      <c r="U28" s="82"/>
    </row>
    <row r="29" spans="2:21" ht="11.1" customHeight="1">
      <c r="B29" s="1582"/>
      <c r="C29" s="484" t="s">
        <v>72</v>
      </c>
      <c r="D29" s="4"/>
      <c r="E29" s="1058">
        <f>SUM(E30)</f>
        <v>0</v>
      </c>
      <c r="F29" s="1058">
        <f>SUM(F30)</f>
        <v>0</v>
      </c>
      <c r="G29" s="1058">
        <f t="shared" si="0"/>
        <v>0</v>
      </c>
      <c r="H29" s="1058"/>
      <c r="I29" s="458">
        <f>I30</f>
        <v>3</v>
      </c>
      <c r="J29" s="458">
        <f>J30</f>
        <v>2</v>
      </c>
      <c r="K29" s="435">
        <f t="shared" si="1"/>
        <v>5</v>
      </c>
      <c r="L29" s="458"/>
      <c r="M29" s="458">
        <f>M30</f>
        <v>100</v>
      </c>
      <c r="N29" s="458">
        <f>N30</f>
        <v>55</v>
      </c>
      <c r="O29" s="435">
        <f t="shared" si="2"/>
        <v>155</v>
      </c>
      <c r="P29" s="458"/>
      <c r="Q29" s="435">
        <f t="shared" si="3"/>
        <v>103</v>
      </c>
      <c r="R29" s="435">
        <f t="shared" si="4"/>
        <v>57</v>
      </c>
      <c r="S29" s="1508">
        <f t="shared" si="5"/>
        <v>160</v>
      </c>
      <c r="T29" s="82"/>
      <c r="U29" s="82"/>
    </row>
    <row r="30" spans="2:21" ht="11.1" customHeight="1">
      <c r="B30" s="1582"/>
      <c r="C30" s="479"/>
      <c r="D30" s="13" t="s">
        <v>248</v>
      </c>
      <c r="E30" s="91"/>
      <c r="F30" s="91"/>
      <c r="G30" s="1062">
        <f t="shared" si="0"/>
        <v>0</v>
      </c>
      <c r="H30" s="91"/>
      <c r="I30" s="1424">
        <v>3</v>
      </c>
      <c r="J30" s="1507">
        <v>2</v>
      </c>
      <c r="K30" s="1424">
        <f t="shared" si="1"/>
        <v>5</v>
      </c>
      <c r="L30" s="1424"/>
      <c r="M30" s="1424">
        <v>100</v>
      </c>
      <c r="N30" s="1424">
        <v>55</v>
      </c>
      <c r="O30" s="432">
        <f t="shared" si="2"/>
        <v>155</v>
      </c>
      <c r="P30" s="432"/>
      <c r="Q30" s="432">
        <f t="shared" si="3"/>
        <v>103</v>
      </c>
      <c r="R30" s="432">
        <f t="shared" si="4"/>
        <v>57</v>
      </c>
      <c r="S30" s="832">
        <f t="shared" si="5"/>
        <v>160</v>
      </c>
      <c r="T30" s="82"/>
      <c r="U30" s="82"/>
    </row>
    <row r="31" spans="2:21" ht="12" customHeight="1">
      <c r="B31" s="1581">
        <v>1402</v>
      </c>
      <c r="C31" s="139" t="s">
        <v>16</v>
      </c>
      <c r="D31" s="119"/>
      <c r="E31" s="380">
        <f>SUM(E32+E38+E41+E47+E50+E54+E57+E61)</f>
        <v>0</v>
      </c>
      <c r="F31" s="380">
        <f>SUM(F32+F38+F41+F47+F50+F54+F57+F61)</f>
        <v>0</v>
      </c>
      <c r="G31" s="380">
        <f t="shared" si="0"/>
        <v>0</v>
      </c>
      <c r="H31" s="380"/>
      <c r="I31" s="1091">
        <f>SUM(I32+I38+I41+I47+I50+I54+I57+I61)</f>
        <v>414</v>
      </c>
      <c r="J31" s="1091">
        <f>SUM(J32+J38+J41+J47+J50+J54+J57+J61)</f>
        <v>352</v>
      </c>
      <c r="K31" s="1091">
        <f>SUM(I31+J31)</f>
        <v>766</v>
      </c>
      <c r="L31" s="1091"/>
      <c r="M31" s="1091">
        <f>SUM(M32+M38+M41+M47+M50+M54+M57+M61)</f>
        <v>2935</v>
      </c>
      <c r="N31" s="1091">
        <f>SUM(N32+N38+N41+N47+N50+N54+N57+N61)</f>
        <v>3267</v>
      </c>
      <c r="O31" s="1091">
        <f>SUM(M31+N31)</f>
        <v>6202</v>
      </c>
      <c r="P31" s="1091"/>
      <c r="Q31" s="430">
        <f t="shared" si="3"/>
        <v>3349</v>
      </c>
      <c r="R31" s="430">
        <f t="shared" si="4"/>
        <v>3619</v>
      </c>
      <c r="S31" s="830">
        <f t="shared" si="5"/>
        <v>6968</v>
      </c>
      <c r="T31" s="82"/>
      <c r="U31" s="82"/>
    </row>
    <row r="32" spans="2:21">
      <c r="B32" s="1582"/>
      <c r="C32" s="484" t="s">
        <v>96</v>
      </c>
      <c r="D32" s="13"/>
      <c r="E32" s="1058">
        <f>SUM(E33:E37)</f>
        <v>0</v>
      </c>
      <c r="F32" s="1058">
        <f>SUM(F33:F37)</f>
        <v>0</v>
      </c>
      <c r="G32" s="1058">
        <f t="shared" si="0"/>
        <v>0</v>
      </c>
      <c r="H32" s="1058"/>
      <c r="I32" s="458">
        <f>SUM(I33:I37)</f>
        <v>213</v>
      </c>
      <c r="J32" s="458">
        <f>SUM(J33:J37)</f>
        <v>167</v>
      </c>
      <c r="K32" s="458">
        <f>SUM(I32:J32)</f>
        <v>380</v>
      </c>
      <c r="L32" s="458"/>
      <c r="M32" s="458">
        <f>SUM(M33:M37)</f>
        <v>1436</v>
      </c>
      <c r="N32" s="458">
        <f>SUM(N33:N37)</f>
        <v>1553</v>
      </c>
      <c r="O32" s="458">
        <f t="shared" ref="O32:O64" si="6">SUM(M32:N32)</f>
        <v>2989</v>
      </c>
      <c r="P32" s="458"/>
      <c r="Q32" s="458">
        <f t="shared" si="3"/>
        <v>1649</v>
      </c>
      <c r="R32" s="458">
        <f t="shared" si="4"/>
        <v>1720</v>
      </c>
      <c r="S32" s="848">
        <f t="shared" ref="S32:S37" si="7">SUM(Q32+R32)</f>
        <v>3369</v>
      </c>
      <c r="T32" s="82"/>
      <c r="U32" s="82"/>
    </row>
    <row r="33" spans="2:21" ht="9.9499999999999993" customHeight="1">
      <c r="B33" s="1582"/>
      <c r="C33" s="479"/>
      <c r="D33" s="13" t="s">
        <v>240</v>
      </c>
      <c r="E33" s="209"/>
      <c r="F33" s="209"/>
      <c r="G33" s="288">
        <f t="shared" si="0"/>
        <v>0</v>
      </c>
      <c r="H33" s="91"/>
      <c r="I33" s="1424">
        <v>66</v>
      </c>
      <c r="J33" s="1507">
        <v>59</v>
      </c>
      <c r="K33" s="432">
        <f>SUM(I33:J33)</f>
        <v>125</v>
      </c>
      <c r="L33" s="1424"/>
      <c r="M33" s="1424">
        <v>494</v>
      </c>
      <c r="N33" s="1424">
        <v>531</v>
      </c>
      <c r="O33" s="1424">
        <f t="shared" si="6"/>
        <v>1025</v>
      </c>
      <c r="P33" s="432"/>
      <c r="Q33" s="432">
        <f t="shared" si="3"/>
        <v>560</v>
      </c>
      <c r="R33" s="432">
        <f t="shared" si="4"/>
        <v>590</v>
      </c>
      <c r="S33" s="832">
        <f t="shared" si="7"/>
        <v>1150</v>
      </c>
      <c r="T33" s="82"/>
      <c r="U33" s="82"/>
    </row>
    <row r="34" spans="2:21" ht="9.9499999999999993" customHeight="1">
      <c r="B34" s="1582"/>
      <c r="C34" s="479"/>
      <c r="D34" s="13" t="s">
        <v>239</v>
      </c>
      <c r="E34" s="209"/>
      <c r="F34" s="209"/>
      <c r="G34" s="288">
        <f t="shared" si="0"/>
        <v>0</v>
      </c>
      <c r="H34" s="91"/>
      <c r="I34" s="1424">
        <v>72</v>
      </c>
      <c r="J34" s="1507">
        <v>60</v>
      </c>
      <c r="K34" s="432">
        <f t="shared" ref="K34:K62" si="8">I34+J34</f>
        <v>132</v>
      </c>
      <c r="L34" s="1424"/>
      <c r="M34" s="1424">
        <v>409</v>
      </c>
      <c r="N34" s="1424">
        <v>454</v>
      </c>
      <c r="O34" s="1424">
        <f t="shared" si="6"/>
        <v>863</v>
      </c>
      <c r="P34" s="432"/>
      <c r="Q34" s="432">
        <f t="shared" si="3"/>
        <v>481</v>
      </c>
      <c r="R34" s="432">
        <f t="shared" si="4"/>
        <v>514</v>
      </c>
      <c r="S34" s="832">
        <f t="shared" si="7"/>
        <v>995</v>
      </c>
      <c r="T34" s="82"/>
      <c r="U34" s="82"/>
    </row>
    <row r="35" spans="2:21" ht="9.9499999999999993" customHeight="1">
      <c r="B35" s="1582"/>
      <c r="C35" s="479"/>
      <c r="D35" s="13" t="s">
        <v>242</v>
      </c>
      <c r="E35" s="209"/>
      <c r="F35" s="209"/>
      <c r="G35" s="288">
        <f t="shared" si="0"/>
        <v>0</v>
      </c>
      <c r="H35" s="91"/>
      <c r="I35" s="1424">
        <v>0</v>
      </c>
      <c r="J35" s="1507">
        <v>0</v>
      </c>
      <c r="K35" s="432">
        <f t="shared" si="8"/>
        <v>0</v>
      </c>
      <c r="L35" s="1424"/>
      <c r="M35" s="1424">
        <v>220</v>
      </c>
      <c r="N35" s="1424">
        <v>478</v>
      </c>
      <c r="O35" s="1424">
        <f t="shared" si="6"/>
        <v>698</v>
      </c>
      <c r="P35" s="432"/>
      <c r="Q35" s="432">
        <f t="shared" si="3"/>
        <v>220</v>
      </c>
      <c r="R35" s="432">
        <f t="shared" si="4"/>
        <v>478</v>
      </c>
      <c r="S35" s="832">
        <f t="shared" si="7"/>
        <v>698</v>
      </c>
      <c r="T35" s="82"/>
      <c r="U35" s="82"/>
    </row>
    <row r="36" spans="2:21" ht="9.9499999999999993" customHeight="1">
      <c r="B36" s="1582"/>
      <c r="C36" s="479"/>
      <c r="D36" s="13" t="s">
        <v>247</v>
      </c>
      <c r="E36" s="209"/>
      <c r="F36" s="209"/>
      <c r="G36" s="288">
        <f t="shared" si="0"/>
        <v>0</v>
      </c>
      <c r="H36" s="91"/>
      <c r="I36" s="1424">
        <v>32</v>
      </c>
      <c r="J36" s="1507">
        <v>43</v>
      </c>
      <c r="K36" s="432">
        <f t="shared" si="8"/>
        <v>75</v>
      </c>
      <c r="L36" s="1424"/>
      <c r="M36" s="1424">
        <v>0</v>
      </c>
      <c r="N36" s="1424">
        <v>0</v>
      </c>
      <c r="O36" s="1424">
        <f t="shared" si="6"/>
        <v>0</v>
      </c>
      <c r="P36" s="432"/>
      <c r="Q36" s="432">
        <f t="shared" si="3"/>
        <v>32</v>
      </c>
      <c r="R36" s="432">
        <f t="shared" si="4"/>
        <v>43</v>
      </c>
      <c r="S36" s="832">
        <f t="shared" si="7"/>
        <v>75</v>
      </c>
      <c r="T36" s="82"/>
      <c r="U36" s="82"/>
    </row>
    <row r="37" spans="2:21" ht="9.9499999999999993" customHeight="1">
      <c r="B37" s="1582"/>
      <c r="C37" s="479"/>
      <c r="D37" s="13" t="s">
        <v>245</v>
      </c>
      <c r="E37" s="209"/>
      <c r="F37" s="209"/>
      <c r="G37" s="288">
        <f t="shared" si="0"/>
        <v>0</v>
      </c>
      <c r="H37" s="91"/>
      <c r="I37" s="1424">
        <v>43</v>
      </c>
      <c r="J37" s="1507">
        <v>5</v>
      </c>
      <c r="K37" s="432">
        <f t="shared" si="8"/>
        <v>48</v>
      </c>
      <c r="L37" s="1424"/>
      <c r="M37" s="1424">
        <v>313</v>
      </c>
      <c r="N37" s="1424">
        <v>90</v>
      </c>
      <c r="O37" s="1424">
        <f t="shared" si="6"/>
        <v>403</v>
      </c>
      <c r="P37" s="432"/>
      <c r="Q37" s="432">
        <f t="shared" si="3"/>
        <v>356</v>
      </c>
      <c r="R37" s="432">
        <f t="shared" si="4"/>
        <v>95</v>
      </c>
      <c r="S37" s="832">
        <f t="shared" si="7"/>
        <v>451</v>
      </c>
      <c r="T37" s="82"/>
      <c r="U37" s="82"/>
    </row>
    <row r="38" spans="2:21" ht="11.1" customHeight="1">
      <c r="B38" s="1582"/>
      <c r="C38" s="484" t="s">
        <v>116</v>
      </c>
      <c r="D38" s="13"/>
      <c r="E38" s="1058">
        <f>SUM(E39:E40)</f>
        <v>0</v>
      </c>
      <c r="F38" s="1058">
        <f>SUM(F39:F40)</f>
        <v>0</v>
      </c>
      <c r="G38" s="1058">
        <f t="shared" si="0"/>
        <v>0</v>
      </c>
      <c r="H38" s="1058"/>
      <c r="I38" s="458">
        <f>SUM(I39:I40)</f>
        <v>72</v>
      </c>
      <c r="J38" s="458">
        <f>SUM(J39:J40)</f>
        <v>36</v>
      </c>
      <c r="K38" s="435">
        <f t="shared" si="8"/>
        <v>108</v>
      </c>
      <c r="L38" s="458"/>
      <c r="M38" s="458">
        <f>SUM(M39:M40)</f>
        <v>394</v>
      </c>
      <c r="N38" s="458">
        <f>SUM(N39:N40)</f>
        <v>379</v>
      </c>
      <c r="O38" s="435">
        <f t="shared" si="6"/>
        <v>773</v>
      </c>
      <c r="P38" s="458"/>
      <c r="Q38" s="435">
        <f t="shared" si="3"/>
        <v>466</v>
      </c>
      <c r="R38" s="435">
        <f t="shared" si="4"/>
        <v>415</v>
      </c>
      <c r="S38" s="1508">
        <f t="shared" ref="S38:S70" si="9">SUM(Q38:R38)</f>
        <v>881</v>
      </c>
      <c r="T38" s="1509"/>
      <c r="U38" s="82"/>
    </row>
    <row r="39" spans="2:21" ht="9.9499999999999993" customHeight="1">
      <c r="B39" s="1582"/>
      <c r="C39" s="479"/>
      <c r="D39" s="13" t="s">
        <v>239</v>
      </c>
      <c r="E39" s="209"/>
      <c r="F39" s="209"/>
      <c r="G39" s="288">
        <f t="shared" si="0"/>
        <v>0</v>
      </c>
      <c r="H39" s="91"/>
      <c r="I39" s="1424">
        <v>42</v>
      </c>
      <c r="J39" s="1507">
        <v>32</v>
      </c>
      <c r="K39" s="432">
        <f t="shared" si="8"/>
        <v>74</v>
      </c>
      <c r="L39" s="1424"/>
      <c r="M39" s="1424">
        <v>233</v>
      </c>
      <c r="N39" s="1424">
        <v>322</v>
      </c>
      <c r="O39" s="1424">
        <f t="shared" si="6"/>
        <v>555</v>
      </c>
      <c r="P39" s="432"/>
      <c r="Q39" s="432">
        <f t="shared" si="3"/>
        <v>275</v>
      </c>
      <c r="R39" s="432">
        <f t="shared" si="4"/>
        <v>354</v>
      </c>
      <c r="S39" s="832">
        <f t="shared" si="9"/>
        <v>629</v>
      </c>
      <c r="T39" s="82"/>
      <c r="U39" s="82"/>
    </row>
    <row r="40" spans="2:21" ht="9.9499999999999993" customHeight="1">
      <c r="B40" s="1582"/>
      <c r="C40" s="479"/>
      <c r="D40" s="13" t="s">
        <v>245</v>
      </c>
      <c r="E40" s="209"/>
      <c r="F40" s="209"/>
      <c r="G40" s="288">
        <f t="shared" ref="G40:G70" si="10">SUM(E40:F40)</f>
        <v>0</v>
      </c>
      <c r="H40" s="91"/>
      <c r="I40" s="1424">
        <v>30</v>
      </c>
      <c r="J40" s="1507">
        <v>4</v>
      </c>
      <c r="K40" s="432">
        <f t="shared" si="8"/>
        <v>34</v>
      </c>
      <c r="L40" s="1424"/>
      <c r="M40" s="1424">
        <v>161</v>
      </c>
      <c r="N40" s="1424">
        <v>57</v>
      </c>
      <c r="O40" s="1424">
        <f t="shared" si="6"/>
        <v>218</v>
      </c>
      <c r="P40" s="432"/>
      <c r="Q40" s="432">
        <f t="shared" ref="Q40:Q70" si="11">SUM(I40+M40)</f>
        <v>191</v>
      </c>
      <c r="R40" s="432">
        <f t="shared" ref="R40:R70" si="12">SUM(J40+N40)</f>
        <v>61</v>
      </c>
      <c r="S40" s="832">
        <f t="shared" si="9"/>
        <v>252</v>
      </c>
      <c r="T40" s="82"/>
      <c r="U40" s="82"/>
    </row>
    <row r="41" spans="2:21" ht="11.1" customHeight="1">
      <c r="B41" s="1582"/>
      <c r="C41" s="484" t="s">
        <v>70</v>
      </c>
      <c r="D41" s="13"/>
      <c r="E41" s="1058">
        <f>SUM(E42:E45)</f>
        <v>0</v>
      </c>
      <c r="F41" s="1058">
        <f>SUM(F42:F45)</f>
        <v>0</v>
      </c>
      <c r="G41" s="1058">
        <f t="shared" si="10"/>
        <v>0</v>
      </c>
      <c r="H41" s="1058"/>
      <c r="I41" s="458">
        <f>SUM(I42:I46)</f>
        <v>59</v>
      </c>
      <c r="J41" s="458">
        <f>SUM(J42:J46)</f>
        <v>94</v>
      </c>
      <c r="K41" s="435">
        <f t="shared" si="8"/>
        <v>153</v>
      </c>
      <c r="L41" s="458"/>
      <c r="M41" s="458">
        <f>SUM(M42:M46)</f>
        <v>397</v>
      </c>
      <c r="N41" s="458">
        <f>SUM(N42:N46)</f>
        <v>551</v>
      </c>
      <c r="O41" s="435">
        <f t="shared" si="6"/>
        <v>948</v>
      </c>
      <c r="P41" s="458"/>
      <c r="Q41" s="435">
        <f t="shared" si="11"/>
        <v>456</v>
      </c>
      <c r="R41" s="435">
        <f t="shared" si="12"/>
        <v>645</v>
      </c>
      <c r="S41" s="1508">
        <f t="shared" si="9"/>
        <v>1101</v>
      </c>
      <c r="T41" s="82"/>
      <c r="U41" s="82"/>
    </row>
    <row r="42" spans="2:21" ht="9.9499999999999993" customHeight="1">
      <c r="B42" s="1582"/>
      <c r="C42" s="479"/>
      <c r="D42" s="13" t="s">
        <v>240</v>
      </c>
      <c r="E42" s="209"/>
      <c r="F42" s="209"/>
      <c r="G42" s="288">
        <f t="shared" si="10"/>
        <v>0</v>
      </c>
      <c r="H42" s="265"/>
      <c r="I42" s="1424">
        <v>32</v>
      </c>
      <c r="J42" s="1507">
        <v>37</v>
      </c>
      <c r="K42" s="432">
        <f t="shared" si="8"/>
        <v>69</v>
      </c>
      <c r="L42" s="1424"/>
      <c r="M42" s="1424">
        <v>186</v>
      </c>
      <c r="N42" s="1424">
        <v>215</v>
      </c>
      <c r="O42" s="1424">
        <f t="shared" si="6"/>
        <v>401</v>
      </c>
      <c r="P42" s="458"/>
      <c r="Q42" s="432">
        <f t="shared" si="11"/>
        <v>218</v>
      </c>
      <c r="R42" s="432">
        <f t="shared" si="12"/>
        <v>252</v>
      </c>
      <c r="S42" s="832">
        <f t="shared" si="9"/>
        <v>470</v>
      </c>
      <c r="T42" s="82"/>
      <c r="U42" s="82"/>
    </row>
    <row r="43" spans="2:21" ht="9.9499999999999993" customHeight="1">
      <c r="B43" s="1582"/>
      <c r="C43" s="479"/>
      <c r="D43" s="13" t="s">
        <v>244</v>
      </c>
      <c r="E43" s="209"/>
      <c r="F43" s="209"/>
      <c r="G43" s="288">
        <f t="shared" si="10"/>
        <v>0</v>
      </c>
      <c r="H43" s="265"/>
      <c r="I43" s="1424">
        <v>7</v>
      </c>
      <c r="J43" s="1507">
        <v>6</v>
      </c>
      <c r="K43" s="432">
        <f t="shared" si="8"/>
        <v>13</v>
      </c>
      <c r="L43" s="1424"/>
      <c r="M43" s="1424">
        <v>54</v>
      </c>
      <c r="N43" s="1424">
        <v>37</v>
      </c>
      <c r="O43" s="1424">
        <f t="shared" si="6"/>
        <v>91</v>
      </c>
      <c r="P43" s="458"/>
      <c r="Q43" s="432">
        <f t="shared" si="11"/>
        <v>61</v>
      </c>
      <c r="R43" s="432">
        <f t="shared" si="12"/>
        <v>43</v>
      </c>
      <c r="S43" s="832">
        <f t="shared" si="9"/>
        <v>104</v>
      </c>
      <c r="T43" s="82"/>
      <c r="U43" s="82"/>
    </row>
    <row r="44" spans="2:21" ht="9.9499999999999993" customHeight="1">
      <c r="B44" s="1582"/>
      <c r="C44" s="479"/>
      <c r="D44" s="13" t="s">
        <v>243</v>
      </c>
      <c r="E44" s="209"/>
      <c r="F44" s="209"/>
      <c r="G44" s="288">
        <f t="shared" si="10"/>
        <v>0</v>
      </c>
      <c r="H44" s="265"/>
      <c r="I44" s="1424">
        <v>14</v>
      </c>
      <c r="J44" s="1507">
        <v>19</v>
      </c>
      <c r="K44" s="432">
        <f t="shared" si="8"/>
        <v>33</v>
      </c>
      <c r="L44" s="1424"/>
      <c r="M44" s="1424">
        <v>57</v>
      </c>
      <c r="N44" s="1424">
        <v>90</v>
      </c>
      <c r="O44" s="1424">
        <f t="shared" si="6"/>
        <v>147</v>
      </c>
      <c r="P44" s="458"/>
      <c r="Q44" s="432">
        <f t="shared" si="11"/>
        <v>71</v>
      </c>
      <c r="R44" s="432">
        <f t="shared" si="12"/>
        <v>109</v>
      </c>
      <c r="S44" s="832">
        <f t="shared" si="9"/>
        <v>180</v>
      </c>
      <c r="T44" s="82"/>
      <c r="U44" s="82"/>
    </row>
    <row r="45" spans="2:21" ht="9.9499999999999993" customHeight="1">
      <c r="B45" s="1582"/>
      <c r="C45" s="479"/>
      <c r="D45" s="13" t="s">
        <v>242</v>
      </c>
      <c r="E45" s="209"/>
      <c r="F45" s="209"/>
      <c r="G45" s="288">
        <f t="shared" si="10"/>
        <v>0</v>
      </c>
      <c r="H45" s="265"/>
      <c r="I45" s="1424">
        <v>2</v>
      </c>
      <c r="J45" s="1507">
        <v>18</v>
      </c>
      <c r="K45" s="432">
        <f t="shared" si="8"/>
        <v>20</v>
      </c>
      <c r="L45" s="1424"/>
      <c r="M45" s="1424">
        <v>100</v>
      </c>
      <c r="N45" s="1424">
        <v>209</v>
      </c>
      <c r="O45" s="1424">
        <f t="shared" si="6"/>
        <v>309</v>
      </c>
      <c r="P45" s="458"/>
      <c r="Q45" s="432">
        <f t="shared" si="11"/>
        <v>102</v>
      </c>
      <c r="R45" s="432">
        <f t="shared" si="12"/>
        <v>227</v>
      </c>
      <c r="S45" s="832">
        <f t="shared" si="9"/>
        <v>329</v>
      </c>
      <c r="T45" s="82"/>
      <c r="U45" s="82"/>
    </row>
    <row r="46" spans="2:21" ht="9.9499999999999993" customHeight="1">
      <c r="B46" s="1582"/>
      <c r="C46" s="479"/>
      <c r="D46" s="13" t="s">
        <v>238</v>
      </c>
      <c r="E46" s="209"/>
      <c r="F46" s="209"/>
      <c r="G46" s="288">
        <f t="shared" si="10"/>
        <v>0</v>
      </c>
      <c r="H46" s="265"/>
      <c r="I46" s="1424">
        <v>4</v>
      </c>
      <c r="J46" s="1507">
        <v>14</v>
      </c>
      <c r="K46" s="432">
        <f t="shared" si="8"/>
        <v>18</v>
      </c>
      <c r="L46" s="1424"/>
      <c r="M46" s="1424">
        <v>0</v>
      </c>
      <c r="N46" s="1424">
        <v>0</v>
      </c>
      <c r="O46" s="1424">
        <f t="shared" si="6"/>
        <v>0</v>
      </c>
      <c r="P46" s="458"/>
      <c r="Q46" s="432">
        <f t="shared" si="11"/>
        <v>4</v>
      </c>
      <c r="R46" s="432">
        <f t="shared" si="12"/>
        <v>14</v>
      </c>
      <c r="S46" s="832">
        <f t="shared" si="9"/>
        <v>18</v>
      </c>
      <c r="T46" s="82"/>
      <c r="U46" s="82"/>
    </row>
    <row r="47" spans="2:21" ht="11.1" customHeight="1">
      <c r="B47" s="1582"/>
      <c r="C47" s="484" t="s">
        <v>129</v>
      </c>
      <c r="D47" s="13"/>
      <c r="E47" s="1058">
        <f>SUM(E48:E49)</f>
        <v>0</v>
      </c>
      <c r="F47" s="1058">
        <f>SUM(F48:F49)</f>
        <v>0</v>
      </c>
      <c r="G47" s="1058">
        <f t="shared" si="10"/>
        <v>0</v>
      </c>
      <c r="H47" s="1058"/>
      <c r="I47" s="458">
        <f>SUM(I48:I49)</f>
        <v>50</v>
      </c>
      <c r="J47" s="458">
        <f>SUM(J48:J49)</f>
        <v>36</v>
      </c>
      <c r="K47" s="435">
        <f t="shared" si="8"/>
        <v>86</v>
      </c>
      <c r="L47" s="458"/>
      <c r="M47" s="458">
        <f>SUM(M48:M49)</f>
        <v>315</v>
      </c>
      <c r="N47" s="458">
        <f>SUM(N48:N49)</f>
        <v>387</v>
      </c>
      <c r="O47" s="435">
        <f t="shared" si="6"/>
        <v>702</v>
      </c>
      <c r="P47" s="458"/>
      <c r="Q47" s="435">
        <f t="shared" si="11"/>
        <v>365</v>
      </c>
      <c r="R47" s="435">
        <f t="shared" si="12"/>
        <v>423</v>
      </c>
      <c r="S47" s="1508">
        <f t="shared" si="9"/>
        <v>788</v>
      </c>
      <c r="T47" s="82"/>
      <c r="U47" s="82"/>
    </row>
    <row r="48" spans="2:21" ht="9.9499999999999993" customHeight="1">
      <c r="B48" s="1582"/>
      <c r="C48" s="479"/>
      <c r="D48" s="13" t="s">
        <v>240</v>
      </c>
      <c r="E48" s="209"/>
      <c r="F48" s="209"/>
      <c r="G48" s="288">
        <f t="shared" si="10"/>
        <v>0</v>
      </c>
      <c r="H48" s="91"/>
      <c r="I48" s="1424">
        <v>13</v>
      </c>
      <c r="J48" s="1507">
        <v>12</v>
      </c>
      <c r="K48" s="432">
        <f t="shared" si="8"/>
        <v>25</v>
      </c>
      <c r="L48" s="1424"/>
      <c r="M48" s="1424">
        <v>136</v>
      </c>
      <c r="N48" s="1424">
        <v>195</v>
      </c>
      <c r="O48" s="1424">
        <f t="shared" si="6"/>
        <v>331</v>
      </c>
      <c r="P48" s="458"/>
      <c r="Q48" s="432">
        <f t="shared" si="11"/>
        <v>149</v>
      </c>
      <c r="R48" s="432">
        <f t="shared" si="12"/>
        <v>207</v>
      </c>
      <c r="S48" s="832">
        <f t="shared" si="9"/>
        <v>356</v>
      </c>
      <c r="T48" s="82"/>
      <c r="U48" s="82"/>
    </row>
    <row r="49" spans="2:21" ht="9.9499999999999993" customHeight="1">
      <c r="B49" s="1582"/>
      <c r="C49" s="479"/>
      <c r="D49" s="13" t="s">
        <v>239</v>
      </c>
      <c r="E49" s="209"/>
      <c r="F49" s="209"/>
      <c r="G49" s="288">
        <f t="shared" si="10"/>
        <v>0</v>
      </c>
      <c r="H49" s="91"/>
      <c r="I49" s="1424">
        <v>37</v>
      </c>
      <c r="J49" s="1507">
        <v>24</v>
      </c>
      <c r="K49" s="432">
        <f t="shared" si="8"/>
        <v>61</v>
      </c>
      <c r="L49" s="1424"/>
      <c r="M49" s="1424">
        <v>179</v>
      </c>
      <c r="N49" s="1424">
        <v>192</v>
      </c>
      <c r="O49" s="1424">
        <f t="shared" si="6"/>
        <v>371</v>
      </c>
      <c r="P49" s="458"/>
      <c r="Q49" s="432">
        <f t="shared" si="11"/>
        <v>216</v>
      </c>
      <c r="R49" s="432">
        <f t="shared" si="12"/>
        <v>216</v>
      </c>
      <c r="S49" s="832">
        <f t="shared" si="9"/>
        <v>432</v>
      </c>
      <c r="T49" s="82"/>
      <c r="U49" s="82"/>
    </row>
    <row r="50" spans="2:21" ht="11.1" customHeight="1">
      <c r="B50" s="1582"/>
      <c r="C50" s="484" t="s">
        <v>128</v>
      </c>
      <c r="D50" s="13"/>
      <c r="E50" s="1058">
        <f>SUM(E51:E53)</f>
        <v>0</v>
      </c>
      <c r="F50" s="1058">
        <f>SUM(F51:F53)</f>
        <v>0</v>
      </c>
      <c r="G50" s="1058">
        <f t="shared" si="10"/>
        <v>0</v>
      </c>
      <c r="H50" s="1058"/>
      <c r="I50" s="458">
        <f>SUM(I51:I53)</f>
        <v>8</v>
      </c>
      <c r="J50" s="458">
        <f>SUM(J51:J53)</f>
        <v>4</v>
      </c>
      <c r="K50" s="435">
        <f t="shared" si="8"/>
        <v>12</v>
      </c>
      <c r="L50" s="458"/>
      <c r="M50" s="458">
        <f>SUM(M51:M53)</f>
        <v>103</v>
      </c>
      <c r="N50" s="458">
        <f>SUM(N51:N53)</f>
        <v>132</v>
      </c>
      <c r="O50" s="435">
        <f t="shared" si="6"/>
        <v>235</v>
      </c>
      <c r="P50" s="458"/>
      <c r="Q50" s="435">
        <f t="shared" si="11"/>
        <v>111</v>
      </c>
      <c r="R50" s="435">
        <f t="shared" si="12"/>
        <v>136</v>
      </c>
      <c r="S50" s="1508">
        <f t="shared" si="9"/>
        <v>247</v>
      </c>
      <c r="T50" s="82"/>
      <c r="U50" s="82"/>
    </row>
    <row r="51" spans="2:21" ht="9.9499999999999993" customHeight="1">
      <c r="B51" s="1582"/>
      <c r="C51" s="479"/>
      <c r="D51" s="13" t="s">
        <v>240</v>
      </c>
      <c r="E51" s="209"/>
      <c r="F51" s="209"/>
      <c r="G51" s="288">
        <f t="shared" si="10"/>
        <v>0</v>
      </c>
      <c r="H51" s="91"/>
      <c r="I51" s="1424">
        <v>3</v>
      </c>
      <c r="J51" s="1507">
        <v>2</v>
      </c>
      <c r="K51" s="432">
        <f t="shared" si="8"/>
        <v>5</v>
      </c>
      <c r="L51" s="1424"/>
      <c r="M51" s="1424">
        <v>41</v>
      </c>
      <c r="N51" s="1424">
        <v>59</v>
      </c>
      <c r="O51" s="1424">
        <f t="shared" si="6"/>
        <v>100</v>
      </c>
      <c r="P51" s="458"/>
      <c r="Q51" s="432">
        <f t="shared" si="11"/>
        <v>44</v>
      </c>
      <c r="R51" s="432">
        <f t="shared" si="12"/>
        <v>61</v>
      </c>
      <c r="S51" s="832">
        <f t="shared" si="9"/>
        <v>105</v>
      </c>
      <c r="T51" s="82"/>
      <c r="U51" s="82"/>
    </row>
    <row r="52" spans="2:21" ht="9.9499999999999993" customHeight="1">
      <c r="B52" s="1582"/>
      <c r="C52" s="479"/>
      <c r="D52" s="13" t="s">
        <v>241</v>
      </c>
      <c r="E52" s="209"/>
      <c r="F52" s="209"/>
      <c r="G52" s="288">
        <f t="shared" si="10"/>
        <v>0</v>
      </c>
      <c r="H52" s="91"/>
      <c r="I52" s="1424">
        <v>0</v>
      </c>
      <c r="J52" s="1507">
        <v>0</v>
      </c>
      <c r="K52" s="432">
        <f t="shared" si="8"/>
        <v>0</v>
      </c>
      <c r="L52" s="1424"/>
      <c r="M52" s="1424">
        <v>3</v>
      </c>
      <c r="N52" s="1424">
        <v>2</v>
      </c>
      <c r="O52" s="1424">
        <f t="shared" si="6"/>
        <v>5</v>
      </c>
      <c r="P52" s="458"/>
      <c r="Q52" s="432">
        <f t="shared" si="11"/>
        <v>3</v>
      </c>
      <c r="R52" s="432">
        <f t="shared" si="12"/>
        <v>2</v>
      </c>
      <c r="S52" s="832">
        <f t="shared" si="9"/>
        <v>5</v>
      </c>
      <c r="T52" s="82"/>
      <c r="U52" s="82"/>
    </row>
    <row r="53" spans="2:21" ht="9.9499999999999993" customHeight="1">
      <c r="B53" s="1582"/>
      <c r="C53" s="479"/>
      <c r="D53" s="13" t="s">
        <v>239</v>
      </c>
      <c r="E53" s="91"/>
      <c r="F53" s="91"/>
      <c r="G53" s="288">
        <f t="shared" si="10"/>
        <v>0</v>
      </c>
      <c r="H53" s="91"/>
      <c r="I53" s="1424">
        <v>5</v>
      </c>
      <c r="J53" s="1507">
        <v>2</v>
      </c>
      <c r="K53" s="432">
        <f t="shared" si="8"/>
        <v>7</v>
      </c>
      <c r="L53" s="1424"/>
      <c r="M53" s="1424">
        <v>59</v>
      </c>
      <c r="N53" s="1424">
        <v>71</v>
      </c>
      <c r="O53" s="1424">
        <f t="shared" si="6"/>
        <v>130</v>
      </c>
      <c r="P53" s="458"/>
      <c r="Q53" s="432">
        <f t="shared" si="11"/>
        <v>64</v>
      </c>
      <c r="R53" s="432">
        <f t="shared" si="12"/>
        <v>73</v>
      </c>
      <c r="S53" s="832">
        <f t="shared" si="9"/>
        <v>137</v>
      </c>
      <c r="T53" s="82"/>
      <c r="U53" s="82"/>
    </row>
    <row r="54" spans="2:21" ht="11.1" customHeight="1">
      <c r="B54" s="1582"/>
      <c r="C54" s="484" t="s">
        <v>65</v>
      </c>
      <c r="D54" s="13"/>
      <c r="E54" s="1058">
        <f>SUM(E55:E56)</f>
        <v>0</v>
      </c>
      <c r="F54" s="1058">
        <f>SUM(F55:F56)</f>
        <v>0</v>
      </c>
      <c r="G54" s="1058">
        <f t="shared" si="10"/>
        <v>0</v>
      </c>
      <c r="H54" s="1058"/>
      <c r="I54" s="458">
        <f>SUM(I55:I56)</f>
        <v>0</v>
      </c>
      <c r="J54" s="458">
        <f>SUM(J55:J56)</f>
        <v>0</v>
      </c>
      <c r="K54" s="435">
        <f t="shared" si="8"/>
        <v>0</v>
      </c>
      <c r="L54" s="458"/>
      <c r="M54" s="458">
        <f>SUM(M55:M56)</f>
        <v>105</v>
      </c>
      <c r="N54" s="458">
        <f>SUM(N55:N56)</f>
        <v>105</v>
      </c>
      <c r="O54" s="435">
        <f t="shared" si="6"/>
        <v>210</v>
      </c>
      <c r="P54" s="458"/>
      <c r="Q54" s="435">
        <f t="shared" si="11"/>
        <v>105</v>
      </c>
      <c r="R54" s="435">
        <f t="shared" si="12"/>
        <v>105</v>
      </c>
      <c r="S54" s="1508">
        <f t="shared" si="9"/>
        <v>210</v>
      </c>
      <c r="T54" s="82"/>
      <c r="U54" s="82"/>
    </row>
    <row r="55" spans="2:21" ht="9.9499999999999993" customHeight="1">
      <c r="B55" s="1582"/>
      <c r="C55" s="479"/>
      <c r="D55" s="13" t="s">
        <v>240</v>
      </c>
      <c r="E55" s="209"/>
      <c r="F55" s="209"/>
      <c r="G55" s="288">
        <f t="shared" si="10"/>
        <v>0</v>
      </c>
      <c r="H55" s="91"/>
      <c r="I55" s="1424">
        <v>0</v>
      </c>
      <c r="J55" s="1507">
        <v>0</v>
      </c>
      <c r="K55" s="432">
        <f t="shared" si="8"/>
        <v>0</v>
      </c>
      <c r="L55" s="1424"/>
      <c r="M55" s="1424">
        <v>64</v>
      </c>
      <c r="N55" s="1424">
        <v>52</v>
      </c>
      <c r="O55" s="1424">
        <f t="shared" si="6"/>
        <v>116</v>
      </c>
      <c r="P55" s="458"/>
      <c r="Q55" s="432">
        <f t="shared" si="11"/>
        <v>64</v>
      </c>
      <c r="R55" s="432">
        <f t="shared" si="12"/>
        <v>52</v>
      </c>
      <c r="S55" s="832">
        <f t="shared" si="9"/>
        <v>116</v>
      </c>
      <c r="T55" s="82"/>
      <c r="U55" s="82"/>
    </row>
    <row r="56" spans="2:21" ht="9.9499999999999993" customHeight="1">
      <c r="B56" s="1582"/>
      <c r="C56" s="479"/>
      <c r="D56" s="13" t="s">
        <v>239</v>
      </c>
      <c r="E56" s="209"/>
      <c r="F56" s="209"/>
      <c r="G56" s="288">
        <f t="shared" si="10"/>
        <v>0</v>
      </c>
      <c r="H56" s="91"/>
      <c r="I56" s="1424">
        <v>0</v>
      </c>
      <c r="J56" s="1507">
        <v>0</v>
      </c>
      <c r="K56" s="432">
        <f t="shared" si="8"/>
        <v>0</v>
      </c>
      <c r="L56" s="1424"/>
      <c r="M56" s="1424">
        <v>41</v>
      </c>
      <c r="N56" s="1424">
        <v>53</v>
      </c>
      <c r="O56" s="1424">
        <f t="shared" si="6"/>
        <v>94</v>
      </c>
      <c r="P56" s="458"/>
      <c r="Q56" s="432">
        <f t="shared" si="11"/>
        <v>41</v>
      </c>
      <c r="R56" s="432">
        <f t="shared" si="12"/>
        <v>53</v>
      </c>
      <c r="S56" s="832">
        <f t="shared" si="9"/>
        <v>94</v>
      </c>
      <c r="T56" s="82"/>
      <c r="U56" s="82"/>
    </row>
    <row r="57" spans="2:21" ht="11.1" customHeight="1">
      <c r="B57" s="1582"/>
      <c r="C57" s="484" t="s">
        <v>127</v>
      </c>
      <c r="D57" s="13"/>
      <c r="E57" s="1058">
        <f>SUM(E58:E60)</f>
        <v>0</v>
      </c>
      <c r="F57" s="1058">
        <f>SUM(F58:F60)</f>
        <v>0</v>
      </c>
      <c r="G57" s="1058">
        <f t="shared" si="10"/>
        <v>0</v>
      </c>
      <c r="H57" s="1058"/>
      <c r="I57" s="458">
        <f>SUM(I58:I60)</f>
        <v>0</v>
      </c>
      <c r="J57" s="458">
        <f>SUM(J58:J60)</f>
        <v>1</v>
      </c>
      <c r="K57" s="435">
        <f t="shared" si="8"/>
        <v>1</v>
      </c>
      <c r="L57" s="458"/>
      <c r="M57" s="458">
        <f>SUM(M58:M60)</f>
        <v>156</v>
      </c>
      <c r="N57" s="458">
        <f>SUM(N58:N60)</f>
        <v>127</v>
      </c>
      <c r="O57" s="435">
        <f t="shared" si="6"/>
        <v>283</v>
      </c>
      <c r="P57" s="458"/>
      <c r="Q57" s="435">
        <f t="shared" si="11"/>
        <v>156</v>
      </c>
      <c r="R57" s="435">
        <f t="shared" si="12"/>
        <v>128</v>
      </c>
      <c r="S57" s="1508">
        <f t="shared" si="9"/>
        <v>284</v>
      </c>
      <c r="T57" s="82"/>
      <c r="U57" s="82"/>
    </row>
    <row r="58" spans="2:21" ht="9.75" customHeight="1">
      <c r="B58" s="1582"/>
      <c r="C58" s="366"/>
      <c r="D58" s="13" t="s">
        <v>240</v>
      </c>
      <c r="E58" s="209"/>
      <c r="F58" s="209"/>
      <c r="G58" s="288">
        <f t="shared" si="10"/>
        <v>0</v>
      </c>
      <c r="H58" s="91"/>
      <c r="I58" s="1424">
        <v>0</v>
      </c>
      <c r="J58" s="1507">
        <v>1</v>
      </c>
      <c r="K58" s="432">
        <f t="shared" si="8"/>
        <v>1</v>
      </c>
      <c r="L58" s="1424"/>
      <c r="M58" s="1424">
        <v>71</v>
      </c>
      <c r="N58" s="1424">
        <v>63</v>
      </c>
      <c r="O58" s="1424">
        <f t="shared" si="6"/>
        <v>134</v>
      </c>
      <c r="P58" s="458"/>
      <c r="Q58" s="432">
        <f t="shared" si="11"/>
        <v>71</v>
      </c>
      <c r="R58" s="432">
        <f t="shared" si="12"/>
        <v>64</v>
      </c>
      <c r="S58" s="832">
        <f t="shared" si="9"/>
        <v>135</v>
      </c>
      <c r="T58" s="82"/>
      <c r="U58" s="82"/>
    </row>
    <row r="59" spans="2:21" ht="9.9499999999999993" customHeight="1">
      <c r="B59" s="1582"/>
      <c r="C59" s="366"/>
      <c r="D59" s="13" t="s">
        <v>239</v>
      </c>
      <c r="E59" s="209"/>
      <c r="F59" s="209"/>
      <c r="G59" s="288">
        <f t="shared" si="10"/>
        <v>0</v>
      </c>
      <c r="H59" s="91"/>
      <c r="I59" s="1424">
        <v>0</v>
      </c>
      <c r="J59" s="1507">
        <v>0</v>
      </c>
      <c r="K59" s="432">
        <f t="shared" si="8"/>
        <v>0</v>
      </c>
      <c r="L59" s="1424"/>
      <c r="M59" s="1424">
        <v>82</v>
      </c>
      <c r="N59" s="1424">
        <v>55</v>
      </c>
      <c r="O59" s="1424">
        <f t="shared" si="6"/>
        <v>137</v>
      </c>
      <c r="P59" s="458"/>
      <c r="Q59" s="432">
        <f t="shared" si="11"/>
        <v>82</v>
      </c>
      <c r="R59" s="432">
        <f t="shared" si="12"/>
        <v>55</v>
      </c>
      <c r="S59" s="832">
        <f t="shared" si="9"/>
        <v>137</v>
      </c>
      <c r="T59" s="82"/>
      <c r="U59" s="82"/>
    </row>
    <row r="60" spans="2:21" ht="9.9499999999999993" customHeight="1">
      <c r="B60" s="1582"/>
      <c r="C60" s="366"/>
      <c r="D60" s="13" t="s">
        <v>238</v>
      </c>
      <c r="E60" s="91"/>
      <c r="F60" s="91"/>
      <c r="G60" s="288">
        <f t="shared" si="10"/>
        <v>0</v>
      </c>
      <c r="H60" s="91"/>
      <c r="I60" s="1424">
        <v>0</v>
      </c>
      <c r="J60" s="1507">
        <v>0</v>
      </c>
      <c r="K60" s="432">
        <f t="shared" si="8"/>
        <v>0</v>
      </c>
      <c r="L60" s="1424"/>
      <c r="M60" s="1424">
        <v>3</v>
      </c>
      <c r="N60" s="1424">
        <v>9</v>
      </c>
      <c r="O60" s="1424">
        <f t="shared" si="6"/>
        <v>12</v>
      </c>
      <c r="P60" s="458"/>
      <c r="Q60" s="432">
        <f t="shared" si="11"/>
        <v>3</v>
      </c>
      <c r="R60" s="432">
        <f t="shared" si="12"/>
        <v>9</v>
      </c>
      <c r="S60" s="832">
        <f t="shared" si="9"/>
        <v>12</v>
      </c>
      <c r="T60" s="82"/>
      <c r="U60" s="82"/>
    </row>
    <row r="61" spans="2:21" ht="11.1" customHeight="1">
      <c r="B61" s="1582"/>
      <c r="C61" s="484" t="s">
        <v>38</v>
      </c>
      <c r="D61" s="4"/>
      <c r="E61" s="1058">
        <f>SUM(E62)</f>
        <v>0</v>
      </c>
      <c r="F61" s="1058">
        <f>SUM(F62)</f>
        <v>0</v>
      </c>
      <c r="G61" s="1058">
        <f t="shared" si="10"/>
        <v>0</v>
      </c>
      <c r="H61" s="1058"/>
      <c r="I61" s="458">
        <f>SUM(I62)</f>
        <v>12</v>
      </c>
      <c r="J61" s="458">
        <f>SUM(J62)</f>
        <v>14</v>
      </c>
      <c r="K61" s="435">
        <f t="shared" si="8"/>
        <v>26</v>
      </c>
      <c r="L61" s="458"/>
      <c r="M61" s="458">
        <f>SUM(M62)</f>
        <v>29</v>
      </c>
      <c r="N61" s="458">
        <f>SUM(N62)</f>
        <v>33</v>
      </c>
      <c r="O61" s="435">
        <f t="shared" si="6"/>
        <v>62</v>
      </c>
      <c r="P61" s="458"/>
      <c r="Q61" s="435">
        <f t="shared" si="11"/>
        <v>41</v>
      </c>
      <c r="R61" s="435">
        <f t="shared" si="12"/>
        <v>47</v>
      </c>
      <c r="S61" s="1508">
        <f t="shared" si="9"/>
        <v>88</v>
      </c>
      <c r="T61" s="82"/>
      <c r="U61" s="82"/>
    </row>
    <row r="62" spans="2:21" ht="9.9499999999999993" customHeight="1">
      <c r="B62" s="1582"/>
      <c r="C62" s="479"/>
      <c r="D62" s="13" t="s">
        <v>237</v>
      </c>
      <c r="E62" s="91"/>
      <c r="F62" s="91"/>
      <c r="G62" s="1062">
        <f t="shared" si="10"/>
        <v>0</v>
      </c>
      <c r="H62" s="91"/>
      <c r="I62" s="1424">
        <v>12</v>
      </c>
      <c r="J62" s="1507">
        <v>14</v>
      </c>
      <c r="K62" s="432">
        <f t="shared" si="8"/>
        <v>26</v>
      </c>
      <c r="L62" s="1424"/>
      <c r="M62" s="1424">
        <v>29</v>
      </c>
      <c r="N62" s="1424">
        <v>33</v>
      </c>
      <c r="O62" s="1424">
        <f t="shared" si="6"/>
        <v>62</v>
      </c>
      <c r="P62" s="458"/>
      <c r="Q62" s="432">
        <f t="shared" si="11"/>
        <v>41</v>
      </c>
      <c r="R62" s="432">
        <f t="shared" si="12"/>
        <v>47</v>
      </c>
      <c r="S62" s="832">
        <f t="shared" si="9"/>
        <v>88</v>
      </c>
      <c r="T62" s="82"/>
      <c r="U62" s="82"/>
    </row>
    <row r="63" spans="2:21" ht="12" customHeight="1">
      <c r="B63" s="1581">
        <v>1403</v>
      </c>
      <c r="C63" s="139" t="s">
        <v>17</v>
      </c>
      <c r="D63" s="119"/>
      <c r="E63" s="380">
        <f>SUM(E64+E66+E68)</f>
        <v>0</v>
      </c>
      <c r="F63" s="380">
        <f>SUM(F64+F66+F68)</f>
        <v>0</v>
      </c>
      <c r="G63" s="883">
        <f t="shared" si="10"/>
        <v>0</v>
      </c>
      <c r="H63" s="380"/>
      <c r="I63" s="1091">
        <f>SUM(I64+I66+I68)</f>
        <v>43</v>
      </c>
      <c r="J63" s="1091">
        <f>SUM(J64+J66+J68)</f>
        <v>45</v>
      </c>
      <c r="K63" s="1091">
        <f t="shared" ref="K63:K70" si="13">SUM(I63:J63)</f>
        <v>88</v>
      </c>
      <c r="L63" s="1091"/>
      <c r="M63" s="1091">
        <f>SUM(M64+M66+M68)</f>
        <v>268</v>
      </c>
      <c r="N63" s="1091">
        <f>SUM(N64+N66+N68)</f>
        <v>390</v>
      </c>
      <c r="O63" s="1091">
        <f t="shared" si="6"/>
        <v>658</v>
      </c>
      <c r="P63" s="1091"/>
      <c r="Q63" s="430">
        <f t="shared" si="11"/>
        <v>311</v>
      </c>
      <c r="R63" s="430">
        <f t="shared" si="12"/>
        <v>435</v>
      </c>
      <c r="S63" s="830">
        <f t="shared" si="9"/>
        <v>746</v>
      </c>
      <c r="T63" s="82"/>
      <c r="U63" s="82"/>
    </row>
    <row r="64" spans="2:21" ht="11.1" customHeight="1">
      <c r="B64" s="1582"/>
      <c r="C64" s="484" t="s">
        <v>39</v>
      </c>
      <c r="D64" s="13"/>
      <c r="E64" s="1058">
        <f>SUM(E65:E65)</f>
        <v>0</v>
      </c>
      <c r="F64" s="1058">
        <f>SUM(F65:F65)</f>
        <v>0</v>
      </c>
      <c r="G64" s="1058">
        <f t="shared" si="10"/>
        <v>0</v>
      </c>
      <c r="H64" s="1058"/>
      <c r="I64" s="458">
        <f>SUM(I65:I65)</f>
        <v>8</v>
      </c>
      <c r="J64" s="458">
        <f>SUM(J65:J65)</f>
        <v>18</v>
      </c>
      <c r="K64" s="458">
        <f t="shared" si="13"/>
        <v>26</v>
      </c>
      <c r="L64" s="458"/>
      <c r="M64" s="458">
        <f>SUM(M65:M65)</f>
        <v>95</v>
      </c>
      <c r="N64" s="458">
        <f>SUM(N65:N65)</f>
        <v>152</v>
      </c>
      <c r="O64" s="458">
        <f t="shared" si="6"/>
        <v>247</v>
      </c>
      <c r="P64" s="458"/>
      <c r="Q64" s="435">
        <f t="shared" si="11"/>
        <v>103</v>
      </c>
      <c r="R64" s="435">
        <f t="shared" si="12"/>
        <v>170</v>
      </c>
      <c r="S64" s="1508">
        <f t="shared" si="9"/>
        <v>273</v>
      </c>
      <c r="T64" s="82"/>
      <c r="U64" s="82"/>
    </row>
    <row r="65" spans="2:23" ht="9.9499999999999993" customHeight="1">
      <c r="B65" s="1582"/>
      <c r="C65" s="479"/>
      <c r="D65" s="13" t="s">
        <v>234</v>
      </c>
      <c r="E65" s="91"/>
      <c r="F65" s="91"/>
      <c r="G65" s="288">
        <f t="shared" si="10"/>
        <v>0</v>
      </c>
      <c r="H65" s="91"/>
      <c r="I65" s="1424">
        <v>8</v>
      </c>
      <c r="J65" s="1507">
        <v>18</v>
      </c>
      <c r="K65" s="432">
        <f t="shared" si="13"/>
        <v>26</v>
      </c>
      <c r="L65" s="1424"/>
      <c r="M65" s="1424">
        <v>95</v>
      </c>
      <c r="N65" s="1424">
        <v>152</v>
      </c>
      <c r="O65" s="1424">
        <f t="shared" ref="O65:O70" si="14">M65+N65</f>
        <v>247</v>
      </c>
      <c r="P65" s="432"/>
      <c r="Q65" s="432">
        <f t="shared" si="11"/>
        <v>103</v>
      </c>
      <c r="R65" s="432">
        <f t="shared" si="12"/>
        <v>170</v>
      </c>
      <c r="S65" s="832">
        <f t="shared" si="9"/>
        <v>273</v>
      </c>
      <c r="T65" s="82"/>
      <c r="U65" s="82"/>
    </row>
    <row r="66" spans="2:23" ht="11.1" customHeight="1">
      <c r="B66" s="1582"/>
      <c r="C66" s="484" t="s">
        <v>18</v>
      </c>
      <c r="D66" s="13"/>
      <c r="E66" s="1058">
        <f>SUM(E67:E67)</f>
        <v>0</v>
      </c>
      <c r="F66" s="1058">
        <f>SUM(F67:F67)</f>
        <v>0</v>
      </c>
      <c r="G66" s="1058">
        <f t="shared" si="10"/>
        <v>0</v>
      </c>
      <c r="H66" s="1058"/>
      <c r="I66" s="458">
        <f>SUM(I67:I67)</f>
        <v>6</v>
      </c>
      <c r="J66" s="458">
        <f>SUM(J67:J67)</f>
        <v>10</v>
      </c>
      <c r="K66" s="435">
        <f t="shared" si="13"/>
        <v>16</v>
      </c>
      <c r="L66" s="458"/>
      <c r="M66" s="458">
        <f>SUM(M67:M67)</f>
        <v>61</v>
      </c>
      <c r="N66" s="458">
        <f>SUM(N67:N67)</f>
        <v>92</v>
      </c>
      <c r="O66" s="435">
        <f t="shared" si="14"/>
        <v>153</v>
      </c>
      <c r="P66" s="458"/>
      <c r="Q66" s="432">
        <f t="shared" si="11"/>
        <v>67</v>
      </c>
      <c r="R66" s="432">
        <f t="shared" si="12"/>
        <v>102</v>
      </c>
      <c r="S66" s="832">
        <f t="shared" si="9"/>
        <v>169</v>
      </c>
      <c r="T66" s="82"/>
      <c r="U66" s="82"/>
    </row>
    <row r="67" spans="2:23" ht="9.75" customHeight="1">
      <c r="B67" s="1582"/>
      <c r="C67" s="479"/>
      <c r="D67" s="13" t="s">
        <v>235</v>
      </c>
      <c r="E67" s="91"/>
      <c r="F67" s="91"/>
      <c r="G67" s="288">
        <f t="shared" si="10"/>
        <v>0</v>
      </c>
      <c r="H67" s="91"/>
      <c r="I67" s="1424">
        <v>6</v>
      </c>
      <c r="J67" s="1507">
        <v>10</v>
      </c>
      <c r="K67" s="432">
        <f t="shared" si="13"/>
        <v>16</v>
      </c>
      <c r="L67" s="1424"/>
      <c r="M67" s="1424">
        <v>61</v>
      </c>
      <c r="N67" s="1424">
        <v>92</v>
      </c>
      <c r="O67" s="1424">
        <f t="shared" si="14"/>
        <v>153</v>
      </c>
      <c r="P67" s="432"/>
      <c r="Q67" s="432">
        <f t="shared" si="11"/>
        <v>67</v>
      </c>
      <c r="R67" s="432">
        <f t="shared" si="12"/>
        <v>102</v>
      </c>
      <c r="S67" s="832">
        <f t="shared" si="9"/>
        <v>169</v>
      </c>
      <c r="T67" s="82"/>
      <c r="U67" s="82"/>
    </row>
    <row r="68" spans="2:23" ht="11.1" customHeight="1">
      <c r="B68" s="1582"/>
      <c r="C68" s="484" t="s">
        <v>19</v>
      </c>
      <c r="D68" s="13"/>
      <c r="E68" s="1058">
        <f>SUM(E69:E70)</f>
        <v>0</v>
      </c>
      <c r="F68" s="1058">
        <f>SUM(F69:F70)</f>
        <v>0</v>
      </c>
      <c r="G68" s="1058">
        <f t="shared" si="10"/>
        <v>0</v>
      </c>
      <c r="H68" s="1058"/>
      <c r="I68" s="458">
        <f>SUM(I69:I70)</f>
        <v>29</v>
      </c>
      <c r="J68" s="458">
        <f>SUM(J69:J70)</f>
        <v>17</v>
      </c>
      <c r="K68" s="435">
        <f t="shared" si="13"/>
        <v>46</v>
      </c>
      <c r="L68" s="458"/>
      <c r="M68" s="458">
        <f>SUM(M69:M70)</f>
        <v>112</v>
      </c>
      <c r="N68" s="458">
        <f>SUM(N69:N70)</f>
        <v>146</v>
      </c>
      <c r="O68" s="435">
        <f t="shared" si="14"/>
        <v>258</v>
      </c>
      <c r="P68" s="458"/>
      <c r="Q68" s="435">
        <f t="shared" si="11"/>
        <v>141</v>
      </c>
      <c r="R68" s="435">
        <f t="shared" si="12"/>
        <v>163</v>
      </c>
      <c r="S68" s="1508">
        <f t="shared" si="9"/>
        <v>304</v>
      </c>
      <c r="T68" s="82"/>
      <c r="U68" s="82"/>
    </row>
    <row r="69" spans="2:23" ht="9.9499999999999993" customHeight="1">
      <c r="B69" s="1578"/>
      <c r="C69" s="479"/>
      <c r="D69" s="13" t="s">
        <v>234</v>
      </c>
      <c r="E69" s="209"/>
      <c r="F69" s="209"/>
      <c r="G69" s="288">
        <f t="shared" si="10"/>
        <v>0</v>
      </c>
      <c r="H69" s="91"/>
      <c r="I69" s="1424">
        <v>18</v>
      </c>
      <c r="J69" s="1507">
        <v>12</v>
      </c>
      <c r="K69" s="432">
        <f t="shared" si="13"/>
        <v>30</v>
      </c>
      <c r="L69" s="1424"/>
      <c r="M69" s="1424">
        <v>97</v>
      </c>
      <c r="N69" s="1424">
        <v>125</v>
      </c>
      <c r="O69" s="1424">
        <f t="shared" si="14"/>
        <v>222</v>
      </c>
      <c r="P69" s="432"/>
      <c r="Q69" s="432">
        <f t="shared" si="11"/>
        <v>115</v>
      </c>
      <c r="R69" s="432">
        <f t="shared" si="12"/>
        <v>137</v>
      </c>
      <c r="S69" s="832">
        <f t="shared" si="9"/>
        <v>252</v>
      </c>
      <c r="T69" s="82"/>
      <c r="U69" s="82"/>
    </row>
    <row r="70" spans="2:23" ht="9.9499999999999993" customHeight="1">
      <c r="B70" s="1586"/>
      <c r="C70" s="495"/>
      <c r="D70" s="21" t="s">
        <v>233</v>
      </c>
      <c r="E70" s="1071"/>
      <c r="F70" s="1071"/>
      <c r="G70" s="1062">
        <f t="shared" si="10"/>
        <v>0</v>
      </c>
      <c r="H70" s="1071"/>
      <c r="I70" s="1494">
        <v>11</v>
      </c>
      <c r="J70" s="1506">
        <v>5</v>
      </c>
      <c r="K70" s="432">
        <f t="shared" si="13"/>
        <v>16</v>
      </c>
      <c r="L70" s="1494"/>
      <c r="M70" s="1494">
        <v>15</v>
      </c>
      <c r="N70" s="1494">
        <v>21</v>
      </c>
      <c r="O70" s="879">
        <f t="shared" si="14"/>
        <v>36</v>
      </c>
      <c r="P70" s="879"/>
      <c r="Q70" s="879">
        <f t="shared" si="11"/>
        <v>26</v>
      </c>
      <c r="R70" s="879">
        <f t="shared" si="12"/>
        <v>26</v>
      </c>
      <c r="S70" s="878">
        <f t="shared" si="9"/>
        <v>52</v>
      </c>
      <c r="T70" s="82"/>
      <c r="U70" s="82"/>
    </row>
    <row r="71" spans="2:23" ht="9.9499999999999993" customHeight="1">
      <c r="B71" s="507"/>
      <c r="C71" s="98"/>
      <c r="D71" s="13"/>
      <c r="E71" s="91"/>
      <c r="F71" s="91"/>
      <c r="G71" s="91"/>
      <c r="H71" s="91"/>
      <c r="I71" s="91"/>
      <c r="J71" s="209"/>
      <c r="K71" s="577"/>
      <c r="L71" s="1415"/>
      <c r="M71" s="91"/>
      <c r="N71" s="91"/>
      <c r="O71" s="1082"/>
      <c r="P71" s="1082"/>
      <c r="Q71" s="1082"/>
      <c r="R71" s="1082"/>
      <c r="S71" s="1337" t="s">
        <v>232</v>
      </c>
      <c r="T71" s="82"/>
      <c r="U71" s="82"/>
    </row>
    <row r="72" spans="2:23" ht="9.9499999999999993" customHeight="1">
      <c r="B72" s="507"/>
      <c r="C72" s="98"/>
      <c r="D72" s="13"/>
      <c r="E72" s="91"/>
      <c r="F72" s="91"/>
      <c r="G72" s="91"/>
      <c r="H72" s="91"/>
      <c r="I72" s="91"/>
      <c r="J72" s="256"/>
      <c r="K72" s="272"/>
      <c r="L72" s="91"/>
      <c r="M72" s="91"/>
      <c r="N72" s="91"/>
      <c r="O72" s="572"/>
      <c r="P72" s="572"/>
      <c r="Q72" s="572"/>
      <c r="R72" s="572" t="s">
        <v>231</v>
      </c>
      <c r="S72" s="572"/>
    </row>
    <row r="73" spans="2:23" ht="12.75" customHeight="1">
      <c r="B73" s="1558" t="s">
        <v>32</v>
      </c>
      <c r="C73" s="505"/>
      <c r="D73" s="504"/>
      <c r="E73" s="1505"/>
      <c r="F73" s="1505"/>
      <c r="G73" s="1505"/>
      <c r="H73" s="1505"/>
      <c r="I73" s="1561" t="s">
        <v>1097</v>
      </c>
      <c r="J73" s="1561"/>
      <c r="K73" s="1561"/>
      <c r="L73" s="397"/>
      <c r="M73" s="1576" t="s">
        <v>1096</v>
      </c>
      <c r="N73" s="1576"/>
      <c r="O73" s="1576"/>
      <c r="P73" s="1075"/>
      <c r="Q73" s="1075"/>
      <c r="R73" s="1075"/>
      <c r="S73" s="1504"/>
      <c r="T73" s="82"/>
      <c r="W73" s="98"/>
    </row>
    <row r="74" spans="2:23" ht="12.75" customHeight="1">
      <c r="B74" s="1559"/>
      <c r="D74" s="4" t="s">
        <v>230</v>
      </c>
      <c r="E74" s="1575" t="s">
        <v>1095</v>
      </c>
      <c r="F74" s="1575"/>
      <c r="G74" s="1575"/>
      <c r="H74" s="1503"/>
      <c r="I74" s="1575"/>
      <c r="J74" s="1575"/>
      <c r="K74" s="1575"/>
      <c r="L74" s="1058"/>
      <c r="M74" s="1574"/>
      <c r="N74" s="1574"/>
      <c r="O74" s="1574"/>
      <c r="P74" s="1058"/>
      <c r="Q74" s="1574" t="s">
        <v>97</v>
      </c>
      <c r="R74" s="1574"/>
      <c r="S74" s="1584" t="s">
        <v>6</v>
      </c>
      <c r="T74" s="82"/>
      <c r="U74" s="91"/>
    </row>
    <row r="75" spans="2:23">
      <c r="B75" s="1560"/>
      <c r="C75" s="497"/>
      <c r="D75" s="47"/>
      <c r="E75" s="1502" t="s">
        <v>29</v>
      </c>
      <c r="F75" s="1502" t="s">
        <v>30</v>
      </c>
      <c r="G75" s="380" t="s">
        <v>6</v>
      </c>
      <c r="H75" s="1502"/>
      <c r="I75" s="883" t="s">
        <v>29</v>
      </c>
      <c r="J75" s="1501" t="s">
        <v>30</v>
      </c>
      <c r="K75" s="380" t="s">
        <v>6</v>
      </c>
      <c r="L75" s="883"/>
      <c r="M75" s="883" t="s">
        <v>29</v>
      </c>
      <c r="N75" s="883" t="s">
        <v>30</v>
      </c>
      <c r="O75" s="380" t="s">
        <v>6</v>
      </c>
      <c r="P75" s="883"/>
      <c r="Q75" s="883" t="s">
        <v>29</v>
      </c>
      <c r="R75" s="883" t="s">
        <v>30</v>
      </c>
      <c r="S75" s="1585"/>
      <c r="T75" s="82"/>
    </row>
    <row r="76" spans="2:23" ht="12" customHeight="1">
      <c r="B76" s="1570">
        <v>1404</v>
      </c>
      <c r="C76" s="139" t="s">
        <v>40</v>
      </c>
      <c r="D76" s="119"/>
      <c r="E76" s="883">
        <f>SUM(E77+E79)</f>
        <v>0</v>
      </c>
      <c r="F76" s="883">
        <f>SUM(F77+F79)</f>
        <v>0</v>
      </c>
      <c r="G76" s="883">
        <f>SUM(E76:F76)</f>
        <v>0</v>
      </c>
      <c r="H76" s="380"/>
      <c r="I76" s="458">
        <f>SUM(I77+I79)</f>
        <v>260</v>
      </c>
      <c r="J76" s="458">
        <f>SUM(J77+J79)</f>
        <v>91</v>
      </c>
      <c r="K76" s="458">
        <f>SUM(I76:J76)</f>
        <v>351</v>
      </c>
      <c r="L76" s="458"/>
      <c r="M76" s="458">
        <f>SUM(M77+M79)</f>
        <v>1541</v>
      </c>
      <c r="N76" s="458">
        <f>SUM(N77+N79)</f>
        <v>613</v>
      </c>
      <c r="O76" s="458">
        <f>SUM(M76:N76)</f>
        <v>2154</v>
      </c>
      <c r="P76" s="458"/>
      <c r="Q76" s="1091">
        <f t="shared" ref="Q76:Q107" si="15">SUM(I76+M76)</f>
        <v>1801</v>
      </c>
      <c r="R76" s="1091">
        <f t="shared" ref="R76:R107" si="16">SUM(J76+N76)</f>
        <v>704</v>
      </c>
      <c r="S76" s="1500">
        <f t="shared" ref="S76:S107" si="17">SUM(Q76:R76)</f>
        <v>2505</v>
      </c>
    </row>
    <row r="77" spans="2:23" ht="11.1" customHeight="1">
      <c r="B77" s="1573"/>
      <c r="C77" s="484" t="s">
        <v>115</v>
      </c>
      <c r="D77" s="13"/>
      <c r="E77" s="1058">
        <f>SUM(E78)</f>
        <v>0</v>
      </c>
      <c r="F77" s="1058">
        <f>SUM(F78)</f>
        <v>0</v>
      </c>
      <c r="G77" s="1058">
        <f>SUM(E77:F77)</f>
        <v>0</v>
      </c>
      <c r="H77" s="1058"/>
      <c r="I77" s="460">
        <f>SUM(I78)</f>
        <v>172</v>
      </c>
      <c r="J77" s="460">
        <f>SUM(J78)</f>
        <v>37</v>
      </c>
      <c r="K77" s="460">
        <f>SUM(I77:J77)</f>
        <v>209</v>
      </c>
      <c r="L77" s="460"/>
      <c r="M77" s="460">
        <f>SUM(M78)</f>
        <v>1045</v>
      </c>
      <c r="N77" s="460">
        <f>SUM(N78)</f>
        <v>258</v>
      </c>
      <c r="O77" s="460">
        <f>SUM(M77:N77)</f>
        <v>1303</v>
      </c>
      <c r="P77" s="460"/>
      <c r="Q77" s="458">
        <f t="shared" si="15"/>
        <v>1217</v>
      </c>
      <c r="R77" s="458">
        <f t="shared" si="16"/>
        <v>295</v>
      </c>
      <c r="S77" s="848">
        <f t="shared" si="17"/>
        <v>1512</v>
      </c>
    </row>
    <row r="78" spans="2:23" ht="9.9499999999999993" customHeight="1">
      <c r="B78" s="1566"/>
      <c r="C78" s="479"/>
      <c r="D78" s="13" t="s">
        <v>226</v>
      </c>
      <c r="E78" s="91"/>
      <c r="F78" s="91"/>
      <c r="G78" s="91">
        <f>E78+F78</f>
        <v>0</v>
      </c>
      <c r="H78" s="91"/>
      <c r="I78" s="1490">
        <v>172</v>
      </c>
      <c r="J78" s="1491">
        <v>37</v>
      </c>
      <c r="K78" s="432">
        <f t="shared" ref="K78:K109" si="18">I78+J78</f>
        <v>209</v>
      </c>
      <c r="L78" s="1490"/>
      <c r="M78" s="1490">
        <v>1045</v>
      </c>
      <c r="N78" s="1490">
        <v>258</v>
      </c>
      <c r="O78" s="1424">
        <f t="shared" ref="O78:O109" si="19">M78+N78</f>
        <v>1303</v>
      </c>
      <c r="P78" s="432"/>
      <c r="Q78" s="432">
        <f t="shared" si="15"/>
        <v>1217</v>
      </c>
      <c r="R78" s="432">
        <f t="shared" si="16"/>
        <v>295</v>
      </c>
      <c r="S78" s="832">
        <f t="shared" si="17"/>
        <v>1512</v>
      </c>
    </row>
    <row r="79" spans="2:23" ht="11.1" customHeight="1">
      <c r="B79" s="1573"/>
      <c r="C79" s="484" t="s">
        <v>20</v>
      </c>
      <c r="D79" s="13"/>
      <c r="E79" s="1058">
        <f>SUM(E80:E81)</f>
        <v>0</v>
      </c>
      <c r="F79" s="1058">
        <f>SUM(F80:F81)</f>
        <v>0</v>
      </c>
      <c r="G79" s="1058">
        <f>SUM(G80:G81)</f>
        <v>0</v>
      </c>
      <c r="H79" s="1058"/>
      <c r="I79" s="1493">
        <f>SUM(I80:I81)</f>
        <v>88</v>
      </c>
      <c r="J79" s="1493">
        <f>SUM(J80:J81)</f>
        <v>54</v>
      </c>
      <c r="K79" s="435">
        <f t="shared" si="18"/>
        <v>142</v>
      </c>
      <c r="L79" s="1493"/>
      <c r="M79" s="1493">
        <f>SUM(M80:M81)</f>
        <v>496</v>
      </c>
      <c r="N79" s="1493">
        <f>SUM(N80:N81)</f>
        <v>355</v>
      </c>
      <c r="O79" s="435">
        <f t="shared" si="19"/>
        <v>851</v>
      </c>
      <c r="P79" s="1493"/>
      <c r="Q79" s="458">
        <f t="shared" si="15"/>
        <v>584</v>
      </c>
      <c r="R79" s="458">
        <f t="shared" si="16"/>
        <v>409</v>
      </c>
      <c r="S79" s="848">
        <f t="shared" si="17"/>
        <v>993</v>
      </c>
    </row>
    <row r="80" spans="2:23" ht="9.9499999999999993" customHeight="1">
      <c r="B80" s="1566"/>
      <c r="C80" s="479"/>
      <c r="D80" s="13" t="s">
        <v>225</v>
      </c>
      <c r="E80" s="91"/>
      <c r="F80" s="91"/>
      <c r="G80" s="91">
        <f>E80+F80</f>
        <v>0</v>
      </c>
      <c r="H80" s="91"/>
      <c r="I80" s="1490">
        <v>0</v>
      </c>
      <c r="J80" s="1491">
        <v>0</v>
      </c>
      <c r="K80" s="432">
        <f t="shared" si="18"/>
        <v>0</v>
      </c>
      <c r="L80" s="1490"/>
      <c r="M80" s="1490">
        <v>267</v>
      </c>
      <c r="N80" s="1490">
        <v>182</v>
      </c>
      <c r="O80" s="1424">
        <f t="shared" si="19"/>
        <v>449</v>
      </c>
      <c r="P80" s="432"/>
      <c r="Q80" s="432">
        <f t="shared" si="15"/>
        <v>267</v>
      </c>
      <c r="R80" s="432">
        <f t="shared" si="16"/>
        <v>182</v>
      </c>
      <c r="S80" s="832">
        <f t="shared" si="17"/>
        <v>449</v>
      </c>
    </row>
    <row r="81" spans="2:19" ht="9.9499999999999993" customHeight="1">
      <c r="B81" s="434"/>
      <c r="C81" s="479"/>
      <c r="D81" s="13" t="s">
        <v>224</v>
      </c>
      <c r="E81" s="91"/>
      <c r="F81" s="91"/>
      <c r="G81" s="91">
        <f>E81+F81</f>
        <v>0</v>
      </c>
      <c r="H81" s="91"/>
      <c r="I81" s="1490">
        <v>88</v>
      </c>
      <c r="J81" s="1491">
        <v>54</v>
      </c>
      <c r="K81" s="879">
        <f t="shared" si="18"/>
        <v>142</v>
      </c>
      <c r="L81" s="1490"/>
      <c r="M81" s="1490">
        <v>229</v>
      </c>
      <c r="N81" s="1490">
        <v>173</v>
      </c>
      <c r="O81" s="1494">
        <f t="shared" si="19"/>
        <v>402</v>
      </c>
      <c r="P81" s="432"/>
      <c r="Q81" s="432">
        <f t="shared" si="15"/>
        <v>317</v>
      </c>
      <c r="R81" s="432">
        <f t="shared" si="16"/>
        <v>227</v>
      </c>
      <c r="S81" s="832">
        <f t="shared" si="17"/>
        <v>544</v>
      </c>
    </row>
    <row r="82" spans="2:19" ht="12" customHeight="1">
      <c r="B82" s="1577">
        <v>1405</v>
      </c>
      <c r="C82" s="139" t="s">
        <v>21</v>
      </c>
      <c r="D82" s="26"/>
      <c r="E82" s="672">
        <f>SUM(E83+E91+E103+E106)</f>
        <v>0</v>
      </c>
      <c r="F82" s="672">
        <f>SUM(F83+F91+F103+F106)</f>
        <v>0</v>
      </c>
      <c r="G82" s="672">
        <f>SUM(G131+G83+G91+G142)</f>
        <v>0</v>
      </c>
      <c r="H82" s="169"/>
      <c r="I82" s="1496">
        <f>SUM(I83+I91+I103+I106)</f>
        <v>173</v>
      </c>
      <c r="J82" s="1496">
        <f>SUM(J83+J91+J103+J106)</f>
        <v>257</v>
      </c>
      <c r="K82" s="430">
        <f t="shared" si="18"/>
        <v>430</v>
      </c>
      <c r="L82" s="1496"/>
      <c r="M82" s="1496">
        <f>SUM(M83+M91+M103+M106)</f>
        <v>1353</v>
      </c>
      <c r="N82" s="1496">
        <f>SUM(N83+N91+N103+N106)</f>
        <v>1974</v>
      </c>
      <c r="O82" s="430">
        <f t="shared" si="19"/>
        <v>3327</v>
      </c>
      <c r="P82" s="1496"/>
      <c r="Q82" s="1091">
        <f t="shared" si="15"/>
        <v>1526</v>
      </c>
      <c r="R82" s="1091">
        <f t="shared" si="16"/>
        <v>2231</v>
      </c>
      <c r="S82" s="1500">
        <f t="shared" si="17"/>
        <v>3757</v>
      </c>
    </row>
    <row r="83" spans="2:19" ht="11.1" customHeight="1">
      <c r="B83" s="1578"/>
      <c r="C83" s="484" t="s">
        <v>24</v>
      </c>
      <c r="D83" s="13"/>
      <c r="E83" s="1058">
        <f>SUM(E84:E90)</f>
        <v>0</v>
      </c>
      <c r="F83" s="1058">
        <f>SUM(F84:F90)</f>
        <v>0</v>
      </c>
      <c r="G83" s="1058">
        <f>SUM(G84:G90)</f>
        <v>0</v>
      </c>
      <c r="H83" s="1058"/>
      <c r="I83" s="1493">
        <f>SUM(I84:I90)</f>
        <v>24</v>
      </c>
      <c r="J83" s="1493">
        <f>SUM(J84:J90)</f>
        <v>25</v>
      </c>
      <c r="K83" s="432">
        <f t="shared" si="18"/>
        <v>49</v>
      </c>
      <c r="L83" s="1493"/>
      <c r="M83" s="1493">
        <f>SUM(M84:M90)</f>
        <v>295</v>
      </c>
      <c r="N83" s="1493">
        <f>SUM(N84:N90)</f>
        <v>264</v>
      </c>
      <c r="O83" s="435">
        <f t="shared" si="19"/>
        <v>559</v>
      </c>
      <c r="P83" s="1493"/>
      <c r="Q83" s="1493">
        <f t="shared" si="15"/>
        <v>319</v>
      </c>
      <c r="R83" s="1493">
        <f t="shared" si="16"/>
        <v>289</v>
      </c>
      <c r="S83" s="1495">
        <f t="shared" si="17"/>
        <v>608</v>
      </c>
    </row>
    <row r="84" spans="2:19" ht="9.9499999999999993" customHeight="1">
      <c r="B84" s="1578"/>
      <c r="C84" s="479"/>
      <c r="D84" s="13" t="s">
        <v>223</v>
      </c>
      <c r="E84" s="209"/>
      <c r="F84" s="209"/>
      <c r="G84" s="91">
        <f t="shared" ref="G84:G90" si="20">E84+F84</f>
        <v>0</v>
      </c>
      <c r="H84" s="91"/>
      <c r="I84" s="1490">
        <v>0</v>
      </c>
      <c r="J84" s="1491">
        <v>0</v>
      </c>
      <c r="K84" s="432">
        <f t="shared" si="18"/>
        <v>0</v>
      </c>
      <c r="L84" s="1490"/>
      <c r="M84" s="1490">
        <v>0</v>
      </c>
      <c r="N84" s="1490">
        <v>1</v>
      </c>
      <c r="O84" s="1424">
        <f t="shared" si="19"/>
        <v>1</v>
      </c>
      <c r="P84" s="432"/>
      <c r="Q84" s="1086">
        <f t="shared" si="15"/>
        <v>0</v>
      </c>
      <c r="R84" s="1086">
        <f t="shared" si="16"/>
        <v>1</v>
      </c>
      <c r="S84" s="828">
        <f t="shared" si="17"/>
        <v>1</v>
      </c>
    </row>
    <row r="85" spans="2:19" ht="9.9499999999999993" customHeight="1">
      <c r="B85" s="1578"/>
      <c r="C85" s="479"/>
      <c r="D85" s="13" t="s">
        <v>222</v>
      </c>
      <c r="E85" s="209"/>
      <c r="F85" s="209"/>
      <c r="G85" s="91">
        <f t="shared" si="20"/>
        <v>0</v>
      </c>
      <c r="H85" s="91"/>
      <c r="I85" s="1490">
        <v>5</v>
      </c>
      <c r="J85" s="1491">
        <v>2</v>
      </c>
      <c r="K85" s="432">
        <f t="shared" si="18"/>
        <v>7</v>
      </c>
      <c r="L85" s="1490"/>
      <c r="M85" s="1490">
        <v>36</v>
      </c>
      <c r="N85" s="1490">
        <v>19</v>
      </c>
      <c r="O85" s="1424">
        <f t="shared" si="19"/>
        <v>55</v>
      </c>
      <c r="P85" s="432"/>
      <c r="Q85" s="1086">
        <f t="shared" si="15"/>
        <v>41</v>
      </c>
      <c r="R85" s="1086">
        <f t="shared" si="16"/>
        <v>21</v>
      </c>
      <c r="S85" s="828">
        <f t="shared" si="17"/>
        <v>62</v>
      </c>
    </row>
    <row r="86" spans="2:19" ht="9.9499999999999993" customHeight="1">
      <c r="B86" s="1578"/>
      <c r="C86" s="479"/>
      <c r="D86" s="13" t="s">
        <v>221</v>
      </c>
      <c r="E86" s="91"/>
      <c r="F86" s="91"/>
      <c r="G86" s="91">
        <f t="shared" si="20"/>
        <v>0</v>
      </c>
      <c r="H86" s="91"/>
      <c r="I86" s="1490">
        <v>0</v>
      </c>
      <c r="J86" s="1491">
        <v>0</v>
      </c>
      <c r="K86" s="432">
        <f t="shared" si="18"/>
        <v>0</v>
      </c>
      <c r="L86" s="1490"/>
      <c r="M86" s="1490">
        <v>1</v>
      </c>
      <c r="N86" s="1490">
        <v>0</v>
      </c>
      <c r="O86" s="1424">
        <f t="shared" si="19"/>
        <v>1</v>
      </c>
      <c r="P86" s="432"/>
      <c r="Q86" s="1086">
        <f t="shared" si="15"/>
        <v>1</v>
      </c>
      <c r="R86" s="1086">
        <f t="shared" si="16"/>
        <v>0</v>
      </c>
      <c r="S86" s="828">
        <f t="shared" si="17"/>
        <v>1</v>
      </c>
    </row>
    <row r="87" spans="2:19" ht="9.9499999999999993" customHeight="1">
      <c r="B87" s="1578"/>
      <c r="C87" s="479"/>
      <c r="D87" s="13" t="s">
        <v>220</v>
      </c>
      <c r="E87" s="209"/>
      <c r="F87" s="209"/>
      <c r="G87" s="91">
        <f t="shared" si="20"/>
        <v>0</v>
      </c>
      <c r="H87" s="91"/>
      <c r="I87" s="1490">
        <v>14</v>
      </c>
      <c r="J87" s="1491">
        <v>8</v>
      </c>
      <c r="K87" s="432">
        <f t="shared" si="18"/>
        <v>22</v>
      </c>
      <c r="L87" s="1490"/>
      <c r="M87" s="1490">
        <v>150</v>
      </c>
      <c r="N87" s="1490">
        <v>137</v>
      </c>
      <c r="O87" s="1424">
        <f t="shared" si="19"/>
        <v>287</v>
      </c>
      <c r="P87" s="432"/>
      <c r="Q87" s="1086">
        <f t="shared" si="15"/>
        <v>164</v>
      </c>
      <c r="R87" s="1086">
        <f t="shared" si="16"/>
        <v>145</v>
      </c>
      <c r="S87" s="828">
        <f t="shared" si="17"/>
        <v>309</v>
      </c>
    </row>
    <row r="88" spans="2:19" ht="9.9499999999999993" customHeight="1">
      <c r="B88" s="1578"/>
      <c r="C88" s="479"/>
      <c r="D88" s="13" t="s">
        <v>219</v>
      </c>
      <c r="E88" s="91"/>
      <c r="F88" s="91"/>
      <c r="G88" s="91">
        <f t="shared" si="20"/>
        <v>0</v>
      </c>
      <c r="H88" s="91"/>
      <c r="I88" s="1490">
        <v>3</v>
      </c>
      <c r="J88" s="1491">
        <v>3</v>
      </c>
      <c r="K88" s="432">
        <f t="shared" si="18"/>
        <v>6</v>
      </c>
      <c r="L88" s="1490"/>
      <c r="M88" s="1490">
        <v>43</v>
      </c>
      <c r="N88" s="1490">
        <v>26</v>
      </c>
      <c r="O88" s="1424">
        <f t="shared" si="19"/>
        <v>69</v>
      </c>
      <c r="P88" s="432"/>
      <c r="Q88" s="1086">
        <f t="shared" si="15"/>
        <v>46</v>
      </c>
      <c r="R88" s="1086">
        <f t="shared" si="16"/>
        <v>29</v>
      </c>
      <c r="S88" s="828">
        <f t="shared" si="17"/>
        <v>75</v>
      </c>
    </row>
    <row r="89" spans="2:19" ht="9.9499999999999993" customHeight="1">
      <c r="B89" s="1578"/>
      <c r="C89" s="479"/>
      <c r="D89" s="13" t="s">
        <v>218</v>
      </c>
      <c r="E89" s="209"/>
      <c r="F89" s="209"/>
      <c r="G89" s="91">
        <f t="shared" si="20"/>
        <v>0</v>
      </c>
      <c r="H89" s="91"/>
      <c r="I89" s="1490">
        <v>0</v>
      </c>
      <c r="J89" s="1491">
        <v>0</v>
      </c>
      <c r="K89" s="432">
        <f t="shared" si="18"/>
        <v>0</v>
      </c>
      <c r="L89" s="1490"/>
      <c r="M89" s="1490">
        <v>1</v>
      </c>
      <c r="N89" s="1490">
        <v>1</v>
      </c>
      <c r="O89" s="1424">
        <f t="shared" si="19"/>
        <v>2</v>
      </c>
      <c r="P89" s="432"/>
      <c r="Q89" s="1086">
        <f t="shared" si="15"/>
        <v>1</v>
      </c>
      <c r="R89" s="1086">
        <f t="shared" si="16"/>
        <v>1</v>
      </c>
      <c r="S89" s="828">
        <f t="shared" si="17"/>
        <v>2</v>
      </c>
    </row>
    <row r="90" spans="2:19" ht="9.9499999999999993" customHeight="1">
      <c r="B90" s="1578"/>
      <c r="C90" s="479"/>
      <c r="D90" s="13" t="s">
        <v>217</v>
      </c>
      <c r="E90" s="91"/>
      <c r="F90" s="91"/>
      <c r="G90" s="91">
        <f t="shared" si="20"/>
        <v>0</v>
      </c>
      <c r="H90" s="91"/>
      <c r="I90" s="1490">
        <v>2</v>
      </c>
      <c r="J90" s="1491">
        <v>12</v>
      </c>
      <c r="K90" s="432">
        <f t="shared" si="18"/>
        <v>14</v>
      </c>
      <c r="L90" s="1490"/>
      <c r="M90" s="1490">
        <v>64</v>
      </c>
      <c r="N90" s="1490">
        <v>80</v>
      </c>
      <c r="O90" s="1424">
        <f t="shared" si="19"/>
        <v>144</v>
      </c>
      <c r="P90" s="432"/>
      <c r="Q90" s="1086">
        <f t="shared" si="15"/>
        <v>66</v>
      </c>
      <c r="R90" s="1086">
        <f t="shared" si="16"/>
        <v>92</v>
      </c>
      <c r="S90" s="828">
        <f t="shared" si="17"/>
        <v>158</v>
      </c>
    </row>
    <row r="91" spans="2:19" ht="11.1" customHeight="1">
      <c r="B91" s="1578"/>
      <c r="C91" s="484" t="s">
        <v>22</v>
      </c>
      <c r="D91" s="4"/>
      <c r="E91" s="1058">
        <f>SUM(E92:E102)</f>
        <v>0</v>
      </c>
      <c r="F91" s="1058">
        <f>SUM(F92:F102)</f>
        <v>0</v>
      </c>
      <c r="G91" s="1058">
        <f>SUM(G92:G102)</f>
        <v>0</v>
      </c>
      <c r="H91" s="1058"/>
      <c r="I91" s="1493">
        <f>SUM(I92:I102)</f>
        <v>114</v>
      </c>
      <c r="J91" s="1493">
        <f>SUM(J92:J102)</f>
        <v>151</v>
      </c>
      <c r="K91" s="435">
        <f t="shared" si="18"/>
        <v>265</v>
      </c>
      <c r="L91" s="1493"/>
      <c r="M91" s="1493">
        <f>SUM(M92:M102)</f>
        <v>795</v>
      </c>
      <c r="N91" s="1493">
        <f>SUM(N92:N102)</f>
        <v>1201</v>
      </c>
      <c r="O91" s="435">
        <f t="shared" si="19"/>
        <v>1996</v>
      </c>
      <c r="P91" s="1493"/>
      <c r="Q91" s="1493">
        <f t="shared" si="15"/>
        <v>909</v>
      </c>
      <c r="R91" s="1493">
        <f t="shared" si="16"/>
        <v>1352</v>
      </c>
      <c r="S91" s="1495">
        <f t="shared" si="17"/>
        <v>2261</v>
      </c>
    </row>
    <row r="92" spans="2:19" ht="9.9499999999999993" customHeight="1">
      <c r="B92" s="1578"/>
      <c r="C92" s="484"/>
      <c r="D92" s="13" t="s">
        <v>216</v>
      </c>
      <c r="E92" s="209"/>
      <c r="F92" s="209"/>
      <c r="G92" s="91">
        <f t="shared" ref="G92:G102" si="21">E92+F92</f>
        <v>0</v>
      </c>
      <c r="H92" s="91"/>
      <c r="I92" s="1490">
        <v>0</v>
      </c>
      <c r="J92" s="1491">
        <v>0</v>
      </c>
      <c r="K92" s="432">
        <f t="shared" si="18"/>
        <v>0</v>
      </c>
      <c r="L92" s="1490"/>
      <c r="M92" s="1490">
        <v>6</v>
      </c>
      <c r="N92" s="1490">
        <v>14</v>
      </c>
      <c r="O92" s="1424">
        <f t="shared" si="19"/>
        <v>20</v>
      </c>
      <c r="P92" s="432"/>
      <c r="Q92" s="1086">
        <f t="shared" si="15"/>
        <v>6</v>
      </c>
      <c r="R92" s="1086">
        <f t="shared" si="16"/>
        <v>14</v>
      </c>
      <c r="S92" s="828">
        <f t="shared" si="17"/>
        <v>20</v>
      </c>
    </row>
    <row r="93" spans="2:19" ht="9.9499999999999993" customHeight="1">
      <c r="B93" s="1578"/>
      <c r="C93" s="479"/>
      <c r="D93" s="13" t="s">
        <v>215</v>
      </c>
      <c r="E93" s="91"/>
      <c r="F93" s="91"/>
      <c r="G93" s="91">
        <f t="shared" si="21"/>
        <v>0</v>
      </c>
      <c r="H93" s="91"/>
      <c r="I93" s="1490">
        <v>3</v>
      </c>
      <c r="J93" s="1491">
        <v>3</v>
      </c>
      <c r="K93" s="432">
        <f t="shared" si="18"/>
        <v>6</v>
      </c>
      <c r="L93" s="1490"/>
      <c r="M93" s="1490">
        <v>19</v>
      </c>
      <c r="N93" s="1490">
        <v>26</v>
      </c>
      <c r="O93" s="1424">
        <f t="shared" si="19"/>
        <v>45</v>
      </c>
      <c r="P93" s="432"/>
      <c r="Q93" s="1086">
        <f t="shared" si="15"/>
        <v>22</v>
      </c>
      <c r="R93" s="1086">
        <f t="shared" si="16"/>
        <v>29</v>
      </c>
      <c r="S93" s="828">
        <f t="shared" si="17"/>
        <v>51</v>
      </c>
    </row>
    <row r="94" spans="2:19" ht="9.9499999999999993" customHeight="1">
      <c r="B94" s="1578"/>
      <c r="C94" s="479"/>
      <c r="D94" s="13" t="s">
        <v>214</v>
      </c>
      <c r="E94" s="209"/>
      <c r="F94" s="209"/>
      <c r="G94" s="91">
        <f t="shared" si="21"/>
        <v>0</v>
      </c>
      <c r="H94" s="91"/>
      <c r="I94" s="1490">
        <v>0</v>
      </c>
      <c r="J94" s="1491">
        <v>0</v>
      </c>
      <c r="K94" s="432">
        <f t="shared" si="18"/>
        <v>0</v>
      </c>
      <c r="L94" s="1490"/>
      <c r="M94" s="1490">
        <v>135</v>
      </c>
      <c r="N94" s="1490">
        <v>145</v>
      </c>
      <c r="O94" s="1424">
        <f t="shared" si="19"/>
        <v>280</v>
      </c>
      <c r="P94" s="432"/>
      <c r="Q94" s="1086">
        <f t="shared" si="15"/>
        <v>135</v>
      </c>
      <c r="R94" s="1086">
        <f t="shared" si="16"/>
        <v>145</v>
      </c>
      <c r="S94" s="828">
        <f t="shared" si="17"/>
        <v>280</v>
      </c>
    </row>
    <row r="95" spans="2:19" ht="9.9499999999999993" customHeight="1">
      <c r="B95" s="1578"/>
      <c r="C95" s="479"/>
      <c r="D95" s="13" t="s">
        <v>213</v>
      </c>
      <c r="E95" s="91"/>
      <c r="F95" s="91"/>
      <c r="G95" s="91">
        <f t="shared" si="21"/>
        <v>0</v>
      </c>
      <c r="H95" s="91"/>
      <c r="I95" s="1490">
        <v>52</v>
      </c>
      <c r="J95" s="1491">
        <v>46</v>
      </c>
      <c r="K95" s="432">
        <f t="shared" si="18"/>
        <v>98</v>
      </c>
      <c r="L95" s="1490"/>
      <c r="M95" s="1490">
        <v>167</v>
      </c>
      <c r="N95" s="1490">
        <v>186</v>
      </c>
      <c r="O95" s="1424">
        <f t="shared" si="19"/>
        <v>353</v>
      </c>
      <c r="P95" s="432"/>
      <c r="Q95" s="1086">
        <f t="shared" si="15"/>
        <v>219</v>
      </c>
      <c r="R95" s="1086">
        <f t="shared" si="16"/>
        <v>232</v>
      </c>
      <c r="S95" s="828">
        <f t="shared" si="17"/>
        <v>451</v>
      </c>
    </row>
    <row r="96" spans="2:19" ht="9.9499999999999993" customHeight="1">
      <c r="B96" s="1578"/>
      <c r="C96" s="479"/>
      <c r="D96" s="13" t="s">
        <v>212</v>
      </c>
      <c r="E96" s="209"/>
      <c r="F96" s="209"/>
      <c r="G96" s="91">
        <f t="shared" si="21"/>
        <v>0</v>
      </c>
      <c r="H96" s="91"/>
      <c r="I96" s="1490">
        <v>0</v>
      </c>
      <c r="J96" s="1491">
        <v>0</v>
      </c>
      <c r="K96" s="432">
        <f t="shared" si="18"/>
        <v>0</v>
      </c>
      <c r="L96" s="1490"/>
      <c r="M96" s="1490">
        <v>8</v>
      </c>
      <c r="N96" s="1490">
        <v>4</v>
      </c>
      <c r="O96" s="1424">
        <f t="shared" si="19"/>
        <v>12</v>
      </c>
      <c r="P96" s="432"/>
      <c r="Q96" s="1086">
        <f t="shared" si="15"/>
        <v>8</v>
      </c>
      <c r="R96" s="1086">
        <f t="shared" si="16"/>
        <v>4</v>
      </c>
      <c r="S96" s="828">
        <f t="shared" si="17"/>
        <v>12</v>
      </c>
    </row>
    <row r="97" spans="2:19" ht="9.9499999999999993" customHeight="1">
      <c r="B97" s="1578"/>
      <c r="C97" s="479"/>
      <c r="D97" s="13" t="s">
        <v>211</v>
      </c>
      <c r="E97" s="91"/>
      <c r="F97" s="91"/>
      <c r="G97" s="91">
        <f t="shared" si="21"/>
        <v>0</v>
      </c>
      <c r="H97" s="91"/>
      <c r="I97" s="1490">
        <v>0</v>
      </c>
      <c r="J97" s="1491">
        <v>0</v>
      </c>
      <c r="K97" s="432">
        <f t="shared" si="18"/>
        <v>0</v>
      </c>
      <c r="L97" s="1490"/>
      <c r="M97" s="1490">
        <v>40</v>
      </c>
      <c r="N97" s="1490">
        <v>15</v>
      </c>
      <c r="O97" s="1424">
        <f t="shared" si="19"/>
        <v>55</v>
      </c>
      <c r="P97" s="432"/>
      <c r="Q97" s="1086">
        <f t="shared" si="15"/>
        <v>40</v>
      </c>
      <c r="R97" s="1086">
        <f t="shared" si="16"/>
        <v>15</v>
      </c>
      <c r="S97" s="828">
        <f t="shared" si="17"/>
        <v>55</v>
      </c>
    </row>
    <row r="98" spans="2:19" ht="9.9499999999999993" customHeight="1">
      <c r="B98" s="1578"/>
      <c r="C98" s="479"/>
      <c r="D98" s="13" t="s">
        <v>210</v>
      </c>
      <c r="E98" s="209"/>
      <c r="F98" s="209"/>
      <c r="G98" s="91">
        <f t="shared" si="21"/>
        <v>0</v>
      </c>
      <c r="H98" s="91"/>
      <c r="I98" s="1490">
        <v>0</v>
      </c>
      <c r="J98" s="1491">
        <v>0</v>
      </c>
      <c r="K98" s="432">
        <f t="shared" si="18"/>
        <v>0</v>
      </c>
      <c r="L98" s="1490"/>
      <c r="M98" s="1490">
        <v>27</v>
      </c>
      <c r="N98" s="1490">
        <v>41</v>
      </c>
      <c r="O98" s="1424">
        <f t="shared" si="19"/>
        <v>68</v>
      </c>
      <c r="P98" s="432"/>
      <c r="Q98" s="1086">
        <f t="shared" si="15"/>
        <v>27</v>
      </c>
      <c r="R98" s="1086">
        <f t="shared" si="16"/>
        <v>41</v>
      </c>
      <c r="S98" s="828">
        <f t="shared" si="17"/>
        <v>68</v>
      </c>
    </row>
    <row r="99" spans="2:19" ht="9.9499999999999993" customHeight="1">
      <c r="B99" s="1578"/>
      <c r="C99" s="479"/>
      <c r="D99" s="13" t="s">
        <v>209</v>
      </c>
      <c r="E99" s="91"/>
      <c r="F99" s="91"/>
      <c r="G99" s="91">
        <f t="shared" si="21"/>
        <v>0</v>
      </c>
      <c r="H99" s="91"/>
      <c r="I99" s="1490">
        <v>0</v>
      </c>
      <c r="J99" s="1491">
        <v>0</v>
      </c>
      <c r="K99" s="432">
        <f t="shared" si="18"/>
        <v>0</v>
      </c>
      <c r="L99" s="1490"/>
      <c r="M99" s="1490">
        <v>47</v>
      </c>
      <c r="N99" s="1490">
        <v>78</v>
      </c>
      <c r="O99" s="1424">
        <f t="shared" si="19"/>
        <v>125</v>
      </c>
      <c r="P99" s="432"/>
      <c r="Q99" s="1086">
        <f t="shared" si="15"/>
        <v>47</v>
      </c>
      <c r="R99" s="1086">
        <f t="shared" si="16"/>
        <v>78</v>
      </c>
      <c r="S99" s="828">
        <f t="shared" si="17"/>
        <v>125</v>
      </c>
    </row>
    <row r="100" spans="2:19" ht="9.9499999999999993" customHeight="1">
      <c r="B100" s="1578"/>
      <c r="C100" s="479"/>
      <c r="D100" s="13" t="s">
        <v>206</v>
      </c>
      <c r="E100" s="209"/>
      <c r="F100" s="209"/>
      <c r="G100" s="91">
        <f t="shared" si="21"/>
        <v>0</v>
      </c>
      <c r="H100" s="91"/>
      <c r="I100" s="1490">
        <v>0</v>
      </c>
      <c r="J100" s="1491">
        <v>0</v>
      </c>
      <c r="K100" s="432">
        <f t="shared" si="18"/>
        <v>0</v>
      </c>
      <c r="L100" s="1490"/>
      <c r="M100" s="1490">
        <v>70</v>
      </c>
      <c r="N100" s="1490">
        <v>139</v>
      </c>
      <c r="O100" s="1424">
        <f t="shared" si="19"/>
        <v>209</v>
      </c>
      <c r="P100" s="432"/>
      <c r="Q100" s="1086">
        <f t="shared" si="15"/>
        <v>70</v>
      </c>
      <c r="R100" s="1086">
        <f t="shared" si="16"/>
        <v>139</v>
      </c>
      <c r="S100" s="828">
        <f t="shared" si="17"/>
        <v>209</v>
      </c>
    </row>
    <row r="101" spans="2:19" ht="9.9499999999999993" customHeight="1">
      <c r="B101" s="1578"/>
      <c r="C101" s="479"/>
      <c r="D101" s="13" t="s">
        <v>205</v>
      </c>
      <c r="E101" s="91"/>
      <c r="F101" s="91"/>
      <c r="G101" s="91">
        <f t="shared" si="21"/>
        <v>0</v>
      </c>
      <c r="H101" s="91"/>
      <c r="I101" s="1490">
        <v>48</v>
      </c>
      <c r="J101" s="1491">
        <v>94</v>
      </c>
      <c r="K101" s="432">
        <f t="shared" si="18"/>
        <v>142</v>
      </c>
      <c r="L101" s="1490"/>
      <c r="M101" s="1490">
        <v>257</v>
      </c>
      <c r="N101" s="1490">
        <v>535</v>
      </c>
      <c r="O101" s="1424">
        <f t="shared" si="19"/>
        <v>792</v>
      </c>
      <c r="P101" s="432"/>
      <c r="Q101" s="1086">
        <f t="shared" si="15"/>
        <v>305</v>
      </c>
      <c r="R101" s="1086">
        <f t="shared" si="16"/>
        <v>629</v>
      </c>
      <c r="S101" s="828">
        <f t="shared" si="17"/>
        <v>934</v>
      </c>
    </row>
    <row r="102" spans="2:19" ht="9.75" customHeight="1">
      <c r="B102" s="1578"/>
      <c r="C102" s="479"/>
      <c r="D102" s="13" t="s">
        <v>208</v>
      </c>
      <c r="E102" s="209"/>
      <c r="F102" s="209"/>
      <c r="G102" s="91">
        <f t="shared" si="21"/>
        <v>0</v>
      </c>
      <c r="H102" s="209"/>
      <c r="I102" s="1490">
        <v>11</v>
      </c>
      <c r="J102" s="1491">
        <v>8</v>
      </c>
      <c r="K102" s="432">
        <f t="shared" si="18"/>
        <v>19</v>
      </c>
      <c r="L102" s="1490"/>
      <c r="M102" s="1490">
        <v>19</v>
      </c>
      <c r="N102" s="1490">
        <v>18</v>
      </c>
      <c r="O102" s="1424">
        <f t="shared" si="19"/>
        <v>37</v>
      </c>
      <c r="P102" s="432"/>
      <c r="Q102" s="1086">
        <f t="shared" si="15"/>
        <v>30</v>
      </c>
      <c r="R102" s="1086">
        <f t="shared" si="16"/>
        <v>26</v>
      </c>
      <c r="S102" s="828">
        <f t="shared" si="17"/>
        <v>56</v>
      </c>
    </row>
    <row r="103" spans="2:19" ht="9.75" customHeight="1">
      <c r="B103" s="1578"/>
      <c r="C103" s="487" t="s">
        <v>114</v>
      </c>
      <c r="E103" s="1056">
        <f>SUM(E104:E105)</f>
        <v>0</v>
      </c>
      <c r="F103" s="1056">
        <f>SUM(F104:F105)</f>
        <v>0</v>
      </c>
      <c r="G103" s="1056">
        <f t="shared" ref="G103:G108" si="22">SUM(E103:F103)</f>
        <v>0</v>
      </c>
      <c r="H103" s="1056"/>
      <c r="I103" s="1493">
        <f>SUM(I104:I105)</f>
        <v>25</v>
      </c>
      <c r="J103" s="1493">
        <f>SUM(J104:J105)</f>
        <v>66</v>
      </c>
      <c r="K103" s="435">
        <f t="shared" si="18"/>
        <v>91</v>
      </c>
      <c r="L103" s="1493"/>
      <c r="M103" s="1493">
        <f>SUM(M104:M105)</f>
        <v>190</v>
      </c>
      <c r="N103" s="1493">
        <f>SUM(N104:N105)</f>
        <v>407</v>
      </c>
      <c r="O103" s="435">
        <f t="shared" si="19"/>
        <v>597</v>
      </c>
      <c r="P103" s="1499"/>
      <c r="Q103" s="435">
        <f t="shared" si="15"/>
        <v>215</v>
      </c>
      <c r="R103" s="435">
        <f t="shared" si="16"/>
        <v>473</v>
      </c>
      <c r="S103" s="1492">
        <f t="shared" si="17"/>
        <v>688</v>
      </c>
    </row>
    <row r="104" spans="2:19" ht="9.9499999999999993" customHeight="1">
      <c r="B104" s="1578"/>
      <c r="C104" s="479"/>
      <c r="D104" s="13" t="s">
        <v>206</v>
      </c>
      <c r="E104" s="91"/>
      <c r="F104" s="91"/>
      <c r="G104" s="91">
        <f t="shared" si="22"/>
        <v>0</v>
      </c>
      <c r="H104" s="91"/>
      <c r="I104" s="1490">
        <v>0</v>
      </c>
      <c r="J104" s="1491">
        <v>0</v>
      </c>
      <c r="K104" s="432">
        <f t="shared" si="18"/>
        <v>0</v>
      </c>
      <c r="L104" s="1490"/>
      <c r="M104" s="1490">
        <v>43</v>
      </c>
      <c r="N104" s="1490">
        <v>70</v>
      </c>
      <c r="O104" s="1424">
        <f t="shared" si="19"/>
        <v>113</v>
      </c>
      <c r="P104" s="432"/>
      <c r="Q104" s="432">
        <f t="shared" si="15"/>
        <v>43</v>
      </c>
      <c r="R104" s="432">
        <f t="shared" si="16"/>
        <v>70</v>
      </c>
      <c r="S104" s="828">
        <f t="shared" si="17"/>
        <v>113</v>
      </c>
    </row>
    <row r="105" spans="2:19" ht="9.9499999999999993" customHeight="1">
      <c r="B105" s="1578"/>
      <c r="C105" s="479"/>
      <c r="D105" s="13" t="s">
        <v>207</v>
      </c>
      <c r="E105" s="91"/>
      <c r="F105" s="91"/>
      <c r="G105" s="91">
        <f t="shared" si="22"/>
        <v>0</v>
      </c>
      <c r="H105" s="91"/>
      <c r="I105" s="1490">
        <v>25</v>
      </c>
      <c r="J105" s="1491">
        <v>66</v>
      </c>
      <c r="K105" s="432">
        <f t="shared" si="18"/>
        <v>91</v>
      </c>
      <c r="L105" s="1490"/>
      <c r="M105" s="1490">
        <v>147</v>
      </c>
      <c r="N105" s="1490">
        <v>337</v>
      </c>
      <c r="O105" s="1424">
        <f t="shared" si="19"/>
        <v>484</v>
      </c>
      <c r="P105" s="432"/>
      <c r="Q105" s="432">
        <f t="shared" si="15"/>
        <v>172</v>
      </c>
      <c r="R105" s="432">
        <f t="shared" si="16"/>
        <v>403</v>
      </c>
      <c r="S105" s="828">
        <f t="shared" si="17"/>
        <v>575</v>
      </c>
    </row>
    <row r="106" spans="2:19" ht="9.9499999999999993" customHeight="1">
      <c r="B106" s="1578"/>
      <c r="C106" s="487" t="s">
        <v>58</v>
      </c>
      <c r="E106" s="1056">
        <f>SUM(E107:E108)</f>
        <v>0</v>
      </c>
      <c r="F106" s="1056">
        <f>SUM(F107:F108)</f>
        <v>0</v>
      </c>
      <c r="G106" s="1056">
        <f t="shared" si="22"/>
        <v>0</v>
      </c>
      <c r="H106" s="1056"/>
      <c r="I106" s="1493">
        <f>SUM(I107:I108)</f>
        <v>10</v>
      </c>
      <c r="J106" s="1493">
        <f>SUM(J107:J108)</f>
        <v>15</v>
      </c>
      <c r="K106" s="435">
        <f t="shared" si="18"/>
        <v>25</v>
      </c>
      <c r="L106" s="1493"/>
      <c r="M106" s="1493">
        <f>SUM(M107:M108)</f>
        <v>73</v>
      </c>
      <c r="N106" s="1493">
        <f>SUM(N107:N108)</f>
        <v>102</v>
      </c>
      <c r="O106" s="435">
        <f t="shared" si="19"/>
        <v>175</v>
      </c>
      <c r="P106" s="1493"/>
      <c r="Q106" s="435">
        <f t="shared" si="15"/>
        <v>83</v>
      </c>
      <c r="R106" s="435">
        <f t="shared" si="16"/>
        <v>117</v>
      </c>
      <c r="S106" s="1492">
        <f t="shared" si="17"/>
        <v>200</v>
      </c>
    </row>
    <row r="107" spans="2:19" ht="9.9499999999999993" customHeight="1">
      <c r="B107" s="1578"/>
      <c r="C107" s="479"/>
      <c r="D107" s="13" t="s">
        <v>206</v>
      </c>
      <c r="E107" s="91"/>
      <c r="F107" s="91"/>
      <c r="G107" s="243">
        <f t="shared" si="22"/>
        <v>0</v>
      </c>
      <c r="H107" s="288"/>
      <c r="I107" s="1086">
        <v>0</v>
      </c>
      <c r="J107" s="1092">
        <v>0</v>
      </c>
      <c r="K107" s="432">
        <f t="shared" si="18"/>
        <v>0</v>
      </c>
      <c r="L107" s="1086"/>
      <c r="M107" s="1086">
        <v>23</v>
      </c>
      <c r="N107" s="1086">
        <v>19</v>
      </c>
      <c r="O107" s="1424">
        <f t="shared" si="19"/>
        <v>42</v>
      </c>
      <c r="P107" s="432"/>
      <c r="Q107" s="432">
        <f t="shared" si="15"/>
        <v>23</v>
      </c>
      <c r="R107" s="432">
        <f t="shared" si="16"/>
        <v>19</v>
      </c>
      <c r="S107" s="828">
        <f t="shared" si="17"/>
        <v>42</v>
      </c>
    </row>
    <row r="108" spans="2:19" ht="9.9499999999999993" customHeight="1">
      <c r="B108" s="1578"/>
      <c r="C108" s="495"/>
      <c r="D108" s="21" t="s">
        <v>205</v>
      </c>
      <c r="E108" s="1071"/>
      <c r="F108" s="1071"/>
      <c r="G108" s="1073">
        <f t="shared" si="22"/>
        <v>0</v>
      </c>
      <c r="H108" s="1062"/>
      <c r="I108" s="1497">
        <v>10</v>
      </c>
      <c r="J108" s="1498">
        <v>15</v>
      </c>
      <c r="K108" s="879">
        <f t="shared" si="18"/>
        <v>25</v>
      </c>
      <c r="L108" s="1497"/>
      <c r="M108" s="1497">
        <v>50</v>
      </c>
      <c r="N108" s="1497">
        <v>83</v>
      </c>
      <c r="O108" s="1494">
        <f t="shared" si="19"/>
        <v>133</v>
      </c>
      <c r="P108" s="879"/>
      <c r="Q108" s="879">
        <f t="shared" ref="Q108:Q139" si="23">SUM(I108+M108)</f>
        <v>60</v>
      </c>
      <c r="R108" s="879">
        <f t="shared" ref="R108:R139" si="24">SUM(J108+N108)</f>
        <v>98</v>
      </c>
      <c r="S108" s="837">
        <f t="shared" ref="S108:S139" si="25">SUM(Q108:R108)</f>
        <v>158</v>
      </c>
    </row>
    <row r="109" spans="2:19" ht="12" customHeight="1">
      <c r="B109" s="1581">
        <v>1406</v>
      </c>
      <c r="C109" s="139" t="s">
        <v>25</v>
      </c>
      <c r="D109" s="119"/>
      <c r="E109" s="380">
        <f>SUM(E110+E114+E117+E119)</f>
        <v>0</v>
      </c>
      <c r="F109" s="380">
        <f>SUM(F110+F114+F117+F119)</f>
        <v>0</v>
      </c>
      <c r="G109" s="380">
        <f>SUM(G110+G114+G117+G119)</f>
        <v>0</v>
      </c>
      <c r="H109" s="380"/>
      <c r="I109" s="1496">
        <f>SUM(I110+I114+I117+I119)</f>
        <v>165</v>
      </c>
      <c r="J109" s="1496">
        <f>SUM(J110+J114+J117+J119)</f>
        <v>173</v>
      </c>
      <c r="K109" s="430">
        <f t="shared" si="18"/>
        <v>338</v>
      </c>
      <c r="L109" s="1496"/>
      <c r="M109" s="1496">
        <f>SUM(M110+M114+M117+M119)</f>
        <v>1197</v>
      </c>
      <c r="N109" s="1496">
        <f>SUM(N110+N114+N117+N119)</f>
        <v>1203</v>
      </c>
      <c r="O109" s="430">
        <f t="shared" si="19"/>
        <v>2400</v>
      </c>
      <c r="P109" s="1496"/>
      <c r="Q109" s="430">
        <f t="shared" si="23"/>
        <v>1362</v>
      </c>
      <c r="R109" s="430">
        <f t="shared" si="24"/>
        <v>1376</v>
      </c>
      <c r="S109" s="834">
        <f t="shared" si="25"/>
        <v>2738</v>
      </c>
    </row>
    <row r="110" spans="2:19" ht="11.1" customHeight="1">
      <c r="B110" s="1582"/>
      <c r="C110" s="484" t="s">
        <v>135</v>
      </c>
      <c r="D110" s="13"/>
      <c r="E110" s="1056">
        <f t="shared" ref="E110:J110" si="26">SUM(E111:E113)</f>
        <v>0</v>
      </c>
      <c r="F110" s="1056">
        <f t="shared" si="26"/>
        <v>0</v>
      </c>
      <c r="G110" s="1056">
        <f t="shared" si="26"/>
        <v>0</v>
      </c>
      <c r="H110" s="1056">
        <f t="shared" si="26"/>
        <v>0</v>
      </c>
      <c r="I110" s="1056">
        <f t="shared" si="26"/>
        <v>85</v>
      </c>
      <c r="J110" s="1056">
        <f t="shared" si="26"/>
        <v>88</v>
      </c>
      <c r="K110" s="435">
        <f t="shared" ref="K110:K141" si="27">I110+J110</f>
        <v>173</v>
      </c>
      <c r="L110" s="1493"/>
      <c r="M110" s="1493">
        <f>SUM(M111:M113)</f>
        <v>823</v>
      </c>
      <c r="N110" s="1493">
        <f>SUM(N111:N113)</f>
        <v>815</v>
      </c>
      <c r="O110" s="435">
        <f t="shared" ref="O110:O141" si="28">M110+N110</f>
        <v>1638</v>
      </c>
      <c r="P110" s="1493"/>
      <c r="Q110" s="435">
        <f t="shared" si="23"/>
        <v>908</v>
      </c>
      <c r="R110" s="435">
        <f t="shared" si="24"/>
        <v>903</v>
      </c>
      <c r="S110" s="1492">
        <f t="shared" si="25"/>
        <v>1811</v>
      </c>
    </row>
    <row r="111" spans="2:19" ht="9.9499999999999993" customHeight="1">
      <c r="B111" s="1582"/>
      <c r="C111" s="492"/>
      <c r="D111" s="13" t="s">
        <v>592</v>
      </c>
      <c r="E111" s="209"/>
      <c r="F111" s="209"/>
      <c r="G111" s="91">
        <f>E111+F111</f>
        <v>0</v>
      </c>
      <c r="H111" s="91"/>
      <c r="I111" s="1490">
        <v>9</v>
      </c>
      <c r="J111" s="1491">
        <v>29</v>
      </c>
      <c r="K111" s="432">
        <f t="shared" si="27"/>
        <v>38</v>
      </c>
      <c r="L111" s="1490"/>
      <c r="M111" s="1490">
        <v>51</v>
      </c>
      <c r="N111" s="1490">
        <v>108</v>
      </c>
      <c r="O111" s="1424">
        <f t="shared" si="28"/>
        <v>159</v>
      </c>
      <c r="P111" s="432"/>
      <c r="Q111" s="432">
        <f t="shared" si="23"/>
        <v>60</v>
      </c>
      <c r="R111" s="432">
        <f t="shared" si="24"/>
        <v>137</v>
      </c>
      <c r="S111" s="828">
        <f t="shared" si="25"/>
        <v>197</v>
      </c>
    </row>
    <row r="112" spans="2:19" ht="9.9499999999999993" customHeight="1">
      <c r="B112" s="1582"/>
      <c r="C112" s="492"/>
      <c r="D112" s="13" t="s">
        <v>202</v>
      </c>
      <c r="E112" s="91"/>
      <c r="F112" s="91"/>
      <c r="G112" s="91">
        <f>E112+F112</f>
        <v>0</v>
      </c>
      <c r="H112" s="91"/>
      <c r="I112" s="1490">
        <v>0</v>
      </c>
      <c r="J112" s="1491">
        <v>0</v>
      </c>
      <c r="K112" s="432">
        <f t="shared" si="27"/>
        <v>0</v>
      </c>
      <c r="L112" s="1490"/>
      <c r="M112" s="1490">
        <v>404</v>
      </c>
      <c r="N112" s="1490">
        <v>354</v>
      </c>
      <c r="O112" s="1424">
        <f t="shared" si="28"/>
        <v>758</v>
      </c>
      <c r="P112" s="432"/>
      <c r="Q112" s="432">
        <f t="shared" si="23"/>
        <v>404</v>
      </c>
      <c r="R112" s="432">
        <f t="shared" si="24"/>
        <v>354</v>
      </c>
      <c r="S112" s="828">
        <f t="shared" si="25"/>
        <v>758</v>
      </c>
    </row>
    <row r="113" spans="2:19" ht="9.9499999999999993" customHeight="1">
      <c r="B113" s="1582"/>
      <c r="C113" s="492"/>
      <c r="D113" s="13" t="s">
        <v>201</v>
      </c>
      <c r="E113" s="91"/>
      <c r="F113" s="91"/>
      <c r="G113" s="91">
        <f>E113+F113</f>
        <v>0</v>
      </c>
      <c r="H113" s="91"/>
      <c r="I113" s="1490">
        <v>76</v>
      </c>
      <c r="J113" s="1491">
        <v>59</v>
      </c>
      <c r="K113" s="432">
        <f t="shared" si="27"/>
        <v>135</v>
      </c>
      <c r="L113" s="1490"/>
      <c r="M113" s="1490">
        <v>368</v>
      </c>
      <c r="N113" s="1490">
        <v>353</v>
      </c>
      <c r="O113" s="1424">
        <f t="shared" si="28"/>
        <v>721</v>
      </c>
      <c r="P113" s="432"/>
      <c r="Q113" s="432">
        <f t="shared" si="23"/>
        <v>444</v>
      </c>
      <c r="R113" s="432">
        <f t="shared" si="24"/>
        <v>412</v>
      </c>
      <c r="S113" s="828">
        <f t="shared" si="25"/>
        <v>856</v>
      </c>
    </row>
    <row r="114" spans="2:19" ht="11.1" customHeight="1">
      <c r="B114" s="1582"/>
      <c r="C114" s="484" t="s">
        <v>26</v>
      </c>
      <c r="D114" s="13"/>
      <c r="E114" s="1058">
        <f>SUM(E115:E116)</f>
        <v>0</v>
      </c>
      <c r="F114" s="1058">
        <f>F115+F116</f>
        <v>0</v>
      </c>
      <c r="G114" s="1058">
        <f>SUM(G115:G116)</f>
        <v>0</v>
      </c>
      <c r="H114" s="1058"/>
      <c r="I114" s="1493">
        <f>SUM(I115+I116)</f>
        <v>44</v>
      </c>
      <c r="J114" s="1493">
        <f>SUM(J115+J116)</f>
        <v>44</v>
      </c>
      <c r="K114" s="435">
        <f t="shared" si="27"/>
        <v>88</v>
      </c>
      <c r="L114" s="1493"/>
      <c r="M114" s="1493">
        <f>SUM(M115+M116)</f>
        <v>281</v>
      </c>
      <c r="N114" s="1493">
        <f>SUM(N115+N116)</f>
        <v>310</v>
      </c>
      <c r="O114" s="435">
        <f t="shared" si="28"/>
        <v>591</v>
      </c>
      <c r="P114" s="1493"/>
      <c r="Q114" s="435">
        <f t="shared" si="23"/>
        <v>325</v>
      </c>
      <c r="R114" s="435">
        <f t="shared" si="24"/>
        <v>354</v>
      </c>
      <c r="S114" s="1492">
        <f t="shared" si="25"/>
        <v>679</v>
      </c>
    </row>
    <row r="115" spans="2:19" ht="9.9499999999999993" customHeight="1">
      <c r="B115" s="1582"/>
      <c r="C115" s="479"/>
      <c r="D115" s="13" t="s">
        <v>200</v>
      </c>
      <c r="E115" s="209"/>
      <c r="F115" s="209"/>
      <c r="G115" s="288">
        <f>E115+F115</f>
        <v>0</v>
      </c>
      <c r="H115" s="91"/>
      <c r="I115" s="1490">
        <v>25</v>
      </c>
      <c r="J115" s="1491">
        <v>29</v>
      </c>
      <c r="K115" s="432">
        <f t="shared" si="27"/>
        <v>54</v>
      </c>
      <c r="L115" s="1490"/>
      <c r="M115" s="1490">
        <v>195</v>
      </c>
      <c r="N115" s="1490">
        <v>209</v>
      </c>
      <c r="O115" s="1424">
        <f t="shared" si="28"/>
        <v>404</v>
      </c>
      <c r="P115" s="432"/>
      <c r="Q115" s="432">
        <f t="shared" si="23"/>
        <v>220</v>
      </c>
      <c r="R115" s="432">
        <f t="shared" si="24"/>
        <v>238</v>
      </c>
      <c r="S115" s="828">
        <f t="shared" si="25"/>
        <v>458</v>
      </c>
    </row>
    <row r="116" spans="2:19" ht="9.9499999999999993" customHeight="1">
      <c r="B116" s="1582"/>
      <c r="C116" s="479"/>
      <c r="D116" s="13" t="s">
        <v>1094</v>
      </c>
      <c r="E116" s="91"/>
      <c r="F116" s="91"/>
      <c r="G116" s="288">
        <f>E116+F116</f>
        <v>0</v>
      </c>
      <c r="H116" s="91"/>
      <c r="I116" s="1490">
        <v>19</v>
      </c>
      <c r="J116" s="1491">
        <v>15</v>
      </c>
      <c r="K116" s="432">
        <f t="shared" si="27"/>
        <v>34</v>
      </c>
      <c r="L116" s="1490"/>
      <c r="M116" s="1490">
        <v>86</v>
      </c>
      <c r="N116" s="1490">
        <v>101</v>
      </c>
      <c r="O116" s="1424">
        <f t="shared" si="28"/>
        <v>187</v>
      </c>
      <c r="P116" s="432"/>
      <c r="Q116" s="432">
        <f t="shared" si="23"/>
        <v>105</v>
      </c>
      <c r="R116" s="432">
        <f t="shared" si="24"/>
        <v>116</v>
      </c>
      <c r="S116" s="828">
        <f t="shared" si="25"/>
        <v>221</v>
      </c>
    </row>
    <row r="117" spans="2:19" ht="11.1" customHeight="1">
      <c r="B117" s="1582"/>
      <c r="C117" s="484" t="s">
        <v>42</v>
      </c>
      <c r="D117" s="13"/>
      <c r="E117" s="1058">
        <f>SUM(E118:E118)</f>
        <v>0</v>
      </c>
      <c r="F117" s="1058">
        <f>SUM(F118:F118)</f>
        <v>0</v>
      </c>
      <c r="G117" s="1058">
        <f>SUM(G118:G118)</f>
        <v>0</v>
      </c>
      <c r="H117" s="1058"/>
      <c r="I117" s="1493">
        <f>SUM(I118:I118)</f>
        <v>36</v>
      </c>
      <c r="J117" s="1493">
        <f>SUM(J118:J118)</f>
        <v>41</v>
      </c>
      <c r="K117" s="435">
        <f t="shared" si="27"/>
        <v>77</v>
      </c>
      <c r="L117" s="1493"/>
      <c r="M117" s="1493">
        <f>SUM(M118:M118)</f>
        <v>76</v>
      </c>
      <c r="N117" s="1493">
        <f>SUM(N118:N118)</f>
        <v>70</v>
      </c>
      <c r="O117" s="435">
        <f t="shared" si="28"/>
        <v>146</v>
      </c>
      <c r="P117" s="1493"/>
      <c r="Q117" s="435">
        <f t="shared" si="23"/>
        <v>112</v>
      </c>
      <c r="R117" s="435">
        <f t="shared" si="24"/>
        <v>111</v>
      </c>
      <c r="S117" s="1492">
        <f t="shared" si="25"/>
        <v>223</v>
      </c>
    </row>
    <row r="118" spans="2:19" ht="9.9499999999999993" customHeight="1">
      <c r="B118" s="1582"/>
      <c r="C118" s="492"/>
      <c r="D118" s="13" t="s">
        <v>198</v>
      </c>
      <c r="E118" s="91"/>
      <c r="F118" s="91"/>
      <c r="G118" s="1058">
        <f>SUM(E118:F118)</f>
        <v>0</v>
      </c>
      <c r="H118" s="91"/>
      <c r="I118" s="1490">
        <v>36</v>
      </c>
      <c r="J118" s="1491">
        <v>41</v>
      </c>
      <c r="K118" s="432">
        <f t="shared" si="27"/>
        <v>77</v>
      </c>
      <c r="L118" s="1490"/>
      <c r="M118" s="1490">
        <v>76</v>
      </c>
      <c r="N118" s="1490">
        <v>70</v>
      </c>
      <c r="O118" s="1424">
        <f t="shared" si="28"/>
        <v>146</v>
      </c>
      <c r="P118" s="432"/>
      <c r="Q118" s="432">
        <f t="shared" si="23"/>
        <v>112</v>
      </c>
      <c r="R118" s="432">
        <f t="shared" si="24"/>
        <v>111</v>
      </c>
      <c r="S118" s="828">
        <f t="shared" si="25"/>
        <v>223</v>
      </c>
    </row>
    <row r="119" spans="2:19" ht="11.1" customHeight="1">
      <c r="B119" s="1582"/>
      <c r="C119" s="484" t="s">
        <v>43</v>
      </c>
      <c r="D119" s="13"/>
      <c r="E119" s="1058">
        <f>SUM(E120)</f>
        <v>0</v>
      </c>
      <c r="F119" s="1058">
        <f>SUM(F120)</f>
        <v>0</v>
      </c>
      <c r="G119" s="1058">
        <f>SUM(G120)</f>
        <v>0</v>
      </c>
      <c r="H119" s="1058"/>
      <c r="I119" s="1493">
        <f>SUM(I120)</f>
        <v>0</v>
      </c>
      <c r="J119" s="1493">
        <f>SUM(J120)</f>
        <v>0</v>
      </c>
      <c r="K119" s="435">
        <f t="shared" si="27"/>
        <v>0</v>
      </c>
      <c r="L119" s="1493"/>
      <c r="M119" s="1493">
        <f>SUM(M120)</f>
        <v>17</v>
      </c>
      <c r="N119" s="1493">
        <f>SUM(N120)</f>
        <v>8</v>
      </c>
      <c r="O119" s="435">
        <f t="shared" si="28"/>
        <v>25</v>
      </c>
      <c r="P119" s="1493"/>
      <c r="Q119" s="435">
        <f t="shared" si="23"/>
        <v>17</v>
      </c>
      <c r="R119" s="435">
        <f t="shared" si="24"/>
        <v>8</v>
      </c>
      <c r="S119" s="1492">
        <f t="shared" si="25"/>
        <v>25</v>
      </c>
    </row>
    <row r="120" spans="2:19" ht="9.9499999999999993" customHeight="1">
      <c r="B120" s="1583"/>
      <c r="C120" s="479"/>
      <c r="D120" s="13" t="s">
        <v>197</v>
      </c>
      <c r="E120" s="91"/>
      <c r="F120" s="91"/>
      <c r="G120" s="91">
        <f>E120+F120</f>
        <v>0</v>
      </c>
      <c r="H120" s="91"/>
      <c r="I120" s="1490">
        <v>0</v>
      </c>
      <c r="J120" s="1491">
        <v>0</v>
      </c>
      <c r="K120" s="879">
        <f t="shared" si="27"/>
        <v>0</v>
      </c>
      <c r="L120" s="1490"/>
      <c r="M120" s="1490">
        <v>17</v>
      </c>
      <c r="N120" s="1490">
        <v>8</v>
      </c>
      <c r="O120" s="1494">
        <f t="shared" si="28"/>
        <v>25</v>
      </c>
      <c r="P120" s="432"/>
      <c r="Q120" s="432">
        <f t="shared" si="23"/>
        <v>17</v>
      </c>
      <c r="R120" s="432">
        <f t="shared" si="24"/>
        <v>8</v>
      </c>
      <c r="S120" s="828">
        <f t="shared" si="25"/>
        <v>25</v>
      </c>
    </row>
    <row r="121" spans="2:19" ht="12" customHeight="1">
      <c r="B121" s="1570">
        <v>1407</v>
      </c>
      <c r="C121" s="139" t="s">
        <v>27</v>
      </c>
      <c r="D121" s="119"/>
      <c r="E121" s="380">
        <f>SUM(E122+E127)</f>
        <v>0</v>
      </c>
      <c r="F121" s="380">
        <f>F122+F127</f>
        <v>0</v>
      </c>
      <c r="G121" s="380">
        <f>G122+G127</f>
        <v>0</v>
      </c>
      <c r="H121" s="380"/>
      <c r="I121" s="1496">
        <f>SUM(I122+I127)</f>
        <v>9</v>
      </c>
      <c r="J121" s="1496">
        <f>SUM(J122+J127)</f>
        <v>11</v>
      </c>
      <c r="K121" s="430">
        <f t="shared" si="27"/>
        <v>20</v>
      </c>
      <c r="L121" s="1496">
        <f>SUM(L122+L127)</f>
        <v>0</v>
      </c>
      <c r="M121" s="1496">
        <f>SUM(M122+M127)</f>
        <v>185</v>
      </c>
      <c r="N121" s="1496">
        <f>SUM(N122+N127)</f>
        <v>136</v>
      </c>
      <c r="O121" s="430">
        <f t="shared" si="28"/>
        <v>321</v>
      </c>
      <c r="P121" s="1496"/>
      <c r="Q121" s="430">
        <f t="shared" si="23"/>
        <v>194</v>
      </c>
      <c r="R121" s="430">
        <f t="shared" si="24"/>
        <v>147</v>
      </c>
      <c r="S121" s="834">
        <f t="shared" si="25"/>
        <v>341</v>
      </c>
    </row>
    <row r="122" spans="2:19" ht="11.1" customHeight="1">
      <c r="B122" s="1573"/>
      <c r="C122" s="484" t="s">
        <v>44</v>
      </c>
      <c r="D122" s="13"/>
      <c r="E122" s="1058">
        <f>SUM(E123:E126)</f>
        <v>0</v>
      </c>
      <c r="F122" s="1058">
        <f>SUM(F123:F126)</f>
        <v>0</v>
      </c>
      <c r="G122" s="1058">
        <f>SUM(G123:G126)</f>
        <v>0</v>
      </c>
      <c r="H122" s="1058"/>
      <c r="I122" s="1493">
        <f>SUM(I123:I126)</f>
        <v>0</v>
      </c>
      <c r="J122" s="1493">
        <f>SUM(J123:J126)</f>
        <v>0</v>
      </c>
      <c r="K122" s="435">
        <f t="shared" si="27"/>
        <v>0</v>
      </c>
      <c r="L122" s="1493"/>
      <c r="M122" s="1493">
        <f>SUM(M123:M126)</f>
        <v>75</v>
      </c>
      <c r="N122" s="1493">
        <f>SUM(N123:N126)</f>
        <v>43</v>
      </c>
      <c r="O122" s="435">
        <f t="shared" si="28"/>
        <v>118</v>
      </c>
      <c r="P122" s="1493"/>
      <c r="Q122" s="435">
        <f t="shared" si="23"/>
        <v>75</v>
      </c>
      <c r="R122" s="435">
        <f t="shared" si="24"/>
        <v>43</v>
      </c>
      <c r="S122" s="1492">
        <f t="shared" si="25"/>
        <v>118</v>
      </c>
    </row>
    <row r="123" spans="2:19" ht="11.1" customHeight="1">
      <c r="B123" s="1573"/>
      <c r="C123" s="484"/>
      <c r="D123" s="13" t="s">
        <v>196</v>
      </c>
      <c r="E123" s="209"/>
      <c r="F123" s="209"/>
      <c r="G123" s="288">
        <f>SUM(G126:G127)</f>
        <v>0</v>
      </c>
      <c r="H123" s="1058"/>
      <c r="I123" s="1086">
        <v>0</v>
      </c>
      <c r="J123" s="1092">
        <v>0</v>
      </c>
      <c r="K123" s="432">
        <f t="shared" si="27"/>
        <v>0</v>
      </c>
      <c r="L123" s="1493"/>
      <c r="M123" s="1086">
        <v>19</v>
      </c>
      <c r="N123" s="1086">
        <v>7</v>
      </c>
      <c r="O123" s="1424">
        <f t="shared" si="28"/>
        <v>26</v>
      </c>
      <c r="P123" s="1493"/>
      <c r="Q123" s="432">
        <f t="shared" si="23"/>
        <v>19</v>
      </c>
      <c r="R123" s="432">
        <f t="shared" si="24"/>
        <v>7</v>
      </c>
      <c r="S123" s="828">
        <f t="shared" si="25"/>
        <v>26</v>
      </c>
    </row>
    <row r="124" spans="2:19" ht="9.9499999999999993" customHeight="1">
      <c r="B124" s="1573"/>
      <c r="C124" s="484"/>
      <c r="D124" s="13" t="s">
        <v>195</v>
      </c>
      <c r="E124" s="91"/>
      <c r="F124" s="91"/>
      <c r="G124" s="288">
        <f>SUM(G127:G128)</f>
        <v>0</v>
      </c>
      <c r="H124" s="91"/>
      <c r="I124" s="1490">
        <v>0</v>
      </c>
      <c r="J124" s="1491">
        <v>0</v>
      </c>
      <c r="K124" s="432">
        <f t="shared" si="27"/>
        <v>0</v>
      </c>
      <c r="L124" s="1490"/>
      <c r="M124" s="1490">
        <v>25</v>
      </c>
      <c r="N124" s="1490">
        <v>10</v>
      </c>
      <c r="O124" s="1424">
        <f t="shared" si="28"/>
        <v>35</v>
      </c>
      <c r="P124" s="432"/>
      <c r="Q124" s="432">
        <f t="shared" si="23"/>
        <v>25</v>
      </c>
      <c r="R124" s="432">
        <f t="shared" si="24"/>
        <v>10</v>
      </c>
      <c r="S124" s="828">
        <f t="shared" si="25"/>
        <v>35</v>
      </c>
    </row>
    <row r="125" spans="2:19" ht="9.9499999999999993" customHeight="1">
      <c r="B125" s="1573"/>
      <c r="C125" s="484"/>
      <c r="D125" s="13" t="s">
        <v>194</v>
      </c>
      <c r="E125" s="209"/>
      <c r="F125" s="209"/>
      <c r="G125" s="288">
        <f>SUM(G128:G129)</f>
        <v>0</v>
      </c>
      <c r="H125" s="91"/>
      <c r="I125" s="1490">
        <v>0</v>
      </c>
      <c r="J125" s="1491">
        <v>0</v>
      </c>
      <c r="K125" s="432">
        <f t="shared" si="27"/>
        <v>0</v>
      </c>
      <c r="L125" s="1490"/>
      <c r="M125" s="1490">
        <v>12</v>
      </c>
      <c r="N125" s="1490">
        <v>10</v>
      </c>
      <c r="O125" s="1424">
        <f t="shared" si="28"/>
        <v>22</v>
      </c>
      <c r="P125" s="432"/>
      <c r="Q125" s="432">
        <f t="shared" si="23"/>
        <v>12</v>
      </c>
      <c r="R125" s="432">
        <f t="shared" si="24"/>
        <v>10</v>
      </c>
      <c r="S125" s="828">
        <f t="shared" si="25"/>
        <v>22</v>
      </c>
    </row>
    <row r="126" spans="2:19" ht="9.9499999999999993" customHeight="1">
      <c r="B126" s="1573"/>
      <c r="C126" s="479"/>
      <c r="D126" s="13" t="s">
        <v>193</v>
      </c>
      <c r="E126" s="91"/>
      <c r="F126" s="91"/>
      <c r="G126" s="288">
        <f>SUM(G128:G129)</f>
        <v>0</v>
      </c>
      <c r="H126" s="91"/>
      <c r="I126" s="1490">
        <v>0</v>
      </c>
      <c r="J126" s="1491">
        <v>0</v>
      </c>
      <c r="K126" s="432">
        <f t="shared" si="27"/>
        <v>0</v>
      </c>
      <c r="L126" s="1490"/>
      <c r="M126" s="1490">
        <v>19</v>
      </c>
      <c r="N126" s="1490">
        <v>16</v>
      </c>
      <c r="O126" s="1424">
        <f t="shared" si="28"/>
        <v>35</v>
      </c>
      <c r="P126" s="432"/>
      <c r="Q126" s="432">
        <f t="shared" si="23"/>
        <v>19</v>
      </c>
      <c r="R126" s="432">
        <f t="shared" si="24"/>
        <v>16</v>
      </c>
      <c r="S126" s="828">
        <f t="shared" si="25"/>
        <v>35</v>
      </c>
    </row>
    <row r="127" spans="2:19" ht="11.1" customHeight="1">
      <c r="B127" s="1573"/>
      <c r="C127" s="484" t="s">
        <v>61</v>
      </c>
      <c r="D127" s="4"/>
      <c r="E127" s="1058">
        <f>SUM(E128:E129)</f>
        <v>0</v>
      </c>
      <c r="F127" s="1058">
        <f>SUM(F128:F129)</f>
        <v>0</v>
      </c>
      <c r="G127" s="1058">
        <f>SUM(G128:G129)</f>
        <v>0</v>
      </c>
      <c r="H127" s="1058"/>
      <c r="I127" s="1493">
        <f>SUM(I128:I129)</f>
        <v>9</v>
      </c>
      <c r="J127" s="1493">
        <f>SUM(J128:J129)</f>
        <v>11</v>
      </c>
      <c r="K127" s="435">
        <f t="shared" si="27"/>
        <v>20</v>
      </c>
      <c r="L127" s="1493"/>
      <c r="M127" s="1493">
        <f>SUM(M128:M129)</f>
        <v>110</v>
      </c>
      <c r="N127" s="1493">
        <f>SUM(N128:N129)</f>
        <v>93</v>
      </c>
      <c r="O127" s="435">
        <f t="shared" si="28"/>
        <v>203</v>
      </c>
      <c r="P127" s="1493"/>
      <c r="Q127" s="435">
        <f t="shared" si="23"/>
        <v>119</v>
      </c>
      <c r="R127" s="435">
        <f t="shared" si="24"/>
        <v>104</v>
      </c>
      <c r="S127" s="1492">
        <f t="shared" si="25"/>
        <v>223</v>
      </c>
    </row>
    <row r="128" spans="2:19" ht="9.9499999999999993" customHeight="1">
      <c r="B128" s="1573"/>
      <c r="C128" s="479"/>
      <c r="D128" s="13" t="s">
        <v>192</v>
      </c>
      <c r="E128" s="209"/>
      <c r="F128" s="209"/>
      <c r="G128" s="91">
        <f>E128+F128</f>
        <v>0</v>
      </c>
      <c r="H128" s="91"/>
      <c r="I128" s="1490">
        <v>9</v>
      </c>
      <c r="J128" s="1491">
        <v>11</v>
      </c>
      <c r="K128" s="432">
        <f t="shared" si="27"/>
        <v>20</v>
      </c>
      <c r="L128" s="1490"/>
      <c r="M128" s="1490">
        <v>84</v>
      </c>
      <c r="N128" s="1490">
        <v>70</v>
      </c>
      <c r="O128" s="1424">
        <f t="shared" si="28"/>
        <v>154</v>
      </c>
      <c r="P128" s="432"/>
      <c r="Q128" s="432">
        <f t="shared" si="23"/>
        <v>93</v>
      </c>
      <c r="R128" s="432">
        <f t="shared" si="24"/>
        <v>81</v>
      </c>
      <c r="S128" s="828">
        <f t="shared" si="25"/>
        <v>174</v>
      </c>
    </row>
    <row r="129" spans="2:21" ht="9.9499999999999993" customHeight="1">
      <c r="B129" s="1573"/>
      <c r="C129" s="479"/>
      <c r="D129" s="13" t="s">
        <v>191</v>
      </c>
      <c r="E129" s="91"/>
      <c r="F129" s="91"/>
      <c r="G129" s="91">
        <f>E129+F129</f>
        <v>0</v>
      </c>
      <c r="H129" s="91"/>
      <c r="I129" s="1490">
        <v>0</v>
      </c>
      <c r="J129" s="1491">
        <v>0</v>
      </c>
      <c r="K129" s="879">
        <f t="shared" si="27"/>
        <v>0</v>
      </c>
      <c r="L129" s="1490"/>
      <c r="M129" s="1490">
        <v>26</v>
      </c>
      <c r="N129" s="1490">
        <v>23</v>
      </c>
      <c r="O129" s="1494">
        <f t="shared" si="28"/>
        <v>49</v>
      </c>
      <c r="P129" s="432"/>
      <c r="Q129" s="432">
        <f t="shared" si="23"/>
        <v>26</v>
      </c>
      <c r="R129" s="432">
        <f t="shared" si="24"/>
        <v>23</v>
      </c>
      <c r="S129" s="828">
        <f t="shared" si="25"/>
        <v>49</v>
      </c>
    </row>
    <row r="130" spans="2:21" ht="12" customHeight="1">
      <c r="B130" s="1570">
        <v>1408</v>
      </c>
      <c r="C130" s="139" t="s">
        <v>28</v>
      </c>
      <c r="D130" s="40"/>
      <c r="E130" s="380">
        <f>SUM(E131+E133+E135+E139)</f>
        <v>0</v>
      </c>
      <c r="F130" s="380">
        <f>SUM(F131+F133+F135+F139)</f>
        <v>0</v>
      </c>
      <c r="G130" s="380">
        <f>G135+G139+G144</f>
        <v>0</v>
      </c>
      <c r="H130" s="380"/>
      <c r="I130" s="1496">
        <f>SUM(I131+I133+I135+I139)</f>
        <v>129</v>
      </c>
      <c r="J130" s="1496">
        <f>SUM(J131+J133+J135+J139)</f>
        <v>105</v>
      </c>
      <c r="K130" s="430">
        <f t="shared" si="27"/>
        <v>234</v>
      </c>
      <c r="L130" s="1496"/>
      <c r="M130" s="1496">
        <f>SUM(M131+M133+M135+M139)</f>
        <v>575</v>
      </c>
      <c r="N130" s="1496">
        <f>SUM(N131+N133+N135+N139)</f>
        <v>662</v>
      </c>
      <c r="O130" s="430">
        <f t="shared" si="28"/>
        <v>1237</v>
      </c>
      <c r="P130" s="1496"/>
      <c r="Q130" s="430">
        <f t="shared" si="23"/>
        <v>704</v>
      </c>
      <c r="R130" s="430">
        <f t="shared" si="24"/>
        <v>767</v>
      </c>
      <c r="S130" s="834">
        <f t="shared" si="25"/>
        <v>1471</v>
      </c>
    </row>
    <row r="131" spans="2:21" ht="12" customHeight="1">
      <c r="B131" s="1573"/>
      <c r="C131" s="484" t="s">
        <v>23</v>
      </c>
      <c r="D131" s="13"/>
      <c r="E131" s="1058">
        <f>SUM(E132:E132)</f>
        <v>0</v>
      </c>
      <c r="F131" s="1058">
        <f>SUM(F132:F132)</f>
        <v>0</v>
      </c>
      <c r="G131" s="1058">
        <f>SUM(G132:G132)</f>
        <v>0</v>
      </c>
      <c r="H131" s="1058"/>
      <c r="I131" s="1493">
        <f>SUM(I132:I132)</f>
        <v>84</v>
      </c>
      <c r="J131" s="1493">
        <f>SUM(J132:J132)</f>
        <v>73</v>
      </c>
      <c r="K131" s="435">
        <f t="shared" si="27"/>
        <v>157</v>
      </c>
      <c r="L131" s="1493"/>
      <c r="M131" s="1493">
        <f>SUM(M132:M132)</f>
        <v>482</v>
      </c>
      <c r="N131" s="1493">
        <f>SUM(N132:N132)</f>
        <v>566</v>
      </c>
      <c r="O131" s="1424">
        <f t="shared" si="28"/>
        <v>1048</v>
      </c>
      <c r="P131" s="1493"/>
      <c r="Q131" s="1493">
        <f t="shared" si="23"/>
        <v>566</v>
      </c>
      <c r="R131" s="1493">
        <f t="shared" si="24"/>
        <v>639</v>
      </c>
      <c r="S131" s="1495">
        <f t="shared" si="25"/>
        <v>1205</v>
      </c>
    </row>
    <row r="132" spans="2:21" ht="10.5" customHeight="1">
      <c r="B132" s="1573"/>
      <c r="C132" s="479"/>
      <c r="D132" s="13" t="s">
        <v>190</v>
      </c>
      <c r="E132" s="91"/>
      <c r="F132" s="91"/>
      <c r="G132" s="91">
        <f>E132+F132</f>
        <v>0</v>
      </c>
      <c r="H132" s="91"/>
      <c r="I132" s="1490">
        <v>84</v>
      </c>
      <c r="J132" s="1491">
        <v>73</v>
      </c>
      <c r="K132" s="432">
        <f t="shared" si="27"/>
        <v>157</v>
      </c>
      <c r="L132" s="1490"/>
      <c r="M132" s="1490">
        <v>482</v>
      </c>
      <c r="N132" s="1490">
        <v>566</v>
      </c>
      <c r="O132" s="1424">
        <f t="shared" si="28"/>
        <v>1048</v>
      </c>
      <c r="P132" s="432"/>
      <c r="Q132" s="1493">
        <f t="shared" si="23"/>
        <v>566</v>
      </c>
      <c r="R132" s="1493">
        <f t="shared" si="24"/>
        <v>639</v>
      </c>
      <c r="S132" s="1495">
        <f t="shared" si="25"/>
        <v>1205</v>
      </c>
    </row>
    <row r="133" spans="2:21" ht="12" customHeight="1">
      <c r="B133" s="1573"/>
      <c r="C133" s="144" t="s">
        <v>59</v>
      </c>
      <c r="D133" s="4"/>
      <c r="E133" s="1058">
        <f>SUM(E134)</f>
        <v>0</v>
      </c>
      <c r="F133" s="1058">
        <f>SUM(F134)</f>
        <v>0</v>
      </c>
      <c r="G133" s="1058">
        <f>SUM(E133:F133)</f>
        <v>0</v>
      </c>
      <c r="H133" s="1058"/>
      <c r="I133" s="1058">
        <f>SUM(I134)</f>
        <v>0</v>
      </c>
      <c r="J133" s="1058">
        <f>SUM(J134)</f>
        <v>0</v>
      </c>
      <c r="K133" s="432">
        <f t="shared" si="27"/>
        <v>0</v>
      </c>
      <c r="L133" s="1058"/>
      <c r="M133" s="1058">
        <f>SUM(M134)</f>
        <v>8</v>
      </c>
      <c r="N133" s="1058">
        <f>SUM(N134)</f>
        <v>5</v>
      </c>
      <c r="O133" s="1424">
        <f t="shared" si="28"/>
        <v>13</v>
      </c>
      <c r="P133" s="435"/>
      <c r="Q133" s="435">
        <f t="shared" si="23"/>
        <v>8</v>
      </c>
      <c r="R133" s="435">
        <f t="shared" si="24"/>
        <v>5</v>
      </c>
      <c r="S133" s="1492">
        <f t="shared" si="25"/>
        <v>13</v>
      </c>
    </row>
    <row r="134" spans="2:21" ht="12" customHeight="1">
      <c r="B134" s="1573"/>
      <c r="C134" s="98"/>
      <c r="D134" s="13" t="s">
        <v>189</v>
      </c>
      <c r="E134" s="91"/>
      <c r="F134" s="91"/>
      <c r="G134" s="91">
        <f>SUM(E134:F134)</f>
        <v>0</v>
      </c>
      <c r="H134" s="91"/>
      <c r="I134" s="1490">
        <v>0</v>
      </c>
      <c r="J134" s="1491">
        <v>0</v>
      </c>
      <c r="K134" s="432">
        <f t="shared" si="27"/>
        <v>0</v>
      </c>
      <c r="L134" s="1490"/>
      <c r="M134" s="1490">
        <v>8</v>
      </c>
      <c r="N134" s="1490">
        <v>5</v>
      </c>
      <c r="O134" s="1424">
        <f t="shared" si="28"/>
        <v>13</v>
      </c>
      <c r="P134" s="432"/>
      <c r="Q134" s="432">
        <f t="shared" si="23"/>
        <v>8</v>
      </c>
      <c r="R134" s="432">
        <f t="shared" si="24"/>
        <v>5</v>
      </c>
      <c r="S134" s="828">
        <f t="shared" si="25"/>
        <v>13</v>
      </c>
    </row>
    <row r="135" spans="2:21" ht="11.1" customHeight="1">
      <c r="B135" s="1573"/>
      <c r="C135" s="484" t="s">
        <v>45</v>
      </c>
      <c r="D135" s="13"/>
      <c r="E135" s="1058">
        <f>SUM(E136:E138)</f>
        <v>0</v>
      </c>
      <c r="F135" s="1058">
        <f>SUM(F136:F138)</f>
        <v>0</v>
      </c>
      <c r="G135" s="1058">
        <f>SUM(G136:G138)</f>
        <v>0</v>
      </c>
      <c r="H135" s="1058"/>
      <c r="I135" s="1493">
        <f>SUM(I136:I138)</f>
        <v>30</v>
      </c>
      <c r="J135" s="1493">
        <f>SUM(J136:J138)</f>
        <v>16</v>
      </c>
      <c r="K135" s="435">
        <f t="shared" si="27"/>
        <v>46</v>
      </c>
      <c r="L135" s="1493"/>
      <c r="M135" s="1493">
        <f>SUM(M136:M138)</f>
        <v>52</v>
      </c>
      <c r="N135" s="1493">
        <f>SUM(N136:N138)</f>
        <v>40</v>
      </c>
      <c r="O135" s="1424">
        <f t="shared" si="28"/>
        <v>92</v>
      </c>
      <c r="P135" s="1493"/>
      <c r="Q135" s="435">
        <f t="shared" si="23"/>
        <v>82</v>
      </c>
      <c r="R135" s="435">
        <f t="shared" si="24"/>
        <v>56</v>
      </c>
      <c r="S135" s="1492">
        <f t="shared" si="25"/>
        <v>138</v>
      </c>
    </row>
    <row r="136" spans="2:21" ht="9.9499999999999993" customHeight="1">
      <c r="B136" s="1573"/>
      <c r="C136" s="484"/>
      <c r="D136" s="13" t="s">
        <v>188</v>
      </c>
      <c r="E136" s="91"/>
      <c r="F136" s="91"/>
      <c r="G136" s="91">
        <f>E136+F136</f>
        <v>0</v>
      </c>
      <c r="H136" s="91"/>
      <c r="I136" s="1490">
        <v>14</v>
      </c>
      <c r="J136" s="1491">
        <v>3</v>
      </c>
      <c r="K136" s="432">
        <f t="shared" si="27"/>
        <v>17</v>
      </c>
      <c r="L136" s="1490"/>
      <c r="M136" s="1490">
        <v>21</v>
      </c>
      <c r="N136" s="1490">
        <v>17</v>
      </c>
      <c r="O136" s="1424">
        <f t="shared" si="28"/>
        <v>38</v>
      </c>
      <c r="P136" s="432"/>
      <c r="Q136" s="432">
        <f t="shared" si="23"/>
        <v>35</v>
      </c>
      <c r="R136" s="432">
        <f t="shared" si="24"/>
        <v>20</v>
      </c>
      <c r="S136" s="828">
        <f t="shared" si="25"/>
        <v>55</v>
      </c>
    </row>
    <row r="137" spans="2:21" ht="9.9499999999999993" customHeight="1">
      <c r="B137" s="1573"/>
      <c r="C137" s="484"/>
      <c r="D137" s="13" t="s">
        <v>187</v>
      </c>
      <c r="E137" s="91"/>
      <c r="F137" s="91"/>
      <c r="G137" s="91">
        <f>E137+F137</f>
        <v>0</v>
      </c>
      <c r="H137" s="91"/>
      <c r="I137" s="1490">
        <v>11</v>
      </c>
      <c r="J137" s="1491">
        <v>4</v>
      </c>
      <c r="K137" s="432">
        <f t="shared" si="27"/>
        <v>15</v>
      </c>
      <c r="L137" s="1490"/>
      <c r="M137" s="1490">
        <v>19</v>
      </c>
      <c r="N137" s="1490">
        <v>5</v>
      </c>
      <c r="O137" s="1424">
        <f t="shared" si="28"/>
        <v>24</v>
      </c>
      <c r="P137" s="432"/>
      <c r="Q137" s="432">
        <f t="shared" si="23"/>
        <v>30</v>
      </c>
      <c r="R137" s="432">
        <f t="shared" si="24"/>
        <v>9</v>
      </c>
      <c r="S137" s="828">
        <f t="shared" si="25"/>
        <v>39</v>
      </c>
    </row>
    <row r="138" spans="2:21" ht="9.9499999999999993" customHeight="1">
      <c r="B138" s="1573"/>
      <c r="C138" s="484"/>
      <c r="D138" s="13" t="s">
        <v>186</v>
      </c>
      <c r="E138" s="91"/>
      <c r="F138" s="91"/>
      <c r="G138" s="91">
        <f>E138+F138</f>
        <v>0</v>
      </c>
      <c r="H138" s="91"/>
      <c r="I138" s="1490">
        <v>5</v>
      </c>
      <c r="J138" s="1491">
        <v>9</v>
      </c>
      <c r="K138" s="432">
        <f t="shared" si="27"/>
        <v>14</v>
      </c>
      <c r="L138" s="1490"/>
      <c r="M138" s="1490">
        <v>12</v>
      </c>
      <c r="N138" s="1490">
        <v>18</v>
      </c>
      <c r="O138" s="1424">
        <f t="shared" si="28"/>
        <v>30</v>
      </c>
      <c r="P138" s="432"/>
      <c r="Q138" s="432">
        <f t="shared" si="23"/>
        <v>17</v>
      </c>
      <c r="R138" s="432">
        <f t="shared" si="24"/>
        <v>27</v>
      </c>
      <c r="S138" s="828">
        <f t="shared" si="25"/>
        <v>44</v>
      </c>
    </row>
    <row r="139" spans="2:21" ht="11.1" customHeight="1">
      <c r="B139" s="1573"/>
      <c r="C139" s="484" t="s">
        <v>46</v>
      </c>
      <c r="D139" s="4"/>
      <c r="E139" s="1058">
        <f>SUM(E140)</f>
        <v>0</v>
      </c>
      <c r="F139" s="1058">
        <f>SUM(F140)</f>
        <v>0</v>
      </c>
      <c r="G139" s="1058">
        <f>SUM(G140)</f>
        <v>0</v>
      </c>
      <c r="H139" s="1058"/>
      <c r="I139" s="1493">
        <f>SUM(I140)</f>
        <v>15</v>
      </c>
      <c r="J139" s="1493">
        <f>SUM(J140)</f>
        <v>16</v>
      </c>
      <c r="K139" s="435">
        <f t="shared" si="27"/>
        <v>31</v>
      </c>
      <c r="L139" s="1493"/>
      <c r="M139" s="1493">
        <f>SUM(M140)</f>
        <v>33</v>
      </c>
      <c r="N139" s="1493">
        <f>SUM(N140)</f>
        <v>51</v>
      </c>
      <c r="O139" s="1424">
        <f t="shared" si="28"/>
        <v>84</v>
      </c>
      <c r="P139" s="1493"/>
      <c r="Q139" s="435">
        <f t="shared" si="23"/>
        <v>48</v>
      </c>
      <c r="R139" s="435">
        <f t="shared" si="24"/>
        <v>67</v>
      </c>
      <c r="S139" s="1492">
        <f t="shared" si="25"/>
        <v>115</v>
      </c>
    </row>
    <row r="140" spans="2:21" ht="9.9499999999999993" customHeight="1">
      <c r="B140" s="1573"/>
      <c r="C140" s="479"/>
      <c r="D140" s="13" t="s">
        <v>185</v>
      </c>
      <c r="E140" s="91"/>
      <c r="F140" s="91"/>
      <c r="G140" s="91">
        <f>E140+F140</f>
        <v>0</v>
      </c>
      <c r="H140" s="91"/>
      <c r="I140" s="1490">
        <v>15</v>
      </c>
      <c r="J140" s="1491">
        <v>16</v>
      </c>
      <c r="K140" s="879">
        <f t="shared" si="27"/>
        <v>31</v>
      </c>
      <c r="L140" s="1490"/>
      <c r="M140" s="1490">
        <v>33</v>
      </c>
      <c r="N140" s="1490">
        <v>51</v>
      </c>
      <c r="O140" s="1494">
        <f t="shared" si="28"/>
        <v>84</v>
      </c>
      <c r="P140" s="432"/>
      <c r="Q140" s="432">
        <f t="shared" ref="Q140:Q145" si="29">SUM(I140+M140)</f>
        <v>48</v>
      </c>
      <c r="R140" s="432">
        <f t="shared" ref="R140:R145" si="30">SUM(J140+N140)</f>
        <v>67</v>
      </c>
      <c r="S140" s="828">
        <f t="shared" ref="S140:S145" si="31">SUM(Q140:R140)</f>
        <v>115</v>
      </c>
    </row>
    <row r="141" spans="2:21" ht="12" customHeight="1">
      <c r="B141" s="1581">
        <v>1624</v>
      </c>
      <c r="C141" s="138" t="s">
        <v>56</v>
      </c>
      <c r="D141" s="489"/>
      <c r="E141" s="380">
        <f>SUM(E142+E144)</f>
        <v>0</v>
      </c>
      <c r="F141" s="380">
        <f>SUM(F142+F144)</f>
        <v>0</v>
      </c>
      <c r="G141" s="380">
        <f>SUM(E141:F141)</f>
        <v>0</v>
      </c>
      <c r="H141" s="380"/>
      <c r="I141" s="1089">
        <f>SUM(I142+I144)</f>
        <v>13</v>
      </c>
      <c r="J141" s="1089">
        <f>SUM(J142+J144)</f>
        <v>18</v>
      </c>
      <c r="K141" s="430">
        <f t="shared" si="27"/>
        <v>31</v>
      </c>
      <c r="L141" s="1089"/>
      <c r="M141" s="1089">
        <f>SUM(M142+M144)</f>
        <v>33</v>
      </c>
      <c r="N141" s="1089">
        <f>SUM(N142+N144)</f>
        <v>44</v>
      </c>
      <c r="O141" s="430">
        <f t="shared" si="28"/>
        <v>77</v>
      </c>
      <c r="P141" s="1089"/>
      <c r="Q141" s="430">
        <f t="shared" si="29"/>
        <v>46</v>
      </c>
      <c r="R141" s="430">
        <f t="shared" si="30"/>
        <v>62</v>
      </c>
      <c r="S141" s="834">
        <f t="shared" si="31"/>
        <v>108</v>
      </c>
    </row>
    <row r="142" spans="2:21" ht="10.5" customHeight="1">
      <c r="B142" s="1582"/>
      <c r="C142" s="487" t="s">
        <v>41</v>
      </c>
      <c r="D142" s="13"/>
      <c r="E142" s="1056">
        <f>SUM(E143)</f>
        <v>0</v>
      </c>
      <c r="F142" s="1056">
        <f>SUM(F143)</f>
        <v>0</v>
      </c>
      <c r="G142" s="1056">
        <f>SUM(G143)</f>
        <v>0</v>
      </c>
      <c r="H142" s="1056"/>
      <c r="I142" s="1493">
        <f>SUM(I143)</f>
        <v>0</v>
      </c>
      <c r="J142" s="1493">
        <f>SUM(J143)</f>
        <v>0</v>
      </c>
      <c r="K142" s="435">
        <f t="shared" ref="K142:K145" si="32">I142+J142</f>
        <v>0</v>
      </c>
      <c r="L142" s="1493"/>
      <c r="M142" s="1493">
        <f>SUM(M143)</f>
        <v>17</v>
      </c>
      <c r="N142" s="1493">
        <f>SUM(N143)</f>
        <v>21</v>
      </c>
      <c r="O142" s="435">
        <f t="shared" ref="O142:O145" si="33">M142+N142</f>
        <v>38</v>
      </c>
      <c r="P142" s="1493"/>
      <c r="Q142" s="435">
        <f t="shared" si="29"/>
        <v>17</v>
      </c>
      <c r="R142" s="435">
        <f t="shared" si="30"/>
        <v>21</v>
      </c>
      <c r="S142" s="1492">
        <f t="shared" si="31"/>
        <v>38</v>
      </c>
    </row>
    <row r="143" spans="2:21" ht="10.5" customHeight="1">
      <c r="B143" s="1582"/>
      <c r="C143" s="479"/>
      <c r="D143" s="13" t="s">
        <v>184</v>
      </c>
      <c r="E143" s="91"/>
      <c r="F143" s="91"/>
      <c r="G143" s="91">
        <f>E143+F143</f>
        <v>0</v>
      </c>
      <c r="H143" s="91"/>
      <c r="I143" s="1490">
        <v>0</v>
      </c>
      <c r="J143" s="1491">
        <v>0</v>
      </c>
      <c r="K143" s="432">
        <f t="shared" si="32"/>
        <v>0</v>
      </c>
      <c r="L143" s="1490"/>
      <c r="M143" s="1490">
        <v>17</v>
      </c>
      <c r="N143" s="1490">
        <v>21</v>
      </c>
      <c r="O143" s="1424">
        <f t="shared" si="33"/>
        <v>38</v>
      </c>
      <c r="P143" s="432"/>
      <c r="Q143" s="432">
        <f t="shared" si="29"/>
        <v>17</v>
      </c>
      <c r="R143" s="432">
        <f t="shared" si="30"/>
        <v>21</v>
      </c>
      <c r="S143" s="828">
        <f t="shared" si="31"/>
        <v>38</v>
      </c>
      <c r="U143" s="433"/>
    </row>
    <row r="144" spans="2:21" ht="10.5" customHeight="1">
      <c r="B144" s="1582"/>
      <c r="C144" s="484" t="s">
        <v>62</v>
      </c>
      <c r="D144" s="13"/>
      <c r="E144" s="1058">
        <f>SUM(E145)</f>
        <v>0</v>
      </c>
      <c r="F144" s="1058">
        <f>SUM(F145)</f>
        <v>0</v>
      </c>
      <c r="G144" s="1058">
        <f>E144+F144</f>
        <v>0</v>
      </c>
      <c r="H144" s="1058"/>
      <c r="I144" s="1493">
        <f>SUM(I145)</f>
        <v>13</v>
      </c>
      <c r="J144" s="1493">
        <f>SUM(J145)</f>
        <v>18</v>
      </c>
      <c r="K144" s="435">
        <f t="shared" si="32"/>
        <v>31</v>
      </c>
      <c r="L144" s="1493"/>
      <c r="M144" s="1493">
        <f>SUM(M145)</f>
        <v>16</v>
      </c>
      <c r="N144" s="1493">
        <f>SUM(N145)</f>
        <v>23</v>
      </c>
      <c r="O144" s="435">
        <f t="shared" si="33"/>
        <v>39</v>
      </c>
      <c r="P144" s="1493"/>
      <c r="Q144" s="435">
        <f t="shared" si="29"/>
        <v>29</v>
      </c>
      <c r="R144" s="435">
        <f t="shared" si="30"/>
        <v>41</v>
      </c>
      <c r="S144" s="1492">
        <f t="shared" si="31"/>
        <v>70</v>
      </c>
    </row>
    <row r="145" spans="1:19" ht="10.5" customHeight="1">
      <c r="B145" s="1583"/>
      <c r="C145" s="479"/>
      <c r="D145" s="13" t="s">
        <v>183</v>
      </c>
      <c r="E145" s="91"/>
      <c r="F145" s="91"/>
      <c r="G145" s="91">
        <f>E145+F145</f>
        <v>0</v>
      </c>
      <c r="H145" s="91"/>
      <c r="I145" s="1490">
        <v>13</v>
      </c>
      <c r="J145" s="1491">
        <v>18</v>
      </c>
      <c r="K145" s="432">
        <f t="shared" si="32"/>
        <v>31</v>
      </c>
      <c r="L145" s="1490"/>
      <c r="M145" s="1490">
        <v>16</v>
      </c>
      <c r="N145" s="1490">
        <v>23</v>
      </c>
      <c r="O145" s="432">
        <f t="shared" si="33"/>
        <v>39</v>
      </c>
      <c r="P145" s="432"/>
      <c r="Q145" s="432">
        <f t="shared" si="29"/>
        <v>29</v>
      </c>
      <c r="R145" s="432">
        <f t="shared" si="30"/>
        <v>41</v>
      </c>
      <c r="S145" s="828">
        <f t="shared" si="31"/>
        <v>70</v>
      </c>
    </row>
    <row r="146" spans="1:19" ht="12" customHeight="1">
      <c r="A146" s="62"/>
      <c r="C146" s="1579" t="s">
        <v>6</v>
      </c>
      <c r="D146" s="1580"/>
      <c r="E146" s="826">
        <f>SUM(E8+E31+E63+E76+E82+E109+E121+E130+E141)</f>
        <v>0</v>
      </c>
      <c r="F146" s="826">
        <f>SUM(F8+F31+F63+F76+F82+F109+F121+F130+F141)</f>
        <v>0</v>
      </c>
      <c r="G146" s="826">
        <f>SUM(G8+G31+G63+G76+G82+G109+G121+G130+G141)</f>
        <v>0</v>
      </c>
      <c r="H146" s="826"/>
      <c r="I146" s="826">
        <f>SUM(I8+I31+I63+I76+I82+I109+I121+I130+I141)</f>
        <v>1327</v>
      </c>
      <c r="J146" s="826">
        <f>SUM(J8+J31+J63+J76+J82+J109+J121+J130+J141)</f>
        <v>1122</v>
      </c>
      <c r="K146" s="826">
        <f>SUM(K8+K31+K63+K76+K82+K109+K121+K130+K141)</f>
        <v>2449</v>
      </c>
      <c r="L146" s="826"/>
      <c r="M146" s="826">
        <f>SUM(M8+M31+M63+M76+M82+M109+M121+M130+M141)</f>
        <v>9743</v>
      </c>
      <c r="N146" s="826">
        <f>SUM(N8+N31+N63+N76+N82+N109+N121+N130+N141)</f>
        <v>8821</v>
      </c>
      <c r="O146" s="826">
        <f>SUM(O8+O31+O63+O76+O82+O109+O121+O130+O141)</f>
        <v>18564</v>
      </c>
      <c r="P146" s="826"/>
      <c r="Q146" s="826">
        <f>SUM(Q8+Q31+Q63+Q76+Q82+Q109+Q121+Q130+Q141)</f>
        <v>11070</v>
      </c>
      <c r="R146" s="826">
        <f>SUM(R8+R31+R63+R76+R82+R109+R121+R130+R141)</f>
        <v>9943</v>
      </c>
      <c r="S146" s="825">
        <f>SUM(S8+S31+S63+S76+S82+S109+S121+S130+S141)</f>
        <v>21013</v>
      </c>
    </row>
    <row r="147" spans="1:19" ht="9.9499999999999993" customHeight="1">
      <c r="A147" s="62"/>
      <c r="C147" s="98" t="s">
        <v>182</v>
      </c>
      <c r="D147" s="471"/>
      <c r="E147" s="428"/>
      <c r="F147" s="428"/>
      <c r="G147" s="428"/>
      <c r="H147" s="428"/>
      <c r="I147" s="1082"/>
      <c r="J147" s="1489"/>
      <c r="K147" s="1082"/>
      <c r="L147" s="1082"/>
      <c r="M147" s="1082"/>
      <c r="N147" s="1082"/>
      <c r="O147" s="1082"/>
      <c r="P147" s="1082"/>
      <c r="Q147" s="1082"/>
      <c r="R147" s="1082"/>
      <c r="S147" s="1082"/>
    </row>
    <row r="148" spans="1:19" ht="9.9499999999999993" customHeight="1">
      <c r="A148" s="62"/>
      <c r="C148" s="98" t="s">
        <v>181</v>
      </c>
      <c r="D148" s="471"/>
      <c r="E148" s="428"/>
      <c r="F148" s="428"/>
      <c r="G148" s="428"/>
      <c r="H148" s="428"/>
      <c r="I148" s="1082"/>
      <c r="J148" s="1489"/>
      <c r="K148" s="1082"/>
      <c r="L148" s="1082"/>
      <c r="M148" s="1082"/>
      <c r="N148" s="1082"/>
      <c r="O148" s="1082"/>
      <c r="P148" s="1082"/>
      <c r="Q148" s="1082"/>
      <c r="R148" s="1082"/>
      <c r="S148" s="1082"/>
    </row>
    <row r="149" spans="1:19" ht="20.25" customHeight="1">
      <c r="A149" s="62"/>
      <c r="C149" s="1572" t="s">
        <v>1093</v>
      </c>
      <c r="D149" s="1572"/>
      <c r="E149" s="1572"/>
      <c r="F149" s="1572"/>
      <c r="G149" s="1572"/>
      <c r="H149" s="1572"/>
      <c r="I149" s="1572"/>
      <c r="J149" s="1572"/>
      <c r="K149" s="1572"/>
      <c r="L149" s="1572"/>
      <c r="M149" s="1572"/>
      <c r="N149" s="1572"/>
      <c r="O149" s="1572"/>
      <c r="P149" s="1572"/>
      <c r="Q149" s="1572"/>
      <c r="R149" s="1572"/>
      <c r="S149" s="1572"/>
    </row>
    <row r="150" spans="1:19" ht="9" customHeight="1">
      <c r="A150" s="62"/>
    </row>
    <row r="151" spans="1:19" ht="9" customHeight="1">
      <c r="A151" s="62"/>
    </row>
    <row r="152" spans="1:19" ht="9" customHeight="1">
      <c r="A152" s="62"/>
    </row>
    <row r="153" spans="1:19" ht="9" customHeight="1">
      <c r="A153" s="62"/>
    </row>
    <row r="154" spans="1:19" ht="9" customHeight="1">
      <c r="A154" s="62"/>
    </row>
    <row r="155" spans="1:19" ht="9" customHeight="1">
      <c r="A155" s="62"/>
    </row>
    <row r="156" spans="1:19" ht="9" customHeight="1">
      <c r="A156" s="62"/>
    </row>
    <row r="157" spans="1:19" ht="9" customHeight="1">
      <c r="A157" s="62"/>
    </row>
    <row r="158" spans="1:19" ht="9" customHeight="1">
      <c r="A158" s="62"/>
    </row>
    <row r="159" spans="1:19" ht="9" customHeight="1">
      <c r="A159" s="62"/>
    </row>
    <row r="160" spans="1:19" ht="9" customHeight="1">
      <c r="A160" s="62"/>
    </row>
    <row r="161" spans="4:19" s="62" customFormat="1" ht="9" customHeight="1">
      <c r="D161" s="12"/>
      <c r="E161" s="262"/>
      <c r="F161" s="262"/>
      <c r="G161" s="262"/>
      <c r="H161" s="262"/>
      <c r="I161" s="262"/>
      <c r="J161" s="220"/>
      <c r="K161" s="262"/>
      <c r="L161" s="262"/>
      <c r="M161" s="262"/>
      <c r="N161" s="262"/>
      <c r="O161" s="262"/>
      <c r="P161" s="262"/>
      <c r="Q161" s="262"/>
      <c r="R161" s="262"/>
      <c r="S161" s="262"/>
    </row>
    <row r="162" spans="4:19" s="62" customFormat="1" ht="9" customHeight="1">
      <c r="D162" s="12"/>
      <c r="E162" s="262"/>
      <c r="F162" s="262"/>
      <c r="G162" s="262"/>
      <c r="H162" s="262"/>
      <c r="I162" s="262"/>
      <c r="J162" s="220"/>
      <c r="K162" s="262"/>
      <c r="L162" s="262"/>
      <c r="M162" s="262"/>
      <c r="N162" s="262"/>
      <c r="O162" s="262"/>
      <c r="P162" s="262"/>
      <c r="Q162" s="262"/>
      <c r="R162" s="262"/>
      <c r="S162" s="262"/>
    </row>
    <row r="163" spans="4:19" s="62" customFormat="1" ht="9" customHeight="1">
      <c r="D163" s="12"/>
      <c r="E163" s="262"/>
      <c r="F163" s="262"/>
      <c r="G163" s="262"/>
      <c r="H163" s="262"/>
      <c r="I163" s="262"/>
      <c r="J163" s="220"/>
      <c r="K163" s="262"/>
      <c r="L163" s="262"/>
      <c r="M163" s="262"/>
      <c r="N163" s="262"/>
      <c r="O163" s="262"/>
      <c r="P163" s="262"/>
      <c r="Q163" s="262"/>
      <c r="R163" s="262"/>
      <c r="S163" s="262"/>
    </row>
    <row r="164" spans="4:19" s="62" customFormat="1" ht="9" customHeight="1">
      <c r="D164" s="12"/>
      <c r="E164" s="262"/>
      <c r="F164" s="262"/>
      <c r="G164" s="262"/>
      <c r="H164" s="262"/>
      <c r="I164" s="262"/>
      <c r="J164" s="220"/>
      <c r="K164" s="262"/>
      <c r="L164" s="262"/>
      <c r="M164" s="262"/>
      <c r="N164" s="262"/>
      <c r="O164" s="262"/>
      <c r="P164" s="262"/>
      <c r="Q164" s="262"/>
      <c r="R164" s="262"/>
      <c r="S164" s="262"/>
    </row>
    <row r="165" spans="4:19" s="62" customFormat="1" ht="9" customHeight="1">
      <c r="D165" s="12"/>
      <c r="E165" s="262"/>
      <c r="F165" s="262"/>
      <c r="G165" s="262"/>
      <c r="H165" s="262"/>
      <c r="I165" s="262"/>
      <c r="J165" s="220"/>
      <c r="K165" s="262"/>
      <c r="L165" s="262"/>
      <c r="M165" s="262"/>
      <c r="N165" s="262"/>
      <c r="O165" s="262"/>
      <c r="P165" s="262"/>
      <c r="Q165" s="262"/>
      <c r="R165" s="262"/>
      <c r="S165" s="262"/>
    </row>
    <row r="166" spans="4:19" s="62" customFormat="1" ht="9" customHeight="1">
      <c r="D166" s="12"/>
      <c r="E166" s="262"/>
      <c r="F166" s="262"/>
      <c r="G166" s="262"/>
      <c r="H166" s="262"/>
      <c r="I166" s="262"/>
      <c r="J166" s="220"/>
      <c r="K166" s="262"/>
      <c r="L166" s="262"/>
      <c r="M166" s="262"/>
      <c r="N166" s="262"/>
      <c r="O166" s="262"/>
      <c r="P166" s="262"/>
      <c r="Q166" s="262"/>
      <c r="R166" s="262"/>
      <c r="S166" s="262"/>
    </row>
    <row r="167" spans="4:19" s="62" customFormat="1" ht="9" customHeight="1">
      <c r="D167" s="12"/>
      <c r="E167" s="262"/>
      <c r="F167" s="262"/>
      <c r="G167" s="262"/>
      <c r="H167" s="262"/>
      <c r="I167" s="262"/>
      <c r="J167" s="220"/>
      <c r="K167" s="262"/>
      <c r="L167" s="262"/>
      <c r="M167" s="262"/>
      <c r="N167" s="262"/>
      <c r="O167" s="262"/>
      <c r="P167" s="262"/>
      <c r="Q167" s="262"/>
      <c r="R167" s="262"/>
      <c r="S167" s="262"/>
    </row>
    <row r="168" spans="4:19" s="62" customFormat="1" ht="9" customHeight="1">
      <c r="D168" s="12"/>
      <c r="E168" s="262"/>
      <c r="F168" s="262"/>
      <c r="G168" s="262"/>
      <c r="H168" s="262"/>
      <c r="I168" s="262"/>
      <c r="J168" s="220"/>
      <c r="K168" s="262"/>
      <c r="L168" s="262"/>
      <c r="M168" s="262"/>
      <c r="N168" s="262"/>
      <c r="O168" s="262"/>
      <c r="P168" s="262"/>
      <c r="Q168" s="262"/>
      <c r="R168" s="262"/>
      <c r="S168" s="262"/>
    </row>
    <row r="169" spans="4:19" s="62" customFormat="1" ht="9" customHeight="1">
      <c r="D169" s="12"/>
      <c r="E169" s="262"/>
      <c r="F169" s="262"/>
      <c r="G169" s="262"/>
      <c r="H169" s="262"/>
      <c r="I169" s="262"/>
      <c r="J169" s="220"/>
      <c r="K169" s="262"/>
      <c r="L169" s="262"/>
      <c r="M169" s="262"/>
      <c r="N169" s="262"/>
      <c r="O169" s="262"/>
      <c r="P169" s="262"/>
      <c r="Q169" s="262"/>
      <c r="R169" s="262"/>
      <c r="S169" s="262"/>
    </row>
    <row r="170" spans="4:19" s="62" customFormat="1" ht="9" customHeight="1">
      <c r="D170" s="12"/>
      <c r="E170" s="262"/>
      <c r="F170" s="262"/>
      <c r="G170" s="262"/>
      <c r="H170" s="262"/>
      <c r="I170" s="262"/>
      <c r="J170" s="220"/>
      <c r="K170" s="262"/>
      <c r="L170" s="262"/>
      <c r="M170" s="262"/>
      <c r="N170" s="262"/>
      <c r="O170" s="262"/>
      <c r="P170" s="262"/>
      <c r="Q170" s="262"/>
      <c r="R170" s="262"/>
      <c r="S170" s="262"/>
    </row>
    <row r="171" spans="4:19" s="62" customFormat="1" ht="9" customHeight="1">
      <c r="D171" s="12"/>
      <c r="E171" s="262"/>
      <c r="F171" s="262"/>
      <c r="G171" s="262"/>
      <c r="H171" s="262"/>
      <c r="I171" s="262"/>
      <c r="J171" s="220"/>
      <c r="K171" s="262"/>
      <c r="L171" s="262"/>
      <c r="M171" s="262"/>
      <c r="N171" s="262"/>
      <c r="O171" s="262"/>
      <c r="P171" s="262"/>
      <c r="Q171" s="262"/>
      <c r="R171" s="262"/>
      <c r="S171" s="262"/>
    </row>
    <row r="172" spans="4:19" s="62" customFormat="1" ht="9" customHeight="1">
      <c r="D172" s="12"/>
      <c r="E172" s="262"/>
      <c r="F172" s="262"/>
      <c r="G172" s="262"/>
      <c r="H172" s="262"/>
      <c r="I172" s="262"/>
      <c r="J172" s="220"/>
      <c r="K172" s="262"/>
      <c r="L172" s="262"/>
      <c r="M172" s="262"/>
      <c r="N172" s="262"/>
      <c r="O172" s="262"/>
      <c r="P172" s="262"/>
      <c r="Q172" s="262"/>
      <c r="R172" s="262"/>
      <c r="S172" s="262"/>
    </row>
    <row r="173" spans="4:19" s="62" customFormat="1" ht="9" customHeight="1">
      <c r="D173" s="12"/>
      <c r="E173" s="262"/>
      <c r="F173" s="262"/>
      <c r="G173" s="262"/>
      <c r="H173" s="262"/>
      <c r="I173" s="262"/>
      <c r="J173" s="220"/>
      <c r="K173" s="262"/>
      <c r="L173" s="262"/>
      <c r="M173" s="262"/>
      <c r="N173" s="262"/>
      <c r="O173" s="262"/>
      <c r="P173" s="262"/>
      <c r="Q173" s="262"/>
      <c r="R173" s="262"/>
      <c r="S173" s="262"/>
    </row>
    <row r="174" spans="4:19" s="62" customFormat="1" ht="9" customHeight="1">
      <c r="D174" s="12"/>
      <c r="E174" s="262"/>
      <c r="F174" s="262"/>
      <c r="G174" s="262"/>
      <c r="H174" s="262"/>
      <c r="I174" s="262"/>
      <c r="J174" s="220"/>
      <c r="K174" s="262"/>
      <c r="L174" s="262"/>
      <c r="M174" s="262"/>
      <c r="N174" s="262"/>
      <c r="O174" s="262"/>
      <c r="P174" s="262"/>
      <c r="Q174" s="262"/>
      <c r="R174" s="262"/>
      <c r="S174" s="262"/>
    </row>
    <row r="175" spans="4:19" s="62" customFormat="1" ht="9" customHeight="1">
      <c r="D175" s="12"/>
      <c r="E175" s="262"/>
      <c r="F175" s="262"/>
      <c r="G175" s="262"/>
      <c r="H175" s="262"/>
      <c r="I175" s="262"/>
      <c r="J175" s="220"/>
      <c r="K175" s="262"/>
      <c r="L175" s="262"/>
      <c r="M175" s="262"/>
      <c r="N175" s="262"/>
      <c r="O175" s="262"/>
      <c r="P175" s="262"/>
      <c r="Q175" s="262"/>
      <c r="R175" s="262"/>
      <c r="S175" s="262"/>
    </row>
    <row r="176" spans="4:19" s="62" customFormat="1" ht="9" customHeight="1">
      <c r="D176" s="12"/>
      <c r="E176" s="262"/>
      <c r="F176" s="262"/>
      <c r="G176" s="262"/>
      <c r="H176" s="262"/>
      <c r="I176" s="262"/>
      <c r="J176" s="220"/>
      <c r="K176" s="262"/>
      <c r="L176" s="262"/>
      <c r="M176" s="262"/>
      <c r="N176" s="262"/>
      <c r="O176" s="262"/>
      <c r="P176" s="262"/>
      <c r="Q176" s="262"/>
      <c r="R176" s="262"/>
      <c r="S176" s="262"/>
    </row>
    <row r="177" spans="4:19" s="62" customFormat="1" ht="9" customHeight="1">
      <c r="D177" s="12"/>
      <c r="E177" s="262"/>
      <c r="F177" s="262"/>
      <c r="G177" s="262"/>
      <c r="H177" s="262"/>
      <c r="I177" s="262"/>
      <c r="J177" s="220"/>
      <c r="K177" s="262"/>
      <c r="L177" s="262"/>
      <c r="M177" s="262"/>
      <c r="N177" s="262"/>
      <c r="O177" s="262"/>
      <c r="P177" s="262"/>
      <c r="Q177" s="262"/>
      <c r="R177" s="262"/>
      <c r="S177" s="262"/>
    </row>
    <row r="178" spans="4:19" s="62" customFormat="1" ht="9" customHeight="1">
      <c r="D178" s="12"/>
      <c r="E178" s="262"/>
      <c r="F178" s="262"/>
      <c r="G178" s="262"/>
      <c r="H178" s="262"/>
      <c r="I178" s="262"/>
      <c r="J178" s="220"/>
      <c r="K178" s="262"/>
      <c r="L178" s="262"/>
      <c r="M178" s="262"/>
      <c r="N178" s="262"/>
      <c r="O178" s="262"/>
      <c r="P178" s="262"/>
      <c r="Q178" s="262"/>
      <c r="R178" s="262"/>
      <c r="S178" s="262"/>
    </row>
    <row r="179" spans="4:19" s="62" customFormat="1" ht="9" customHeight="1">
      <c r="D179" s="12"/>
      <c r="E179" s="262"/>
      <c r="F179" s="262"/>
      <c r="G179" s="262"/>
      <c r="H179" s="262"/>
      <c r="I179" s="262"/>
      <c r="J179" s="220"/>
      <c r="K179" s="262"/>
      <c r="L179" s="262"/>
      <c r="M179" s="262"/>
      <c r="N179" s="262"/>
      <c r="O179" s="262"/>
      <c r="P179" s="262"/>
      <c r="Q179" s="262"/>
      <c r="R179" s="262"/>
      <c r="S179" s="262"/>
    </row>
    <row r="180" spans="4:19" s="62" customFormat="1" ht="9" customHeight="1">
      <c r="D180" s="12"/>
      <c r="E180" s="262"/>
      <c r="F180" s="262"/>
      <c r="G180" s="262"/>
      <c r="H180" s="262"/>
      <c r="I180" s="262"/>
      <c r="J180" s="220"/>
      <c r="K180" s="262"/>
      <c r="L180" s="262"/>
      <c r="M180" s="262"/>
      <c r="N180" s="262"/>
      <c r="O180" s="262"/>
      <c r="P180" s="262"/>
      <c r="Q180" s="262"/>
      <c r="R180" s="262"/>
      <c r="S180" s="262"/>
    </row>
    <row r="181" spans="4:19" s="62" customFormat="1" ht="9" customHeight="1">
      <c r="D181" s="12"/>
      <c r="E181" s="262"/>
      <c r="F181" s="262"/>
      <c r="G181" s="262"/>
      <c r="H181" s="262"/>
      <c r="I181" s="262"/>
      <c r="J181" s="220"/>
      <c r="K181" s="262"/>
      <c r="L181" s="262"/>
      <c r="M181" s="262"/>
      <c r="N181" s="262"/>
      <c r="O181" s="262"/>
      <c r="P181" s="262"/>
      <c r="Q181" s="262"/>
      <c r="R181" s="262"/>
      <c r="S181" s="262"/>
    </row>
    <row r="182" spans="4:19" s="62" customFormat="1" ht="9" customHeight="1">
      <c r="D182" s="12"/>
      <c r="E182" s="262"/>
      <c r="F182" s="262"/>
      <c r="G182" s="262"/>
      <c r="H182" s="262"/>
      <c r="I182" s="262"/>
      <c r="J182" s="220"/>
      <c r="K182" s="262"/>
      <c r="L182" s="262"/>
      <c r="M182" s="262"/>
      <c r="N182" s="262"/>
      <c r="O182" s="262"/>
      <c r="P182" s="262"/>
      <c r="Q182" s="262"/>
      <c r="R182" s="262"/>
      <c r="S182" s="262"/>
    </row>
    <row r="183" spans="4:19" s="62" customFormat="1" ht="9" customHeight="1">
      <c r="D183" s="12"/>
      <c r="E183" s="262"/>
      <c r="F183" s="262"/>
      <c r="G183" s="262"/>
      <c r="H183" s="262"/>
      <c r="I183" s="262"/>
      <c r="J183" s="220"/>
      <c r="K183" s="262"/>
      <c r="L183" s="262"/>
      <c r="M183" s="262"/>
      <c r="N183" s="262"/>
      <c r="O183" s="262"/>
      <c r="P183" s="262"/>
      <c r="Q183" s="262"/>
      <c r="R183" s="262"/>
      <c r="S183" s="262"/>
    </row>
    <row r="184" spans="4:19" s="62" customFormat="1" ht="9" customHeight="1">
      <c r="D184" s="12"/>
      <c r="E184" s="262"/>
      <c r="F184" s="262"/>
      <c r="G184" s="262"/>
      <c r="H184" s="262"/>
      <c r="I184" s="262"/>
      <c r="J184" s="220"/>
      <c r="K184" s="262"/>
      <c r="L184" s="262"/>
      <c r="M184" s="262"/>
      <c r="N184" s="262"/>
      <c r="O184" s="262"/>
      <c r="P184" s="262"/>
      <c r="Q184" s="262"/>
      <c r="R184" s="262"/>
      <c r="S184" s="262"/>
    </row>
    <row r="185" spans="4:19" s="62" customFormat="1" ht="9" customHeight="1">
      <c r="D185" s="12"/>
      <c r="E185" s="262"/>
      <c r="F185" s="262"/>
      <c r="G185" s="262"/>
      <c r="H185" s="262"/>
      <c r="I185" s="262"/>
      <c r="J185" s="220"/>
      <c r="K185" s="262"/>
      <c r="L185" s="262"/>
      <c r="M185" s="262"/>
      <c r="N185" s="262"/>
      <c r="O185" s="262"/>
      <c r="P185" s="262"/>
      <c r="Q185" s="262"/>
      <c r="R185" s="262"/>
      <c r="S185" s="262"/>
    </row>
    <row r="186" spans="4:19" s="62" customFormat="1" ht="9" customHeight="1">
      <c r="D186" s="12"/>
      <c r="E186" s="262"/>
      <c r="F186" s="262"/>
      <c r="G186" s="262"/>
      <c r="H186" s="262"/>
      <c r="I186" s="262"/>
      <c r="J186" s="220"/>
      <c r="K186" s="262"/>
      <c r="L186" s="262"/>
      <c r="M186" s="262"/>
      <c r="N186" s="262"/>
      <c r="O186" s="262"/>
      <c r="P186" s="262"/>
      <c r="Q186" s="262"/>
      <c r="R186" s="262"/>
      <c r="S186" s="262"/>
    </row>
    <row r="187" spans="4:19" s="62" customFormat="1" ht="9" customHeight="1">
      <c r="D187" s="12"/>
      <c r="E187" s="262"/>
      <c r="F187" s="262"/>
      <c r="G187" s="262"/>
      <c r="H187" s="262"/>
      <c r="I187" s="262"/>
      <c r="J187" s="220"/>
      <c r="K187" s="262"/>
      <c r="L187" s="262"/>
      <c r="M187" s="262"/>
      <c r="N187" s="262"/>
      <c r="O187" s="262"/>
      <c r="P187" s="262"/>
      <c r="Q187" s="262"/>
      <c r="R187" s="262"/>
      <c r="S187" s="262"/>
    </row>
    <row r="188" spans="4:19" s="62" customFormat="1" ht="9" customHeight="1">
      <c r="D188" s="12"/>
      <c r="E188" s="262"/>
      <c r="F188" s="262"/>
      <c r="G188" s="262"/>
      <c r="H188" s="262"/>
      <c r="I188" s="262"/>
      <c r="J188" s="220"/>
      <c r="K188" s="262"/>
      <c r="L188" s="262"/>
      <c r="M188" s="262"/>
      <c r="N188" s="262"/>
      <c r="O188" s="262"/>
      <c r="P188" s="262"/>
      <c r="Q188" s="262"/>
      <c r="R188" s="262"/>
      <c r="S188" s="262"/>
    </row>
    <row r="189" spans="4:19" s="62" customFormat="1" ht="9" customHeight="1">
      <c r="D189" s="12"/>
      <c r="E189" s="262"/>
      <c r="F189" s="262"/>
      <c r="G189" s="262"/>
      <c r="H189" s="262"/>
      <c r="I189" s="262"/>
      <c r="J189" s="220"/>
      <c r="K189" s="262"/>
      <c r="L189" s="262"/>
      <c r="M189" s="262"/>
      <c r="N189" s="262"/>
      <c r="O189" s="262"/>
      <c r="P189" s="262"/>
      <c r="Q189" s="262"/>
      <c r="R189" s="262"/>
      <c r="S189" s="262"/>
    </row>
    <row r="190" spans="4:19" s="62" customFormat="1" ht="9" customHeight="1">
      <c r="D190" s="12"/>
      <c r="E190" s="262"/>
      <c r="F190" s="262"/>
      <c r="G190" s="262"/>
      <c r="H190" s="262"/>
      <c r="I190" s="262"/>
      <c r="J190" s="220"/>
      <c r="K190" s="262"/>
      <c r="L190" s="262"/>
      <c r="M190" s="262"/>
      <c r="N190" s="262"/>
      <c r="O190" s="262"/>
      <c r="P190" s="262"/>
      <c r="Q190" s="262"/>
      <c r="R190" s="262"/>
      <c r="S190" s="262"/>
    </row>
    <row r="191" spans="4:19" s="62" customFormat="1" ht="9" customHeight="1">
      <c r="D191" s="12"/>
      <c r="E191" s="262"/>
      <c r="F191" s="262"/>
      <c r="G191" s="262"/>
      <c r="H191" s="262"/>
      <c r="I191" s="262"/>
      <c r="J191" s="220"/>
      <c r="K191" s="262"/>
      <c r="L191" s="262"/>
      <c r="M191" s="262"/>
      <c r="N191" s="262"/>
      <c r="O191" s="262"/>
      <c r="P191" s="262"/>
      <c r="Q191" s="262"/>
      <c r="R191" s="262"/>
      <c r="S191" s="262"/>
    </row>
    <row r="192" spans="4:19" s="62" customFormat="1" ht="9" customHeight="1">
      <c r="D192" s="12"/>
      <c r="E192" s="262"/>
      <c r="F192" s="262"/>
      <c r="G192" s="262"/>
      <c r="H192" s="262"/>
      <c r="I192" s="262"/>
      <c r="J192" s="220"/>
      <c r="K192" s="262"/>
      <c r="L192" s="262"/>
      <c r="M192" s="262"/>
      <c r="N192" s="262"/>
      <c r="O192" s="262"/>
      <c r="P192" s="262"/>
      <c r="Q192" s="262"/>
      <c r="R192" s="262"/>
      <c r="S192" s="262"/>
    </row>
    <row r="193" spans="4:19" s="62" customFormat="1" ht="9" customHeight="1">
      <c r="D193" s="12"/>
      <c r="E193" s="262"/>
      <c r="F193" s="262"/>
      <c r="G193" s="262"/>
      <c r="H193" s="262"/>
      <c r="I193" s="262"/>
      <c r="J193" s="220"/>
      <c r="K193" s="262"/>
      <c r="L193" s="262"/>
      <c r="M193" s="262"/>
      <c r="N193" s="262"/>
      <c r="O193" s="262"/>
      <c r="P193" s="262"/>
      <c r="Q193" s="262"/>
      <c r="R193" s="262"/>
      <c r="S193" s="262"/>
    </row>
    <row r="194" spans="4:19" s="62" customFormat="1" ht="9" customHeight="1">
      <c r="D194" s="12"/>
      <c r="E194" s="262"/>
      <c r="F194" s="262"/>
      <c r="G194" s="262"/>
      <c r="H194" s="262"/>
      <c r="I194" s="262"/>
      <c r="J194" s="220"/>
      <c r="K194" s="262"/>
      <c r="L194" s="262"/>
      <c r="M194" s="262"/>
      <c r="N194" s="262"/>
      <c r="O194" s="262"/>
      <c r="P194" s="262"/>
      <c r="Q194" s="262"/>
      <c r="R194" s="262"/>
      <c r="S194" s="262"/>
    </row>
    <row r="195" spans="4:19" s="62" customFormat="1" ht="9" customHeight="1">
      <c r="D195" s="12"/>
      <c r="E195" s="262"/>
      <c r="F195" s="262"/>
      <c r="G195" s="262"/>
      <c r="H195" s="262"/>
      <c r="I195" s="262"/>
      <c r="J195" s="220"/>
      <c r="K195" s="262"/>
      <c r="L195" s="262"/>
      <c r="M195" s="262"/>
      <c r="N195" s="262"/>
      <c r="O195" s="262"/>
      <c r="P195" s="262"/>
      <c r="Q195" s="262"/>
      <c r="R195" s="262"/>
      <c r="S195" s="262"/>
    </row>
    <row r="196" spans="4:19" s="62" customFormat="1" ht="9" customHeight="1">
      <c r="D196" s="12"/>
      <c r="E196" s="262"/>
      <c r="F196" s="262"/>
      <c r="G196" s="262"/>
      <c r="H196" s="262"/>
      <c r="I196" s="262"/>
      <c r="J196" s="220"/>
      <c r="K196" s="262"/>
      <c r="L196" s="262"/>
      <c r="M196" s="262"/>
      <c r="N196" s="262"/>
      <c r="O196" s="262"/>
      <c r="P196" s="262"/>
      <c r="Q196" s="262"/>
      <c r="R196" s="262"/>
      <c r="S196" s="262"/>
    </row>
    <row r="197" spans="4:19" s="62" customFormat="1" ht="9" customHeight="1">
      <c r="D197" s="12"/>
      <c r="E197" s="262"/>
      <c r="F197" s="262"/>
      <c r="G197" s="262"/>
      <c r="H197" s="262"/>
      <c r="I197" s="262"/>
      <c r="J197" s="220"/>
      <c r="K197" s="262"/>
      <c r="L197" s="262"/>
      <c r="M197" s="262"/>
      <c r="N197" s="262"/>
      <c r="O197" s="262"/>
      <c r="P197" s="262"/>
      <c r="Q197" s="262"/>
      <c r="R197" s="262"/>
      <c r="S197" s="262"/>
    </row>
    <row r="198" spans="4:19" s="62" customFormat="1" ht="9" customHeight="1">
      <c r="D198" s="12"/>
      <c r="E198" s="262"/>
      <c r="F198" s="262"/>
      <c r="G198" s="262"/>
      <c r="H198" s="262"/>
      <c r="I198" s="262"/>
      <c r="J198" s="220"/>
      <c r="K198" s="262"/>
      <c r="L198" s="262"/>
      <c r="M198" s="262"/>
      <c r="N198" s="262"/>
      <c r="O198" s="262"/>
      <c r="P198" s="262"/>
      <c r="Q198" s="262"/>
      <c r="R198" s="262"/>
      <c r="S198" s="262"/>
    </row>
    <row r="199" spans="4:19" s="62" customFormat="1" ht="9" customHeight="1">
      <c r="D199" s="12"/>
      <c r="E199" s="262"/>
      <c r="F199" s="262"/>
      <c r="G199" s="262"/>
      <c r="H199" s="262"/>
      <c r="I199" s="262"/>
      <c r="J199" s="220"/>
      <c r="K199" s="262"/>
      <c r="L199" s="262"/>
      <c r="M199" s="262"/>
      <c r="N199" s="262"/>
      <c r="O199" s="262"/>
      <c r="P199" s="262"/>
      <c r="Q199" s="262"/>
      <c r="R199" s="262"/>
      <c r="S199" s="262"/>
    </row>
    <row r="200" spans="4:19" s="62" customFormat="1" ht="9" customHeight="1">
      <c r="D200" s="12"/>
      <c r="E200" s="262"/>
      <c r="F200" s="262"/>
      <c r="G200" s="262"/>
      <c r="H200" s="262"/>
      <c r="I200" s="262"/>
      <c r="J200" s="220"/>
      <c r="K200" s="262"/>
      <c r="L200" s="262"/>
      <c r="M200" s="262"/>
      <c r="N200" s="262"/>
      <c r="O200" s="262"/>
      <c r="P200" s="262"/>
      <c r="Q200" s="262"/>
      <c r="R200" s="262"/>
      <c r="S200" s="262"/>
    </row>
    <row r="201" spans="4:19" s="62" customFormat="1" ht="9" customHeight="1">
      <c r="D201" s="12"/>
      <c r="E201" s="262"/>
      <c r="F201" s="262"/>
      <c r="G201" s="262"/>
      <c r="H201" s="262"/>
      <c r="I201" s="262"/>
      <c r="J201" s="220"/>
      <c r="K201" s="262"/>
      <c r="L201" s="262"/>
      <c r="M201" s="262"/>
      <c r="N201" s="262"/>
      <c r="O201" s="262"/>
      <c r="P201" s="262"/>
      <c r="Q201" s="262"/>
      <c r="R201" s="262"/>
      <c r="S201" s="262"/>
    </row>
    <row r="202" spans="4:19" s="62" customFormat="1" ht="9" customHeight="1">
      <c r="D202" s="12"/>
      <c r="E202" s="262"/>
      <c r="F202" s="262"/>
      <c r="G202" s="262"/>
      <c r="H202" s="262"/>
      <c r="I202" s="262"/>
      <c r="J202" s="220"/>
      <c r="K202" s="262"/>
      <c r="L202" s="262"/>
      <c r="M202" s="262"/>
      <c r="N202" s="262"/>
      <c r="O202" s="262"/>
      <c r="P202" s="262"/>
      <c r="Q202" s="262"/>
      <c r="R202" s="262"/>
      <c r="S202" s="262"/>
    </row>
    <row r="203" spans="4:19" s="62" customFormat="1" ht="9" customHeight="1">
      <c r="D203" s="12"/>
      <c r="E203" s="262"/>
      <c r="F203" s="262"/>
      <c r="G203" s="262"/>
      <c r="H203" s="262"/>
      <c r="I203" s="262"/>
      <c r="J203" s="220"/>
      <c r="K203" s="262"/>
      <c r="L203" s="262"/>
      <c r="M203" s="262"/>
      <c r="N203" s="262"/>
      <c r="O203" s="262"/>
      <c r="P203" s="262"/>
      <c r="Q203" s="262"/>
      <c r="R203" s="262"/>
      <c r="S203" s="262"/>
    </row>
    <row r="204" spans="4:19" s="62" customFormat="1" ht="9" customHeight="1">
      <c r="D204" s="12"/>
      <c r="E204" s="262"/>
      <c r="F204" s="262"/>
      <c r="G204" s="262"/>
      <c r="H204" s="262"/>
      <c r="I204" s="262"/>
      <c r="J204" s="220"/>
      <c r="K204" s="262"/>
      <c r="L204" s="262"/>
      <c r="M204" s="262"/>
      <c r="N204" s="262"/>
      <c r="O204" s="262"/>
      <c r="P204" s="262"/>
      <c r="Q204" s="262"/>
      <c r="R204" s="262"/>
      <c r="S204" s="262"/>
    </row>
    <row r="205" spans="4:19" s="62" customFormat="1" ht="9" customHeight="1">
      <c r="D205" s="12"/>
      <c r="E205" s="262"/>
      <c r="F205" s="262"/>
      <c r="G205" s="262"/>
      <c r="H205" s="262"/>
      <c r="I205" s="262"/>
      <c r="J205" s="220"/>
      <c r="K205" s="262"/>
      <c r="L205" s="262"/>
      <c r="M205" s="262"/>
      <c r="N205" s="262"/>
      <c r="O205" s="262"/>
      <c r="P205" s="262"/>
      <c r="Q205" s="262"/>
      <c r="R205" s="262"/>
      <c r="S205" s="262"/>
    </row>
    <row r="206" spans="4:19" s="62" customFormat="1" ht="9" customHeight="1">
      <c r="D206" s="12"/>
      <c r="E206" s="262"/>
      <c r="F206" s="262"/>
      <c r="G206" s="262"/>
      <c r="H206" s="262"/>
      <c r="I206" s="262"/>
      <c r="J206" s="220"/>
      <c r="K206" s="262"/>
      <c r="L206" s="262"/>
      <c r="M206" s="262"/>
      <c r="N206" s="262"/>
      <c r="O206" s="262"/>
      <c r="P206" s="262"/>
      <c r="Q206" s="262"/>
      <c r="R206" s="262"/>
      <c r="S206" s="262"/>
    </row>
    <row r="207" spans="4:19" s="62" customFormat="1" ht="9" customHeight="1">
      <c r="D207" s="12"/>
      <c r="E207" s="262"/>
      <c r="F207" s="262"/>
      <c r="G207" s="262"/>
      <c r="H207" s="262"/>
      <c r="I207" s="262"/>
      <c r="J207" s="220"/>
      <c r="K207" s="262"/>
      <c r="L207" s="262"/>
      <c r="M207" s="262"/>
      <c r="N207" s="262"/>
      <c r="O207" s="262"/>
      <c r="P207" s="262"/>
      <c r="Q207" s="262"/>
      <c r="R207" s="262"/>
      <c r="S207" s="262"/>
    </row>
    <row r="208" spans="4:19" s="62" customFormat="1" ht="9" customHeight="1">
      <c r="D208" s="12"/>
      <c r="E208" s="262"/>
      <c r="F208" s="262"/>
      <c r="G208" s="262"/>
      <c r="H208" s="262"/>
      <c r="I208" s="262"/>
      <c r="J208" s="220"/>
      <c r="K208" s="262"/>
      <c r="L208" s="262"/>
      <c r="M208" s="262"/>
      <c r="N208" s="262"/>
      <c r="O208" s="262"/>
      <c r="P208" s="262"/>
      <c r="Q208" s="262"/>
      <c r="R208" s="262"/>
      <c r="S208" s="262"/>
    </row>
    <row r="209" spans="4:19" s="62" customFormat="1" ht="9" customHeight="1">
      <c r="D209" s="12"/>
      <c r="E209" s="262"/>
      <c r="F209" s="262"/>
      <c r="G209" s="262"/>
      <c r="H209" s="262"/>
      <c r="I209" s="262"/>
      <c r="J209" s="220"/>
      <c r="K209" s="262"/>
      <c r="L209" s="262"/>
      <c r="M209" s="262"/>
      <c r="N209" s="262"/>
      <c r="O209" s="262"/>
      <c r="P209" s="262"/>
      <c r="Q209" s="262"/>
      <c r="R209" s="262"/>
      <c r="S209" s="262"/>
    </row>
    <row r="210" spans="4:19" s="62" customFormat="1" ht="9" customHeight="1">
      <c r="D210" s="12"/>
      <c r="E210" s="262"/>
      <c r="F210" s="262"/>
      <c r="G210" s="262"/>
      <c r="H210" s="262"/>
      <c r="I210" s="262"/>
      <c r="J210" s="220"/>
      <c r="K210" s="262"/>
      <c r="L210" s="262"/>
      <c r="M210" s="262"/>
      <c r="N210" s="262"/>
      <c r="O210" s="262"/>
      <c r="P210" s="262"/>
      <c r="Q210" s="262"/>
      <c r="R210" s="262"/>
      <c r="S210" s="262"/>
    </row>
    <row r="211" spans="4:19" s="62" customFormat="1" ht="9" customHeight="1">
      <c r="D211" s="12"/>
      <c r="E211" s="262"/>
      <c r="F211" s="262"/>
      <c r="G211" s="262"/>
      <c r="H211" s="262"/>
      <c r="I211" s="262"/>
      <c r="J211" s="220"/>
      <c r="K211" s="262"/>
      <c r="L211" s="262"/>
      <c r="M211" s="262"/>
      <c r="N211" s="262"/>
      <c r="O211" s="262"/>
      <c r="P211" s="262"/>
      <c r="Q211" s="262"/>
      <c r="R211" s="262"/>
      <c r="S211" s="262"/>
    </row>
    <row r="212" spans="4:19" s="62" customFormat="1" ht="9" customHeight="1">
      <c r="D212" s="12"/>
      <c r="E212" s="262"/>
      <c r="F212" s="262"/>
      <c r="G212" s="262"/>
      <c r="H212" s="262"/>
      <c r="I212" s="262"/>
      <c r="J212" s="220"/>
      <c r="K212" s="262"/>
      <c r="L212" s="262"/>
      <c r="M212" s="262"/>
      <c r="N212" s="262"/>
      <c r="O212" s="262"/>
      <c r="P212" s="262"/>
      <c r="Q212" s="262"/>
      <c r="R212" s="262"/>
      <c r="S212" s="262"/>
    </row>
    <row r="213" spans="4:19" s="62" customFormat="1" ht="9" customHeight="1">
      <c r="D213" s="12"/>
      <c r="E213" s="262"/>
      <c r="F213" s="262"/>
      <c r="G213" s="262"/>
      <c r="H213" s="262"/>
      <c r="I213" s="262"/>
      <c r="J213" s="220"/>
      <c r="K213" s="262"/>
      <c r="L213" s="262"/>
      <c r="M213" s="262"/>
      <c r="N213" s="262"/>
      <c r="O213" s="262"/>
      <c r="P213" s="262"/>
      <c r="Q213" s="262"/>
      <c r="R213" s="262"/>
      <c r="S213" s="262"/>
    </row>
    <row r="214" spans="4:19" s="62" customFormat="1" ht="9" customHeight="1">
      <c r="D214" s="12"/>
      <c r="E214" s="262"/>
      <c r="F214" s="262"/>
      <c r="G214" s="262"/>
      <c r="H214" s="262"/>
      <c r="I214" s="262"/>
      <c r="J214" s="220"/>
      <c r="K214" s="262"/>
      <c r="L214" s="262"/>
      <c r="M214" s="262"/>
      <c r="N214" s="262"/>
      <c r="O214" s="262"/>
      <c r="P214" s="262"/>
      <c r="Q214" s="262"/>
      <c r="R214" s="262"/>
      <c r="S214" s="262"/>
    </row>
    <row r="215" spans="4:19" s="62" customFormat="1" ht="9" customHeight="1">
      <c r="D215" s="12"/>
      <c r="E215" s="262"/>
      <c r="F215" s="262"/>
      <c r="G215" s="262"/>
      <c r="H215" s="262"/>
      <c r="I215" s="262"/>
      <c r="J215" s="220"/>
      <c r="K215" s="262"/>
      <c r="L215" s="262"/>
      <c r="M215" s="262"/>
      <c r="N215" s="262"/>
      <c r="O215" s="262"/>
      <c r="P215" s="262"/>
      <c r="Q215" s="262"/>
      <c r="R215" s="262"/>
      <c r="S215" s="262"/>
    </row>
    <row r="216" spans="4:19" s="62" customFormat="1" ht="9" customHeight="1">
      <c r="D216" s="12"/>
      <c r="E216" s="262"/>
      <c r="F216" s="262"/>
      <c r="G216" s="262"/>
      <c r="H216" s="262"/>
      <c r="I216" s="262"/>
      <c r="J216" s="220"/>
      <c r="K216" s="262"/>
      <c r="L216" s="262"/>
      <c r="M216" s="262"/>
      <c r="N216" s="262"/>
      <c r="O216" s="262"/>
      <c r="P216" s="262"/>
      <c r="Q216" s="262"/>
      <c r="R216" s="262"/>
      <c r="S216" s="262"/>
    </row>
    <row r="217" spans="4:19" s="62" customFormat="1" ht="9" customHeight="1">
      <c r="D217" s="12"/>
      <c r="E217" s="262"/>
      <c r="F217" s="262"/>
      <c r="G217" s="262"/>
      <c r="H217" s="262"/>
      <c r="I217" s="262"/>
      <c r="J217" s="220"/>
      <c r="K217" s="262"/>
      <c r="L217" s="262"/>
      <c r="M217" s="262"/>
      <c r="N217" s="262"/>
      <c r="O217" s="262"/>
      <c r="P217" s="262"/>
      <c r="Q217" s="262"/>
      <c r="R217" s="262"/>
      <c r="S217" s="262"/>
    </row>
    <row r="218" spans="4:19" s="62" customFormat="1" ht="9" customHeight="1">
      <c r="D218" s="12"/>
      <c r="E218" s="262"/>
      <c r="F218" s="262"/>
      <c r="G218" s="262"/>
      <c r="H218" s="262"/>
      <c r="I218" s="262"/>
      <c r="J218" s="220"/>
      <c r="K218" s="262"/>
      <c r="L218" s="262"/>
      <c r="M218" s="262"/>
      <c r="N218" s="262"/>
      <c r="O218" s="262"/>
      <c r="P218" s="262"/>
      <c r="Q218" s="262"/>
      <c r="R218" s="262"/>
      <c r="S218" s="262"/>
    </row>
    <row r="219" spans="4:19" s="62" customFormat="1" ht="9" customHeight="1">
      <c r="D219" s="12"/>
      <c r="E219" s="262"/>
      <c r="F219" s="262"/>
      <c r="G219" s="262"/>
      <c r="H219" s="262"/>
      <c r="I219" s="262"/>
      <c r="J219" s="220"/>
      <c r="K219" s="262"/>
      <c r="L219" s="262"/>
      <c r="M219" s="262"/>
      <c r="N219" s="262"/>
      <c r="O219" s="262"/>
      <c r="P219" s="262"/>
      <c r="Q219" s="262"/>
      <c r="R219" s="262"/>
      <c r="S219" s="262"/>
    </row>
    <row r="220" spans="4:19" s="62" customFormat="1" ht="9" customHeight="1">
      <c r="D220" s="12"/>
      <c r="E220" s="262"/>
      <c r="F220" s="262"/>
      <c r="G220" s="262"/>
      <c r="H220" s="262"/>
      <c r="I220" s="262"/>
      <c r="J220" s="220"/>
      <c r="K220" s="262"/>
      <c r="L220" s="262"/>
      <c r="M220" s="262"/>
      <c r="N220" s="262"/>
      <c r="O220" s="262"/>
      <c r="P220" s="262"/>
      <c r="Q220" s="262"/>
      <c r="R220" s="262"/>
      <c r="S220" s="262"/>
    </row>
    <row r="221" spans="4:19" s="62" customFormat="1" ht="9" customHeight="1">
      <c r="D221" s="12"/>
      <c r="E221" s="262"/>
      <c r="F221" s="262"/>
      <c r="G221" s="262"/>
      <c r="H221" s="262"/>
      <c r="I221" s="262"/>
      <c r="J221" s="220"/>
      <c r="K221" s="262"/>
      <c r="L221" s="262"/>
      <c r="M221" s="262"/>
      <c r="N221" s="262"/>
      <c r="O221" s="262"/>
      <c r="P221" s="262"/>
      <c r="Q221" s="262"/>
      <c r="R221" s="262"/>
      <c r="S221" s="262"/>
    </row>
    <row r="222" spans="4:19" s="62" customFormat="1" ht="9" customHeight="1">
      <c r="D222" s="12"/>
      <c r="E222" s="262"/>
      <c r="F222" s="262"/>
      <c r="G222" s="262"/>
      <c r="H222" s="262"/>
      <c r="I222" s="262"/>
      <c r="J222" s="220"/>
      <c r="K222" s="262"/>
      <c r="L222" s="262"/>
      <c r="M222" s="262"/>
      <c r="N222" s="262"/>
      <c r="O222" s="262"/>
      <c r="P222" s="262"/>
      <c r="Q222" s="262"/>
      <c r="R222" s="262"/>
      <c r="S222" s="262"/>
    </row>
    <row r="223" spans="4:19" s="62" customFormat="1" ht="9" customHeight="1">
      <c r="D223" s="12"/>
      <c r="E223" s="262"/>
      <c r="F223" s="262"/>
      <c r="G223" s="262"/>
      <c r="H223" s="262"/>
      <c r="I223" s="262"/>
      <c r="J223" s="220"/>
      <c r="K223" s="262"/>
      <c r="L223" s="262"/>
      <c r="M223" s="262"/>
      <c r="N223" s="262"/>
      <c r="O223" s="262"/>
      <c r="P223" s="262"/>
      <c r="Q223" s="262"/>
      <c r="R223" s="262"/>
      <c r="S223" s="262"/>
    </row>
    <row r="224" spans="4:19" s="62" customFormat="1" ht="9" customHeight="1">
      <c r="D224" s="12"/>
      <c r="E224" s="262"/>
      <c r="F224" s="262"/>
      <c r="G224" s="262"/>
      <c r="H224" s="262"/>
      <c r="I224" s="262"/>
      <c r="J224" s="220"/>
      <c r="K224" s="262"/>
      <c r="L224" s="262"/>
      <c r="M224" s="262"/>
      <c r="N224" s="262"/>
      <c r="O224" s="262"/>
      <c r="P224" s="262"/>
      <c r="Q224" s="262"/>
      <c r="R224" s="262"/>
      <c r="S224" s="262"/>
    </row>
    <row r="225" spans="3:19" s="62" customFormat="1" ht="9" customHeight="1">
      <c r="D225" s="12"/>
      <c r="E225" s="262"/>
      <c r="F225" s="262"/>
      <c r="G225" s="262"/>
      <c r="H225" s="262"/>
      <c r="I225" s="262"/>
      <c r="J225" s="220"/>
      <c r="K225" s="262"/>
      <c r="L225" s="262"/>
      <c r="M225" s="262"/>
      <c r="N225" s="262"/>
      <c r="O225" s="262"/>
      <c r="P225" s="262"/>
      <c r="Q225" s="262"/>
      <c r="R225" s="262"/>
      <c r="S225" s="262"/>
    </row>
    <row r="226" spans="3:19" s="62" customFormat="1" ht="9" customHeight="1">
      <c r="D226" s="12"/>
      <c r="E226" s="262"/>
      <c r="F226" s="262"/>
      <c r="G226" s="262"/>
      <c r="H226" s="262"/>
      <c r="I226" s="262"/>
      <c r="J226" s="220"/>
      <c r="K226" s="262"/>
      <c r="L226" s="262"/>
      <c r="M226" s="262"/>
      <c r="N226" s="262"/>
      <c r="O226" s="262"/>
      <c r="P226" s="262"/>
      <c r="Q226" s="262"/>
      <c r="R226" s="262"/>
      <c r="S226" s="262"/>
    </row>
    <row r="227" spans="3:19" s="62" customFormat="1" ht="9" customHeight="1">
      <c r="D227" s="12"/>
      <c r="E227" s="262"/>
      <c r="F227" s="262"/>
      <c r="G227" s="262"/>
      <c r="H227" s="262"/>
      <c r="I227" s="262"/>
      <c r="J227" s="220"/>
      <c r="K227" s="262"/>
      <c r="L227" s="262"/>
      <c r="M227" s="262"/>
      <c r="N227" s="262"/>
      <c r="O227" s="262"/>
      <c r="P227" s="262"/>
      <c r="Q227" s="262"/>
      <c r="R227" s="262"/>
      <c r="S227" s="262"/>
    </row>
    <row r="228" spans="3:19" s="62" customFormat="1" ht="9" customHeight="1">
      <c r="C228" s="98"/>
      <c r="D228" s="13"/>
      <c r="E228" s="91"/>
      <c r="F228" s="91"/>
      <c r="G228" s="91"/>
      <c r="H228" s="91"/>
      <c r="I228" s="263"/>
      <c r="J228" s="221"/>
      <c r="K228" s="264"/>
      <c r="L228" s="263"/>
      <c r="M228" s="263"/>
      <c r="N228" s="263"/>
      <c r="O228" s="264"/>
      <c r="P228" s="264"/>
      <c r="Q228" s="264"/>
      <c r="R228" s="264"/>
      <c r="S228" s="262"/>
    </row>
    <row r="229" spans="3:19" s="62" customFormat="1" ht="9" customHeight="1">
      <c r="D229" s="12"/>
      <c r="E229" s="262"/>
      <c r="F229" s="262"/>
      <c r="G229" s="262"/>
      <c r="H229" s="262"/>
      <c r="I229" s="262"/>
      <c r="J229" s="220"/>
      <c r="K229" s="262"/>
      <c r="L229" s="262"/>
      <c r="M229" s="262"/>
      <c r="N229" s="262"/>
      <c r="O229" s="262"/>
      <c r="P229" s="262"/>
      <c r="Q229" s="262"/>
      <c r="R229" s="262"/>
      <c r="S229" s="262"/>
    </row>
    <row r="230" spans="3:19" s="62" customFormat="1" ht="9" customHeight="1">
      <c r="D230" s="12"/>
      <c r="E230" s="262"/>
      <c r="F230" s="262"/>
      <c r="G230" s="262"/>
      <c r="H230" s="262"/>
      <c r="I230" s="262"/>
      <c r="J230" s="220"/>
      <c r="K230" s="262"/>
      <c r="L230" s="262"/>
      <c r="M230" s="262"/>
      <c r="N230" s="262"/>
      <c r="O230" s="262"/>
      <c r="P230" s="262"/>
      <c r="Q230" s="262"/>
      <c r="R230" s="262"/>
      <c r="S230" s="262"/>
    </row>
    <row r="231" spans="3:19" s="62" customFormat="1" ht="9" customHeight="1">
      <c r="D231" s="12"/>
      <c r="E231" s="262"/>
      <c r="F231" s="262"/>
      <c r="G231" s="262"/>
      <c r="H231" s="262"/>
      <c r="I231" s="262"/>
      <c r="J231" s="220"/>
      <c r="K231" s="262"/>
      <c r="L231" s="262"/>
      <c r="M231" s="262"/>
      <c r="N231" s="262"/>
      <c r="O231" s="262"/>
      <c r="P231" s="262"/>
      <c r="Q231" s="262"/>
      <c r="R231" s="262"/>
      <c r="S231" s="262"/>
    </row>
    <row r="232" spans="3:19" s="62" customFormat="1" ht="9" customHeight="1">
      <c r="D232" s="12"/>
      <c r="E232" s="262"/>
      <c r="F232" s="262"/>
      <c r="G232" s="262"/>
      <c r="H232" s="262"/>
      <c r="I232" s="262"/>
      <c r="J232" s="220"/>
      <c r="K232" s="262"/>
      <c r="L232" s="262"/>
      <c r="M232" s="262"/>
      <c r="N232" s="262"/>
      <c r="O232" s="262"/>
      <c r="P232" s="262"/>
      <c r="Q232" s="262"/>
      <c r="R232" s="262"/>
      <c r="S232" s="262"/>
    </row>
    <row r="233" spans="3:19" s="62" customFormat="1" ht="9" customHeight="1">
      <c r="D233" s="12"/>
      <c r="E233" s="262"/>
      <c r="F233" s="262"/>
      <c r="G233" s="262"/>
      <c r="H233" s="262"/>
      <c r="I233" s="262"/>
      <c r="J233" s="220"/>
      <c r="K233" s="262"/>
      <c r="L233" s="262"/>
      <c r="M233" s="262"/>
      <c r="N233" s="262"/>
      <c r="O233" s="262"/>
      <c r="P233" s="262"/>
      <c r="Q233" s="262"/>
      <c r="R233" s="262"/>
      <c r="S233" s="262"/>
    </row>
    <row r="234" spans="3:19" s="62" customFormat="1" ht="9" customHeight="1">
      <c r="D234" s="12"/>
      <c r="E234" s="262"/>
      <c r="F234" s="262"/>
      <c r="G234" s="262"/>
      <c r="H234" s="262"/>
      <c r="I234" s="262"/>
      <c r="J234" s="220"/>
      <c r="K234" s="262"/>
      <c r="L234" s="262"/>
      <c r="M234" s="262"/>
      <c r="N234" s="262"/>
      <c r="O234" s="262"/>
      <c r="P234" s="262"/>
      <c r="Q234" s="262"/>
      <c r="R234" s="262"/>
      <c r="S234" s="262"/>
    </row>
    <row r="235" spans="3:19" s="62" customFormat="1" ht="9" customHeight="1">
      <c r="D235" s="12"/>
      <c r="E235" s="262"/>
      <c r="F235" s="262"/>
      <c r="G235" s="262"/>
      <c r="H235" s="262"/>
      <c r="I235" s="262"/>
      <c r="J235" s="220"/>
      <c r="K235" s="262"/>
      <c r="L235" s="262"/>
      <c r="M235" s="262"/>
      <c r="N235" s="262"/>
      <c r="O235" s="262"/>
      <c r="P235" s="262"/>
      <c r="Q235" s="262"/>
      <c r="R235" s="262"/>
      <c r="S235" s="262"/>
    </row>
    <row r="236" spans="3:19" s="62" customFormat="1" ht="9" customHeight="1">
      <c r="D236" s="12"/>
      <c r="E236" s="262"/>
      <c r="F236" s="262"/>
      <c r="G236" s="262"/>
      <c r="H236" s="262"/>
      <c r="I236" s="262"/>
      <c r="J236" s="220"/>
      <c r="K236" s="262"/>
      <c r="L236" s="262"/>
      <c r="M236" s="262"/>
      <c r="N236" s="262"/>
      <c r="O236" s="262"/>
      <c r="P236" s="262"/>
      <c r="Q236" s="262"/>
      <c r="R236" s="262"/>
      <c r="S236" s="262"/>
    </row>
    <row r="237" spans="3:19" s="62" customFormat="1" ht="9" customHeight="1">
      <c r="D237" s="12"/>
      <c r="E237" s="262"/>
      <c r="F237" s="262"/>
      <c r="G237" s="262"/>
      <c r="H237" s="262"/>
      <c r="I237" s="262"/>
      <c r="J237" s="220"/>
      <c r="K237" s="262"/>
      <c r="L237" s="262"/>
      <c r="M237" s="262"/>
      <c r="N237" s="262"/>
      <c r="O237" s="262"/>
      <c r="P237" s="262"/>
      <c r="Q237" s="262"/>
      <c r="R237" s="262"/>
      <c r="S237" s="262"/>
    </row>
    <row r="238" spans="3:19" s="62" customFormat="1" ht="9" customHeight="1">
      <c r="D238" s="12"/>
      <c r="E238" s="262"/>
      <c r="F238" s="262"/>
      <c r="G238" s="262"/>
      <c r="H238" s="262"/>
      <c r="I238" s="262"/>
      <c r="J238" s="220"/>
      <c r="K238" s="262"/>
      <c r="L238" s="262"/>
      <c r="M238" s="262"/>
      <c r="N238" s="262"/>
      <c r="O238" s="262"/>
      <c r="P238" s="262"/>
      <c r="Q238" s="262"/>
      <c r="R238" s="262"/>
      <c r="S238" s="262"/>
    </row>
    <row r="239" spans="3:19" s="62" customFormat="1" ht="9" customHeight="1">
      <c r="D239" s="12"/>
      <c r="E239" s="262"/>
      <c r="F239" s="262"/>
      <c r="G239" s="262"/>
      <c r="H239" s="262"/>
      <c r="I239" s="262"/>
      <c r="J239" s="220"/>
      <c r="K239" s="262"/>
      <c r="L239" s="262"/>
      <c r="M239" s="262"/>
      <c r="N239" s="262"/>
      <c r="O239" s="262"/>
      <c r="P239" s="262"/>
      <c r="Q239" s="262"/>
      <c r="R239" s="262"/>
      <c r="S239" s="262"/>
    </row>
    <row r="240" spans="3:19" s="62" customFormat="1" ht="9" customHeight="1">
      <c r="D240" s="12"/>
      <c r="E240" s="262"/>
      <c r="F240" s="262"/>
      <c r="G240" s="262"/>
      <c r="H240" s="262"/>
      <c r="I240" s="262"/>
      <c r="J240" s="220"/>
      <c r="K240" s="262"/>
      <c r="L240" s="262"/>
      <c r="M240" s="262"/>
      <c r="N240" s="262"/>
      <c r="O240" s="262"/>
      <c r="P240" s="262"/>
      <c r="Q240" s="262"/>
      <c r="R240" s="262"/>
      <c r="S240" s="262"/>
    </row>
    <row r="241" spans="4:19" s="62" customFormat="1" ht="9" customHeight="1">
      <c r="D241" s="12"/>
      <c r="E241" s="262"/>
      <c r="F241" s="262"/>
      <c r="G241" s="262"/>
      <c r="H241" s="262"/>
      <c r="I241" s="262"/>
      <c r="J241" s="220"/>
      <c r="K241" s="262"/>
      <c r="L241" s="262"/>
      <c r="M241" s="262"/>
      <c r="N241" s="262"/>
      <c r="O241" s="262"/>
      <c r="P241" s="262"/>
      <c r="Q241" s="262"/>
      <c r="R241" s="262"/>
      <c r="S241" s="262"/>
    </row>
    <row r="242" spans="4:19" s="62" customFormat="1" ht="9" customHeight="1">
      <c r="D242" s="12"/>
      <c r="E242" s="262"/>
      <c r="F242" s="262"/>
      <c r="G242" s="262"/>
      <c r="H242" s="262"/>
      <c r="I242" s="262"/>
      <c r="J242" s="220"/>
      <c r="K242" s="262"/>
      <c r="L242" s="262"/>
      <c r="M242" s="262"/>
      <c r="N242" s="262"/>
      <c r="O242" s="262"/>
      <c r="P242" s="262"/>
      <c r="Q242" s="262"/>
      <c r="R242" s="262"/>
      <c r="S242" s="262"/>
    </row>
    <row r="243" spans="4:19" s="62" customFormat="1" ht="9" customHeight="1">
      <c r="D243" s="12"/>
      <c r="E243" s="262"/>
      <c r="F243" s="262"/>
      <c r="G243" s="262"/>
      <c r="H243" s="262"/>
      <c r="I243" s="262"/>
      <c r="J243" s="220"/>
      <c r="K243" s="262"/>
      <c r="L243" s="262"/>
      <c r="M243" s="262"/>
      <c r="N243" s="262"/>
      <c r="O243" s="262"/>
      <c r="P243" s="262"/>
      <c r="Q243" s="262"/>
      <c r="R243" s="262"/>
      <c r="S243" s="262"/>
    </row>
    <row r="244" spans="4:19" s="62" customFormat="1" ht="9" customHeight="1">
      <c r="D244" s="12"/>
      <c r="E244" s="262"/>
      <c r="F244" s="262"/>
      <c r="G244" s="262"/>
      <c r="H244" s="262"/>
      <c r="I244" s="262"/>
      <c r="J244" s="220"/>
      <c r="K244" s="262"/>
      <c r="L244" s="262"/>
      <c r="M244" s="262"/>
      <c r="N244" s="262"/>
      <c r="O244" s="262"/>
      <c r="P244" s="262"/>
      <c r="Q244" s="262"/>
      <c r="R244" s="262"/>
      <c r="S244" s="262"/>
    </row>
    <row r="245" spans="4:19" s="62" customFormat="1" ht="9" customHeight="1">
      <c r="D245" s="12"/>
      <c r="E245" s="262"/>
      <c r="F245" s="262"/>
      <c r="G245" s="262"/>
      <c r="H245" s="262"/>
      <c r="I245" s="262"/>
      <c r="J245" s="220"/>
      <c r="K245" s="262"/>
      <c r="L245" s="262"/>
      <c r="M245" s="262"/>
      <c r="N245" s="262"/>
      <c r="O245" s="262"/>
      <c r="P245" s="262"/>
      <c r="Q245" s="262"/>
      <c r="R245" s="262"/>
      <c r="S245" s="262"/>
    </row>
    <row r="246" spans="4:19" s="62" customFormat="1" ht="9" customHeight="1">
      <c r="D246" s="12"/>
      <c r="E246" s="262"/>
      <c r="F246" s="262"/>
      <c r="G246" s="262"/>
      <c r="H246" s="262"/>
      <c r="I246" s="262"/>
      <c r="J246" s="220"/>
      <c r="K246" s="262"/>
      <c r="L246" s="262"/>
      <c r="M246" s="262"/>
      <c r="N246" s="262"/>
      <c r="O246" s="262"/>
      <c r="P246" s="262"/>
      <c r="Q246" s="262"/>
      <c r="R246" s="262"/>
      <c r="S246" s="262"/>
    </row>
    <row r="247" spans="4:19" s="62" customFormat="1" ht="9" customHeight="1">
      <c r="D247" s="12"/>
      <c r="E247" s="262"/>
      <c r="F247" s="262"/>
      <c r="G247" s="262"/>
      <c r="H247" s="262"/>
      <c r="I247" s="262"/>
      <c r="J247" s="220"/>
      <c r="K247" s="262"/>
      <c r="L247" s="262"/>
      <c r="M247" s="262"/>
      <c r="N247" s="262"/>
      <c r="O247" s="262"/>
      <c r="P247" s="262"/>
      <c r="Q247" s="262"/>
      <c r="R247" s="262"/>
      <c r="S247" s="262"/>
    </row>
    <row r="248" spans="4:19" s="62" customFormat="1" ht="9" customHeight="1">
      <c r="D248" s="12"/>
      <c r="E248" s="262"/>
      <c r="F248" s="262"/>
      <c r="G248" s="262"/>
      <c r="H248" s="262"/>
      <c r="I248" s="262"/>
      <c r="J248" s="220"/>
      <c r="K248" s="262"/>
      <c r="L248" s="262"/>
      <c r="M248" s="262"/>
      <c r="N248" s="262"/>
      <c r="O248" s="262"/>
      <c r="P248" s="262"/>
      <c r="Q248" s="262"/>
      <c r="R248" s="262"/>
      <c r="S248" s="262"/>
    </row>
    <row r="249" spans="4:19" s="62" customFormat="1" ht="9" customHeight="1">
      <c r="D249" s="12"/>
      <c r="E249" s="262"/>
      <c r="F249" s="262"/>
      <c r="G249" s="262"/>
      <c r="H249" s="262"/>
      <c r="I249" s="262"/>
      <c r="J249" s="220"/>
      <c r="K249" s="262"/>
      <c r="L249" s="262"/>
      <c r="M249" s="262"/>
      <c r="N249" s="262"/>
      <c r="O249" s="262"/>
      <c r="P249" s="262"/>
      <c r="Q249" s="262"/>
      <c r="R249" s="262"/>
      <c r="S249" s="262"/>
    </row>
    <row r="250" spans="4:19" s="62" customFormat="1" ht="9" customHeight="1">
      <c r="D250" s="12"/>
      <c r="E250" s="262"/>
      <c r="F250" s="262"/>
      <c r="G250" s="262"/>
      <c r="H250" s="262"/>
      <c r="I250" s="262"/>
      <c r="J250" s="220"/>
      <c r="K250" s="262"/>
      <c r="L250" s="262"/>
      <c r="M250" s="262"/>
      <c r="N250" s="262"/>
      <c r="O250" s="262"/>
      <c r="P250" s="262"/>
      <c r="Q250" s="262"/>
      <c r="R250" s="262"/>
      <c r="S250" s="262"/>
    </row>
    <row r="251" spans="4:19" s="62" customFormat="1" ht="9" customHeight="1">
      <c r="D251" s="12"/>
      <c r="E251" s="262"/>
      <c r="F251" s="262"/>
      <c r="G251" s="262"/>
      <c r="H251" s="262"/>
      <c r="I251" s="262"/>
      <c r="J251" s="220"/>
      <c r="K251" s="262"/>
      <c r="L251" s="262"/>
      <c r="M251" s="262"/>
      <c r="N251" s="262"/>
      <c r="O251" s="262"/>
      <c r="P251" s="262"/>
      <c r="Q251" s="262"/>
      <c r="R251" s="262"/>
      <c r="S251" s="262"/>
    </row>
    <row r="252" spans="4:19" s="62" customFormat="1" ht="9" customHeight="1">
      <c r="D252" s="12"/>
      <c r="E252" s="262"/>
      <c r="F252" s="262"/>
      <c r="G252" s="262"/>
      <c r="H252" s="262"/>
      <c r="I252" s="262"/>
      <c r="J252" s="220"/>
      <c r="K252" s="262"/>
      <c r="L252" s="262"/>
      <c r="M252" s="262"/>
      <c r="N252" s="262"/>
      <c r="O252" s="262"/>
      <c r="P252" s="262"/>
      <c r="Q252" s="262"/>
      <c r="R252" s="262"/>
      <c r="S252" s="262"/>
    </row>
    <row r="253" spans="4:19" s="62" customFormat="1" ht="9" customHeight="1">
      <c r="D253" s="12"/>
      <c r="E253" s="262"/>
      <c r="F253" s="262"/>
      <c r="G253" s="262"/>
      <c r="H253" s="262"/>
      <c r="I253" s="262"/>
      <c r="J253" s="220"/>
      <c r="K253" s="262"/>
      <c r="L253" s="262"/>
      <c r="M253" s="262"/>
      <c r="N253" s="262"/>
      <c r="O253" s="262"/>
      <c r="P253" s="262"/>
      <c r="Q253" s="262"/>
      <c r="R253" s="262"/>
      <c r="S253" s="262"/>
    </row>
    <row r="254" spans="4:19" s="62" customFormat="1" ht="9" customHeight="1">
      <c r="D254" s="12"/>
      <c r="E254" s="262"/>
      <c r="F254" s="262"/>
      <c r="G254" s="262"/>
      <c r="H254" s="262"/>
      <c r="I254" s="262"/>
      <c r="J254" s="220"/>
      <c r="K254" s="262"/>
      <c r="L254" s="262"/>
      <c r="M254" s="262"/>
      <c r="N254" s="262"/>
      <c r="O254" s="262"/>
      <c r="P254" s="262"/>
      <c r="Q254" s="262"/>
      <c r="R254" s="262"/>
      <c r="S254" s="262"/>
    </row>
    <row r="255" spans="4:19" s="62" customFormat="1" ht="9" customHeight="1">
      <c r="D255" s="12"/>
      <c r="E255" s="262"/>
      <c r="F255" s="262"/>
      <c r="G255" s="262"/>
      <c r="H255" s="262"/>
      <c r="I255" s="262"/>
      <c r="J255" s="220"/>
      <c r="K255" s="262"/>
      <c r="L255" s="262"/>
      <c r="M255" s="262"/>
      <c r="N255" s="262"/>
      <c r="O255" s="262"/>
      <c r="P255" s="262"/>
      <c r="Q255" s="262"/>
      <c r="R255" s="262"/>
      <c r="S255" s="262"/>
    </row>
    <row r="256" spans="4:19" s="62" customFormat="1" ht="9" customHeight="1">
      <c r="D256" s="12"/>
      <c r="E256" s="262"/>
      <c r="F256" s="262"/>
      <c r="G256" s="262"/>
      <c r="H256" s="262"/>
      <c r="I256" s="262"/>
      <c r="J256" s="220"/>
      <c r="K256" s="262"/>
      <c r="L256" s="262"/>
      <c r="M256" s="262"/>
      <c r="N256" s="262"/>
      <c r="O256" s="262"/>
      <c r="P256" s="262"/>
      <c r="Q256" s="262"/>
      <c r="R256" s="262"/>
      <c r="S256" s="262"/>
    </row>
    <row r="257" spans="4:19" s="62" customFormat="1" ht="9" customHeight="1">
      <c r="D257" s="12"/>
      <c r="E257" s="262"/>
      <c r="F257" s="262"/>
      <c r="G257" s="262"/>
      <c r="H257" s="262"/>
      <c r="I257" s="262"/>
      <c r="J257" s="220"/>
      <c r="K257" s="262"/>
      <c r="L257" s="262"/>
      <c r="M257" s="262"/>
      <c r="N257" s="262"/>
      <c r="O257" s="262"/>
      <c r="P257" s="262"/>
      <c r="Q257" s="262"/>
      <c r="R257" s="262"/>
      <c r="S257" s="262"/>
    </row>
    <row r="258" spans="4:19" s="62" customFormat="1" ht="9" customHeight="1">
      <c r="D258" s="12"/>
      <c r="E258" s="262"/>
      <c r="F258" s="262"/>
      <c r="G258" s="262"/>
      <c r="H258" s="262"/>
      <c r="I258" s="262"/>
      <c r="J258" s="220"/>
      <c r="K258" s="262"/>
      <c r="L258" s="262"/>
      <c r="M258" s="262"/>
      <c r="N258" s="262"/>
      <c r="O258" s="262"/>
      <c r="P258" s="262"/>
      <c r="Q258" s="262"/>
      <c r="R258" s="262"/>
      <c r="S258" s="262"/>
    </row>
    <row r="259" spans="4:19" s="62" customFormat="1" ht="9" customHeight="1">
      <c r="D259" s="12"/>
      <c r="E259" s="262"/>
      <c r="F259" s="262"/>
      <c r="G259" s="262"/>
      <c r="H259" s="262"/>
      <c r="I259" s="262"/>
      <c r="J259" s="220"/>
      <c r="K259" s="262"/>
      <c r="L259" s="262"/>
      <c r="M259" s="262"/>
      <c r="N259" s="262"/>
      <c r="O259" s="262"/>
      <c r="P259" s="262"/>
      <c r="Q259" s="262"/>
      <c r="R259" s="262"/>
      <c r="S259" s="262"/>
    </row>
    <row r="260" spans="4:19" s="62" customFormat="1" ht="9" customHeight="1">
      <c r="D260" s="12"/>
      <c r="E260" s="262"/>
      <c r="F260" s="262"/>
      <c r="G260" s="262"/>
      <c r="H260" s="262"/>
      <c r="I260" s="262"/>
      <c r="J260" s="220"/>
      <c r="K260" s="262"/>
      <c r="L260" s="262"/>
      <c r="M260" s="262"/>
      <c r="N260" s="262"/>
      <c r="O260" s="262"/>
      <c r="P260" s="262"/>
      <c r="Q260" s="262"/>
      <c r="R260" s="262"/>
      <c r="S260" s="262"/>
    </row>
    <row r="261" spans="4:19" s="62" customFormat="1" ht="9" customHeight="1">
      <c r="D261" s="12"/>
      <c r="E261" s="262"/>
      <c r="F261" s="262"/>
      <c r="G261" s="262"/>
      <c r="H261" s="262"/>
      <c r="I261" s="262"/>
      <c r="J261" s="220"/>
      <c r="K261" s="262"/>
      <c r="L261" s="262"/>
      <c r="M261" s="262"/>
      <c r="N261" s="262"/>
      <c r="O261" s="262"/>
      <c r="P261" s="262"/>
      <c r="Q261" s="262"/>
      <c r="R261" s="262"/>
      <c r="S261" s="262"/>
    </row>
    <row r="262" spans="4:19" s="62" customFormat="1" ht="9" customHeight="1">
      <c r="D262" s="12"/>
      <c r="E262" s="262"/>
      <c r="F262" s="262"/>
      <c r="G262" s="262"/>
      <c r="H262" s="262"/>
      <c r="I262" s="262"/>
      <c r="J262" s="220"/>
      <c r="K262" s="262"/>
      <c r="L262" s="262"/>
      <c r="M262" s="262"/>
      <c r="N262" s="262"/>
      <c r="O262" s="262"/>
      <c r="P262" s="262"/>
      <c r="Q262" s="262"/>
      <c r="R262" s="262"/>
      <c r="S262" s="262"/>
    </row>
    <row r="263" spans="4:19" s="62" customFormat="1" ht="9" customHeight="1">
      <c r="D263" s="12"/>
      <c r="E263" s="262"/>
      <c r="F263" s="262"/>
      <c r="G263" s="262"/>
      <c r="H263" s="262"/>
      <c r="I263" s="262"/>
      <c r="J263" s="220"/>
      <c r="K263" s="262"/>
      <c r="L263" s="262"/>
      <c r="M263" s="262"/>
      <c r="N263" s="262"/>
      <c r="O263" s="262"/>
      <c r="P263" s="262"/>
      <c r="Q263" s="262"/>
      <c r="R263" s="262"/>
      <c r="S263" s="262"/>
    </row>
    <row r="264" spans="4:19" s="62" customFormat="1" ht="9" customHeight="1">
      <c r="D264" s="12"/>
      <c r="E264" s="262"/>
      <c r="F264" s="262"/>
      <c r="G264" s="262"/>
      <c r="H264" s="262"/>
      <c r="I264" s="262"/>
      <c r="J264" s="220"/>
      <c r="K264" s="262"/>
      <c r="L264" s="262"/>
      <c r="M264" s="262"/>
      <c r="N264" s="262"/>
      <c r="O264" s="262"/>
      <c r="P264" s="262"/>
      <c r="Q264" s="262"/>
      <c r="R264" s="262"/>
      <c r="S264" s="262"/>
    </row>
    <row r="265" spans="4:19" s="62" customFormat="1" ht="9" customHeight="1">
      <c r="D265" s="12"/>
      <c r="E265" s="262"/>
      <c r="F265" s="262"/>
      <c r="G265" s="262"/>
      <c r="H265" s="262"/>
      <c r="I265" s="262"/>
      <c r="J265" s="220"/>
      <c r="K265" s="262"/>
      <c r="L265" s="262"/>
      <c r="M265" s="262"/>
      <c r="N265" s="262"/>
      <c r="O265" s="262"/>
      <c r="P265" s="262"/>
      <c r="Q265" s="262"/>
      <c r="R265" s="262"/>
      <c r="S265" s="262"/>
    </row>
    <row r="266" spans="4:19" s="62" customFormat="1" ht="9" customHeight="1">
      <c r="D266" s="12"/>
      <c r="E266" s="262"/>
      <c r="F266" s="262"/>
      <c r="G266" s="262"/>
      <c r="H266" s="262"/>
      <c r="I266" s="262"/>
      <c r="J266" s="220"/>
      <c r="K266" s="262"/>
      <c r="L266" s="262"/>
      <c r="M266" s="262"/>
      <c r="N266" s="262"/>
      <c r="O266" s="262"/>
      <c r="P266" s="262"/>
      <c r="Q266" s="262"/>
      <c r="R266" s="262"/>
      <c r="S266" s="262"/>
    </row>
    <row r="267" spans="4:19" s="62" customFormat="1" ht="9" customHeight="1">
      <c r="D267" s="12"/>
      <c r="E267" s="262"/>
      <c r="F267" s="262"/>
      <c r="G267" s="262"/>
      <c r="H267" s="262"/>
      <c r="I267" s="262"/>
      <c r="J267" s="220"/>
      <c r="K267" s="262"/>
      <c r="L267" s="262"/>
      <c r="M267" s="262"/>
      <c r="N267" s="262"/>
      <c r="O267" s="262"/>
      <c r="P267" s="262"/>
      <c r="Q267" s="262"/>
      <c r="R267" s="262"/>
      <c r="S267" s="262"/>
    </row>
    <row r="268" spans="4:19" s="62" customFormat="1" ht="9" customHeight="1">
      <c r="D268" s="12"/>
      <c r="E268" s="262"/>
      <c r="F268" s="262"/>
      <c r="G268" s="262"/>
      <c r="H268" s="262"/>
      <c r="I268" s="262"/>
      <c r="J268" s="220"/>
      <c r="K268" s="262"/>
      <c r="L268" s="262"/>
      <c r="M268" s="262"/>
      <c r="N268" s="262"/>
      <c r="O268" s="262"/>
      <c r="P268" s="262"/>
      <c r="Q268" s="262"/>
      <c r="R268" s="262"/>
      <c r="S268" s="262"/>
    </row>
    <row r="269" spans="4:19" s="62" customFormat="1" ht="9" customHeight="1">
      <c r="D269" s="12"/>
      <c r="E269" s="262"/>
      <c r="F269" s="262"/>
      <c r="G269" s="262"/>
      <c r="H269" s="262"/>
      <c r="I269" s="262"/>
      <c r="J269" s="220"/>
      <c r="K269" s="262"/>
      <c r="L269" s="262"/>
      <c r="M269" s="262"/>
      <c r="N269" s="262"/>
      <c r="O269" s="262"/>
      <c r="P269" s="262"/>
      <c r="Q269" s="262"/>
      <c r="R269" s="262"/>
      <c r="S269" s="262"/>
    </row>
    <row r="270" spans="4:19" s="62" customFormat="1" ht="9" customHeight="1">
      <c r="D270" s="12"/>
      <c r="E270" s="262"/>
      <c r="F270" s="262"/>
      <c r="G270" s="262"/>
      <c r="H270" s="262"/>
      <c r="I270" s="262"/>
      <c r="J270" s="220"/>
      <c r="K270" s="262"/>
      <c r="L270" s="262"/>
      <c r="M270" s="262"/>
      <c r="N270" s="262"/>
      <c r="O270" s="262"/>
      <c r="P270" s="262"/>
      <c r="Q270" s="262"/>
      <c r="R270" s="262"/>
      <c r="S270" s="262"/>
    </row>
    <row r="271" spans="4:19" s="62" customFormat="1" ht="9" customHeight="1">
      <c r="D271" s="12"/>
      <c r="E271" s="262"/>
      <c r="F271" s="262"/>
      <c r="G271" s="262"/>
      <c r="H271" s="262"/>
      <c r="I271" s="262"/>
      <c r="J271" s="220"/>
      <c r="K271" s="262"/>
      <c r="L271" s="262"/>
      <c r="M271" s="262"/>
      <c r="N271" s="262"/>
      <c r="O271" s="262"/>
      <c r="P271" s="262"/>
      <c r="Q271" s="262"/>
      <c r="R271" s="262"/>
      <c r="S271" s="262"/>
    </row>
    <row r="272" spans="4:19" s="62" customFormat="1" ht="9" customHeight="1">
      <c r="D272" s="12"/>
      <c r="E272" s="262"/>
      <c r="F272" s="262"/>
      <c r="G272" s="262"/>
      <c r="H272" s="262"/>
      <c r="I272" s="262"/>
      <c r="J272" s="220"/>
      <c r="K272" s="262"/>
      <c r="L272" s="262"/>
      <c r="M272" s="262"/>
      <c r="N272" s="262"/>
      <c r="O272" s="262"/>
      <c r="P272" s="262"/>
      <c r="Q272" s="262"/>
      <c r="R272" s="262"/>
      <c r="S272" s="262"/>
    </row>
    <row r="273" spans="4:19" s="62" customFormat="1" ht="9" customHeight="1">
      <c r="D273" s="12"/>
      <c r="E273" s="262"/>
      <c r="F273" s="262"/>
      <c r="G273" s="262"/>
      <c r="H273" s="262"/>
      <c r="I273" s="262"/>
      <c r="J273" s="220"/>
      <c r="K273" s="262"/>
      <c r="L273" s="262"/>
      <c r="M273" s="262"/>
      <c r="N273" s="262"/>
      <c r="O273" s="262"/>
      <c r="P273" s="262"/>
      <c r="Q273" s="262"/>
      <c r="R273" s="262"/>
      <c r="S273" s="262"/>
    </row>
    <row r="274" spans="4:19" s="62" customFormat="1" ht="9" customHeight="1">
      <c r="D274" s="12"/>
      <c r="E274" s="262"/>
      <c r="F274" s="262"/>
      <c r="G274" s="262"/>
      <c r="H274" s="262"/>
      <c r="I274" s="262"/>
      <c r="J274" s="220"/>
      <c r="K274" s="262"/>
      <c r="L274" s="262"/>
      <c r="M274" s="262"/>
      <c r="N274" s="262"/>
      <c r="O274" s="262"/>
      <c r="P274" s="262"/>
      <c r="Q274" s="262"/>
      <c r="R274" s="262"/>
      <c r="S274" s="262"/>
    </row>
    <row r="275" spans="4:19" s="62" customFormat="1" ht="9" customHeight="1">
      <c r="D275" s="12"/>
      <c r="E275" s="262"/>
      <c r="F275" s="262"/>
      <c r="G275" s="262"/>
      <c r="H275" s="262"/>
      <c r="I275" s="262"/>
      <c r="J275" s="220"/>
      <c r="K275" s="262"/>
      <c r="L275" s="262"/>
      <c r="M275" s="262"/>
      <c r="N275" s="262"/>
      <c r="O275" s="262"/>
      <c r="P275" s="262"/>
      <c r="Q275" s="262"/>
      <c r="R275" s="262"/>
      <c r="S275" s="262"/>
    </row>
    <row r="276" spans="4:19" s="62" customFormat="1" ht="9" customHeight="1">
      <c r="D276" s="12"/>
      <c r="E276" s="262"/>
      <c r="F276" s="262"/>
      <c r="G276" s="262"/>
      <c r="H276" s="262"/>
      <c r="I276" s="262"/>
      <c r="J276" s="220"/>
      <c r="K276" s="262"/>
      <c r="L276" s="262"/>
      <c r="M276" s="262"/>
      <c r="N276" s="262"/>
      <c r="O276" s="262"/>
      <c r="P276" s="262"/>
      <c r="Q276" s="262"/>
      <c r="R276" s="262"/>
      <c r="S276" s="262"/>
    </row>
    <row r="277" spans="4:19" s="62" customFormat="1" ht="9" customHeight="1">
      <c r="D277" s="12"/>
      <c r="E277" s="262"/>
      <c r="F277" s="262"/>
      <c r="G277" s="262"/>
      <c r="H277" s="262"/>
      <c r="I277" s="262"/>
      <c r="J277" s="220"/>
      <c r="K277" s="262"/>
      <c r="L277" s="262"/>
      <c r="M277" s="262"/>
      <c r="N277" s="262"/>
      <c r="O277" s="262"/>
      <c r="P277" s="262"/>
      <c r="Q277" s="262"/>
      <c r="R277" s="262"/>
      <c r="S277" s="262"/>
    </row>
    <row r="278" spans="4:19" s="62" customFormat="1" ht="9" customHeight="1">
      <c r="D278" s="12"/>
      <c r="E278" s="262"/>
      <c r="F278" s="262"/>
      <c r="G278" s="262"/>
      <c r="H278" s="262"/>
      <c r="I278" s="262"/>
      <c r="J278" s="220"/>
      <c r="K278" s="262"/>
      <c r="L278" s="262"/>
      <c r="M278" s="262"/>
      <c r="N278" s="262"/>
      <c r="O278" s="262"/>
      <c r="P278" s="262"/>
      <c r="Q278" s="262"/>
      <c r="R278" s="262"/>
      <c r="S278" s="262"/>
    </row>
    <row r="279" spans="4:19" s="62" customFormat="1" ht="9" customHeight="1">
      <c r="D279" s="12"/>
      <c r="E279" s="262"/>
      <c r="F279" s="262"/>
      <c r="G279" s="262"/>
      <c r="H279" s="262"/>
      <c r="I279" s="262"/>
      <c r="J279" s="220"/>
      <c r="K279" s="262"/>
      <c r="L279" s="262"/>
      <c r="M279" s="262"/>
      <c r="N279" s="262"/>
      <c r="O279" s="262"/>
      <c r="P279" s="262"/>
      <c r="Q279" s="262"/>
      <c r="R279" s="262"/>
      <c r="S279" s="262"/>
    </row>
    <row r="280" spans="4:19" s="62" customFormat="1" ht="9" customHeight="1">
      <c r="D280" s="12"/>
      <c r="E280" s="262"/>
      <c r="F280" s="262"/>
      <c r="G280" s="262"/>
      <c r="H280" s="262"/>
      <c r="I280" s="262"/>
      <c r="J280" s="220"/>
      <c r="K280" s="262"/>
      <c r="L280" s="262"/>
      <c r="M280" s="262"/>
      <c r="N280" s="262"/>
      <c r="O280" s="262"/>
      <c r="P280" s="262"/>
      <c r="Q280" s="262"/>
      <c r="R280" s="262"/>
      <c r="S280" s="262"/>
    </row>
    <row r="281" spans="4:19" s="62" customFormat="1" ht="9" customHeight="1">
      <c r="D281" s="12"/>
      <c r="E281" s="262"/>
      <c r="F281" s="262"/>
      <c r="G281" s="262"/>
      <c r="H281" s="262"/>
      <c r="I281" s="262"/>
      <c r="J281" s="220"/>
      <c r="K281" s="262"/>
      <c r="L281" s="262"/>
      <c r="M281" s="262"/>
      <c r="N281" s="262"/>
      <c r="O281" s="262"/>
      <c r="P281" s="262"/>
      <c r="Q281" s="262"/>
      <c r="R281" s="262"/>
      <c r="S281" s="262"/>
    </row>
    <row r="282" spans="4:19" s="62" customFormat="1" ht="9" customHeight="1">
      <c r="D282" s="12"/>
      <c r="E282" s="262"/>
      <c r="F282" s="262"/>
      <c r="G282" s="262"/>
      <c r="H282" s="262"/>
      <c r="I282" s="262"/>
      <c r="J282" s="220"/>
      <c r="K282" s="262"/>
      <c r="L282" s="262"/>
      <c r="M282" s="262"/>
      <c r="N282" s="262"/>
      <c r="O282" s="262"/>
      <c r="P282" s="262"/>
      <c r="Q282" s="262"/>
      <c r="R282" s="262"/>
      <c r="S282" s="262"/>
    </row>
    <row r="283" spans="4:19" s="62" customFormat="1" ht="9" customHeight="1">
      <c r="D283" s="12"/>
      <c r="E283" s="262"/>
      <c r="F283" s="262"/>
      <c r="G283" s="262"/>
      <c r="H283" s="262"/>
      <c r="I283" s="262"/>
      <c r="J283" s="220"/>
      <c r="K283" s="262"/>
      <c r="L283" s="262"/>
      <c r="M283" s="262"/>
      <c r="N283" s="262"/>
      <c r="O283" s="262"/>
      <c r="P283" s="262"/>
      <c r="Q283" s="262"/>
      <c r="R283" s="262"/>
      <c r="S283" s="262"/>
    </row>
    <row r="284" spans="4:19" s="62" customFormat="1" ht="9" customHeight="1">
      <c r="D284" s="12"/>
      <c r="E284" s="262"/>
      <c r="F284" s="262"/>
      <c r="G284" s="262"/>
      <c r="H284" s="262"/>
      <c r="I284" s="262"/>
      <c r="J284" s="220"/>
      <c r="K284" s="262"/>
      <c r="L284" s="262"/>
      <c r="M284" s="262"/>
      <c r="N284" s="262"/>
      <c r="O284" s="262"/>
      <c r="P284" s="262"/>
      <c r="Q284" s="262"/>
      <c r="R284" s="262"/>
      <c r="S284" s="262"/>
    </row>
    <row r="285" spans="4:19" s="62" customFormat="1" ht="9" customHeight="1">
      <c r="D285" s="12"/>
      <c r="E285" s="262"/>
      <c r="F285" s="262"/>
      <c r="G285" s="262"/>
      <c r="H285" s="262"/>
      <c r="I285" s="262"/>
      <c r="J285" s="220"/>
      <c r="K285" s="262"/>
      <c r="L285" s="262"/>
      <c r="M285" s="262"/>
      <c r="N285" s="262"/>
      <c r="O285" s="262"/>
      <c r="P285" s="262"/>
      <c r="Q285" s="262"/>
      <c r="R285" s="262"/>
      <c r="S285" s="262"/>
    </row>
    <row r="286" spans="4:19" s="62" customFormat="1" ht="9" customHeight="1">
      <c r="D286" s="12"/>
      <c r="E286" s="262"/>
      <c r="F286" s="262"/>
      <c r="G286" s="262"/>
      <c r="H286" s="262"/>
      <c r="I286" s="262"/>
      <c r="J286" s="220"/>
      <c r="K286" s="262"/>
      <c r="L286" s="262"/>
      <c r="M286" s="262"/>
      <c r="N286" s="262"/>
      <c r="O286" s="262"/>
      <c r="P286" s="262"/>
      <c r="Q286" s="262"/>
      <c r="R286" s="262"/>
      <c r="S286" s="262"/>
    </row>
    <row r="287" spans="4:19" s="62" customFormat="1" ht="9" customHeight="1">
      <c r="D287" s="12"/>
      <c r="E287" s="262"/>
      <c r="F287" s="262"/>
      <c r="G287" s="262"/>
      <c r="H287" s="262"/>
      <c r="I287" s="262"/>
      <c r="J287" s="220"/>
      <c r="K287" s="262"/>
      <c r="L287" s="262"/>
      <c r="M287" s="262"/>
      <c r="N287" s="262"/>
      <c r="O287" s="262"/>
      <c r="P287" s="262"/>
      <c r="Q287" s="262"/>
      <c r="R287" s="262"/>
      <c r="S287" s="262"/>
    </row>
    <row r="288" spans="4:19" s="62" customFormat="1" ht="9" customHeight="1">
      <c r="D288" s="12"/>
      <c r="E288" s="262"/>
      <c r="F288" s="262"/>
      <c r="G288" s="262"/>
      <c r="H288" s="262"/>
      <c r="I288" s="262"/>
      <c r="J288" s="220"/>
      <c r="K288" s="262"/>
      <c r="L288" s="262"/>
      <c r="M288" s="262"/>
      <c r="N288" s="262"/>
      <c r="O288" s="262"/>
      <c r="P288" s="262"/>
      <c r="Q288" s="262"/>
      <c r="R288" s="262"/>
      <c r="S288" s="262"/>
    </row>
    <row r="289" spans="4:19" s="62" customFormat="1" ht="9" customHeight="1">
      <c r="D289" s="12"/>
      <c r="E289" s="262"/>
      <c r="F289" s="262"/>
      <c r="G289" s="262"/>
      <c r="H289" s="262"/>
      <c r="I289" s="262"/>
      <c r="J289" s="220"/>
      <c r="K289" s="262"/>
      <c r="L289" s="262"/>
      <c r="M289" s="262"/>
      <c r="N289" s="262"/>
      <c r="O289" s="262"/>
      <c r="P289" s="262"/>
      <c r="Q289" s="262"/>
      <c r="R289" s="262"/>
      <c r="S289" s="262"/>
    </row>
    <row r="290" spans="4:19" s="62" customFormat="1" ht="9" customHeight="1">
      <c r="D290" s="12"/>
      <c r="E290" s="262"/>
      <c r="F290" s="262"/>
      <c r="G290" s="262"/>
      <c r="H290" s="262"/>
      <c r="I290" s="262"/>
      <c r="J290" s="220"/>
      <c r="K290" s="262"/>
      <c r="L290" s="262"/>
      <c r="M290" s="262"/>
      <c r="N290" s="262"/>
      <c r="O290" s="262"/>
      <c r="P290" s="262"/>
      <c r="Q290" s="262"/>
      <c r="R290" s="262"/>
      <c r="S290" s="262"/>
    </row>
    <row r="291" spans="4:19" s="62" customFormat="1" ht="9" customHeight="1">
      <c r="D291" s="12"/>
      <c r="E291" s="262"/>
      <c r="F291" s="262"/>
      <c r="G291" s="262"/>
      <c r="H291" s="262"/>
      <c r="I291" s="262"/>
      <c r="J291" s="220"/>
      <c r="K291" s="262"/>
      <c r="L291" s="262"/>
      <c r="M291" s="262"/>
      <c r="N291" s="262"/>
      <c r="O291" s="262"/>
      <c r="P291" s="262"/>
      <c r="Q291" s="262"/>
      <c r="R291" s="262"/>
      <c r="S291" s="262"/>
    </row>
    <row r="292" spans="4:19" s="62" customFormat="1" ht="9" customHeight="1">
      <c r="D292" s="12"/>
      <c r="E292" s="262"/>
      <c r="F292" s="262"/>
      <c r="G292" s="262"/>
      <c r="H292" s="262"/>
      <c r="I292" s="262"/>
      <c r="J292" s="220"/>
      <c r="K292" s="262"/>
      <c r="L292" s="262"/>
      <c r="M292" s="262"/>
      <c r="N292" s="262"/>
      <c r="O292" s="262"/>
      <c r="P292" s="262"/>
      <c r="Q292" s="262"/>
      <c r="R292" s="262"/>
      <c r="S292" s="262"/>
    </row>
    <row r="293" spans="4:19" s="62" customFormat="1" ht="9" customHeight="1">
      <c r="D293" s="12"/>
      <c r="E293" s="262"/>
      <c r="F293" s="262"/>
      <c r="G293" s="262"/>
      <c r="H293" s="262"/>
      <c r="I293" s="262"/>
      <c r="J293" s="220"/>
      <c r="K293" s="262"/>
      <c r="L293" s="262"/>
      <c r="M293" s="262"/>
      <c r="N293" s="262"/>
      <c r="O293" s="262"/>
      <c r="P293" s="262"/>
      <c r="Q293" s="262"/>
      <c r="R293" s="262"/>
      <c r="S293" s="262"/>
    </row>
    <row r="294" spans="4:19" s="62" customFormat="1" ht="9" customHeight="1">
      <c r="D294" s="12"/>
      <c r="E294" s="262"/>
      <c r="F294" s="262"/>
      <c r="G294" s="262"/>
      <c r="H294" s="262"/>
      <c r="I294" s="262"/>
      <c r="J294" s="220"/>
      <c r="K294" s="262"/>
      <c r="L294" s="262"/>
      <c r="M294" s="262"/>
      <c r="N294" s="262"/>
      <c r="O294" s="262"/>
      <c r="P294" s="262"/>
      <c r="Q294" s="262"/>
      <c r="R294" s="262"/>
      <c r="S294" s="262"/>
    </row>
    <row r="295" spans="4:19" s="62" customFormat="1" ht="9" customHeight="1">
      <c r="D295" s="12"/>
      <c r="E295" s="262"/>
      <c r="F295" s="262"/>
      <c r="G295" s="262"/>
      <c r="H295" s="262"/>
      <c r="I295" s="262"/>
      <c r="J295" s="220"/>
      <c r="K295" s="262"/>
      <c r="L295" s="262"/>
      <c r="M295" s="262"/>
      <c r="N295" s="262"/>
      <c r="O295" s="262"/>
      <c r="P295" s="262"/>
      <c r="Q295" s="262"/>
      <c r="R295" s="262"/>
      <c r="S295" s="262"/>
    </row>
    <row r="296" spans="4:19" s="62" customFormat="1" ht="9" customHeight="1">
      <c r="D296" s="12"/>
      <c r="E296" s="262"/>
      <c r="F296" s="262"/>
      <c r="G296" s="262"/>
      <c r="H296" s="262"/>
      <c r="I296" s="262"/>
      <c r="J296" s="220"/>
      <c r="K296" s="262"/>
      <c r="L296" s="262"/>
      <c r="M296" s="262"/>
      <c r="N296" s="262"/>
      <c r="O296" s="262"/>
      <c r="P296" s="262"/>
      <c r="Q296" s="262"/>
      <c r="R296" s="262"/>
      <c r="S296" s="262"/>
    </row>
    <row r="297" spans="4:19" s="62" customFormat="1" ht="9" customHeight="1">
      <c r="D297" s="12"/>
      <c r="E297" s="262"/>
      <c r="F297" s="262"/>
      <c r="G297" s="262"/>
      <c r="H297" s="262"/>
      <c r="I297" s="262"/>
      <c r="J297" s="220"/>
      <c r="K297" s="262"/>
      <c r="L297" s="262"/>
      <c r="M297" s="262"/>
      <c r="N297" s="262"/>
      <c r="O297" s="262"/>
      <c r="P297" s="262"/>
      <c r="Q297" s="262"/>
      <c r="R297" s="262"/>
      <c r="S297" s="262"/>
    </row>
    <row r="298" spans="4:19" s="62" customFormat="1" ht="9" customHeight="1">
      <c r="D298" s="12"/>
      <c r="E298" s="262"/>
      <c r="F298" s="262"/>
      <c r="G298" s="262"/>
      <c r="H298" s="262"/>
      <c r="I298" s="262"/>
      <c r="J298" s="220"/>
      <c r="K298" s="262"/>
      <c r="L298" s="262"/>
      <c r="M298" s="262"/>
      <c r="N298" s="262"/>
      <c r="O298" s="262"/>
      <c r="P298" s="262"/>
      <c r="Q298" s="262"/>
      <c r="R298" s="262"/>
      <c r="S298" s="262"/>
    </row>
    <row r="299" spans="4:19" s="62" customFormat="1" ht="9" customHeight="1">
      <c r="D299" s="12"/>
      <c r="E299" s="262"/>
      <c r="F299" s="262"/>
      <c r="G299" s="262"/>
      <c r="H299" s="262"/>
      <c r="I299" s="262"/>
      <c r="J299" s="220"/>
      <c r="K299" s="262"/>
      <c r="L299" s="262"/>
      <c r="M299" s="262"/>
      <c r="N299" s="262"/>
      <c r="O299" s="262"/>
      <c r="P299" s="262"/>
      <c r="Q299" s="262"/>
      <c r="R299" s="262"/>
      <c r="S299" s="262"/>
    </row>
    <row r="300" spans="4:19" s="62" customFormat="1" ht="9" customHeight="1">
      <c r="D300" s="12"/>
      <c r="E300" s="262"/>
      <c r="F300" s="262"/>
      <c r="G300" s="262"/>
      <c r="H300" s="262"/>
      <c r="I300" s="262"/>
      <c r="J300" s="220"/>
      <c r="K300" s="262"/>
      <c r="L300" s="262"/>
      <c r="M300" s="262"/>
      <c r="N300" s="262"/>
      <c r="O300" s="262"/>
      <c r="P300" s="262"/>
      <c r="Q300" s="262"/>
      <c r="R300" s="262"/>
      <c r="S300" s="262"/>
    </row>
    <row r="301" spans="4:19" s="62" customFormat="1" ht="9" customHeight="1">
      <c r="D301" s="12"/>
      <c r="E301" s="262"/>
      <c r="F301" s="262"/>
      <c r="G301" s="262"/>
      <c r="H301" s="262"/>
      <c r="I301" s="262"/>
      <c r="J301" s="220"/>
      <c r="K301" s="262"/>
      <c r="L301" s="262"/>
      <c r="M301" s="262"/>
      <c r="N301" s="262"/>
      <c r="O301" s="262"/>
      <c r="P301" s="262"/>
      <c r="Q301" s="262"/>
      <c r="R301" s="262"/>
      <c r="S301" s="262"/>
    </row>
    <row r="302" spans="4:19" s="62" customFormat="1" ht="9" customHeight="1">
      <c r="D302" s="12"/>
      <c r="E302" s="262"/>
      <c r="F302" s="262"/>
      <c r="G302" s="262"/>
      <c r="H302" s="262"/>
      <c r="I302" s="262"/>
      <c r="J302" s="220"/>
      <c r="K302" s="262"/>
      <c r="L302" s="262"/>
      <c r="M302" s="262"/>
      <c r="N302" s="262"/>
      <c r="O302" s="262"/>
      <c r="P302" s="262"/>
      <c r="Q302" s="262"/>
      <c r="R302" s="262"/>
      <c r="S302" s="262"/>
    </row>
    <row r="303" spans="4:19" s="62" customFormat="1" ht="9" customHeight="1">
      <c r="D303" s="12"/>
      <c r="E303" s="262"/>
      <c r="F303" s="262"/>
      <c r="G303" s="262"/>
      <c r="H303" s="262"/>
      <c r="I303" s="262"/>
      <c r="J303" s="220"/>
      <c r="K303" s="262"/>
      <c r="L303" s="262"/>
      <c r="M303" s="262"/>
      <c r="N303" s="262"/>
      <c r="O303" s="262"/>
      <c r="P303" s="262"/>
      <c r="Q303" s="262"/>
      <c r="R303" s="262"/>
      <c r="S303" s="262"/>
    </row>
    <row r="304" spans="4:19" s="62" customFormat="1" ht="9" customHeight="1">
      <c r="D304" s="12"/>
      <c r="E304" s="262"/>
      <c r="F304" s="262"/>
      <c r="G304" s="262"/>
      <c r="H304" s="262"/>
      <c r="I304" s="262"/>
      <c r="J304" s="220"/>
      <c r="K304" s="262"/>
      <c r="L304" s="262"/>
      <c r="M304" s="262"/>
      <c r="N304" s="262"/>
      <c r="O304" s="262"/>
      <c r="P304" s="262"/>
      <c r="Q304" s="262"/>
      <c r="R304" s="262"/>
      <c r="S304" s="262"/>
    </row>
    <row r="305" spans="4:19" s="62" customFormat="1" ht="9" customHeight="1">
      <c r="D305" s="12"/>
      <c r="E305" s="262"/>
      <c r="F305" s="262"/>
      <c r="G305" s="262"/>
      <c r="H305" s="262"/>
      <c r="I305" s="262"/>
      <c r="J305" s="220"/>
      <c r="K305" s="262"/>
      <c r="L305" s="262"/>
      <c r="M305" s="262"/>
      <c r="N305" s="262"/>
      <c r="O305" s="262"/>
      <c r="P305" s="262"/>
      <c r="Q305" s="262"/>
      <c r="R305" s="262"/>
      <c r="S305" s="262"/>
    </row>
    <row r="306" spans="4:19" s="62" customFormat="1" ht="9" customHeight="1">
      <c r="D306" s="12"/>
      <c r="E306" s="262"/>
      <c r="F306" s="262"/>
      <c r="G306" s="262"/>
      <c r="H306" s="262"/>
      <c r="I306" s="262"/>
      <c r="J306" s="220"/>
      <c r="K306" s="262"/>
      <c r="L306" s="262"/>
      <c r="M306" s="262"/>
      <c r="N306" s="262"/>
      <c r="O306" s="262"/>
      <c r="P306" s="262"/>
      <c r="Q306" s="262"/>
      <c r="R306" s="262"/>
      <c r="S306" s="262"/>
    </row>
    <row r="307" spans="4:19" s="62" customFormat="1" ht="9" customHeight="1">
      <c r="D307" s="12"/>
      <c r="E307" s="262"/>
      <c r="F307" s="262"/>
      <c r="G307" s="262"/>
      <c r="H307" s="262"/>
      <c r="I307" s="262"/>
      <c r="J307" s="220"/>
      <c r="K307" s="262"/>
      <c r="L307" s="262"/>
      <c r="M307" s="262"/>
      <c r="N307" s="262"/>
      <c r="O307" s="262"/>
      <c r="P307" s="262"/>
      <c r="Q307" s="262"/>
      <c r="R307" s="262"/>
      <c r="S307" s="262"/>
    </row>
    <row r="308" spans="4:19" s="62" customFormat="1" ht="9" customHeight="1">
      <c r="D308" s="12"/>
      <c r="E308" s="262"/>
      <c r="F308" s="262"/>
      <c r="G308" s="262"/>
      <c r="H308" s="262"/>
      <c r="I308" s="262"/>
      <c r="J308" s="220"/>
      <c r="K308" s="262"/>
      <c r="L308" s="262"/>
      <c r="M308" s="262"/>
      <c r="N308" s="262"/>
      <c r="O308" s="262"/>
      <c r="P308" s="262"/>
      <c r="Q308" s="262"/>
      <c r="R308" s="262"/>
      <c r="S308" s="262"/>
    </row>
    <row r="309" spans="4:19" s="62" customFormat="1" ht="9" customHeight="1">
      <c r="D309" s="12"/>
      <c r="E309" s="262"/>
      <c r="F309" s="262"/>
      <c r="G309" s="262"/>
      <c r="H309" s="262"/>
      <c r="I309" s="262"/>
      <c r="J309" s="220"/>
      <c r="K309" s="262"/>
      <c r="L309" s="262"/>
      <c r="M309" s="262"/>
      <c r="N309" s="262"/>
      <c r="O309" s="262"/>
      <c r="P309" s="262"/>
      <c r="Q309" s="262"/>
      <c r="R309" s="262"/>
      <c r="S309" s="262"/>
    </row>
    <row r="310" spans="4:19" s="62" customFormat="1" ht="9" customHeight="1">
      <c r="D310" s="12"/>
      <c r="E310" s="262"/>
      <c r="F310" s="262"/>
      <c r="G310" s="262"/>
      <c r="H310" s="262"/>
      <c r="I310" s="262"/>
      <c r="J310" s="220"/>
      <c r="K310" s="262"/>
      <c r="L310" s="262"/>
      <c r="M310" s="262"/>
      <c r="N310" s="262"/>
      <c r="O310" s="262"/>
      <c r="P310" s="262"/>
      <c r="Q310" s="262"/>
      <c r="R310" s="262"/>
      <c r="S310" s="262"/>
    </row>
    <row r="311" spans="4:19" s="62" customFormat="1" ht="9" customHeight="1">
      <c r="D311" s="12"/>
      <c r="E311" s="262"/>
      <c r="F311" s="262"/>
      <c r="G311" s="262"/>
      <c r="H311" s="262"/>
      <c r="I311" s="262"/>
      <c r="J311" s="220"/>
      <c r="K311" s="262"/>
      <c r="L311" s="262"/>
      <c r="M311" s="262"/>
      <c r="N311" s="262"/>
      <c r="O311" s="262"/>
      <c r="P311" s="262"/>
      <c r="Q311" s="262"/>
      <c r="R311" s="262"/>
      <c r="S311" s="262"/>
    </row>
    <row r="312" spans="4:19" s="62" customFormat="1" ht="9" customHeight="1">
      <c r="D312" s="12"/>
      <c r="E312" s="262"/>
      <c r="F312" s="262"/>
      <c r="G312" s="262"/>
      <c r="H312" s="262"/>
      <c r="I312" s="262"/>
      <c r="J312" s="220"/>
      <c r="K312" s="262"/>
      <c r="L312" s="262"/>
      <c r="M312" s="262"/>
      <c r="N312" s="262"/>
      <c r="O312" s="262"/>
      <c r="P312" s="262"/>
      <c r="Q312" s="262"/>
      <c r="R312" s="262"/>
      <c r="S312" s="262"/>
    </row>
    <row r="313" spans="4:19" s="62" customFormat="1" ht="9" customHeight="1">
      <c r="D313" s="12"/>
      <c r="E313" s="262"/>
      <c r="F313" s="262"/>
      <c r="G313" s="262"/>
      <c r="H313" s="262"/>
      <c r="I313" s="262"/>
      <c r="J313" s="220"/>
      <c r="K313" s="262"/>
      <c r="L313" s="262"/>
      <c r="M313" s="262"/>
      <c r="N313" s="262"/>
      <c r="O313" s="262"/>
      <c r="P313" s="262"/>
      <c r="Q313" s="262"/>
      <c r="R313" s="262"/>
      <c r="S313" s="262"/>
    </row>
    <row r="314" spans="4:19" s="62" customFormat="1" ht="9" customHeight="1">
      <c r="D314" s="12"/>
      <c r="E314" s="262"/>
      <c r="F314" s="262"/>
      <c r="G314" s="262"/>
      <c r="H314" s="262"/>
      <c r="I314" s="262"/>
      <c r="J314" s="220"/>
      <c r="K314" s="262"/>
      <c r="L314" s="262"/>
      <c r="M314" s="262"/>
      <c r="N314" s="262"/>
      <c r="O314" s="262"/>
      <c r="P314" s="262"/>
      <c r="Q314" s="262"/>
      <c r="R314" s="262"/>
      <c r="S314" s="262"/>
    </row>
    <row r="315" spans="4:19" s="62" customFormat="1" ht="9" customHeight="1">
      <c r="D315" s="12"/>
      <c r="E315" s="262"/>
      <c r="F315" s="262"/>
      <c r="G315" s="262"/>
      <c r="H315" s="262"/>
      <c r="I315" s="262"/>
      <c r="J315" s="220"/>
      <c r="K315" s="262"/>
      <c r="L315" s="262"/>
      <c r="M315" s="262"/>
      <c r="N315" s="262"/>
      <c r="O315" s="262"/>
      <c r="P315" s="262"/>
      <c r="Q315" s="262"/>
      <c r="R315" s="262"/>
      <c r="S315" s="262"/>
    </row>
    <row r="316" spans="4:19" s="62" customFormat="1" ht="9" customHeight="1">
      <c r="D316" s="12"/>
      <c r="E316" s="262"/>
      <c r="F316" s="262"/>
      <c r="G316" s="262"/>
      <c r="H316" s="262"/>
      <c r="I316" s="262"/>
      <c r="J316" s="220"/>
      <c r="K316" s="262"/>
      <c r="L316" s="262"/>
      <c r="M316" s="262"/>
      <c r="N316" s="262"/>
      <c r="O316" s="262"/>
      <c r="P316" s="262"/>
      <c r="Q316" s="262"/>
      <c r="R316" s="262"/>
      <c r="S316" s="262"/>
    </row>
    <row r="317" spans="4:19" s="62" customFormat="1" ht="9" customHeight="1">
      <c r="D317" s="12"/>
      <c r="E317" s="262"/>
      <c r="F317" s="262"/>
      <c r="G317" s="262"/>
      <c r="H317" s="262"/>
      <c r="I317" s="262"/>
      <c r="J317" s="220"/>
      <c r="K317" s="262"/>
      <c r="L317" s="262"/>
      <c r="M317" s="262"/>
      <c r="N317" s="262"/>
      <c r="O317" s="262"/>
      <c r="P317" s="262"/>
      <c r="Q317" s="262"/>
      <c r="R317" s="262"/>
      <c r="S317" s="262"/>
    </row>
    <row r="318" spans="4:19" s="62" customFormat="1" ht="9" customHeight="1">
      <c r="D318" s="12"/>
      <c r="E318" s="262"/>
      <c r="F318" s="262"/>
      <c r="G318" s="262"/>
      <c r="H318" s="262"/>
      <c r="I318" s="262"/>
      <c r="J318" s="220"/>
      <c r="K318" s="262"/>
      <c r="L318" s="262"/>
      <c r="M318" s="262"/>
      <c r="N318" s="262"/>
      <c r="O318" s="262"/>
      <c r="P318" s="262"/>
      <c r="Q318" s="262"/>
      <c r="R318" s="262"/>
      <c r="S318" s="262"/>
    </row>
    <row r="319" spans="4:19" s="62" customFormat="1" ht="9" customHeight="1">
      <c r="D319" s="12"/>
      <c r="E319" s="262"/>
      <c r="F319" s="262"/>
      <c r="G319" s="262"/>
      <c r="H319" s="262"/>
      <c r="I319" s="262"/>
      <c r="J319" s="220"/>
      <c r="K319" s="262"/>
      <c r="L319" s="262"/>
      <c r="M319" s="262"/>
      <c r="N319" s="262"/>
      <c r="O319" s="262"/>
      <c r="P319" s="262"/>
      <c r="Q319" s="262"/>
      <c r="R319" s="262"/>
      <c r="S319" s="262"/>
    </row>
    <row r="320" spans="4:19" s="62" customFormat="1" ht="9" customHeight="1">
      <c r="D320" s="12"/>
      <c r="E320" s="262"/>
      <c r="F320" s="262"/>
      <c r="G320" s="262"/>
      <c r="H320" s="262"/>
      <c r="I320" s="262"/>
      <c r="J320" s="220"/>
      <c r="K320" s="262"/>
      <c r="L320" s="262"/>
      <c r="M320" s="262"/>
      <c r="N320" s="262"/>
      <c r="O320" s="262"/>
      <c r="P320" s="262"/>
      <c r="Q320" s="262"/>
      <c r="R320" s="262"/>
      <c r="S320" s="262"/>
    </row>
    <row r="321" spans="4:19" s="62" customFormat="1" ht="9" customHeight="1">
      <c r="D321" s="12"/>
      <c r="E321" s="262"/>
      <c r="F321" s="262"/>
      <c r="G321" s="262"/>
      <c r="H321" s="262"/>
      <c r="I321" s="262"/>
      <c r="J321" s="220"/>
      <c r="K321" s="262"/>
      <c r="L321" s="262"/>
      <c r="M321" s="262"/>
      <c r="N321" s="262"/>
      <c r="O321" s="262"/>
      <c r="P321" s="262"/>
      <c r="Q321" s="262"/>
      <c r="R321" s="262"/>
      <c r="S321" s="262"/>
    </row>
    <row r="322" spans="4:19" s="62" customFormat="1" ht="9" customHeight="1">
      <c r="D322" s="12"/>
      <c r="E322" s="262"/>
      <c r="F322" s="262"/>
      <c r="G322" s="262"/>
      <c r="H322" s="262"/>
      <c r="I322" s="262"/>
      <c r="J322" s="220"/>
      <c r="K322" s="262"/>
      <c r="L322" s="262"/>
      <c r="M322" s="262"/>
      <c r="N322" s="262"/>
      <c r="O322" s="262"/>
      <c r="P322" s="262"/>
      <c r="Q322" s="262"/>
      <c r="R322" s="262"/>
      <c r="S322" s="262"/>
    </row>
    <row r="323" spans="4:19" s="62" customFormat="1" ht="9" customHeight="1">
      <c r="D323" s="12"/>
      <c r="E323" s="262"/>
      <c r="F323" s="262"/>
      <c r="G323" s="262"/>
      <c r="H323" s="262"/>
      <c r="I323" s="262"/>
      <c r="J323" s="220"/>
      <c r="K323" s="262"/>
      <c r="L323" s="262"/>
      <c r="M323" s="262"/>
      <c r="N323" s="262"/>
      <c r="O323" s="262"/>
      <c r="P323" s="262"/>
      <c r="Q323" s="262"/>
      <c r="R323" s="262"/>
      <c r="S323" s="262"/>
    </row>
    <row r="324" spans="4:19" s="62" customFormat="1" ht="9" customHeight="1">
      <c r="D324" s="12"/>
      <c r="E324" s="262"/>
      <c r="F324" s="262"/>
      <c r="G324" s="262"/>
      <c r="H324" s="262"/>
      <c r="I324" s="262"/>
      <c r="J324" s="220"/>
      <c r="K324" s="262"/>
      <c r="L324" s="262"/>
      <c r="M324" s="262"/>
      <c r="N324" s="262"/>
      <c r="O324" s="262"/>
      <c r="P324" s="262"/>
      <c r="Q324" s="262"/>
      <c r="R324" s="262"/>
      <c r="S324" s="262"/>
    </row>
    <row r="325" spans="4:19" s="62" customFormat="1" ht="9" customHeight="1">
      <c r="D325" s="12"/>
      <c r="E325" s="262"/>
      <c r="F325" s="262"/>
      <c r="G325" s="262"/>
      <c r="H325" s="262"/>
      <c r="I325" s="262"/>
      <c r="J325" s="220"/>
      <c r="K325" s="262"/>
      <c r="L325" s="262"/>
      <c r="M325" s="262"/>
      <c r="N325" s="262"/>
      <c r="O325" s="262"/>
      <c r="P325" s="262"/>
      <c r="Q325" s="262"/>
      <c r="R325" s="262"/>
      <c r="S325" s="262"/>
    </row>
    <row r="326" spans="4:19" s="62" customFormat="1" ht="9" customHeight="1">
      <c r="D326" s="12"/>
      <c r="E326" s="262"/>
      <c r="F326" s="262"/>
      <c r="G326" s="262"/>
      <c r="H326" s="262"/>
      <c r="I326" s="262"/>
      <c r="J326" s="220"/>
      <c r="K326" s="262"/>
      <c r="L326" s="262"/>
      <c r="M326" s="262"/>
      <c r="N326" s="262"/>
      <c r="O326" s="262"/>
      <c r="P326" s="262"/>
      <c r="Q326" s="262"/>
      <c r="R326" s="262"/>
      <c r="S326" s="262"/>
    </row>
    <row r="327" spans="4:19" s="62" customFormat="1" ht="9" customHeight="1">
      <c r="D327" s="12"/>
      <c r="E327" s="262"/>
      <c r="F327" s="262"/>
      <c r="G327" s="262"/>
      <c r="H327" s="262"/>
      <c r="I327" s="262"/>
      <c r="J327" s="220"/>
      <c r="K327" s="262"/>
      <c r="L327" s="262"/>
      <c r="M327" s="262"/>
      <c r="N327" s="262"/>
      <c r="O327" s="262"/>
      <c r="P327" s="262"/>
      <c r="Q327" s="262"/>
      <c r="R327" s="262"/>
      <c r="S327" s="262"/>
    </row>
    <row r="328" spans="4:19" s="62" customFormat="1" ht="9" customHeight="1">
      <c r="D328" s="12"/>
      <c r="E328" s="262"/>
      <c r="F328" s="262"/>
      <c r="G328" s="262"/>
      <c r="H328" s="262"/>
      <c r="I328" s="262"/>
      <c r="J328" s="220"/>
      <c r="K328" s="262"/>
      <c r="L328" s="262"/>
      <c r="M328" s="262"/>
      <c r="N328" s="262"/>
      <c r="O328" s="262"/>
      <c r="P328" s="262"/>
      <c r="Q328" s="262"/>
      <c r="R328" s="262"/>
      <c r="S328" s="262"/>
    </row>
    <row r="329" spans="4:19" s="62" customFormat="1" ht="9" customHeight="1">
      <c r="D329" s="12"/>
      <c r="E329" s="262"/>
      <c r="F329" s="262"/>
      <c r="G329" s="262"/>
      <c r="H329" s="262"/>
      <c r="I329" s="262"/>
      <c r="J329" s="220"/>
      <c r="K329" s="262"/>
      <c r="L329" s="262"/>
      <c r="M329" s="262"/>
      <c r="N329" s="262"/>
      <c r="O329" s="262"/>
      <c r="P329" s="262"/>
      <c r="Q329" s="262"/>
      <c r="R329" s="262"/>
      <c r="S329" s="262"/>
    </row>
    <row r="330" spans="4:19" s="62" customFormat="1" ht="9" customHeight="1">
      <c r="D330" s="12"/>
      <c r="E330" s="262"/>
      <c r="F330" s="262"/>
      <c r="G330" s="262"/>
      <c r="H330" s="262"/>
      <c r="I330" s="262"/>
      <c r="J330" s="220"/>
      <c r="K330" s="262"/>
      <c r="L330" s="262"/>
      <c r="M330" s="262"/>
      <c r="N330" s="262"/>
      <c r="O330" s="262"/>
      <c r="P330" s="262"/>
      <c r="Q330" s="262"/>
      <c r="R330" s="262"/>
      <c r="S330" s="262"/>
    </row>
    <row r="331" spans="4:19" s="62" customFormat="1" ht="9" customHeight="1">
      <c r="D331" s="12"/>
      <c r="E331" s="262"/>
      <c r="F331" s="262"/>
      <c r="G331" s="262"/>
      <c r="H331" s="262"/>
      <c r="I331" s="262"/>
      <c r="J331" s="220"/>
      <c r="K331" s="262"/>
      <c r="L331" s="262"/>
      <c r="M331" s="262"/>
      <c r="N331" s="262"/>
      <c r="O331" s="262"/>
      <c r="P331" s="262"/>
      <c r="Q331" s="262"/>
      <c r="R331" s="262"/>
      <c r="S331" s="262"/>
    </row>
    <row r="332" spans="4:19" s="62" customFormat="1" ht="9" customHeight="1">
      <c r="D332" s="12"/>
      <c r="E332" s="262"/>
      <c r="F332" s="262"/>
      <c r="G332" s="262"/>
      <c r="H332" s="262"/>
      <c r="I332" s="262"/>
      <c r="J332" s="220"/>
      <c r="K332" s="262"/>
      <c r="L332" s="262"/>
      <c r="M332" s="262"/>
      <c r="N332" s="262"/>
      <c r="O332" s="262"/>
      <c r="P332" s="262"/>
      <c r="Q332" s="262"/>
      <c r="R332" s="262"/>
      <c r="S332" s="262"/>
    </row>
    <row r="333" spans="4:19" s="62" customFormat="1" ht="9" customHeight="1">
      <c r="D333" s="12"/>
      <c r="E333" s="262"/>
      <c r="F333" s="262"/>
      <c r="G333" s="262"/>
      <c r="H333" s="262"/>
      <c r="I333" s="262"/>
      <c r="J333" s="220"/>
      <c r="K333" s="262"/>
      <c r="L333" s="262"/>
      <c r="M333" s="262"/>
      <c r="N333" s="262"/>
      <c r="O333" s="262"/>
      <c r="P333" s="262"/>
      <c r="Q333" s="262"/>
      <c r="R333" s="262"/>
      <c r="S333" s="262"/>
    </row>
    <row r="334" spans="4:19" s="62" customFormat="1" ht="9" customHeight="1">
      <c r="D334" s="12"/>
      <c r="E334" s="262"/>
      <c r="F334" s="262"/>
      <c r="G334" s="262"/>
      <c r="H334" s="262"/>
      <c r="I334" s="262"/>
      <c r="J334" s="220"/>
      <c r="K334" s="262"/>
      <c r="L334" s="262"/>
      <c r="M334" s="262"/>
      <c r="N334" s="262"/>
      <c r="O334" s="262"/>
      <c r="P334" s="262"/>
      <c r="Q334" s="262"/>
      <c r="R334" s="262"/>
      <c r="S334" s="262"/>
    </row>
    <row r="335" spans="4:19" s="62" customFormat="1" ht="9" customHeight="1">
      <c r="D335" s="12"/>
      <c r="E335" s="262"/>
      <c r="F335" s="262"/>
      <c r="G335" s="262"/>
      <c r="H335" s="262"/>
      <c r="I335" s="262"/>
      <c r="J335" s="220"/>
      <c r="K335" s="262"/>
      <c r="L335" s="262"/>
      <c r="M335" s="262"/>
      <c r="N335" s="262"/>
      <c r="O335" s="262"/>
      <c r="P335" s="262"/>
      <c r="Q335" s="262"/>
      <c r="R335" s="262"/>
      <c r="S335" s="262"/>
    </row>
    <row r="336" spans="4:19" s="62" customFormat="1" ht="9" customHeight="1">
      <c r="D336" s="12"/>
      <c r="E336" s="262"/>
      <c r="F336" s="262"/>
      <c r="G336" s="262"/>
      <c r="H336" s="262"/>
      <c r="I336" s="262"/>
      <c r="J336" s="220"/>
      <c r="K336" s="262"/>
      <c r="L336" s="262"/>
      <c r="M336" s="262"/>
      <c r="N336" s="262"/>
      <c r="O336" s="262"/>
      <c r="P336" s="262"/>
      <c r="Q336" s="262"/>
      <c r="R336" s="262"/>
      <c r="S336" s="262"/>
    </row>
    <row r="337" spans="4:19" s="62" customFormat="1" ht="9" customHeight="1">
      <c r="D337" s="12"/>
      <c r="E337" s="262"/>
      <c r="F337" s="262"/>
      <c r="G337" s="262"/>
      <c r="H337" s="262"/>
      <c r="I337" s="262"/>
      <c r="J337" s="220"/>
      <c r="K337" s="262"/>
      <c r="L337" s="262"/>
      <c r="M337" s="262"/>
      <c r="N337" s="262"/>
      <c r="O337" s="262"/>
      <c r="P337" s="262"/>
      <c r="Q337" s="262"/>
      <c r="R337" s="262"/>
      <c r="S337" s="262"/>
    </row>
    <row r="338" spans="4:19" s="62" customFormat="1" ht="9" customHeight="1">
      <c r="D338" s="12"/>
      <c r="E338" s="262"/>
      <c r="F338" s="262"/>
      <c r="G338" s="262"/>
      <c r="H338" s="262"/>
      <c r="I338" s="262"/>
      <c r="J338" s="220"/>
      <c r="K338" s="262"/>
      <c r="L338" s="262"/>
      <c r="M338" s="262"/>
      <c r="N338" s="262"/>
      <c r="O338" s="262"/>
      <c r="P338" s="262"/>
      <c r="Q338" s="262"/>
      <c r="R338" s="262"/>
      <c r="S338" s="262"/>
    </row>
    <row r="339" spans="4:19" s="62" customFormat="1" ht="9" customHeight="1">
      <c r="D339" s="12"/>
      <c r="E339" s="262"/>
      <c r="F339" s="262"/>
      <c r="G339" s="262"/>
      <c r="H339" s="262"/>
      <c r="I339" s="262"/>
      <c r="J339" s="220"/>
      <c r="K339" s="262"/>
      <c r="L339" s="262"/>
      <c r="M339" s="262"/>
      <c r="N339" s="262"/>
      <c r="O339" s="262"/>
      <c r="P339" s="262"/>
      <c r="Q339" s="262"/>
      <c r="R339" s="262"/>
      <c r="S339" s="262"/>
    </row>
    <row r="340" spans="4:19" s="62" customFormat="1" ht="9" customHeight="1">
      <c r="D340" s="12"/>
      <c r="E340" s="262"/>
      <c r="F340" s="262"/>
      <c r="G340" s="262"/>
      <c r="H340" s="262"/>
      <c r="I340" s="262"/>
      <c r="J340" s="220"/>
      <c r="K340" s="262"/>
      <c r="L340" s="262"/>
      <c r="M340" s="262"/>
      <c r="N340" s="262"/>
      <c r="O340" s="262"/>
      <c r="P340" s="262"/>
      <c r="Q340" s="262"/>
      <c r="R340" s="262"/>
      <c r="S340" s="262"/>
    </row>
    <row r="341" spans="4:19" s="62" customFormat="1" ht="9" customHeight="1">
      <c r="D341" s="12"/>
      <c r="E341" s="262"/>
      <c r="F341" s="262"/>
      <c r="G341" s="262"/>
      <c r="H341" s="262"/>
      <c r="I341" s="262"/>
      <c r="J341" s="220"/>
      <c r="K341" s="262"/>
      <c r="L341" s="262"/>
      <c r="M341" s="262"/>
      <c r="N341" s="262"/>
      <c r="O341" s="262"/>
      <c r="P341" s="262"/>
      <c r="Q341" s="262"/>
      <c r="R341" s="262"/>
      <c r="S341" s="262"/>
    </row>
    <row r="342" spans="4:19" s="62" customFormat="1" ht="9" customHeight="1">
      <c r="D342" s="12"/>
      <c r="E342" s="262"/>
      <c r="F342" s="262"/>
      <c r="G342" s="262"/>
      <c r="H342" s="262"/>
      <c r="I342" s="262"/>
      <c r="J342" s="220"/>
      <c r="K342" s="262"/>
      <c r="L342" s="262"/>
      <c r="M342" s="262"/>
      <c r="N342" s="262"/>
      <c r="O342" s="262"/>
      <c r="P342" s="262"/>
      <c r="Q342" s="262"/>
      <c r="R342" s="262"/>
      <c r="S342" s="262"/>
    </row>
    <row r="343" spans="4:19" s="62" customFormat="1" ht="9" customHeight="1">
      <c r="D343" s="12"/>
      <c r="E343" s="262"/>
      <c r="F343" s="262"/>
      <c r="G343" s="262"/>
      <c r="H343" s="262"/>
      <c r="I343" s="262"/>
      <c r="J343" s="220"/>
      <c r="K343" s="262"/>
      <c r="L343" s="262"/>
      <c r="M343" s="262"/>
      <c r="N343" s="262"/>
      <c r="O343" s="262"/>
      <c r="P343" s="262"/>
      <c r="Q343" s="262"/>
      <c r="R343" s="262"/>
      <c r="S343" s="262"/>
    </row>
    <row r="344" spans="4:19" s="62" customFormat="1" ht="9" customHeight="1">
      <c r="D344" s="12"/>
      <c r="E344" s="262"/>
      <c r="F344" s="262"/>
      <c r="G344" s="262"/>
      <c r="H344" s="262"/>
      <c r="I344" s="262"/>
      <c r="J344" s="220"/>
      <c r="K344" s="262"/>
      <c r="L344" s="262"/>
      <c r="M344" s="262"/>
      <c r="N344" s="262"/>
      <c r="O344" s="262"/>
      <c r="P344" s="262"/>
      <c r="Q344" s="262"/>
      <c r="R344" s="262"/>
      <c r="S344" s="262"/>
    </row>
    <row r="345" spans="4:19" s="62" customFormat="1" ht="9" customHeight="1">
      <c r="D345" s="12"/>
      <c r="E345" s="262"/>
      <c r="F345" s="262"/>
      <c r="G345" s="262"/>
      <c r="H345" s="262"/>
      <c r="I345" s="262"/>
      <c r="J345" s="220"/>
      <c r="K345" s="262"/>
      <c r="L345" s="262"/>
      <c r="M345" s="262"/>
      <c r="N345" s="262"/>
      <c r="O345" s="262"/>
      <c r="P345" s="262"/>
      <c r="Q345" s="262"/>
      <c r="R345" s="262"/>
      <c r="S345" s="262"/>
    </row>
    <row r="346" spans="4:19" s="62" customFormat="1" ht="9" customHeight="1">
      <c r="D346" s="12"/>
      <c r="E346" s="262"/>
      <c r="F346" s="262"/>
      <c r="G346" s="262"/>
      <c r="H346" s="262"/>
      <c r="I346" s="262"/>
      <c r="J346" s="220"/>
      <c r="K346" s="262"/>
      <c r="L346" s="262"/>
      <c r="M346" s="262"/>
      <c r="N346" s="262"/>
      <c r="O346" s="262"/>
      <c r="P346" s="262"/>
      <c r="Q346" s="262"/>
      <c r="R346" s="262"/>
      <c r="S346" s="262"/>
    </row>
    <row r="347" spans="4:19" s="62" customFormat="1" ht="9" customHeight="1">
      <c r="D347" s="12"/>
      <c r="E347" s="262"/>
      <c r="F347" s="262"/>
      <c r="G347" s="262"/>
      <c r="H347" s="262"/>
      <c r="I347" s="262"/>
      <c r="J347" s="220"/>
      <c r="K347" s="262"/>
      <c r="L347" s="262"/>
      <c r="M347" s="262"/>
      <c r="N347" s="262"/>
      <c r="O347" s="262"/>
      <c r="P347" s="262"/>
      <c r="Q347" s="262"/>
      <c r="R347" s="262"/>
      <c r="S347" s="262"/>
    </row>
    <row r="348" spans="4:19" s="62" customFormat="1" ht="9" customHeight="1">
      <c r="D348" s="12"/>
      <c r="E348" s="262"/>
      <c r="F348" s="262"/>
      <c r="G348" s="262"/>
      <c r="H348" s="262"/>
      <c r="I348" s="262"/>
      <c r="J348" s="220"/>
      <c r="K348" s="262"/>
      <c r="L348" s="262"/>
      <c r="M348" s="262"/>
      <c r="N348" s="262"/>
      <c r="O348" s="262"/>
      <c r="P348" s="262"/>
      <c r="Q348" s="262"/>
      <c r="R348" s="262"/>
      <c r="S348" s="262"/>
    </row>
    <row r="349" spans="4:19" s="62" customFormat="1" ht="9" customHeight="1">
      <c r="D349" s="12"/>
      <c r="E349" s="262"/>
      <c r="F349" s="262"/>
      <c r="G349" s="262"/>
      <c r="H349" s="262"/>
      <c r="I349" s="262"/>
      <c r="J349" s="220"/>
      <c r="K349" s="262"/>
      <c r="L349" s="262"/>
      <c r="M349" s="262"/>
      <c r="N349" s="262"/>
      <c r="O349" s="262"/>
      <c r="P349" s="262"/>
      <c r="Q349" s="262"/>
      <c r="R349" s="262"/>
      <c r="S349" s="262"/>
    </row>
    <row r="350" spans="4:19" s="62" customFormat="1" ht="9" customHeight="1">
      <c r="D350" s="12"/>
      <c r="E350" s="262"/>
      <c r="F350" s="262"/>
      <c r="G350" s="262"/>
      <c r="H350" s="262"/>
      <c r="I350" s="262"/>
      <c r="J350" s="220"/>
      <c r="K350" s="262"/>
      <c r="L350" s="262"/>
      <c r="M350" s="262"/>
      <c r="N350" s="262"/>
      <c r="O350" s="262"/>
      <c r="P350" s="262"/>
      <c r="Q350" s="262"/>
      <c r="R350" s="262"/>
      <c r="S350" s="262"/>
    </row>
    <row r="351" spans="4:19" s="62" customFormat="1" ht="9" customHeight="1">
      <c r="D351" s="12"/>
      <c r="E351" s="262"/>
      <c r="F351" s="262"/>
      <c r="G351" s="262"/>
      <c r="H351" s="262"/>
      <c r="I351" s="262"/>
      <c r="J351" s="220"/>
      <c r="K351" s="262"/>
      <c r="L351" s="262"/>
      <c r="M351" s="262"/>
      <c r="N351" s="262"/>
      <c r="O351" s="262"/>
      <c r="P351" s="262"/>
      <c r="Q351" s="262"/>
      <c r="R351" s="262"/>
      <c r="S351" s="262"/>
    </row>
    <row r="352" spans="4:19" s="62" customFormat="1" ht="9" customHeight="1">
      <c r="D352" s="12"/>
      <c r="E352" s="262"/>
      <c r="F352" s="262"/>
      <c r="G352" s="262"/>
      <c r="H352" s="262"/>
      <c r="I352" s="262"/>
      <c r="J352" s="220"/>
      <c r="K352" s="262"/>
      <c r="L352" s="262"/>
      <c r="M352" s="262"/>
      <c r="N352" s="262"/>
      <c r="O352" s="262"/>
      <c r="P352" s="262"/>
      <c r="Q352" s="262"/>
      <c r="R352" s="262"/>
      <c r="S352" s="262"/>
    </row>
    <row r="353" spans="4:19" s="62" customFormat="1" ht="9" customHeight="1">
      <c r="D353" s="12"/>
      <c r="E353" s="262"/>
      <c r="F353" s="262"/>
      <c r="G353" s="262"/>
      <c r="H353" s="262"/>
      <c r="I353" s="262"/>
      <c r="J353" s="220"/>
      <c r="K353" s="262"/>
      <c r="L353" s="262"/>
      <c r="M353" s="262"/>
      <c r="N353" s="262"/>
      <c r="O353" s="262"/>
      <c r="P353" s="262"/>
      <c r="Q353" s="262"/>
      <c r="R353" s="262"/>
      <c r="S353" s="262"/>
    </row>
    <row r="354" spans="4:19" s="62" customFormat="1" ht="9" customHeight="1">
      <c r="D354" s="12"/>
      <c r="E354" s="262"/>
      <c r="F354" s="262"/>
      <c r="G354" s="262"/>
      <c r="H354" s="262"/>
      <c r="I354" s="262"/>
      <c r="J354" s="220"/>
      <c r="K354" s="262"/>
      <c r="L354" s="262"/>
      <c r="M354" s="262"/>
      <c r="N354" s="262"/>
      <c r="O354" s="262"/>
      <c r="P354" s="262"/>
      <c r="Q354" s="262"/>
      <c r="R354" s="262"/>
      <c r="S354" s="262"/>
    </row>
    <row r="355" spans="4:19" s="62" customFormat="1" ht="9" customHeight="1">
      <c r="D355" s="12"/>
      <c r="E355" s="262"/>
      <c r="F355" s="262"/>
      <c r="G355" s="262"/>
      <c r="H355" s="262"/>
      <c r="I355" s="262"/>
      <c r="J355" s="220"/>
      <c r="K355" s="262"/>
      <c r="L355" s="262"/>
      <c r="M355" s="262"/>
      <c r="N355" s="262"/>
      <c r="O355" s="262"/>
      <c r="P355" s="262"/>
      <c r="Q355" s="262"/>
      <c r="R355" s="262"/>
      <c r="S355" s="262"/>
    </row>
    <row r="356" spans="4:19" s="62" customFormat="1" ht="9" customHeight="1">
      <c r="D356" s="12"/>
      <c r="E356" s="262"/>
      <c r="F356" s="262"/>
      <c r="G356" s="262"/>
      <c r="H356" s="262"/>
      <c r="I356" s="262"/>
      <c r="J356" s="220"/>
      <c r="K356" s="262"/>
      <c r="L356" s="262"/>
      <c r="M356" s="262"/>
      <c r="N356" s="262"/>
      <c r="O356" s="262"/>
      <c r="P356" s="262"/>
      <c r="Q356" s="262"/>
      <c r="R356" s="262"/>
      <c r="S356" s="262"/>
    </row>
    <row r="357" spans="4:19" s="62" customFormat="1" ht="9" customHeight="1">
      <c r="D357" s="12"/>
      <c r="E357" s="262"/>
      <c r="F357" s="262"/>
      <c r="G357" s="262"/>
      <c r="H357" s="262"/>
      <c r="I357" s="262"/>
      <c r="J357" s="220"/>
      <c r="K357" s="262"/>
      <c r="L357" s="262"/>
      <c r="M357" s="262"/>
      <c r="N357" s="262"/>
      <c r="O357" s="262"/>
      <c r="P357" s="262"/>
      <c r="Q357" s="262"/>
      <c r="R357" s="262"/>
      <c r="S357" s="262"/>
    </row>
    <row r="358" spans="4:19" s="62" customFormat="1" ht="9" customHeight="1">
      <c r="D358" s="12"/>
      <c r="E358" s="262"/>
      <c r="F358" s="262"/>
      <c r="G358" s="262"/>
      <c r="H358" s="262"/>
      <c r="I358" s="262"/>
      <c r="J358" s="220"/>
      <c r="K358" s="262"/>
      <c r="L358" s="262"/>
      <c r="M358" s="262"/>
      <c r="N358" s="262"/>
      <c r="O358" s="262"/>
      <c r="P358" s="262"/>
      <c r="Q358" s="262"/>
      <c r="R358" s="262"/>
      <c r="S358" s="262"/>
    </row>
    <row r="359" spans="4:19" s="62" customFormat="1" ht="9" customHeight="1">
      <c r="D359" s="12"/>
      <c r="E359" s="262"/>
      <c r="F359" s="262"/>
      <c r="G359" s="262"/>
      <c r="H359" s="262"/>
      <c r="I359" s="262"/>
      <c r="J359" s="220"/>
      <c r="K359" s="262"/>
      <c r="L359" s="262"/>
      <c r="M359" s="262"/>
      <c r="N359" s="262"/>
      <c r="O359" s="262"/>
      <c r="P359" s="262"/>
      <c r="Q359" s="262"/>
      <c r="R359" s="262"/>
      <c r="S359" s="262"/>
    </row>
    <row r="360" spans="4:19" s="62" customFormat="1" ht="9" customHeight="1">
      <c r="D360" s="12"/>
      <c r="E360" s="262"/>
      <c r="F360" s="262"/>
      <c r="G360" s="262"/>
      <c r="H360" s="262"/>
      <c r="I360" s="262"/>
      <c r="J360" s="220"/>
      <c r="K360" s="262"/>
      <c r="L360" s="262"/>
      <c r="M360" s="262"/>
      <c r="N360" s="262"/>
      <c r="O360" s="262"/>
      <c r="P360" s="262"/>
      <c r="Q360" s="262"/>
      <c r="R360" s="262"/>
      <c r="S360" s="262"/>
    </row>
    <row r="361" spans="4:19" s="62" customFormat="1" ht="9" customHeight="1">
      <c r="D361" s="12"/>
      <c r="E361" s="262"/>
      <c r="F361" s="262"/>
      <c r="G361" s="262"/>
      <c r="H361" s="262"/>
      <c r="I361" s="262"/>
      <c r="J361" s="220"/>
      <c r="K361" s="262"/>
      <c r="L361" s="262"/>
      <c r="M361" s="262"/>
      <c r="N361" s="262"/>
      <c r="O361" s="262"/>
      <c r="P361" s="262"/>
      <c r="Q361" s="262"/>
      <c r="R361" s="262"/>
      <c r="S361" s="262"/>
    </row>
    <row r="362" spans="4:19" s="62" customFormat="1" ht="9" customHeight="1">
      <c r="D362" s="12"/>
      <c r="E362" s="262"/>
      <c r="F362" s="262"/>
      <c r="G362" s="262"/>
      <c r="H362" s="262"/>
      <c r="I362" s="262"/>
      <c r="J362" s="220"/>
      <c r="K362" s="262"/>
      <c r="L362" s="262"/>
      <c r="M362" s="262"/>
      <c r="N362" s="262"/>
      <c r="O362" s="262"/>
      <c r="P362" s="262"/>
      <c r="Q362" s="262"/>
      <c r="R362" s="262"/>
      <c r="S362" s="262"/>
    </row>
    <row r="363" spans="4:19" s="62" customFormat="1" ht="9" customHeight="1">
      <c r="D363" s="12"/>
      <c r="E363" s="262"/>
      <c r="F363" s="262"/>
      <c r="G363" s="262"/>
      <c r="H363" s="262"/>
      <c r="I363" s="262"/>
      <c r="J363" s="220"/>
      <c r="K363" s="262"/>
      <c r="L363" s="262"/>
      <c r="M363" s="262"/>
      <c r="N363" s="262"/>
      <c r="O363" s="262"/>
      <c r="P363" s="262"/>
      <c r="Q363" s="262"/>
      <c r="R363" s="262"/>
      <c r="S363" s="262"/>
    </row>
    <row r="364" spans="4:19" s="62" customFormat="1" ht="9" customHeight="1">
      <c r="D364" s="12"/>
      <c r="E364" s="262"/>
      <c r="F364" s="262"/>
      <c r="G364" s="262"/>
      <c r="H364" s="262"/>
      <c r="I364" s="262"/>
      <c r="J364" s="220"/>
      <c r="K364" s="262"/>
      <c r="L364" s="262"/>
      <c r="M364" s="262"/>
      <c r="N364" s="262"/>
      <c r="O364" s="262"/>
      <c r="P364" s="262"/>
      <c r="Q364" s="262"/>
      <c r="R364" s="262"/>
      <c r="S364" s="262"/>
    </row>
    <row r="365" spans="4:19" s="62" customFormat="1" ht="9" customHeight="1">
      <c r="D365" s="12"/>
      <c r="E365" s="262"/>
      <c r="F365" s="262"/>
      <c r="G365" s="262"/>
      <c r="H365" s="262"/>
      <c r="I365" s="262"/>
      <c r="J365" s="220"/>
      <c r="K365" s="262"/>
      <c r="L365" s="262"/>
      <c r="M365" s="262"/>
      <c r="N365" s="262"/>
      <c r="O365" s="262"/>
      <c r="P365" s="262"/>
      <c r="Q365" s="262"/>
      <c r="R365" s="262"/>
      <c r="S365" s="262"/>
    </row>
    <row r="366" spans="4:19" s="62" customFormat="1" ht="9" customHeight="1">
      <c r="D366" s="12"/>
      <c r="E366" s="262"/>
      <c r="F366" s="262"/>
      <c r="G366" s="262"/>
      <c r="H366" s="262"/>
      <c r="I366" s="262"/>
      <c r="J366" s="220"/>
      <c r="K366" s="262"/>
      <c r="L366" s="262"/>
      <c r="M366" s="262"/>
      <c r="N366" s="262"/>
      <c r="O366" s="262"/>
      <c r="P366" s="262"/>
      <c r="Q366" s="262"/>
      <c r="R366" s="262"/>
      <c r="S366" s="262"/>
    </row>
    <row r="367" spans="4:19" s="62" customFormat="1" ht="9" customHeight="1">
      <c r="D367" s="12"/>
      <c r="E367" s="262"/>
      <c r="F367" s="262"/>
      <c r="G367" s="262"/>
      <c r="H367" s="262"/>
      <c r="I367" s="262"/>
      <c r="J367" s="220"/>
      <c r="K367" s="262"/>
      <c r="L367" s="262"/>
      <c r="M367" s="262"/>
      <c r="N367" s="262"/>
      <c r="O367" s="262"/>
      <c r="P367" s="262"/>
      <c r="Q367" s="262"/>
      <c r="R367" s="262"/>
      <c r="S367" s="262"/>
    </row>
    <row r="368" spans="4:19" s="62" customFormat="1" ht="9" customHeight="1">
      <c r="D368" s="12"/>
      <c r="E368" s="262"/>
      <c r="F368" s="262"/>
      <c r="G368" s="262"/>
      <c r="H368" s="262"/>
      <c r="I368" s="262"/>
      <c r="J368" s="220"/>
      <c r="K368" s="262"/>
      <c r="L368" s="262"/>
      <c r="M368" s="262"/>
      <c r="N368" s="262"/>
      <c r="O368" s="262"/>
      <c r="P368" s="262"/>
      <c r="Q368" s="262"/>
      <c r="R368" s="262"/>
      <c r="S368" s="262"/>
    </row>
    <row r="369" spans="4:19" s="62" customFormat="1" ht="9" customHeight="1">
      <c r="D369" s="12"/>
      <c r="E369" s="262"/>
      <c r="F369" s="262"/>
      <c r="G369" s="262"/>
      <c r="H369" s="262"/>
      <c r="I369" s="262"/>
      <c r="J369" s="220"/>
      <c r="K369" s="262"/>
      <c r="L369" s="262"/>
      <c r="M369" s="262"/>
      <c r="N369" s="262"/>
      <c r="O369" s="262"/>
      <c r="P369" s="262"/>
      <c r="Q369" s="262"/>
      <c r="R369" s="262"/>
      <c r="S369" s="262"/>
    </row>
    <row r="370" spans="4:19" s="62" customFormat="1" ht="9" customHeight="1">
      <c r="D370" s="12"/>
      <c r="E370" s="262"/>
      <c r="F370" s="262"/>
      <c r="G370" s="262"/>
      <c r="H370" s="262"/>
      <c r="I370" s="262"/>
      <c r="J370" s="220"/>
      <c r="K370" s="262"/>
      <c r="L370" s="262"/>
      <c r="M370" s="262"/>
      <c r="N370" s="262"/>
      <c r="O370" s="262"/>
      <c r="P370" s="262"/>
      <c r="Q370" s="262"/>
      <c r="R370" s="262"/>
      <c r="S370" s="262"/>
    </row>
    <row r="371" spans="4:19" s="62" customFormat="1" ht="9" customHeight="1">
      <c r="D371" s="12"/>
      <c r="E371" s="262"/>
      <c r="F371" s="262"/>
      <c r="G371" s="262"/>
      <c r="H371" s="262"/>
      <c r="I371" s="262"/>
      <c r="J371" s="220"/>
      <c r="K371" s="262"/>
      <c r="L371" s="262"/>
      <c r="M371" s="262"/>
      <c r="N371" s="262"/>
      <c r="O371" s="262"/>
      <c r="P371" s="262"/>
      <c r="Q371" s="262"/>
      <c r="R371" s="262"/>
      <c r="S371" s="262"/>
    </row>
    <row r="372" spans="4:19" s="62" customFormat="1" ht="9" customHeight="1">
      <c r="D372" s="12"/>
      <c r="E372" s="262"/>
      <c r="F372" s="262"/>
      <c r="G372" s="262"/>
      <c r="H372" s="262"/>
      <c r="I372" s="262"/>
      <c r="J372" s="220"/>
      <c r="K372" s="262"/>
      <c r="L372" s="262"/>
      <c r="M372" s="262"/>
      <c r="N372" s="262"/>
      <c r="O372" s="262"/>
      <c r="P372" s="262"/>
      <c r="Q372" s="262"/>
      <c r="R372" s="262"/>
      <c r="S372" s="262"/>
    </row>
    <row r="373" spans="4:19" s="62" customFormat="1" ht="9" customHeight="1">
      <c r="D373" s="12"/>
      <c r="E373" s="262"/>
      <c r="F373" s="262"/>
      <c r="G373" s="262"/>
      <c r="H373" s="262"/>
      <c r="I373" s="262"/>
      <c r="J373" s="220"/>
      <c r="K373" s="262"/>
      <c r="L373" s="262"/>
      <c r="M373" s="262"/>
      <c r="N373" s="262"/>
      <c r="O373" s="262"/>
      <c r="P373" s="262"/>
      <c r="Q373" s="262"/>
      <c r="R373" s="262"/>
      <c r="S373" s="262"/>
    </row>
    <row r="374" spans="4:19" s="62" customFormat="1" ht="9" customHeight="1">
      <c r="D374" s="12"/>
      <c r="E374" s="262"/>
      <c r="F374" s="262"/>
      <c r="G374" s="262"/>
      <c r="H374" s="262"/>
      <c r="I374" s="262"/>
      <c r="J374" s="220"/>
      <c r="K374" s="262"/>
      <c r="L374" s="262"/>
      <c r="M374" s="262"/>
      <c r="N374" s="262"/>
      <c r="O374" s="262"/>
      <c r="P374" s="262"/>
      <c r="Q374" s="262"/>
      <c r="R374" s="262"/>
      <c r="S374" s="262"/>
    </row>
    <row r="375" spans="4:19" s="62" customFormat="1" ht="9" customHeight="1">
      <c r="D375" s="12"/>
      <c r="E375" s="262"/>
      <c r="F375" s="262"/>
      <c r="G375" s="262"/>
      <c r="H375" s="262"/>
      <c r="I375" s="262"/>
      <c r="J375" s="220"/>
      <c r="K375" s="262"/>
      <c r="L375" s="262"/>
      <c r="M375" s="262"/>
      <c r="N375" s="262"/>
      <c r="O375" s="262"/>
      <c r="P375" s="262"/>
      <c r="Q375" s="262"/>
      <c r="R375" s="262"/>
      <c r="S375" s="262"/>
    </row>
    <row r="376" spans="4:19" s="62" customFormat="1" ht="9" customHeight="1">
      <c r="D376" s="12"/>
      <c r="E376" s="262"/>
      <c r="F376" s="262"/>
      <c r="G376" s="262"/>
      <c r="H376" s="262"/>
      <c r="I376" s="262"/>
      <c r="J376" s="220"/>
      <c r="K376" s="262"/>
      <c r="L376" s="262"/>
      <c r="M376" s="262"/>
      <c r="N376" s="262"/>
      <c r="O376" s="262"/>
      <c r="P376" s="262"/>
      <c r="Q376" s="262"/>
      <c r="R376" s="262"/>
      <c r="S376" s="262"/>
    </row>
    <row r="377" spans="4:19" s="62" customFormat="1" ht="9" customHeight="1">
      <c r="D377" s="12"/>
      <c r="E377" s="262"/>
      <c r="F377" s="262"/>
      <c r="G377" s="262"/>
      <c r="H377" s="262"/>
      <c r="I377" s="262"/>
      <c r="J377" s="220"/>
      <c r="K377" s="262"/>
      <c r="L377" s="262"/>
      <c r="M377" s="262"/>
      <c r="N377" s="262"/>
      <c r="O377" s="262"/>
      <c r="P377" s="262"/>
      <c r="Q377" s="262"/>
      <c r="R377" s="262"/>
      <c r="S377" s="262"/>
    </row>
    <row r="378" spans="4:19" s="62" customFormat="1" ht="9" customHeight="1">
      <c r="D378" s="12"/>
      <c r="E378" s="262"/>
      <c r="F378" s="262"/>
      <c r="G378" s="262"/>
      <c r="H378" s="262"/>
      <c r="I378" s="262"/>
      <c r="J378" s="220"/>
      <c r="K378" s="262"/>
      <c r="L378" s="262"/>
      <c r="M378" s="262"/>
      <c r="N378" s="262"/>
      <c r="O378" s="262"/>
      <c r="P378" s="262"/>
      <c r="Q378" s="262"/>
      <c r="R378" s="262"/>
      <c r="S378" s="262"/>
    </row>
    <row r="379" spans="4:19" s="62" customFormat="1" ht="9" customHeight="1">
      <c r="D379" s="12"/>
      <c r="E379" s="262"/>
      <c r="F379" s="262"/>
      <c r="G379" s="262"/>
      <c r="H379" s="262"/>
      <c r="I379" s="262"/>
      <c r="J379" s="220"/>
      <c r="K379" s="262"/>
      <c r="L379" s="262"/>
      <c r="M379" s="262"/>
      <c r="N379" s="262"/>
      <c r="O379" s="262"/>
      <c r="P379" s="262"/>
      <c r="Q379" s="262"/>
      <c r="R379" s="262"/>
      <c r="S379" s="262"/>
    </row>
    <row r="380" spans="4:19" s="62" customFormat="1" ht="9" customHeight="1">
      <c r="D380" s="12"/>
      <c r="E380" s="262"/>
      <c r="F380" s="262"/>
      <c r="G380" s="262"/>
      <c r="H380" s="262"/>
      <c r="I380" s="262"/>
      <c r="J380" s="220"/>
      <c r="K380" s="262"/>
      <c r="L380" s="262"/>
      <c r="M380" s="262"/>
      <c r="N380" s="262"/>
      <c r="O380" s="262"/>
      <c r="P380" s="262"/>
      <c r="Q380" s="262"/>
      <c r="R380" s="262"/>
      <c r="S380" s="262"/>
    </row>
    <row r="381" spans="4:19" s="62" customFormat="1" ht="9" customHeight="1">
      <c r="D381" s="12"/>
      <c r="E381" s="262"/>
      <c r="F381" s="262"/>
      <c r="G381" s="262"/>
      <c r="H381" s="262"/>
      <c r="I381" s="262"/>
      <c r="J381" s="220"/>
      <c r="K381" s="262"/>
      <c r="L381" s="262"/>
      <c r="M381" s="262"/>
      <c r="N381" s="262"/>
      <c r="O381" s="262"/>
      <c r="P381" s="262"/>
      <c r="Q381" s="262"/>
      <c r="R381" s="262"/>
      <c r="S381" s="262"/>
    </row>
    <row r="382" spans="4:19" s="62" customFormat="1" ht="9" customHeight="1">
      <c r="D382" s="12"/>
      <c r="E382" s="262"/>
      <c r="F382" s="262"/>
      <c r="G382" s="262"/>
      <c r="H382" s="262"/>
      <c r="I382" s="262"/>
      <c r="J382" s="220"/>
      <c r="K382" s="262"/>
      <c r="L382" s="262"/>
      <c r="M382" s="262"/>
      <c r="N382" s="262"/>
      <c r="O382" s="262"/>
      <c r="P382" s="262"/>
      <c r="Q382" s="262"/>
      <c r="R382" s="262"/>
      <c r="S382" s="262"/>
    </row>
    <row r="383" spans="4:19" s="62" customFormat="1" ht="9" customHeight="1">
      <c r="D383" s="12"/>
      <c r="E383" s="262"/>
      <c r="F383" s="262"/>
      <c r="G383" s="262"/>
      <c r="H383" s="262"/>
      <c r="I383" s="262"/>
      <c r="J383" s="220"/>
      <c r="K383" s="262"/>
      <c r="L383" s="262"/>
      <c r="M383" s="262"/>
      <c r="N383" s="262"/>
      <c r="O383" s="262"/>
      <c r="P383" s="262"/>
      <c r="Q383" s="262"/>
      <c r="R383" s="262"/>
      <c r="S383" s="262"/>
    </row>
    <row r="384" spans="4:19" s="62" customFormat="1" ht="9" customHeight="1">
      <c r="D384" s="12"/>
      <c r="E384" s="262"/>
      <c r="F384" s="262"/>
      <c r="G384" s="262"/>
      <c r="H384" s="262"/>
      <c r="I384" s="262"/>
      <c r="J384" s="220"/>
      <c r="K384" s="262"/>
      <c r="L384" s="262"/>
      <c r="M384" s="262"/>
      <c r="N384" s="262"/>
      <c r="O384" s="262"/>
      <c r="P384" s="262"/>
      <c r="Q384" s="262"/>
      <c r="R384" s="262"/>
      <c r="S384" s="262"/>
    </row>
    <row r="385" spans="4:19" s="62" customFormat="1" ht="9" customHeight="1">
      <c r="D385" s="12"/>
      <c r="E385" s="262"/>
      <c r="F385" s="262"/>
      <c r="G385" s="262"/>
      <c r="H385" s="262"/>
      <c r="I385" s="262"/>
      <c r="J385" s="220"/>
      <c r="K385" s="262"/>
      <c r="L385" s="262"/>
      <c r="M385" s="262"/>
      <c r="N385" s="262"/>
      <c r="O385" s="262"/>
      <c r="P385" s="262"/>
      <c r="Q385" s="262"/>
      <c r="R385" s="262"/>
      <c r="S385" s="262"/>
    </row>
    <row r="386" spans="4:19" s="62" customFormat="1" ht="9" customHeight="1">
      <c r="D386" s="12"/>
      <c r="E386" s="262"/>
      <c r="F386" s="262"/>
      <c r="G386" s="262"/>
      <c r="H386" s="262"/>
      <c r="I386" s="262"/>
      <c r="J386" s="220"/>
      <c r="K386" s="262"/>
      <c r="L386" s="262"/>
      <c r="M386" s="262"/>
      <c r="N386" s="262"/>
      <c r="O386" s="262"/>
      <c r="P386" s="262"/>
      <c r="Q386" s="262"/>
      <c r="R386" s="262"/>
      <c r="S386" s="262"/>
    </row>
    <row r="387" spans="4:19" s="62" customFormat="1" ht="9" customHeight="1">
      <c r="D387" s="12"/>
      <c r="E387" s="262"/>
      <c r="F387" s="262"/>
      <c r="G387" s="262"/>
      <c r="H387" s="262"/>
      <c r="I387" s="262"/>
      <c r="J387" s="220"/>
      <c r="K387" s="262"/>
      <c r="L387" s="262"/>
      <c r="M387" s="262"/>
      <c r="N387" s="262"/>
      <c r="O387" s="262"/>
      <c r="P387" s="262"/>
      <c r="Q387" s="262"/>
      <c r="R387" s="262"/>
      <c r="S387" s="262"/>
    </row>
    <row r="388" spans="4:19" s="62" customFormat="1" ht="9" customHeight="1">
      <c r="D388" s="12"/>
      <c r="E388" s="262"/>
      <c r="F388" s="262"/>
      <c r="G388" s="262"/>
      <c r="H388" s="262"/>
      <c r="I388" s="262"/>
      <c r="J388" s="220"/>
      <c r="K388" s="262"/>
      <c r="L388" s="262"/>
      <c r="M388" s="262"/>
      <c r="N388" s="262"/>
      <c r="O388" s="262"/>
      <c r="P388" s="262"/>
      <c r="Q388" s="262"/>
      <c r="R388" s="262"/>
      <c r="S388" s="262"/>
    </row>
    <row r="389" spans="4:19" s="62" customFormat="1" ht="9" customHeight="1">
      <c r="D389" s="12"/>
      <c r="E389" s="262"/>
      <c r="F389" s="262"/>
      <c r="G389" s="262"/>
      <c r="H389" s="262"/>
      <c r="I389" s="262"/>
      <c r="J389" s="220"/>
      <c r="K389" s="262"/>
      <c r="L389" s="262"/>
      <c r="M389" s="262"/>
      <c r="N389" s="262"/>
      <c r="O389" s="262"/>
      <c r="P389" s="262"/>
      <c r="Q389" s="262"/>
      <c r="R389" s="262"/>
      <c r="S389" s="262"/>
    </row>
    <row r="390" spans="4:19" s="62" customFormat="1" ht="9" customHeight="1">
      <c r="D390" s="12"/>
      <c r="E390" s="262"/>
      <c r="F390" s="262"/>
      <c r="G390" s="262"/>
      <c r="H390" s="262"/>
      <c r="I390" s="262"/>
      <c r="J390" s="220"/>
      <c r="K390" s="262"/>
      <c r="L390" s="262"/>
      <c r="M390" s="262"/>
      <c r="N390" s="262"/>
      <c r="O390" s="262"/>
      <c r="P390" s="262"/>
      <c r="Q390" s="262"/>
      <c r="R390" s="262"/>
      <c r="S390" s="262"/>
    </row>
    <row r="391" spans="4:19" s="62" customFormat="1" ht="9" customHeight="1">
      <c r="D391" s="12"/>
      <c r="E391" s="262"/>
      <c r="F391" s="262"/>
      <c r="G391" s="262"/>
      <c r="H391" s="262"/>
      <c r="I391" s="262"/>
      <c r="J391" s="220"/>
      <c r="K391" s="262"/>
      <c r="L391" s="262"/>
      <c r="M391" s="262"/>
      <c r="N391" s="262"/>
      <c r="O391" s="262"/>
      <c r="P391" s="262"/>
      <c r="Q391" s="262"/>
      <c r="R391" s="262"/>
      <c r="S391" s="262"/>
    </row>
    <row r="392" spans="4:19" s="62" customFormat="1" ht="9" customHeight="1">
      <c r="D392" s="12"/>
      <c r="E392" s="262"/>
      <c r="F392" s="262"/>
      <c r="G392" s="262"/>
      <c r="H392" s="262"/>
      <c r="I392" s="262"/>
      <c r="J392" s="220"/>
      <c r="K392" s="262"/>
      <c r="L392" s="262"/>
      <c r="M392" s="262"/>
      <c r="N392" s="262"/>
      <c r="O392" s="262"/>
      <c r="P392" s="262"/>
      <c r="Q392" s="262"/>
      <c r="R392" s="262"/>
      <c r="S392" s="262"/>
    </row>
    <row r="393" spans="4:19" s="62" customFormat="1" ht="9" customHeight="1">
      <c r="D393" s="12"/>
      <c r="E393" s="262"/>
      <c r="F393" s="262"/>
      <c r="G393" s="262"/>
      <c r="H393" s="262"/>
      <c r="I393" s="262"/>
      <c r="J393" s="220"/>
      <c r="K393" s="262"/>
      <c r="L393" s="262"/>
      <c r="M393" s="262"/>
      <c r="N393" s="262"/>
      <c r="O393" s="262"/>
      <c r="P393" s="262"/>
      <c r="Q393" s="262"/>
      <c r="R393" s="262"/>
      <c r="S393" s="262"/>
    </row>
    <row r="394" spans="4:19" s="62" customFormat="1" ht="9" customHeight="1">
      <c r="D394" s="12"/>
      <c r="E394" s="262"/>
      <c r="F394" s="262"/>
      <c r="G394" s="262"/>
      <c r="H394" s="262"/>
      <c r="I394" s="262"/>
      <c r="J394" s="220"/>
      <c r="K394" s="262"/>
      <c r="L394" s="262"/>
      <c r="M394" s="262"/>
      <c r="N394" s="262"/>
      <c r="O394" s="262"/>
      <c r="P394" s="262"/>
      <c r="Q394" s="262"/>
      <c r="R394" s="262"/>
      <c r="S394" s="262"/>
    </row>
    <row r="395" spans="4:19" s="62" customFormat="1" ht="9" customHeight="1">
      <c r="D395" s="12"/>
      <c r="E395" s="262"/>
      <c r="F395" s="262"/>
      <c r="G395" s="262"/>
      <c r="H395" s="262"/>
      <c r="I395" s="262"/>
      <c r="J395" s="220"/>
      <c r="K395" s="262"/>
      <c r="L395" s="262"/>
      <c r="M395" s="262"/>
      <c r="N395" s="262"/>
      <c r="O395" s="262"/>
      <c r="P395" s="262"/>
      <c r="Q395" s="262"/>
      <c r="R395" s="262"/>
      <c r="S395" s="262"/>
    </row>
    <row r="396" spans="4:19" s="62" customFormat="1" ht="9" customHeight="1">
      <c r="D396" s="12"/>
      <c r="E396" s="262"/>
      <c r="F396" s="262"/>
      <c r="G396" s="262"/>
      <c r="H396" s="262"/>
      <c r="I396" s="262"/>
      <c r="J396" s="220"/>
      <c r="K396" s="262"/>
      <c r="L396" s="262"/>
      <c r="M396" s="262"/>
      <c r="N396" s="262"/>
      <c r="O396" s="262"/>
      <c r="P396" s="262"/>
      <c r="Q396" s="262"/>
      <c r="R396" s="262"/>
      <c r="S396" s="262"/>
    </row>
    <row r="397" spans="4:19" s="62" customFormat="1" ht="9" customHeight="1">
      <c r="D397" s="12"/>
      <c r="E397" s="262"/>
      <c r="F397" s="262"/>
      <c r="G397" s="262"/>
      <c r="H397" s="262"/>
      <c r="I397" s="262"/>
      <c r="J397" s="220"/>
      <c r="K397" s="262"/>
      <c r="L397" s="262"/>
      <c r="M397" s="262"/>
      <c r="N397" s="262"/>
      <c r="O397" s="262"/>
      <c r="P397" s="262"/>
      <c r="Q397" s="262"/>
      <c r="R397" s="262"/>
      <c r="S397" s="262"/>
    </row>
    <row r="398" spans="4:19" s="62" customFormat="1" ht="9" customHeight="1">
      <c r="D398" s="12"/>
      <c r="E398" s="262"/>
      <c r="F398" s="262"/>
      <c r="G398" s="262"/>
      <c r="H398" s="262"/>
      <c r="I398" s="262"/>
      <c r="J398" s="220"/>
      <c r="K398" s="262"/>
      <c r="L398" s="262"/>
      <c r="M398" s="262"/>
      <c r="N398" s="262"/>
      <c r="O398" s="262"/>
      <c r="P398" s="262"/>
      <c r="Q398" s="262"/>
      <c r="R398" s="262"/>
      <c r="S398" s="262"/>
    </row>
    <row r="399" spans="4:19" s="62" customFormat="1" ht="9" customHeight="1">
      <c r="D399" s="12"/>
      <c r="E399" s="262"/>
      <c r="F399" s="262"/>
      <c r="G399" s="262"/>
      <c r="H399" s="262"/>
      <c r="I399" s="262"/>
      <c r="J399" s="220"/>
      <c r="K399" s="262"/>
      <c r="L399" s="262"/>
      <c r="M399" s="262"/>
      <c r="N399" s="262"/>
      <c r="O399" s="262"/>
      <c r="P399" s="262"/>
      <c r="Q399" s="262"/>
      <c r="R399" s="262"/>
      <c r="S399" s="262"/>
    </row>
    <row r="400" spans="4:19" s="62" customFormat="1" ht="9" customHeight="1">
      <c r="D400" s="12"/>
      <c r="E400" s="262"/>
      <c r="F400" s="262"/>
      <c r="G400" s="262"/>
      <c r="H400" s="262"/>
      <c r="I400" s="262"/>
      <c r="J400" s="220"/>
      <c r="K400" s="262"/>
      <c r="L400" s="262"/>
      <c r="M400" s="262"/>
      <c r="N400" s="262"/>
      <c r="O400" s="262"/>
      <c r="P400" s="262"/>
      <c r="Q400" s="262"/>
      <c r="R400" s="262"/>
      <c r="S400" s="262"/>
    </row>
    <row r="401" spans="4:19" s="62" customFormat="1" ht="9" customHeight="1">
      <c r="D401" s="12"/>
      <c r="E401" s="262"/>
      <c r="F401" s="262"/>
      <c r="G401" s="262"/>
      <c r="H401" s="262"/>
      <c r="I401" s="262"/>
      <c r="J401" s="220"/>
      <c r="K401" s="262"/>
      <c r="L401" s="262"/>
      <c r="M401" s="262"/>
      <c r="N401" s="262"/>
      <c r="O401" s="262"/>
      <c r="P401" s="262"/>
      <c r="Q401" s="262"/>
      <c r="R401" s="262"/>
      <c r="S401" s="262"/>
    </row>
    <row r="402" spans="4:19" s="62" customFormat="1" ht="9" customHeight="1">
      <c r="D402" s="12"/>
      <c r="E402" s="262"/>
      <c r="F402" s="262"/>
      <c r="G402" s="262"/>
      <c r="H402" s="262"/>
      <c r="I402" s="262"/>
      <c r="J402" s="220"/>
      <c r="K402" s="262"/>
      <c r="L402" s="262"/>
      <c r="M402" s="262"/>
      <c r="N402" s="262"/>
      <c r="O402" s="262"/>
      <c r="P402" s="262"/>
      <c r="Q402" s="262"/>
      <c r="R402" s="262"/>
      <c r="S402" s="262"/>
    </row>
    <row r="403" spans="4:19" s="62" customFormat="1" ht="9" customHeight="1">
      <c r="D403" s="12"/>
      <c r="E403" s="262"/>
      <c r="F403" s="262"/>
      <c r="G403" s="262"/>
      <c r="H403" s="262"/>
      <c r="I403" s="262"/>
      <c r="J403" s="220"/>
      <c r="K403" s="262"/>
      <c r="L403" s="262"/>
      <c r="M403" s="262"/>
      <c r="N403" s="262"/>
      <c r="O403" s="262"/>
      <c r="P403" s="262"/>
      <c r="Q403" s="262"/>
      <c r="R403" s="262"/>
      <c r="S403" s="262"/>
    </row>
    <row r="404" spans="4:19" s="62" customFormat="1" ht="9" customHeight="1">
      <c r="D404" s="12"/>
      <c r="E404" s="262"/>
      <c r="F404" s="262"/>
      <c r="G404" s="262"/>
      <c r="H404" s="262"/>
      <c r="I404" s="262"/>
      <c r="J404" s="220"/>
      <c r="K404" s="262"/>
      <c r="L404" s="262"/>
      <c r="M404" s="262"/>
      <c r="N404" s="262"/>
      <c r="O404" s="262"/>
      <c r="P404" s="262"/>
      <c r="Q404" s="262"/>
      <c r="R404" s="262"/>
      <c r="S404" s="262"/>
    </row>
    <row r="405" spans="4:19" s="62" customFormat="1" ht="9" customHeight="1">
      <c r="D405" s="12"/>
      <c r="E405" s="262"/>
      <c r="F405" s="262"/>
      <c r="G405" s="262"/>
      <c r="H405" s="262"/>
      <c r="I405" s="262"/>
      <c r="J405" s="220"/>
      <c r="K405" s="262"/>
      <c r="L405" s="262"/>
      <c r="M405" s="262"/>
      <c r="N405" s="262"/>
      <c r="O405" s="262"/>
      <c r="P405" s="262"/>
      <c r="Q405" s="262"/>
      <c r="R405" s="262"/>
      <c r="S405" s="262"/>
    </row>
    <row r="406" spans="4:19" s="62" customFormat="1" ht="9" customHeight="1">
      <c r="D406" s="12"/>
      <c r="E406" s="262"/>
      <c r="F406" s="262"/>
      <c r="G406" s="262"/>
      <c r="H406" s="262"/>
      <c r="I406" s="262"/>
      <c r="J406" s="220"/>
      <c r="K406" s="262"/>
      <c r="L406" s="262"/>
      <c r="M406" s="262"/>
      <c r="N406" s="262"/>
      <c r="O406" s="262"/>
      <c r="P406" s="262"/>
      <c r="Q406" s="262"/>
      <c r="R406" s="262"/>
      <c r="S406" s="262"/>
    </row>
    <row r="407" spans="4:19" s="62" customFormat="1" ht="9" customHeight="1">
      <c r="D407" s="12"/>
      <c r="E407" s="262"/>
      <c r="F407" s="262"/>
      <c r="G407" s="262"/>
      <c r="H407" s="262"/>
      <c r="I407" s="262"/>
      <c r="J407" s="220"/>
      <c r="K407" s="262"/>
      <c r="L407" s="262"/>
      <c r="M407" s="262"/>
      <c r="N407" s="262"/>
      <c r="O407" s="262"/>
      <c r="P407" s="262"/>
      <c r="Q407" s="262"/>
      <c r="R407" s="262"/>
      <c r="S407" s="262"/>
    </row>
    <row r="408" spans="4:19" s="62" customFormat="1" ht="9" customHeight="1">
      <c r="D408" s="12"/>
      <c r="E408" s="262"/>
      <c r="F408" s="262"/>
      <c r="G408" s="262"/>
      <c r="H408" s="262"/>
      <c r="I408" s="262"/>
      <c r="J408" s="220"/>
      <c r="K408" s="262"/>
      <c r="L408" s="262"/>
      <c r="M408" s="262"/>
      <c r="N408" s="262"/>
      <c r="O408" s="262"/>
      <c r="P408" s="262"/>
      <c r="Q408" s="262"/>
      <c r="R408" s="262"/>
      <c r="S408" s="262"/>
    </row>
    <row r="409" spans="4:19" s="62" customFormat="1" ht="9" customHeight="1">
      <c r="D409" s="12"/>
      <c r="E409" s="262"/>
      <c r="F409" s="262"/>
      <c r="G409" s="262"/>
      <c r="H409" s="262"/>
      <c r="I409" s="262"/>
      <c r="J409" s="220"/>
      <c r="K409" s="262"/>
      <c r="L409" s="262"/>
      <c r="M409" s="262"/>
      <c r="N409" s="262"/>
      <c r="O409" s="262"/>
      <c r="P409" s="262"/>
      <c r="Q409" s="262"/>
      <c r="R409" s="262"/>
      <c r="S409" s="262"/>
    </row>
    <row r="410" spans="4:19" s="62" customFormat="1" ht="9" customHeight="1">
      <c r="D410" s="12"/>
      <c r="E410" s="262"/>
      <c r="F410" s="262"/>
      <c r="G410" s="262"/>
      <c r="H410" s="262"/>
      <c r="I410" s="262"/>
      <c r="J410" s="220"/>
      <c r="K410" s="262"/>
      <c r="L410" s="262"/>
      <c r="M410" s="262"/>
      <c r="N410" s="262"/>
      <c r="O410" s="262"/>
      <c r="P410" s="262"/>
      <c r="Q410" s="262"/>
      <c r="R410" s="262"/>
      <c r="S410" s="262"/>
    </row>
    <row r="411" spans="4:19" s="62" customFormat="1" ht="9" customHeight="1">
      <c r="D411" s="12"/>
      <c r="E411" s="262"/>
      <c r="F411" s="262"/>
      <c r="G411" s="262"/>
      <c r="H411" s="262"/>
      <c r="I411" s="262"/>
      <c r="J411" s="220"/>
      <c r="K411" s="262"/>
      <c r="L411" s="262"/>
      <c r="M411" s="262"/>
      <c r="N411" s="262"/>
      <c r="O411" s="262"/>
      <c r="P411" s="262"/>
      <c r="Q411" s="262"/>
      <c r="R411" s="262"/>
      <c r="S411" s="262"/>
    </row>
    <row r="412" spans="4:19" s="62" customFormat="1" ht="9" customHeight="1">
      <c r="D412" s="12"/>
      <c r="E412" s="262"/>
      <c r="F412" s="262"/>
      <c r="G412" s="262"/>
      <c r="H412" s="262"/>
      <c r="I412" s="262"/>
      <c r="J412" s="220"/>
      <c r="K412" s="262"/>
      <c r="L412" s="262"/>
      <c r="M412" s="262"/>
      <c r="N412" s="262"/>
      <c r="O412" s="262"/>
      <c r="P412" s="262"/>
      <c r="Q412" s="262"/>
      <c r="R412" s="262"/>
      <c r="S412" s="262"/>
    </row>
    <row r="413" spans="4:19" s="62" customFormat="1" ht="9" customHeight="1">
      <c r="D413" s="12"/>
      <c r="E413" s="262"/>
      <c r="F413" s="262"/>
      <c r="G413" s="262"/>
      <c r="H413" s="262"/>
      <c r="I413" s="262"/>
      <c r="J413" s="220"/>
      <c r="K413" s="262"/>
      <c r="L413" s="262"/>
      <c r="M413" s="262"/>
      <c r="N413" s="262"/>
      <c r="O413" s="262"/>
      <c r="P413" s="262"/>
      <c r="Q413" s="262"/>
      <c r="R413" s="262"/>
      <c r="S413" s="262"/>
    </row>
    <row r="414" spans="4:19" s="62" customFormat="1" ht="9" customHeight="1">
      <c r="D414" s="12"/>
      <c r="E414" s="262"/>
      <c r="F414" s="262"/>
      <c r="G414" s="262"/>
      <c r="H414" s="262"/>
      <c r="I414" s="262"/>
      <c r="J414" s="220"/>
      <c r="K414" s="262"/>
      <c r="L414" s="262"/>
      <c r="M414" s="262"/>
      <c r="N414" s="262"/>
      <c r="O414" s="262"/>
      <c r="P414" s="262"/>
      <c r="Q414" s="262"/>
      <c r="R414" s="262"/>
      <c r="S414" s="262"/>
    </row>
    <row r="415" spans="4:19" s="62" customFormat="1" ht="9" customHeight="1">
      <c r="D415" s="12"/>
      <c r="E415" s="262"/>
      <c r="F415" s="262"/>
      <c r="G415" s="262"/>
      <c r="H415" s="262"/>
      <c r="I415" s="262"/>
      <c r="J415" s="220"/>
      <c r="K415" s="262"/>
      <c r="L415" s="262"/>
      <c r="M415" s="262"/>
      <c r="N415" s="262"/>
      <c r="O415" s="262"/>
      <c r="P415" s="262"/>
      <c r="Q415" s="262"/>
      <c r="R415" s="262"/>
      <c r="S415" s="262"/>
    </row>
    <row r="416" spans="4:19" s="62" customFormat="1" ht="9" customHeight="1">
      <c r="D416" s="12"/>
      <c r="E416" s="262"/>
      <c r="F416" s="262"/>
      <c r="G416" s="262"/>
      <c r="H416" s="262"/>
      <c r="I416" s="262"/>
      <c r="J416" s="220"/>
      <c r="K416" s="262"/>
      <c r="L416" s="262"/>
      <c r="M416" s="262"/>
      <c r="N416" s="262"/>
      <c r="O416" s="262"/>
      <c r="P416" s="262"/>
      <c r="Q416" s="262"/>
      <c r="R416" s="262"/>
      <c r="S416" s="262"/>
    </row>
    <row r="417" spans="4:19" s="62" customFormat="1" ht="9" customHeight="1">
      <c r="D417" s="12"/>
      <c r="E417" s="262"/>
      <c r="F417" s="262"/>
      <c r="G417" s="262"/>
      <c r="H417" s="262"/>
      <c r="I417" s="262"/>
      <c r="J417" s="220"/>
      <c r="K417" s="262"/>
      <c r="L417" s="262"/>
      <c r="M417" s="262"/>
      <c r="N417" s="262"/>
      <c r="O417" s="262"/>
      <c r="P417" s="262"/>
      <c r="Q417" s="262"/>
      <c r="R417" s="262"/>
      <c r="S417" s="262"/>
    </row>
    <row r="418" spans="4:19" s="62" customFormat="1" ht="9" customHeight="1">
      <c r="D418" s="12"/>
      <c r="E418" s="262"/>
      <c r="F418" s="262"/>
      <c r="G418" s="262"/>
      <c r="H418" s="262"/>
      <c r="I418" s="262"/>
      <c r="J418" s="220"/>
      <c r="K418" s="262"/>
      <c r="L418" s="262"/>
      <c r="M418" s="262"/>
      <c r="N418" s="262"/>
      <c r="O418" s="262"/>
      <c r="P418" s="262"/>
      <c r="Q418" s="262"/>
      <c r="R418" s="262"/>
      <c r="S418" s="262"/>
    </row>
    <row r="419" spans="4:19" s="62" customFormat="1" ht="9" customHeight="1">
      <c r="D419" s="12"/>
      <c r="E419" s="262"/>
      <c r="F419" s="262"/>
      <c r="G419" s="262"/>
      <c r="H419" s="262"/>
      <c r="I419" s="262"/>
      <c r="J419" s="220"/>
      <c r="K419" s="262"/>
      <c r="L419" s="262"/>
      <c r="M419" s="262"/>
      <c r="N419" s="262"/>
      <c r="O419" s="262"/>
      <c r="P419" s="262"/>
      <c r="Q419" s="262"/>
      <c r="R419" s="262"/>
      <c r="S419" s="262"/>
    </row>
    <row r="420" spans="4:19" s="62" customFormat="1" ht="9" customHeight="1">
      <c r="D420" s="12"/>
      <c r="E420" s="262"/>
      <c r="F420" s="262"/>
      <c r="G420" s="262"/>
      <c r="H420" s="262"/>
      <c r="I420" s="262"/>
      <c r="J420" s="220"/>
      <c r="K420" s="262"/>
      <c r="L420" s="262"/>
      <c r="M420" s="262"/>
      <c r="N420" s="262"/>
      <c r="O420" s="262"/>
      <c r="P420" s="262"/>
      <c r="Q420" s="262"/>
      <c r="R420" s="262"/>
      <c r="S420" s="262"/>
    </row>
    <row r="421" spans="4:19" s="62" customFormat="1" ht="9" customHeight="1">
      <c r="D421" s="12"/>
      <c r="E421" s="262"/>
      <c r="F421" s="262"/>
      <c r="G421" s="262"/>
      <c r="H421" s="262"/>
      <c r="I421" s="262"/>
      <c r="J421" s="220"/>
      <c r="K421" s="262"/>
      <c r="L421" s="262"/>
      <c r="M421" s="262"/>
      <c r="N421" s="262"/>
      <c r="O421" s="262"/>
      <c r="P421" s="262"/>
      <c r="Q421" s="262"/>
      <c r="R421" s="262"/>
      <c r="S421" s="262"/>
    </row>
    <row r="422" spans="4:19" s="62" customFormat="1" ht="9" customHeight="1">
      <c r="D422" s="12"/>
      <c r="E422" s="262"/>
      <c r="F422" s="262"/>
      <c r="G422" s="262"/>
      <c r="H422" s="262"/>
      <c r="I422" s="262"/>
      <c r="J422" s="220"/>
      <c r="K422" s="262"/>
      <c r="L422" s="262"/>
      <c r="M422" s="262"/>
      <c r="N422" s="262"/>
      <c r="O422" s="262"/>
      <c r="P422" s="262"/>
      <c r="Q422" s="262"/>
      <c r="R422" s="262"/>
      <c r="S422" s="262"/>
    </row>
    <row r="423" spans="4:19" s="62" customFormat="1" ht="9" customHeight="1">
      <c r="D423" s="12"/>
      <c r="E423" s="262"/>
      <c r="F423" s="262"/>
      <c r="G423" s="262"/>
      <c r="H423" s="262"/>
      <c r="I423" s="262"/>
      <c r="J423" s="220"/>
      <c r="K423" s="262"/>
      <c r="L423" s="262"/>
      <c r="M423" s="262"/>
      <c r="N423" s="262"/>
      <c r="O423" s="262"/>
      <c r="P423" s="262"/>
      <c r="Q423" s="262"/>
      <c r="R423" s="262"/>
      <c r="S423" s="262"/>
    </row>
    <row r="424" spans="4:19" s="62" customFormat="1" ht="9" customHeight="1">
      <c r="D424" s="12"/>
      <c r="E424" s="262"/>
      <c r="F424" s="262"/>
      <c r="G424" s="262"/>
      <c r="H424" s="262"/>
      <c r="I424" s="262"/>
      <c r="J424" s="220"/>
      <c r="K424" s="262"/>
      <c r="L424" s="262"/>
      <c r="M424" s="262"/>
      <c r="N424" s="262"/>
      <c r="O424" s="262"/>
      <c r="P424" s="262"/>
      <c r="Q424" s="262"/>
      <c r="R424" s="262"/>
      <c r="S424" s="262"/>
    </row>
    <row r="425" spans="4:19" s="62" customFormat="1" ht="9" customHeight="1">
      <c r="D425" s="12"/>
      <c r="E425" s="262"/>
      <c r="F425" s="262"/>
      <c r="G425" s="262"/>
      <c r="H425" s="262"/>
      <c r="I425" s="262"/>
      <c r="J425" s="220"/>
      <c r="K425" s="262"/>
      <c r="L425" s="262"/>
      <c r="M425" s="262"/>
      <c r="N425" s="262"/>
      <c r="O425" s="262"/>
      <c r="P425" s="262"/>
      <c r="Q425" s="262"/>
      <c r="R425" s="262"/>
      <c r="S425" s="262"/>
    </row>
    <row r="426" spans="4:19" s="62" customFormat="1" ht="9" customHeight="1">
      <c r="D426" s="12"/>
      <c r="E426" s="262"/>
      <c r="F426" s="262"/>
      <c r="G426" s="262"/>
      <c r="H426" s="262"/>
      <c r="I426" s="262"/>
      <c r="J426" s="220"/>
      <c r="K426" s="262"/>
      <c r="L426" s="262"/>
      <c r="M426" s="262"/>
      <c r="N426" s="262"/>
      <c r="O426" s="262"/>
      <c r="P426" s="262"/>
      <c r="Q426" s="262"/>
      <c r="R426" s="262"/>
      <c r="S426" s="262"/>
    </row>
    <row r="427" spans="4:19" s="62" customFormat="1" ht="9" customHeight="1">
      <c r="D427" s="12"/>
      <c r="E427" s="262"/>
      <c r="F427" s="262"/>
      <c r="G427" s="262"/>
      <c r="H427" s="262"/>
      <c r="I427" s="262"/>
      <c r="J427" s="220"/>
      <c r="K427" s="262"/>
      <c r="L427" s="262"/>
      <c r="M427" s="262"/>
      <c r="N427" s="262"/>
      <c r="O427" s="262"/>
      <c r="P427" s="262"/>
      <c r="Q427" s="262"/>
      <c r="R427" s="262"/>
      <c r="S427" s="262"/>
    </row>
    <row r="428" spans="4:19" s="62" customFormat="1" ht="9" customHeight="1">
      <c r="D428" s="12"/>
      <c r="E428" s="262"/>
      <c r="F428" s="262"/>
      <c r="G428" s="262"/>
      <c r="H428" s="262"/>
      <c r="I428" s="262"/>
      <c r="J428" s="220"/>
      <c r="K428" s="262"/>
      <c r="L428" s="262"/>
      <c r="M428" s="262"/>
      <c r="N428" s="262"/>
      <c r="O428" s="262"/>
      <c r="P428" s="262"/>
      <c r="Q428" s="262"/>
      <c r="R428" s="262"/>
      <c r="S428" s="262"/>
    </row>
    <row r="429" spans="4:19" s="62" customFormat="1" ht="9" customHeight="1">
      <c r="D429" s="12"/>
      <c r="E429" s="262"/>
      <c r="F429" s="262"/>
      <c r="G429" s="262"/>
      <c r="H429" s="262"/>
      <c r="I429" s="262"/>
      <c r="J429" s="220"/>
      <c r="K429" s="262"/>
      <c r="L429" s="262"/>
      <c r="M429" s="262"/>
      <c r="N429" s="262"/>
      <c r="O429" s="262"/>
      <c r="P429" s="262"/>
      <c r="Q429" s="262"/>
      <c r="R429" s="262"/>
      <c r="S429" s="262"/>
    </row>
    <row r="430" spans="4:19" s="62" customFormat="1" ht="9" customHeight="1">
      <c r="D430" s="12"/>
      <c r="E430" s="262"/>
      <c r="F430" s="262"/>
      <c r="G430" s="262"/>
      <c r="H430" s="262"/>
      <c r="I430" s="262"/>
      <c r="J430" s="220"/>
      <c r="K430" s="262"/>
      <c r="L430" s="262"/>
      <c r="M430" s="262"/>
      <c r="N430" s="262"/>
      <c r="O430" s="262"/>
      <c r="P430" s="262"/>
      <c r="Q430" s="262"/>
      <c r="R430" s="262"/>
      <c r="S430" s="262"/>
    </row>
    <row r="431" spans="4:19" s="62" customFormat="1" ht="9" customHeight="1">
      <c r="D431" s="12"/>
      <c r="E431" s="262"/>
      <c r="F431" s="262"/>
      <c r="G431" s="262"/>
      <c r="H431" s="262"/>
      <c r="I431" s="262"/>
      <c r="J431" s="220"/>
      <c r="K431" s="262"/>
      <c r="L431" s="262"/>
      <c r="M431" s="262"/>
      <c r="N431" s="262"/>
      <c r="O431" s="262"/>
      <c r="P431" s="262"/>
      <c r="Q431" s="262"/>
      <c r="R431" s="262"/>
      <c r="S431" s="262"/>
    </row>
    <row r="432" spans="4:19" s="62" customFormat="1" ht="9" customHeight="1">
      <c r="D432" s="12"/>
      <c r="E432" s="262"/>
      <c r="F432" s="262"/>
      <c r="G432" s="262"/>
      <c r="H432" s="262"/>
      <c r="I432" s="262"/>
      <c r="J432" s="220"/>
      <c r="K432" s="262"/>
      <c r="L432" s="262"/>
      <c r="M432" s="262"/>
      <c r="N432" s="262"/>
      <c r="O432" s="262"/>
      <c r="P432" s="262"/>
      <c r="Q432" s="262"/>
      <c r="R432" s="262"/>
      <c r="S432" s="262"/>
    </row>
    <row r="433" spans="4:19" s="62" customFormat="1" ht="9" customHeight="1">
      <c r="D433" s="12"/>
      <c r="E433" s="262"/>
      <c r="F433" s="262"/>
      <c r="G433" s="262"/>
      <c r="H433" s="262"/>
      <c r="I433" s="262"/>
      <c r="J433" s="220"/>
      <c r="K433" s="262"/>
      <c r="L433" s="262"/>
      <c r="M433" s="262"/>
      <c r="N433" s="262"/>
      <c r="O433" s="262"/>
      <c r="P433" s="262"/>
      <c r="Q433" s="262"/>
      <c r="R433" s="262"/>
      <c r="S433" s="262"/>
    </row>
    <row r="434" spans="4:19" s="62" customFormat="1" ht="9" customHeight="1">
      <c r="D434" s="12"/>
      <c r="E434" s="262"/>
      <c r="F434" s="262"/>
      <c r="G434" s="262"/>
      <c r="H434" s="262"/>
      <c r="I434" s="262"/>
      <c r="J434" s="220"/>
      <c r="K434" s="262"/>
      <c r="L434" s="262"/>
      <c r="M434" s="262"/>
      <c r="N434" s="262"/>
      <c r="O434" s="262"/>
      <c r="P434" s="262"/>
      <c r="Q434" s="262"/>
      <c r="R434" s="262"/>
      <c r="S434" s="262"/>
    </row>
    <row r="435" spans="4:19" s="62" customFormat="1" ht="9" customHeight="1">
      <c r="D435" s="12"/>
      <c r="E435" s="262"/>
      <c r="F435" s="262"/>
      <c r="G435" s="262"/>
      <c r="H435" s="262"/>
      <c r="I435" s="262"/>
      <c r="J435" s="220"/>
      <c r="K435" s="262"/>
      <c r="L435" s="262"/>
      <c r="M435" s="262"/>
      <c r="N435" s="262"/>
      <c r="O435" s="262"/>
      <c r="P435" s="262"/>
      <c r="Q435" s="262"/>
      <c r="R435" s="262"/>
      <c r="S435" s="262"/>
    </row>
    <row r="436" spans="4:19" s="62" customFormat="1" ht="9" customHeight="1">
      <c r="D436" s="12"/>
      <c r="E436" s="262"/>
      <c r="F436" s="262"/>
      <c r="G436" s="262"/>
      <c r="H436" s="262"/>
      <c r="I436" s="262"/>
      <c r="J436" s="220"/>
      <c r="K436" s="262"/>
      <c r="L436" s="262"/>
      <c r="M436" s="262"/>
      <c r="N436" s="262"/>
      <c r="O436" s="262"/>
      <c r="P436" s="262"/>
      <c r="Q436" s="262"/>
      <c r="R436" s="262"/>
      <c r="S436" s="262"/>
    </row>
    <row r="437" spans="4:19" s="62" customFormat="1" ht="9" customHeight="1">
      <c r="D437" s="12"/>
      <c r="E437" s="262"/>
      <c r="F437" s="262"/>
      <c r="G437" s="262"/>
      <c r="H437" s="262"/>
      <c r="I437" s="262"/>
      <c r="J437" s="220"/>
      <c r="K437" s="262"/>
      <c r="L437" s="262"/>
      <c r="M437" s="262"/>
      <c r="N437" s="262"/>
      <c r="O437" s="262"/>
      <c r="P437" s="262"/>
      <c r="Q437" s="262"/>
      <c r="R437" s="262"/>
      <c r="S437" s="262"/>
    </row>
    <row r="438" spans="4:19" s="62" customFormat="1" ht="9" customHeight="1">
      <c r="D438" s="12"/>
      <c r="E438" s="262"/>
      <c r="F438" s="262"/>
      <c r="G438" s="262"/>
      <c r="H438" s="262"/>
      <c r="I438" s="262"/>
      <c r="J438" s="220"/>
      <c r="K438" s="262"/>
      <c r="L438" s="262"/>
      <c r="M438" s="262"/>
      <c r="N438" s="262"/>
      <c r="O438" s="262"/>
      <c r="P438" s="262"/>
      <c r="Q438" s="262"/>
      <c r="R438" s="262"/>
      <c r="S438" s="262"/>
    </row>
    <row r="439" spans="4:19" s="62" customFormat="1" ht="9" customHeight="1">
      <c r="D439" s="12"/>
      <c r="E439" s="262"/>
      <c r="F439" s="262"/>
      <c r="G439" s="262"/>
      <c r="H439" s="262"/>
      <c r="I439" s="262"/>
      <c r="J439" s="220"/>
      <c r="K439" s="262"/>
      <c r="L439" s="262"/>
      <c r="M439" s="262"/>
      <c r="N439" s="262"/>
      <c r="O439" s="262"/>
      <c r="P439" s="262"/>
      <c r="Q439" s="262"/>
      <c r="R439" s="262"/>
      <c r="S439" s="262"/>
    </row>
    <row r="440" spans="4:19" s="62" customFormat="1" ht="9" customHeight="1">
      <c r="D440" s="12"/>
      <c r="E440" s="262"/>
      <c r="F440" s="262"/>
      <c r="G440" s="262"/>
      <c r="H440" s="262"/>
      <c r="I440" s="262"/>
      <c r="J440" s="220"/>
      <c r="K440" s="262"/>
      <c r="L440" s="262"/>
      <c r="M440" s="262"/>
      <c r="N440" s="262"/>
      <c r="O440" s="262"/>
      <c r="P440" s="262"/>
      <c r="Q440" s="262"/>
      <c r="R440" s="262"/>
      <c r="S440" s="262"/>
    </row>
    <row r="441" spans="4:19" s="62" customFormat="1" ht="9" customHeight="1">
      <c r="D441" s="12"/>
      <c r="E441" s="262"/>
      <c r="F441" s="262"/>
      <c r="G441" s="262"/>
      <c r="H441" s="262"/>
      <c r="I441" s="262"/>
      <c r="J441" s="220"/>
      <c r="K441" s="262"/>
      <c r="L441" s="262"/>
      <c r="M441" s="262"/>
      <c r="N441" s="262"/>
      <c r="O441" s="262"/>
      <c r="P441" s="262"/>
      <c r="Q441" s="262"/>
      <c r="R441" s="262"/>
      <c r="S441" s="262"/>
    </row>
    <row r="442" spans="4:19" s="62" customFormat="1" ht="9" customHeight="1">
      <c r="D442" s="12"/>
      <c r="E442" s="262"/>
      <c r="F442" s="262"/>
      <c r="G442" s="262"/>
      <c r="H442" s="262"/>
      <c r="I442" s="262"/>
      <c r="J442" s="220"/>
      <c r="K442" s="262"/>
      <c r="L442" s="262"/>
      <c r="M442" s="262"/>
      <c r="N442" s="262"/>
      <c r="O442" s="262"/>
      <c r="P442" s="262"/>
      <c r="Q442" s="262"/>
      <c r="R442" s="262"/>
      <c r="S442" s="262"/>
    </row>
    <row r="443" spans="4:19" s="62" customFormat="1" ht="9" customHeight="1">
      <c r="D443" s="12"/>
      <c r="E443" s="262"/>
      <c r="F443" s="262"/>
      <c r="G443" s="262"/>
      <c r="H443" s="262"/>
      <c r="I443" s="262"/>
      <c r="J443" s="220"/>
      <c r="K443" s="262"/>
      <c r="L443" s="262"/>
      <c r="M443" s="262"/>
      <c r="N443" s="262"/>
      <c r="O443" s="262"/>
      <c r="P443" s="262"/>
      <c r="Q443" s="262"/>
      <c r="R443" s="262"/>
      <c r="S443" s="262"/>
    </row>
    <row r="444" spans="4:19" s="62" customFormat="1" ht="9" customHeight="1">
      <c r="D444" s="12"/>
      <c r="E444" s="262"/>
      <c r="F444" s="262"/>
      <c r="G444" s="262"/>
      <c r="H444" s="262"/>
      <c r="I444" s="262"/>
      <c r="J444" s="220"/>
      <c r="K444" s="262"/>
      <c r="L444" s="262"/>
      <c r="M444" s="262"/>
      <c r="N444" s="262"/>
      <c r="O444" s="262"/>
      <c r="P444" s="262"/>
      <c r="Q444" s="262"/>
      <c r="R444" s="262"/>
      <c r="S444" s="262"/>
    </row>
    <row r="445" spans="4:19" s="62" customFormat="1" ht="9" customHeight="1">
      <c r="D445" s="12"/>
      <c r="E445" s="262"/>
      <c r="F445" s="262"/>
      <c r="G445" s="262"/>
      <c r="H445" s="262"/>
      <c r="I445" s="262"/>
      <c r="J445" s="220"/>
      <c r="K445" s="262"/>
      <c r="L445" s="262"/>
      <c r="M445" s="262"/>
      <c r="N445" s="262"/>
      <c r="O445" s="262"/>
      <c r="P445" s="262"/>
      <c r="Q445" s="262"/>
      <c r="R445" s="262"/>
      <c r="S445" s="262"/>
    </row>
    <row r="446" spans="4:19" s="62" customFormat="1" ht="9" customHeight="1">
      <c r="D446" s="12"/>
      <c r="E446" s="262"/>
      <c r="F446" s="262"/>
      <c r="G446" s="262"/>
      <c r="H446" s="262"/>
      <c r="I446" s="262"/>
      <c r="J446" s="220"/>
      <c r="K446" s="262"/>
      <c r="L446" s="262"/>
      <c r="M446" s="262"/>
      <c r="N446" s="262"/>
      <c r="O446" s="262"/>
      <c r="P446" s="262"/>
      <c r="Q446" s="262"/>
      <c r="R446" s="262"/>
      <c r="S446" s="262"/>
    </row>
    <row r="447" spans="4:19" s="62" customFormat="1" ht="9" customHeight="1">
      <c r="D447" s="12"/>
      <c r="E447" s="262"/>
      <c r="F447" s="262"/>
      <c r="G447" s="262"/>
      <c r="H447" s="262"/>
      <c r="I447" s="262"/>
      <c r="J447" s="220"/>
      <c r="K447" s="262"/>
      <c r="L447" s="262"/>
      <c r="M447" s="262"/>
      <c r="N447" s="262"/>
      <c r="O447" s="262"/>
      <c r="P447" s="262"/>
      <c r="Q447" s="262"/>
      <c r="R447" s="262"/>
      <c r="S447" s="262"/>
    </row>
    <row r="448" spans="4:19" s="62" customFormat="1" ht="9" customHeight="1">
      <c r="D448" s="12"/>
      <c r="E448" s="262"/>
      <c r="F448" s="262"/>
      <c r="G448" s="262"/>
      <c r="H448" s="262"/>
      <c r="I448" s="262"/>
      <c r="J448" s="220"/>
      <c r="K448" s="262"/>
      <c r="L448" s="262"/>
      <c r="M448" s="262"/>
      <c r="N448" s="262"/>
      <c r="O448" s="262"/>
      <c r="P448" s="262"/>
      <c r="Q448" s="262"/>
      <c r="R448" s="262"/>
      <c r="S448" s="262"/>
    </row>
    <row r="449" spans="4:19" s="62" customFormat="1" ht="9" customHeight="1">
      <c r="D449" s="12"/>
      <c r="E449" s="262"/>
      <c r="F449" s="262"/>
      <c r="G449" s="262"/>
      <c r="H449" s="262"/>
      <c r="I449" s="262"/>
      <c r="J449" s="220"/>
      <c r="K449" s="262"/>
      <c r="L449" s="262"/>
      <c r="M449" s="262"/>
      <c r="N449" s="262"/>
      <c r="O449" s="262"/>
      <c r="P449" s="262"/>
      <c r="Q449" s="262"/>
      <c r="R449" s="262"/>
      <c r="S449" s="262"/>
    </row>
    <row r="450" spans="4:19" s="62" customFormat="1" ht="9" customHeight="1">
      <c r="D450" s="12"/>
      <c r="E450" s="262"/>
      <c r="F450" s="262"/>
      <c r="G450" s="262"/>
      <c r="H450" s="262"/>
      <c r="I450" s="262"/>
      <c r="J450" s="220"/>
      <c r="K450" s="262"/>
      <c r="L450" s="262"/>
      <c r="M450" s="262"/>
      <c r="N450" s="262"/>
      <c r="O450" s="262"/>
      <c r="P450" s="262"/>
      <c r="Q450" s="262"/>
      <c r="R450" s="262"/>
      <c r="S450" s="262"/>
    </row>
    <row r="451" spans="4:19" s="62" customFormat="1" ht="9" customHeight="1">
      <c r="D451" s="12"/>
      <c r="E451" s="262"/>
      <c r="F451" s="262"/>
      <c r="G451" s="262"/>
      <c r="H451" s="262"/>
      <c r="I451" s="262"/>
      <c r="J451" s="220"/>
      <c r="K451" s="262"/>
      <c r="L451" s="262"/>
      <c r="M451" s="262"/>
      <c r="N451" s="262"/>
      <c r="O451" s="262"/>
      <c r="P451" s="262"/>
      <c r="Q451" s="262"/>
      <c r="R451" s="262"/>
      <c r="S451" s="262"/>
    </row>
    <row r="452" spans="4:19" s="62" customFormat="1" ht="9" customHeight="1">
      <c r="D452" s="12"/>
      <c r="E452" s="262"/>
      <c r="F452" s="262"/>
      <c r="G452" s="262"/>
      <c r="H452" s="262"/>
      <c r="I452" s="262"/>
      <c r="J452" s="220"/>
      <c r="K452" s="262"/>
      <c r="L452" s="262"/>
      <c r="M452" s="262"/>
      <c r="N452" s="262"/>
      <c r="O452" s="262"/>
      <c r="P452" s="262"/>
      <c r="Q452" s="262"/>
      <c r="R452" s="262"/>
      <c r="S452" s="262"/>
    </row>
    <row r="453" spans="4:19" s="62" customFormat="1" ht="9" customHeight="1">
      <c r="D453" s="12"/>
      <c r="E453" s="262"/>
      <c r="F453" s="262"/>
      <c r="G453" s="262"/>
      <c r="H453" s="262"/>
      <c r="I453" s="262"/>
      <c r="J453" s="220"/>
      <c r="K453" s="262"/>
      <c r="L453" s="262"/>
      <c r="M453" s="262"/>
      <c r="N453" s="262"/>
      <c r="O453" s="262"/>
      <c r="P453" s="262"/>
      <c r="Q453" s="262"/>
      <c r="R453" s="262"/>
      <c r="S453" s="262"/>
    </row>
    <row r="454" spans="4:19" s="62" customFormat="1" ht="9" customHeight="1">
      <c r="D454" s="12"/>
      <c r="E454" s="262"/>
      <c r="F454" s="262"/>
      <c r="G454" s="262"/>
      <c r="H454" s="262"/>
      <c r="I454" s="262"/>
      <c r="J454" s="220"/>
      <c r="K454" s="262"/>
      <c r="L454" s="262"/>
      <c r="M454" s="262"/>
      <c r="N454" s="262"/>
      <c r="O454" s="262"/>
      <c r="P454" s="262"/>
      <c r="Q454" s="262"/>
      <c r="R454" s="262"/>
      <c r="S454" s="262"/>
    </row>
    <row r="455" spans="4:19" s="62" customFormat="1" ht="9" customHeight="1">
      <c r="D455" s="12"/>
      <c r="E455" s="262"/>
      <c r="F455" s="262"/>
      <c r="G455" s="262"/>
      <c r="H455" s="262"/>
      <c r="I455" s="262"/>
      <c r="J455" s="220"/>
      <c r="K455" s="262"/>
      <c r="L455" s="262"/>
      <c r="M455" s="262"/>
      <c r="N455" s="262"/>
      <c r="O455" s="262"/>
      <c r="P455" s="262"/>
      <c r="Q455" s="262"/>
      <c r="R455" s="262"/>
      <c r="S455" s="262"/>
    </row>
    <row r="456" spans="4:19" s="62" customFormat="1" ht="9" customHeight="1">
      <c r="D456" s="12"/>
      <c r="E456" s="262"/>
      <c r="F456" s="262"/>
      <c r="G456" s="262"/>
      <c r="H456" s="262"/>
      <c r="I456" s="262"/>
      <c r="J456" s="220"/>
      <c r="K456" s="262"/>
      <c r="L456" s="262"/>
      <c r="M456" s="262"/>
      <c r="N456" s="262"/>
      <c r="O456" s="262"/>
      <c r="P456" s="262"/>
      <c r="Q456" s="262"/>
      <c r="R456" s="262"/>
      <c r="S456" s="262"/>
    </row>
    <row r="457" spans="4:19" s="62" customFormat="1" ht="9" customHeight="1">
      <c r="D457" s="12"/>
      <c r="E457" s="262"/>
      <c r="F457" s="262"/>
      <c r="G457" s="262"/>
      <c r="H457" s="262"/>
      <c r="I457" s="262"/>
      <c r="J457" s="220"/>
      <c r="K457" s="262"/>
      <c r="L457" s="262"/>
      <c r="M457" s="262"/>
      <c r="N457" s="262"/>
      <c r="O457" s="262"/>
      <c r="P457" s="262"/>
      <c r="Q457" s="262"/>
      <c r="R457" s="262"/>
      <c r="S457" s="262"/>
    </row>
    <row r="458" spans="4:19" s="62" customFormat="1" ht="9" customHeight="1">
      <c r="D458" s="12"/>
      <c r="E458" s="262"/>
      <c r="F458" s="262"/>
      <c r="G458" s="262"/>
      <c r="H458" s="262"/>
      <c r="I458" s="262"/>
      <c r="J458" s="220"/>
      <c r="K458" s="262"/>
      <c r="L458" s="262"/>
      <c r="M458" s="262"/>
      <c r="N458" s="262"/>
      <c r="O458" s="262"/>
      <c r="P458" s="262"/>
      <c r="Q458" s="262"/>
      <c r="R458" s="262"/>
      <c r="S458" s="262"/>
    </row>
    <row r="459" spans="4:19" s="62" customFormat="1" ht="9" customHeight="1">
      <c r="D459" s="12"/>
      <c r="E459" s="262"/>
      <c r="F459" s="262"/>
      <c r="G459" s="262"/>
      <c r="H459" s="262"/>
      <c r="I459" s="262"/>
      <c r="J459" s="220"/>
      <c r="K459" s="262"/>
      <c r="L459" s="262"/>
      <c r="M459" s="262"/>
      <c r="N459" s="262"/>
      <c r="O459" s="262"/>
      <c r="P459" s="262"/>
      <c r="Q459" s="262"/>
      <c r="R459" s="262"/>
      <c r="S459" s="262"/>
    </row>
    <row r="460" spans="4:19" s="62" customFormat="1" ht="9" customHeight="1">
      <c r="D460" s="12"/>
      <c r="E460" s="262"/>
      <c r="F460" s="262"/>
      <c r="G460" s="262"/>
      <c r="H460" s="262"/>
      <c r="I460" s="262"/>
      <c r="J460" s="220"/>
      <c r="K460" s="262"/>
      <c r="L460" s="262"/>
      <c r="M460" s="262"/>
      <c r="N460" s="262"/>
      <c r="O460" s="262"/>
      <c r="P460" s="262"/>
      <c r="Q460" s="262"/>
      <c r="R460" s="262"/>
      <c r="S460" s="262"/>
    </row>
    <row r="461" spans="4:19" s="62" customFormat="1" ht="9" customHeight="1">
      <c r="D461" s="12"/>
      <c r="E461" s="262"/>
      <c r="F461" s="262"/>
      <c r="G461" s="262"/>
      <c r="H461" s="262"/>
      <c r="I461" s="262"/>
      <c r="J461" s="220"/>
      <c r="K461" s="262"/>
      <c r="L461" s="262"/>
      <c r="M461" s="262"/>
      <c r="N461" s="262"/>
      <c r="O461" s="262"/>
      <c r="P461" s="262"/>
      <c r="Q461" s="262"/>
      <c r="R461" s="262"/>
      <c r="S461" s="262"/>
    </row>
    <row r="462" spans="4:19" s="62" customFormat="1" ht="9" customHeight="1">
      <c r="D462" s="12"/>
      <c r="E462" s="262"/>
      <c r="F462" s="262"/>
      <c r="G462" s="262"/>
      <c r="H462" s="262"/>
      <c r="I462" s="262"/>
      <c r="J462" s="220"/>
      <c r="K462" s="262"/>
      <c r="L462" s="262"/>
      <c r="M462" s="262"/>
      <c r="N462" s="262"/>
      <c r="O462" s="262"/>
      <c r="P462" s="262"/>
      <c r="Q462" s="262"/>
      <c r="R462" s="262"/>
      <c r="S462" s="262"/>
    </row>
    <row r="463" spans="4:19" s="62" customFormat="1" ht="9" customHeight="1">
      <c r="D463" s="12"/>
      <c r="E463" s="262"/>
      <c r="F463" s="262"/>
      <c r="G463" s="262"/>
      <c r="H463" s="262"/>
      <c r="I463" s="262"/>
      <c r="J463" s="220"/>
      <c r="K463" s="262"/>
      <c r="L463" s="262"/>
      <c r="M463" s="262"/>
      <c r="N463" s="262"/>
      <c r="O463" s="262"/>
      <c r="P463" s="262"/>
      <c r="Q463" s="262"/>
      <c r="R463" s="262"/>
      <c r="S463" s="262"/>
    </row>
    <row r="464" spans="4:19" s="62" customFormat="1" ht="9" customHeight="1">
      <c r="D464" s="12"/>
      <c r="E464" s="262"/>
      <c r="F464" s="262"/>
      <c r="G464" s="262"/>
      <c r="H464" s="262"/>
      <c r="I464" s="262"/>
      <c r="J464" s="220"/>
      <c r="K464" s="262"/>
      <c r="L464" s="262"/>
      <c r="M464" s="262"/>
      <c r="N464" s="262"/>
      <c r="O464" s="262"/>
      <c r="P464" s="262"/>
      <c r="Q464" s="262"/>
      <c r="R464" s="262"/>
      <c r="S464" s="262"/>
    </row>
    <row r="465" spans="4:19" s="62" customFormat="1" ht="9" customHeight="1">
      <c r="D465" s="12"/>
      <c r="E465" s="262"/>
      <c r="F465" s="262"/>
      <c r="G465" s="262"/>
      <c r="H465" s="262"/>
      <c r="I465" s="262"/>
      <c r="J465" s="220"/>
      <c r="K465" s="262"/>
      <c r="L465" s="262"/>
      <c r="M465" s="262"/>
      <c r="N465" s="262"/>
      <c r="O465" s="262"/>
      <c r="P465" s="262"/>
      <c r="Q465" s="262"/>
      <c r="R465" s="262"/>
      <c r="S465" s="262"/>
    </row>
    <row r="466" spans="4:19" s="62" customFormat="1" ht="9" customHeight="1">
      <c r="D466" s="12"/>
      <c r="E466" s="262"/>
      <c r="F466" s="262"/>
      <c r="G466" s="262"/>
      <c r="H466" s="262"/>
      <c r="I466" s="262"/>
      <c r="J466" s="220"/>
      <c r="K466" s="262"/>
      <c r="L466" s="262"/>
      <c r="M466" s="262"/>
      <c r="N466" s="262"/>
      <c r="O466" s="262"/>
      <c r="P466" s="262"/>
      <c r="Q466" s="262"/>
      <c r="R466" s="262"/>
      <c r="S466" s="262"/>
    </row>
    <row r="467" spans="4:19" s="62" customFormat="1" ht="9" customHeight="1">
      <c r="D467" s="12"/>
      <c r="E467" s="262"/>
      <c r="F467" s="262"/>
      <c r="G467" s="262"/>
      <c r="H467" s="262"/>
      <c r="I467" s="262"/>
      <c r="J467" s="220"/>
      <c r="K467" s="262"/>
      <c r="L467" s="262"/>
      <c r="M467" s="262"/>
      <c r="N467" s="262"/>
      <c r="O467" s="262"/>
      <c r="P467" s="262"/>
      <c r="Q467" s="262"/>
      <c r="R467" s="262"/>
      <c r="S467" s="262"/>
    </row>
    <row r="468" spans="4:19" s="62" customFormat="1" ht="9" customHeight="1">
      <c r="D468" s="12"/>
      <c r="E468" s="262"/>
      <c r="F468" s="262"/>
      <c r="G468" s="262"/>
      <c r="H468" s="262"/>
      <c r="I468" s="262"/>
      <c r="J468" s="220"/>
      <c r="K468" s="262"/>
      <c r="L468" s="262"/>
      <c r="M468" s="262"/>
      <c r="N468" s="262"/>
      <c r="O468" s="262"/>
      <c r="P468" s="262"/>
      <c r="Q468" s="262"/>
      <c r="R468" s="262"/>
      <c r="S468" s="262"/>
    </row>
    <row r="469" spans="4:19" s="62" customFormat="1" ht="9" customHeight="1">
      <c r="D469" s="12"/>
      <c r="E469" s="262"/>
      <c r="F469" s="262"/>
      <c r="G469" s="262"/>
      <c r="H469" s="262"/>
      <c r="I469" s="262"/>
      <c r="J469" s="220"/>
      <c r="K469" s="262"/>
      <c r="L469" s="262"/>
      <c r="M469" s="262"/>
      <c r="N469" s="262"/>
      <c r="O469" s="262"/>
      <c r="P469" s="262"/>
      <c r="Q469" s="262"/>
      <c r="R469" s="262"/>
      <c r="S469" s="262"/>
    </row>
    <row r="470" spans="4:19" s="62" customFormat="1" ht="9" customHeight="1">
      <c r="D470" s="12"/>
      <c r="E470" s="262"/>
      <c r="F470" s="262"/>
      <c r="G470" s="262"/>
      <c r="H470" s="262"/>
      <c r="I470" s="262"/>
      <c r="J470" s="220"/>
      <c r="K470" s="262"/>
      <c r="L470" s="262"/>
      <c r="M470" s="262"/>
      <c r="N470" s="262"/>
      <c r="O470" s="262"/>
      <c r="P470" s="262"/>
      <c r="Q470" s="262"/>
      <c r="R470" s="262"/>
      <c r="S470" s="262"/>
    </row>
    <row r="471" spans="4:19" s="62" customFormat="1" ht="9" customHeight="1">
      <c r="D471" s="12"/>
      <c r="E471" s="262"/>
      <c r="F471" s="262"/>
      <c r="G471" s="262"/>
      <c r="H471" s="262"/>
      <c r="I471" s="262"/>
      <c r="J471" s="220"/>
      <c r="K471" s="262"/>
      <c r="L471" s="262"/>
      <c r="M471" s="262"/>
      <c r="N471" s="262"/>
      <c r="O471" s="262"/>
      <c r="P471" s="262"/>
      <c r="Q471" s="262"/>
      <c r="R471" s="262"/>
      <c r="S471" s="262"/>
    </row>
    <row r="472" spans="4:19" s="62" customFormat="1" ht="9" customHeight="1">
      <c r="D472" s="12"/>
      <c r="E472" s="262"/>
      <c r="F472" s="262"/>
      <c r="G472" s="262"/>
      <c r="H472" s="262"/>
      <c r="I472" s="262"/>
      <c r="J472" s="220"/>
      <c r="K472" s="262"/>
      <c r="L472" s="262"/>
      <c r="M472" s="262"/>
      <c r="N472" s="262"/>
      <c r="O472" s="262"/>
      <c r="P472" s="262"/>
      <c r="Q472" s="262"/>
      <c r="R472" s="262"/>
      <c r="S472" s="262"/>
    </row>
    <row r="473" spans="4:19" s="62" customFormat="1" ht="9" customHeight="1">
      <c r="D473" s="12"/>
      <c r="E473" s="262"/>
      <c r="F473" s="262"/>
      <c r="G473" s="262"/>
      <c r="H473" s="262"/>
      <c r="I473" s="262"/>
      <c r="J473" s="220"/>
      <c r="K473" s="262"/>
      <c r="L473" s="262"/>
      <c r="M473" s="262"/>
      <c r="N473" s="262"/>
      <c r="O473" s="262"/>
      <c r="P473" s="262"/>
      <c r="Q473" s="262"/>
      <c r="R473" s="262"/>
      <c r="S473" s="262"/>
    </row>
    <row r="474" spans="4:19" s="62" customFormat="1" ht="9" customHeight="1">
      <c r="D474" s="12"/>
      <c r="E474" s="262"/>
      <c r="F474" s="262"/>
      <c r="G474" s="262"/>
      <c r="H474" s="262"/>
      <c r="I474" s="262"/>
      <c r="J474" s="220"/>
      <c r="K474" s="262"/>
      <c r="L474" s="262"/>
      <c r="M474" s="262"/>
      <c r="N474" s="262"/>
      <c r="O474" s="262"/>
      <c r="P474" s="262"/>
      <c r="Q474" s="262"/>
      <c r="R474" s="262"/>
      <c r="S474" s="262"/>
    </row>
    <row r="475" spans="4:19" s="62" customFormat="1" ht="9" customHeight="1">
      <c r="D475" s="12"/>
      <c r="E475" s="262"/>
      <c r="F475" s="262"/>
      <c r="G475" s="262"/>
      <c r="H475" s="262"/>
      <c r="I475" s="262"/>
      <c r="J475" s="220"/>
      <c r="K475" s="262"/>
      <c r="L475" s="262"/>
      <c r="M475" s="262"/>
      <c r="N475" s="262"/>
      <c r="O475" s="262"/>
      <c r="P475" s="262"/>
      <c r="Q475" s="262"/>
      <c r="R475" s="262"/>
      <c r="S475" s="262"/>
    </row>
    <row r="476" spans="4:19" s="62" customFormat="1" ht="9" customHeight="1">
      <c r="D476" s="12"/>
      <c r="E476" s="262"/>
      <c r="F476" s="262"/>
      <c r="G476" s="262"/>
      <c r="H476" s="262"/>
      <c r="I476" s="262"/>
      <c r="J476" s="220"/>
      <c r="K476" s="262"/>
      <c r="L476" s="262"/>
      <c r="M476" s="262"/>
      <c r="N476" s="262"/>
      <c r="O476" s="262"/>
      <c r="P476" s="262"/>
      <c r="Q476" s="262"/>
      <c r="R476" s="262"/>
      <c r="S476" s="262"/>
    </row>
    <row r="477" spans="4:19" s="62" customFormat="1" ht="9" customHeight="1">
      <c r="D477" s="12"/>
      <c r="E477" s="262"/>
      <c r="F477" s="262"/>
      <c r="G477" s="262"/>
      <c r="H477" s="262"/>
      <c r="I477" s="262"/>
      <c r="J477" s="220"/>
      <c r="K477" s="262"/>
      <c r="L477" s="262"/>
      <c r="M477" s="262"/>
      <c r="N477" s="262"/>
      <c r="O477" s="262"/>
      <c r="P477" s="262"/>
      <c r="Q477" s="262"/>
      <c r="R477" s="262"/>
      <c r="S477" s="262"/>
    </row>
    <row r="478" spans="4:19" s="62" customFormat="1" ht="9" customHeight="1">
      <c r="D478" s="12"/>
      <c r="E478" s="262"/>
      <c r="F478" s="262"/>
      <c r="G478" s="262"/>
      <c r="H478" s="262"/>
      <c r="I478" s="262"/>
      <c r="J478" s="220"/>
      <c r="K478" s="262"/>
      <c r="L478" s="262"/>
      <c r="M478" s="262"/>
      <c r="N478" s="262"/>
      <c r="O478" s="262"/>
      <c r="P478" s="262"/>
      <c r="Q478" s="262"/>
      <c r="R478" s="262"/>
      <c r="S478" s="262"/>
    </row>
    <row r="479" spans="4:19" s="62" customFormat="1" ht="9" customHeight="1">
      <c r="D479" s="12"/>
      <c r="E479" s="262"/>
      <c r="F479" s="262"/>
      <c r="G479" s="262"/>
      <c r="H479" s="262"/>
      <c r="I479" s="262"/>
      <c r="J479" s="220"/>
      <c r="K479" s="262"/>
      <c r="L479" s="262"/>
      <c r="M479" s="262"/>
      <c r="N479" s="262"/>
      <c r="O479" s="262"/>
      <c r="P479" s="262"/>
      <c r="Q479" s="262"/>
      <c r="R479" s="262"/>
      <c r="S479" s="262"/>
    </row>
    <row r="480" spans="4:19" s="62" customFormat="1" ht="9" customHeight="1">
      <c r="D480" s="12"/>
      <c r="E480" s="262"/>
      <c r="F480" s="262"/>
      <c r="G480" s="262"/>
      <c r="H480" s="262"/>
      <c r="I480" s="262"/>
      <c r="J480" s="220"/>
      <c r="K480" s="262"/>
      <c r="L480" s="262"/>
      <c r="M480" s="262"/>
      <c r="N480" s="262"/>
      <c r="O480" s="262"/>
      <c r="P480" s="262"/>
      <c r="Q480" s="262"/>
      <c r="R480" s="262"/>
      <c r="S480" s="262"/>
    </row>
    <row r="481" spans="4:19" s="62" customFormat="1" ht="9" customHeight="1">
      <c r="D481" s="12"/>
      <c r="E481" s="262"/>
      <c r="F481" s="262"/>
      <c r="G481" s="262"/>
      <c r="H481" s="262"/>
      <c r="I481" s="262"/>
      <c r="J481" s="220"/>
      <c r="K481" s="262"/>
      <c r="L481" s="262"/>
      <c r="M481" s="262"/>
      <c r="N481" s="262"/>
      <c r="O481" s="262"/>
      <c r="P481" s="262"/>
      <c r="Q481" s="262"/>
      <c r="R481" s="262"/>
      <c r="S481" s="262"/>
    </row>
    <row r="482" spans="4:19" s="62" customFormat="1" ht="9" customHeight="1">
      <c r="D482" s="12"/>
      <c r="E482" s="262"/>
      <c r="F482" s="262"/>
      <c r="G482" s="262"/>
      <c r="H482" s="262"/>
      <c r="I482" s="262"/>
      <c r="J482" s="220"/>
      <c r="K482" s="262"/>
      <c r="L482" s="262"/>
      <c r="M482" s="262"/>
      <c r="N482" s="262"/>
      <c r="O482" s="262"/>
      <c r="P482" s="262"/>
      <c r="Q482" s="262"/>
      <c r="R482" s="262"/>
      <c r="S482" s="262"/>
    </row>
    <row r="483" spans="4:19" s="62" customFormat="1" ht="9" customHeight="1">
      <c r="D483" s="12"/>
      <c r="E483" s="262"/>
      <c r="F483" s="262"/>
      <c r="G483" s="262"/>
      <c r="H483" s="262"/>
      <c r="I483" s="262"/>
      <c r="J483" s="220"/>
      <c r="K483" s="262"/>
      <c r="L483" s="262"/>
      <c r="M483" s="262"/>
      <c r="N483" s="262"/>
      <c r="O483" s="262"/>
      <c r="P483" s="262"/>
      <c r="Q483" s="262"/>
      <c r="R483" s="262"/>
      <c r="S483" s="262"/>
    </row>
    <row r="484" spans="4:19" s="62" customFormat="1" ht="9" customHeight="1">
      <c r="D484" s="12"/>
      <c r="E484" s="262"/>
      <c r="F484" s="262"/>
      <c r="G484" s="262"/>
      <c r="H484" s="262"/>
      <c r="I484" s="262"/>
      <c r="J484" s="220"/>
      <c r="K484" s="262"/>
      <c r="L484" s="262"/>
      <c r="M484" s="262"/>
      <c r="N484" s="262"/>
      <c r="O484" s="262"/>
      <c r="P484" s="262"/>
      <c r="Q484" s="262"/>
      <c r="R484" s="262"/>
      <c r="S484" s="262"/>
    </row>
    <row r="485" spans="4:19" s="62" customFormat="1" ht="9" customHeight="1">
      <c r="D485" s="12"/>
      <c r="E485" s="262"/>
      <c r="F485" s="262"/>
      <c r="G485" s="262"/>
      <c r="H485" s="262"/>
      <c r="I485" s="262"/>
      <c r="J485" s="220"/>
      <c r="K485" s="262"/>
      <c r="L485" s="262"/>
      <c r="M485" s="262"/>
      <c r="N485" s="262"/>
      <c r="O485" s="262"/>
      <c r="P485" s="262"/>
      <c r="Q485" s="262"/>
      <c r="R485" s="262"/>
      <c r="S485" s="262"/>
    </row>
    <row r="486" spans="4:19" s="62" customFormat="1" ht="9" customHeight="1">
      <c r="D486" s="12"/>
      <c r="E486" s="262"/>
      <c r="F486" s="262"/>
      <c r="G486" s="262"/>
      <c r="H486" s="262"/>
      <c r="I486" s="262"/>
      <c r="J486" s="220"/>
      <c r="K486" s="262"/>
      <c r="L486" s="262"/>
      <c r="M486" s="262"/>
      <c r="N486" s="262"/>
      <c r="O486" s="262"/>
      <c r="P486" s="262"/>
      <c r="Q486" s="262"/>
      <c r="R486" s="262"/>
      <c r="S486" s="262"/>
    </row>
    <row r="487" spans="4:19" s="62" customFormat="1" ht="9" customHeight="1">
      <c r="D487" s="12"/>
      <c r="E487" s="262"/>
      <c r="F487" s="262"/>
      <c r="G487" s="262"/>
      <c r="H487" s="262"/>
      <c r="I487" s="262"/>
      <c r="J487" s="220"/>
      <c r="K487" s="262"/>
      <c r="L487" s="262"/>
      <c r="M487" s="262"/>
      <c r="N487" s="262"/>
      <c r="O487" s="262"/>
      <c r="P487" s="262"/>
      <c r="Q487" s="262"/>
      <c r="R487" s="262"/>
      <c r="S487" s="262"/>
    </row>
    <row r="488" spans="4:19" s="62" customFormat="1" ht="9" customHeight="1">
      <c r="D488" s="12"/>
      <c r="E488" s="262"/>
      <c r="F488" s="262"/>
      <c r="G488" s="262"/>
      <c r="H488" s="262"/>
      <c r="I488" s="262"/>
      <c r="J488" s="220"/>
      <c r="K488" s="262"/>
      <c r="L488" s="262"/>
      <c r="M488" s="262"/>
      <c r="N488" s="262"/>
      <c r="O488" s="262"/>
      <c r="P488" s="262"/>
      <c r="Q488" s="262"/>
      <c r="R488" s="262"/>
      <c r="S488" s="262"/>
    </row>
    <row r="489" spans="4:19" s="62" customFormat="1" ht="9" customHeight="1">
      <c r="D489" s="12"/>
      <c r="E489" s="262"/>
      <c r="F489" s="262"/>
      <c r="G489" s="262"/>
      <c r="H489" s="262"/>
      <c r="I489" s="262"/>
      <c r="J489" s="220"/>
      <c r="K489" s="262"/>
      <c r="L489" s="262"/>
      <c r="M489" s="262"/>
      <c r="N489" s="262"/>
      <c r="O489" s="262"/>
      <c r="P489" s="262"/>
      <c r="Q489" s="262"/>
      <c r="R489" s="262"/>
      <c r="S489" s="262"/>
    </row>
    <row r="490" spans="4:19" s="62" customFormat="1" ht="9" customHeight="1">
      <c r="D490" s="12"/>
      <c r="E490" s="262"/>
      <c r="F490" s="262"/>
      <c r="G490" s="262"/>
      <c r="H490" s="262"/>
      <c r="I490" s="262"/>
      <c r="J490" s="220"/>
      <c r="K490" s="262"/>
      <c r="L490" s="262"/>
      <c r="M490" s="262"/>
      <c r="N490" s="262"/>
      <c r="O490" s="262"/>
      <c r="P490" s="262"/>
      <c r="Q490" s="262"/>
      <c r="R490" s="262"/>
      <c r="S490" s="262"/>
    </row>
    <row r="491" spans="4:19" s="62" customFormat="1" ht="9" customHeight="1">
      <c r="D491" s="12"/>
      <c r="E491" s="262"/>
      <c r="F491" s="262"/>
      <c r="G491" s="262"/>
      <c r="H491" s="262"/>
      <c r="I491" s="262"/>
      <c r="J491" s="220"/>
      <c r="K491" s="262"/>
      <c r="L491" s="262"/>
      <c r="M491" s="262"/>
      <c r="N491" s="262"/>
      <c r="O491" s="262"/>
      <c r="P491" s="262"/>
      <c r="Q491" s="262"/>
      <c r="R491" s="262"/>
      <c r="S491" s="262"/>
    </row>
    <row r="492" spans="4:19" s="62" customFormat="1" ht="9" customHeight="1">
      <c r="D492" s="12"/>
      <c r="E492" s="262"/>
      <c r="F492" s="262"/>
      <c r="G492" s="262"/>
      <c r="H492" s="262"/>
      <c r="I492" s="262"/>
      <c r="J492" s="220"/>
      <c r="K492" s="262"/>
      <c r="L492" s="262"/>
      <c r="M492" s="262"/>
      <c r="N492" s="262"/>
      <c r="O492" s="262"/>
      <c r="P492" s="262"/>
      <c r="Q492" s="262"/>
      <c r="R492" s="262"/>
      <c r="S492" s="262"/>
    </row>
    <row r="493" spans="4:19" s="62" customFormat="1" ht="9" customHeight="1">
      <c r="D493" s="12"/>
      <c r="E493" s="262"/>
      <c r="F493" s="262"/>
      <c r="G493" s="262"/>
      <c r="H493" s="262"/>
      <c r="I493" s="262"/>
      <c r="J493" s="220"/>
      <c r="K493" s="262"/>
      <c r="L493" s="262"/>
      <c r="M493" s="262"/>
      <c r="N493" s="262"/>
      <c r="O493" s="262"/>
      <c r="P493" s="262"/>
      <c r="Q493" s="262"/>
      <c r="R493" s="262"/>
      <c r="S493" s="262"/>
    </row>
  </sheetData>
  <mergeCells count="26">
    <mergeCell ref="W2:AK2"/>
    <mergeCell ref="B73:B75"/>
    <mergeCell ref="S6:S7"/>
    <mergeCell ref="E6:G6"/>
    <mergeCell ref="E74:G74"/>
    <mergeCell ref="S74:S75"/>
    <mergeCell ref="B2:S2"/>
    <mergeCell ref="B3:S3"/>
    <mergeCell ref="I5:K6"/>
    <mergeCell ref="B63:B70"/>
    <mergeCell ref="B31:B62"/>
    <mergeCell ref="B5:B7"/>
    <mergeCell ref="B8:B30"/>
    <mergeCell ref="C149:S149"/>
    <mergeCell ref="B121:B129"/>
    <mergeCell ref="Q6:R6"/>
    <mergeCell ref="I73:K74"/>
    <mergeCell ref="M73:O74"/>
    <mergeCell ref="Q74:R74"/>
    <mergeCell ref="B82:B108"/>
    <mergeCell ref="C146:D146"/>
    <mergeCell ref="B130:B140"/>
    <mergeCell ref="M5:O6"/>
    <mergeCell ref="B141:B145"/>
    <mergeCell ref="B76:B80"/>
    <mergeCell ref="B109:B120"/>
  </mergeCells>
  <printOptions horizontalCentered="1"/>
  <pageMargins left="0.51" right="0.43" top="0.52" bottom="0.94488188976377963" header="0.51181102362204722" footer="0.51181102362204722"/>
  <pageSetup scale="66" orientation="portrait" r:id="rId1"/>
  <headerFooter alignWithMargins="0">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7F8AE-7A98-4595-A451-9A31BFE38169}">
  <dimension ref="A1:IS496"/>
  <sheetViews>
    <sheetView view="pageBreakPreview" zoomScaleNormal="100" zoomScaleSheetLayoutView="100" workbookViewId="0">
      <selection sqref="A1:S65536"/>
    </sheetView>
  </sheetViews>
  <sheetFormatPr baseColWidth="10" defaultRowHeight="12.75"/>
  <cols>
    <col min="1" max="1" width="2.140625" style="365" customWidth="1"/>
    <col min="2" max="2" width="6.140625" style="62" customWidth="1"/>
    <col min="3" max="3" width="1.5703125" style="62" customWidth="1"/>
    <col min="4" max="4" width="59.140625" style="12" bestFit="1" customWidth="1"/>
    <col min="5" max="6" width="5.42578125" style="262" customWidth="1"/>
    <col min="7" max="7" width="6.140625" style="262" customWidth="1"/>
    <col min="8" max="8" width="0.28515625" style="262" customWidth="1"/>
    <col min="9" max="9" width="5.42578125" style="262" customWidth="1"/>
    <col min="10" max="10" width="5.42578125" style="220" customWidth="1"/>
    <col min="11" max="11" width="6.140625" style="262" customWidth="1"/>
    <col min="12" max="12" width="0.28515625" style="262" customWidth="1"/>
    <col min="13" max="14" width="5.42578125" style="262" customWidth="1"/>
    <col min="15" max="15" width="6.140625" style="262" customWidth="1"/>
    <col min="16" max="16" width="0.28515625" style="262" customWidth="1"/>
    <col min="17" max="18" width="5.42578125" style="262" customWidth="1"/>
    <col min="19" max="19" width="7.5703125" style="262" bestFit="1" customWidth="1"/>
    <col min="20" max="21" width="11.42578125" style="62"/>
    <col min="22" max="22" width="4.7109375" style="62" customWidth="1"/>
    <col min="23" max="23" width="5" style="62" customWidth="1"/>
    <col min="24" max="24" width="2.28515625" style="62" customWidth="1"/>
    <col min="25" max="25" width="26" style="62" customWidth="1"/>
    <col min="26" max="26" width="8" style="62" customWidth="1"/>
    <col min="27" max="27" width="1" style="62" customWidth="1"/>
    <col min="28" max="28" width="6.7109375" style="62" customWidth="1"/>
    <col min="29" max="29" width="1" style="62" customWidth="1"/>
    <col min="30" max="30" width="6.7109375" style="62" customWidth="1"/>
    <col min="31" max="31" width="1" style="62" customWidth="1"/>
    <col min="32" max="32" width="6.7109375" style="62" customWidth="1"/>
    <col min="33" max="33" width="1" style="62" customWidth="1"/>
    <col min="34" max="34" width="6.7109375" style="62" customWidth="1"/>
    <col min="35" max="35" width="1" style="62" customWidth="1"/>
    <col min="36" max="36" width="6.7109375" style="62" customWidth="1"/>
    <col min="37" max="37" width="1" style="62" customWidth="1"/>
    <col min="38" max="39" width="6.7109375" style="62" customWidth="1"/>
    <col min="40" max="16384" width="11.42578125" style="62"/>
  </cols>
  <sheetData>
    <row r="1" spans="1:41" ht="3.75" customHeight="1">
      <c r="I1" s="316"/>
      <c r="J1" s="261"/>
      <c r="K1" s="316"/>
      <c r="L1" s="316"/>
      <c r="M1" s="316"/>
      <c r="N1" s="316"/>
      <c r="O1" s="316"/>
      <c r="P1" s="316"/>
      <c r="Q1" s="316"/>
      <c r="R1" s="316"/>
      <c r="S1" s="316"/>
      <c r="T1" s="82"/>
      <c r="U1" s="82"/>
    </row>
    <row r="2" spans="1:41" ht="12.75" customHeight="1">
      <c r="A2" s="442"/>
      <c r="B2" s="1587" t="s">
        <v>1098</v>
      </c>
      <c r="C2" s="1587"/>
      <c r="D2" s="1587"/>
      <c r="E2" s="1587"/>
      <c r="F2" s="1587"/>
      <c r="G2" s="1587"/>
      <c r="H2" s="1587"/>
      <c r="I2" s="1587"/>
      <c r="J2" s="1587"/>
      <c r="K2" s="1587"/>
      <c r="L2" s="1587"/>
      <c r="M2" s="1587"/>
      <c r="N2" s="1587"/>
      <c r="O2" s="1587"/>
      <c r="P2" s="1587"/>
      <c r="Q2" s="1587"/>
      <c r="R2" s="1587"/>
      <c r="S2" s="1587"/>
      <c r="T2" s="82"/>
      <c r="U2" s="82"/>
      <c r="X2" s="1552"/>
      <c r="Y2" s="1552"/>
      <c r="Z2" s="1552"/>
      <c r="AA2" s="1552"/>
      <c r="AB2" s="1552"/>
      <c r="AC2" s="1552"/>
      <c r="AD2" s="1552"/>
      <c r="AE2" s="1552"/>
      <c r="AF2" s="1552"/>
      <c r="AG2" s="1552"/>
      <c r="AH2" s="1552"/>
      <c r="AI2" s="1552"/>
      <c r="AJ2" s="1552"/>
      <c r="AK2" s="1552"/>
      <c r="AL2" s="1552"/>
    </row>
    <row r="3" spans="1:41" ht="12.75" customHeight="1">
      <c r="A3" s="520"/>
      <c r="B3" s="1587" t="s">
        <v>74</v>
      </c>
      <c r="C3" s="1587"/>
      <c r="D3" s="1587"/>
      <c r="E3" s="1587"/>
      <c r="F3" s="1587"/>
      <c r="G3" s="1587"/>
      <c r="H3" s="1587"/>
      <c r="I3" s="1587"/>
      <c r="J3" s="1587"/>
      <c r="K3" s="1587"/>
      <c r="L3" s="1587"/>
      <c r="M3" s="1587"/>
      <c r="N3" s="1587"/>
      <c r="O3" s="1587"/>
      <c r="P3" s="1587"/>
      <c r="Q3" s="1587"/>
      <c r="R3" s="1587"/>
      <c r="S3" s="1587"/>
      <c r="T3" s="426"/>
      <c r="U3" s="82"/>
      <c r="V3" s="107"/>
      <c r="W3" s="107"/>
      <c r="X3" s="106"/>
      <c r="AN3" s="105"/>
      <c r="AO3" s="105"/>
    </row>
    <row r="4" spans="1:41" ht="3" customHeight="1">
      <c r="C4" s="163"/>
      <c r="D4" s="21"/>
      <c r="E4" s="1071"/>
      <c r="F4" s="1071"/>
      <c r="G4" s="1071"/>
      <c r="H4" s="1071"/>
      <c r="I4" s="1071"/>
      <c r="J4" s="257"/>
      <c r="K4" s="312"/>
      <c r="L4" s="1071"/>
      <c r="M4" s="1071"/>
      <c r="N4" s="1071"/>
      <c r="O4" s="1071"/>
      <c r="P4" s="91"/>
      <c r="Q4" s="91"/>
      <c r="R4" s="91"/>
      <c r="S4" s="316"/>
      <c r="T4" s="82"/>
      <c r="W4" s="98"/>
    </row>
    <row r="5" spans="1:41" ht="12.75" customHeight="1">
      <c r="B5" s="1558" t="s">
        <v>32</v>
      </c>
      <c r="C5" s="505"/>
      <c r="D5" s="504"/>
      <c r="E5" s="1505"/>
      <c r="F5" s="1505"/>
      <c r="G5" s="1505"/>
      <c r="H5" s="1505"/>
      <c r="I5" s="1561" t="s">
        <v>1097</v>
      </c>
      <c r="J5" s="1561"/>
      <c r="K5" s="1561"/>
      <c r="L5" s="397"/>
      <c r="M5" s="1576" t="s">
        <v>1096</v>
      </c>
      <c r="N5" s="1576"/>
      <c r="O5" s="1576"/>
      <c r="P5" s="1075"/>
      <c r="Q5" s="1075"/>
      <c r="R5" s="1075"/>
      <c r="S5" s="1504"/>
      <c r="T5" s="82"/>
      <c r="W5" s="98"/>
    </row>
    <row r="6" spans="1:41" ht="12.75" customHeight="1">
      <c r="B6" s="1559"/>
      <c r="D6" s="4" t="s">
        <v>230</v>
      </c>
      <c r="E6" s="1575" t="s">
        <v>1095</v>
      </c>
      <c r="F6" s="1575"/>
      <c r="G6" s="1575"/>
      <c r="H6" s="1503"/>
      <c r="I6" s="1575"/>
      <c r="J6" s="1575"/>
      <c r="K6" s="1575"/>
      <c r="L6" s="1058"/>
      <c r="M6" s="1574"/>
      <c r="N6" s="1574"/>
      <c r="O6" s="1574"/>
      <c r="P6" s="1058"/>
      <c r="Q6" s="1574" t="s">
        <v>97</v>
      </c>
      <c r="R6" s="1574"/>
      <c r="S6" s="1584" t="s">
        <v>6</v>
      </c>
      <c r="T6" s="82"/>
      <c r="U6" s="91"/>
    </row>
    <row r="7" spans="1:41">
      <c r="B7" s="1560"/>
      <c r="C7" s="497"/>
      <c r="D7" s="47"/>
      <c r="E7" s="1502" t="s">
        <v>29</v>
      </c>
      <c r="F7" s="1502" t="s">
        <v>30</v>
      </c>
      <c r="G7" s="380" t="s">
        <v>6</v>
      </c>
      <c r="H7" s="1502"/>
      <c r="I7" s="883" t="s">
        <v>29</v>
      </c>
      <c r="J7" s="1501" t="s">
        <v>30</v>
      </c>
      <c r="K7" s="380" t="s">
        <v>6</v>
      </c>
      <c r="L7" s="883"/>
      <c r="M7" s="883" t="s">
        <v>29</v>
      </c>
      <c r="N7" s="883" t="s">
        <v>30</v>
      </c>
      <c r="O7" s="380" t="s">
        <v>6</v>
      </c>
      <c r="P7" s="883"/>
      <c r="Q7" s="883" t="s">
        <v>29</v>
      </c>
      <c r="R7" s="883" t="s">
        <v>30</v>
      </c>
      <c r="S7" s="1585"/>
      <c r="T7" s="82"/>
    </row>
    <row r="8" spans="1:41" ht="12" customHeight="1">
      <c r="B8" s="1581">
        <v>1401</v>
      </c>
      <c r="C8" s="391" t="s">
        <v>12</v>
      </c>
      <c r="D8" s="19"/>
      <c r="E8" s="313">
        <f>SUM(E9+E13+E16+E19+E26+E29)</f>
        <v>0</v>
      </c>
      <c r="F8" s="313">
        <f>SUM(F9+F13+F16+F19+F26+F29)</f>
        <v>0</v>
      </c>
      <c r="G8" s="313">
        <f t="shared" ref="G8:G39" si="0">SUM(E8:F8)</f>
        <v>0</v>
      </c>
      <c r="H8" s="313"/>
      <c r="I8" s="458">
        <f>SUM(I9+I13+I16+I19+I26+I29)</f>
        <v>398</v>
      </c>
      <c r="J8" s="458">
        <f>SUM(J9+J13+J16+J19+J26+J29)</f>
        <v>140</v>
      </c>
      <c r="K8" s="458">
        <f t="shared" ref="K8:K30" si="1">SUM(I8:J8)</f>
        <v>538</v>
      </c>
      <c r="L8" s="458"/>
      <c r="M8" s="458">
        <f>SUM(M9+M13+M16+M19+M26+M29)</f>
        <v>1523</v>
      </c>
      <c r="N8" s="458">
        <f>SUM(N9+N13+N16+N19+N26+N29)</f>
        <v>502</v>
      </c>
      <c r="O8" s="458">
        <f t="shared" ref="O8:O30" si="2">SUM(M8:N8)</f>
        <v>2025</v>
      </c>
      <c r="P8" s="458"/>
      <c r="Q8" s="458">
        <f t="shared" ref="Q8:Q39" si="3">SUM(I8+M8)</f>
        <v>1921</v>
      </c>
      <c r="R8" s="458">
        <f t="shared" ref="R8:R39" si="4">SUM(J8+N8)</f>
        <v>642</v>
      </c>
      <c r="S8" s="848">
        <f>SUM(Q8+R8)</f>
        <v>2563</v>
      </c>
      <c r="T8" s="82"/>
    </row>
    <row r="9" spans="1:41" ht="10.5" customHeight="1">
      <c r="B9" s="1582"/>
      <c r="C9" s="513" t="s">
        <v>13</v>
      </c>
      <c r="D9" s="126"/>
      <c r="E9" s="1075">
        <f>SUM(E10:E12)</f>
        <v>0</v>
      </c>
      <c r="F9" s="1075">
        <f>SUM(F10:F12)</f>
        <v>0</v>
      </c>
      <c r="G9" s="1075">
        <f t="shared" si="0"/>
        <v>0</v>
      </c>
      <c r="H9" s="1075"/>
      <c r="I9" s="460">
        <f>SUM(I10:I12)</f>
        <v>83</v>
      </c>
      <c r="J9" s="1511">
        <f>SUM(J10:J12)</f>
        <v>24</v>
      </c>
      <c r="K9" s="460">
        <f t="shared" si="1"/>
        <v>107</v>
      </c>
      <c r="L9" s="460"/>
      <c r="M9" s="460">
        <f>SUM(M10:M12)</f>
        <v>443</v>
      </c>
      <c r="N9" s="460">
        <f>SUM(N10:N12)</f>
        <v>210</v>
      </c>
      <c r="O9" s="460">
        <f t="shared" si="2"/>
        <v>653</v>
      </c>
      <c r="P9" s="460"/>
      <c r="Q9" s="460">
        <f t="shared" si="3"/>
        <v>526</v>
      </c>
      <c r="R9" s="460">
        <f t="shared" si="4"/>
        <v>234</v>
      </c>
      <c r="S9" s="1510">
        <f>SUM(Q9+R9)</f>
        <v>760</v>
      </c>
      <c r="T9" s="82"/>
      <c r="U9" s="82"/>
    </row>
    <row r="10" spans="1:41" ht="9.9499999999999993" customHeight="1">
      <c r="B10" s="1578"/>
      <c r="C10" s="479"/>
      <c r="D10" s="13" t="s">
        <v>261</v>
      </c>
      <c r="E10" s="209"/>
      <c r="F10" s="209"/>
      <c r="G10" s="288">
        <f t="shared" si="0"/>
        <v>0</v>
      </c>
      <c r="H10" s="209"/>
      <c r="I10" s="1424">
        <v>0</v>
      </c>
      <c r="J10" s="1507">
        <v>0</v>
      </c>
      <c r="K10" s="1424">
        <f t="shared" si="1"/>
        <v>0</v>
      </c>
      <c r="L10" s="1424"/>
      <c r="M10" s="1424">
        <v>145</v>
      </c>
      <c r="N10" s="1424">
        <v>62</v>
      </c>
      <c r="O10" s="432">
        <f t="shared" si="2"/>
        <v>207</v>
      </c>
      <c r="P10" s="432"/>
      <c r="Q10" s="432">
        <f t="shared" si="3"/>
        <v>145</v>
      </c>
      <c r="R10" s="432">
        <f t="shared" si="4"/>
        <v>62</v>
      </c>
      <c r="S10" s="832">
        <f>SUM(Q10+R10)</f>
        <v>207</v>
      </c>
      <c r="T10" s="82"/>
      <c r="U10" s="82"/>
    </row>
    <row r="11" spans="1:41" ht="9.9499999999999993" customHeight="1">
      <c r="B11" s="1578"/>
      <c r="C11" s="479"/>
      <c r="D11" s="13" t="s">
        <v>249</v>
      </c>
      <c r="E11" s="209"/>
      <c r="F11" s="209"/>
      <c r="G11" s="288">
        <f t="shared" si="0"/>
        <v>0</v>
      </c>
      <c r="H11" s="209"/>
      <c r="I11" s="1424">
        <v>37</v>
      </c>
      <c r="J11" s="1507">
        <v>17</v>
      </c>
      <c r="K11" s="1424">
        <f t="shared" si="1"/>
        <v>54</v>
      </c>
      <c r="L11" s="1424"/>
      <c r="M11" s="1424">
        <v>185</v>
      </c>
      <c r="N11" s="1424">
        <v>117</v>
      </c>
      <c r="O11" s="432">
        <f t="shared" si="2"/>
        <v>302</v>
      </c>
      <c r="P11" s="432"/>
      <c r="Q11" s="432">
        <f t="shared" si="3"/>
        <v>222</v>
      </c>
      <c r="R11" s="432">
        <f t="shared" si="4"/>
        <v>134</v>
      </c>
      <c r="S11" s="832">
        <f>SUM(Q11+R11)</f>
        <v>356</v>
      </c>
      <c r="T11" s="82"/>
      <c r="U11" s="82"/>
    </row>
    <row r="12" spans="1:41" ht="9.9499999999999993" customHeight="1">
      <c r="B12" s="1582"/>
      <c r="C12" s="479"/>
      <c r="D12" s="13" t="s">
        <v>266</v>
      </c>
      <c r="E12" s="265"/>
      <c r="F12" s="265"/>
      <c r="G12" s="288">
        <f t="shared" si="0"/>
        <v>0</v>
      </c>
      <c r="H12" s="265"/>
      <c r="I12" s="1424">
        <v>46</v>
      </c>
      <c r="J12" s="1507">
        <v>7</v>
      </c>
      <c r="K12" s="1424">
        <f t="shared" si="1"/>
        <v>53</v>
      </c>
      <c r="L12" s="1424"/>
      <c r="M12" s="1424">
        <v>113</v>
      </c>
      <c r="N12" s="1424">
        <v>31</v>
      </c>
      <c r="O12" s="432">
        <f t="shared" si="2"/>
        <v>144</v>
      </c>
      <c r="P12" s="432"/>
      <c r="Q12" s="432">
        <f t="shared" si="3"/>
        <v>159</v>
      </c>
      <c r="R12" s="432">
        <f t="shared" si="4"/>
        <v>38</v>
      </c>
      <c r="S12" s="832">
        <f>SUM(Q12+R12)</f>
        <v>197</v>
      </c>
      <c r="T12" s="82"/>
      <c r="U12" s="82"/>
    </row>
    <row r="13" spans="1:41" ht="11.1" customHeight="1">
      <c r="B13" s="1582"/>
      <c r="C13" s="484" t="s">
        <v>14</v>
      </c>
      <c r="D13" s="4"/>
      <c r="E13" s="1058">
        <f>SUM(E14:E15)</f>
        <v>0</v>
      </c>
      <c r="F13" s="1058">
        <f>SUM(F14:F15)</f>
        <v>0</v>
      </c>
      <c r="G13" s="1058">
        <f t="shared" si="0"/>
        <v>0</v>
      </c>
      <c r="H13" s="1058"/>
      <c r="I13" s="458">
        <f>I14+I15</f>
        <v>81</v>
      </c>
      <c r="J13" s="458">
        <f>J14+J15</f>
        <v>28</v>
      </c>
      <c r="K13" s="435">
        <f t="shared" si="1"/>
        <v>109</v>
      </c>
      <c r="L13" s="458"/>
      <c r="M13" s="458">
        <f>M14+M15</f>
        <v>432</v>
      </c>
      <c r="N13" s="458">
        <f>N14+N15</f>
        <v>101</v>
      </c>
      <c r="O13" s="435">
        <f t="shared" si="2"/>
        <v>533</v>
      </c>
      <c r="P13" s="458"/>
      <c r="Q13" s="435">
        <f t="shared" si="3"/>
        <v>513</v>
      </c>
      <c r="R13" s="435">
        <f t="shared" si="4"/>
        <v>129</v>
      </c>
      <c r="S13" s="1508">
        <f t="shared" ref="S13:S31" si="5">SUM(Q13:R13)</f>
        <v>642</v>
      </c>
      <c r="T13" s="82"/>
      <c r="U13" s="82"/>
    </row>
    <row r="14" spans="1:41" ht="9.75" customHeight="1">
      <c r="B14" s="1582"/>
      <c r="C14" s="479"/>
      <c r="D14" s="13" t="s">
        <v>259</v>
      </c>
      <c r="E14" s="209"/>
      <c r="F14" s="209"/>
      <c r="G14" s="288">
        <f t="shared" si="0"/>
        <v>0</v>
      </c>
      <c r="H14" s="91"/>
      <c r="I14" s="1424">
        <v>73</v>
      </c>
      <c r="J14" s="1507">
        <v>23</v>
      </c>
      <c r="K14" s="1424">
        <f t="shared" si="1"/>
        <v>96</v>
      </c>
      <c r="L14" s="1424"/>
      <c r="M14" s="1424">
        <v>347</v>
      </c>
      <c r="N14" s="1424">
        <v>77</v>
      </c>
      <c r="O14" s="432">
        <f t="shared" si="2"/>
        <v>424</v>
      </c>
      <c r="P14" s="432"/>
      <c r="Q14" s="432">
        <f t="shared" si="3"/>
        <v>420</v>
      </c>
      <c r="R14" s="432">
        <f t="shared" si="4"/>
        <v>100</v>
      </c>
      <c r="S14" s="832">
        <f t="shared" si="5"/>
        <v>520</v>
      </c>
      <c r="T14" s="82"/>
      <c r="U14" s="82"/>
    </row>
    <row r="15" spans="1:41" ht="9.9499999999999993" customHeight="1">
      <c r="B15" s="1582"/>
      <c r="C15" s="479"/>
      <c r="D15" s="13" t="s">
        <v>258</v>
      </c>
      <c r="E15" s="209"/>
      <c r="F15" s="209"/>
      <c r="G15" s="288">
        <f t="shared" si="0"/>
        <v>0</v>
      </c>
      <c r="H15" s="91"/>
      <c r="I15" s="1424">
        <v>8</v>
      </c>
      <c r="J15" s="1507">
        <v>5</v>
      </c>
      <c r="K15" s="1424">
        <f t="shared" si="1"/>
        <v>13</v>
      </c>
      <c r="L15" s="1424"/>
      <c r="M15" s="1424">
        <v>85</v>
      </c>
      <c r="N15" s="1424">
        <v>24</v>
      </c>
      <c r="O15" s="432">
        <f t="shared" si="2"/>
        <v>109</v>
      </c>
      <c r="P15" s="432"/>
      <c r="Q15" s="432">
        <f t="shared" si="3"/>
        <v>93</v>
      </c>
      <c r="R15" s="432">
        <f t="shared" si="4"/>
        <v>29</v>
      </c>
      <c r="S15" s="832">
        <f t="shared" si="5"/>
        <v>122</v>
      </c>
      <c r="T15" s="82"/>
      <c r="U15" s="82"/>
    </row>
    <row r="16" spans="1:41" ht="11.1" customHeight="1">
      <c r="B16" s="1582"/>
      <c r="C16" s="484" t="s">
        <v>15</v>
      </c>
      <c r="D16" s="4"/>
      <c r="E16" s="1058">
        <f>SUM(E17:E18)</f>
        <v>0</v>
      </c>
      <c r="F16" s="1058">
        <f>SUM(F17:F18)</f>
        <v>0</v>
      </c>
      <c r="G16" s="1058">
        <f t="shared" si="0"/>
        <v>0</v>
      </c>
      <c r="H16" s="1058"/>
      <c r="I16" s="458">
        <f>I17+I18</f>
        <v>83</v>
      </c>
      <c r="J16" s="458">
        <f>J17+J18</f>
        <v>26</v>
      </c>
      <c r="K16" s="435">
        <f t="shared" si="1"/>
        <v>109</v>
      </c>
      <c r="L16" s="458"/>
      <c r="M16" s="458">
        <f>M17+M18</f>
        <v>311</v>
      </c>
      <c r="N16" s="458">
        <f>N17+N18</f>
        <v>55</v>
      </c>
      <c r="O16" s="435">
        <f t="shared" si="2"/>
        <v>366</v>
      </c>
      <c r="P16" s="458"/>
      <c r="Q16" s="435">
        <f t="shared" si="3"/>
        <v>394</v>
      </c>
      <c r="R16" s="435">
        <f t="shared" si="4"/>
        <v>81</v>
      </c>
      <c r="S16" s="1508">
        <f t="shared" si="5"/>
        <v>475</v>
      </c>
      <c r="T16" s="82"/>
      <c r="U16" s="82"/>
    </row>
    <row r="17" spans="2:21" ht="9.9499999999999993" customHeight="1">
      <c r="B17" s="1582"/>
      <c r="C17" s="484"/>
      <c r="D17" s="13" t="s">
        <v>257</v>
      </c>
      <c r="E17" s="209"/>
      <c r="F17" s="209"/>
      <c r="G17" s="288">
        <f t="shared" si="0"/>
        <v>0</v>
      </c>
      <c r="H17" s="91"/>
      <c r="I17" s="1424">
        <v>0</v>
      </c>
      <c r="J17" s="1507">
        <v>0</v>
      </c>
      <c r="K17" s="1424">
        <f t="shared" si="1"/>
        <v>0</v>
      </c>
      <c r="L17" s="1424"/>
      <c r="M17" s="1424">
        <v>0</v>
      </c>
      <c r="N17" s="1424">
        <v>0</v>
      </c>
      <c r="O17" s="432">
        <f t="shared" si="2"/>
        <v>0</v>
      </c>
      <c r="P17" s="432"/>
      <c r="Q17" s="432">
        <f t="shared" si="3"/>
        <v>0</v>
      </c>
      <c r="R17" s="432">
        <f t="shared" si="4"/>
        <v>0</v>
      </c>
      <c r="S17" s="832">
        <f t="shared" si="5"/>
        <v>0</v>
      </c>
      <c r="T17" s="82"/>
      <c r="U17" s="82"/>
    </row>
    <row r="18" spans="2:21" ht="9.9499999999999993" customHeight="1">
      <c r="B18" s="1582"/>
      <c r="C18" s="479"/>
      <c r="D18" s="13" t="s">
        <v>256</v>
      </c>
      <c r="E18" s="209"/>
      <c r="F18" s="209"/>
      <c r="G18" s="288">
        <f t="shared" si="0"/>
        <v>0</v>
      </c>
      <c r="H18" s="91"/>
      <c r="I18" s="1424">
        <v>83</v>
      </c>
      <c r="J18" s="1507">
        <v>26</v>
      </c>
      <c r="K18" s="1424">
        <f t="shared" si="1"/>
        <v>109</v>
      </c>
      <c r="L18" s="1424"/>
      <c r="M18" s="1424">
        <v>311</v>
      </c>
      <c r="N18" s="1424">
        <v>55</v>
      </c>
      <c r="O18" s="432">
        <f t="shared" si="2"/>
        <v>366</v>
      </c>
      <c r="P18" s="432"/>
      <c r="Q18" s="432">
        <f t="shared" si="3"/>
        <v>394</v>
      </c>
      <c r="R18" s="432">
        <f t="shared" si="4"/>
        <v>81</v>
      </c>
      <c r="S18" s="832">
        <f t="shared" si="5"/>
        <v>475</v>
      </c>
      <c r="T18" s="82"/>
      <c r="U18" s="82"/>
    </row>
    <row r="19" spans="2:21" ht="11.1" customHeight="1">
      <c r="B19" s="1582"/>
      <c r="C19" s="512" t="s">
        <v>36</v>
      </c>
      <c r="D19" s="120"/>
      <c r="E19" s="313">
        <f>SUM(E20:E25)</f>
        <v>0</v>
      </c>
      <c r="F19" s="313">
        <f>SUM(F20:F25)</f>
        <v>0</v>
      </c>
      <c r="G19" s="1058">
        <f t="shared" si="0"/>
        <v>0</v>
      </c>
      <c r="H19" s="313"/>
      <c r="I19" s="458">
        <f>SUM(I20:I25)</f>
        <v>97</v>
      </c>
      <c r="J19" s="458">
        <f>SUM(J20:J25)</f>
        <v>25</v>
      </c>
      <c r="K19" s="435">
        <f t="shared" si="1"/>
        <v>122</v>
      </c>
      <c r="L19" s="458"/>
      <c r="M19" s="458">
        <f>SUM(M20:M25)</f>
        <v>180</v>
      </c>
      <c r="N19" s="458">
        <f>SUM(N20:N25)</f>
        <v>59</v>
      </c>
      <c r="O19" s="435">
        <f t="shared" si="2"/>
        <v>239</v>
      </c>
      <c r="P19" s="458"/>
      <c r="Q19" s="435">
        <f t="shared" si="3"/>
        <v>277</v>
      </c>
      <c r="R19" s="435">
        <f t="shared" si="4"/>
        <v>84</v>
      </c>
      <c r="S19" s="1508">
        <f t="shared" si="5"/>
        <v>361</v>
      </c>
      <c r="T19" s="82"/>
      <c r="U19" s="82"/>
    </row>
    <row r="20" spans="2:21" ht="9.9499999999999993" customHeight="1">
      <c r="B20" s="1582"/>
      <c r="C20" s="479"/>
      <c r="D20" s="13" t="s">
        <v>250</v>
      </c>
      <c r="E20" s="209"/>
      <c r="F20" s="209"/>
      <c r="G20" s="288">
        <f t="shared" si="0"/>
        <v>0</v>
      </c>
      <c r="H20" s="91"/>
      <c r="I20" s="1424">
        <v>23</v>
      </c>
      <c r="J20" s="1507">
        <v>3</v>
      </c>
      <c r="K20" s="1424">
        <f t="shared" si="1"/>
        <v>26</v>
      </c>
      <c r="L20" s="1424"/>
      <c r="M20" s="1424">
        <v>46</v>
      </c>
      <c r="N20" s="1424">
        <v>13</v>
      </c>
      <c r="O20" s="432">
        <f t="shared" si="2"/>
        <v>59</v>
      </c>
      <c r="P20" s="432"/>
      <c r="Q20" s="432">
        <f t="shared" si="3"/>
        <v>69</v>
      </c>
      <c r="R20" s="432">
        <f t="shared" si="4"/>
        <v>16</v>
      </c>
      <c r="S20" s="832">
        <f t="shared" si="5"/>
        <v>85</v>
      </c>
      <c r="T20" s="82"/>
      <c r="U20" s="82"/>
    </row>
    <row r="21" spans="2:21" ht="9.9499999999999993" customHeight="1">
      <c r="B21" s="1582"/>
      <c r="C21" s="479"/>
      <c r="D21" s="13" t="s">
        <v>255</v>
      </c>
      <c r="E21" s="209"/>
      <c r="F21" s="209"/>
      <c r="G21" s="288">
        <f t="shared" si="0"/>
        <v>0</v>
      </c>
      <c r="H21" s="91"/>
      <c r="I21" s="1424">
        <v>0</v>
      </c>
      <c r="J21" s="1507">
        <v>0</v>
      </c>
      <c r="K21" s="1424">
        <f t="shared" si="1"/>
        <v>0</v>
      </c>
      <c r="L21" s="1424"/>
      <c r="M21" s="1424">
        <v>10</v>
      </c>
      <c r="N21" s="1424">
        <v>6</v>
      </c>
      <c r="O21" s="432">
        <f t="shared" si="2"/>
        <v>16</v>
      </c>
      <c r="P21" s="432"/>
      <c r="Q21" s="432">
        <f t="shared" si="3"/>
        <v>10</v>
      </c>
      <c r="R21" s="432">
        <f t="shared" si="4"/>
        <v>6</v>
      </c>
      <c r="S21" s="832">
        <f t="shared" si="5"/>
        <v>16</v>
      </c>
      <c r="T21" s="82"/>
      <c r="U21" s="82"/>
    </row>
    <row r="22" spans="2:21" ht="9.9499999999999993" customHeight="1">
      <c r="B22" s="1582"/>
      <c r="C22" s="479"/>
      <c r="D22" s="13" t="s">
        <v>254</v>
      </c>
      <c r="E22" s="209"/>
      <c r="F22" s="209"/>
      <c r="G22" s="288">
        <f t="shared" si="0"/>
        <v>0</v>
      </c>
      <c r="H22" s="91"/>
      <c r="I22" s="1424">
        <v>9</v>
      </c>
      <c r="J22" s="1507">
        <v>7</v>
      </c>
      <c r="K22" s="1424">
        <f t="shared" si="1"/>
        <v>16</v>
      </c>
      <c r="L22" s="1424"/>
      <c r="M22" s="1424">
        <v>11</v>
      </c>
      <c r="N22" s="1424">
        <v>10</v>
      </c>
      <c r="O22" s="432">
        <f t="shared" si="2"/>
        <v>21</v>
      </c>
      <c r="P22" s="432"/>
      <c r="Q22" s="432">
        <f t="shared" si="3"/>
        <v>20</v>
      </c>
      <c r="R22" s="432">
        <f t="shared" si="4"/>
        <v>17</v>
      </c>
      <c r="S22" s="832">
        <f t="shared" si="5"/>
        <v>37</v>
      </c>
      <c r="T22" s="82"/>
      <c r="U22" s="82"/>
    </row>
    <row r="23" spans="2:21" ht="9.9499999999999993" customHeight="1">
      <c r="B23" s="1582"/>
      <c r="C23" s="479"/>
      <c r="D23" s="13" t="s">
        <v>253</v>
      </c>
      <c r="E23" s="209"/>
      <c r="F23" s="209"/>
      <c r="G23" s="288">
        <f t="shared" si="0"/>
        <v>0</v>
      </c>
      <c r="H23" s="91"/>
      <c r="I23" s="1424">
        <v>15</v>
      </c>
      <c r="J23" s="1507">
        <v>4</v>
      </c>
      <c r="K23" s="1424">
        <f t="shared" si="1"/>
        <v>19</v>
      </c>
      <c r="L23" s="1424"/>
      <c r="M23" s="1424">
        <v>27</v>
      </c>
      <c r="N23" s="1424">
        <v>11</v>
      </c>
      <c r="O23" s="432">
        <f t="shared" si="2"/>
        <v>38</v>
      </c>
      <c r="P23" s="432"/>
      <c r="Q23" s="432">
        <f t="shared" si="3"/>
        <v>42</v>
      </c>
      <c r="R23" s="432">
        <f t="shared" si="4"/>
        <v>15</v>
      </c>
      <c r="S23" s="832">
        <f t="shared" si="5"/>
        <v>57</v>
      </c>
      <c r="T23" s="82"/>
      <c r="U23" s="82"/>
    </row>
    <row r="24" spans="2:21" ht="9.9499999999999993" customHeight="1">
      <c r="B24" s="1582"/>
      <c r="C24" s="479"/>
      <c r="D24" s="13" t="s">
        <v>252</v>
      </c>
      <c r="E24" s="91"/>
      <c r="F24" s="91"/>
      <c r="G24" s="288">
        <f t="shared" si="0"/>
        <v>0</v>
      </c>
      <c r="H24" s="91"/>
      <c r="I24" s="1424">
        <v>50</v>
      </c>
      <c r="J24" s="1507">
        <v>11</v>
      </c>
      <c r="K24" s="1424">
        <f t="shared" si="1"/>
        <v>61</v>
      </c>
      <c r="L24" s="1424"/>
      <c r="M24" s="1424">
        <v>85</v>
      </c>
      <c r="N24" s="1424">
        <v>18</v>
      </c>
      <c r="O24" s="432">
        <f t="shared" si="2"/>
        <v>103</v>
      </c>
      <c r="P24" s="432"/>
      <c r="Q24" s="432">
        <f t="shared" si="3"/>
        <v>135</v>
      </c>
      <c r="R24" s="432">
        <f t="shared" si="4"/>
        <v>29</v>
      </c>
      <c r="S24" s="832">
        <f t="shared" si="5"/>
        <v>164</v>
      </c>
      <c r="T24" s="82"/>
      <c r="U24" s="82"/>
    </row>
    <row r="25" spans="2:21" ht="9.9499999999999993" customHeight="1">
      <c r="B25" s="1582"/>
      <c r="C25" s="479"/>
      <c r="D25" s="13" t="s">
        <v>251</v>
      </c>
      <c r="E25" s="91"/>
      <c r="F25" s="91"/>
      <c r="G25" s="288">
        <f t="shared" si="0"/>
        <v>0</v>
      </c>
      <c r="H25" s="91"/>
      <c r="I25" s="1424">
        <v>0</v>
      </c>
      <c r="J25" s="1507">
        <v>0</v>
      </c>
      <c r="K25" s="1424">
        <f t="shared" si="1"/>
        <v>0</v>
      </c>
      <c r="L25" s="1424"/>
      <c r="M25" s="1424">
        <v>1</v>
      </c>
      <c r="N25" s="1424">
        <v>1</v>
      </c>
      <c r="O25" s="432">
        <f t="shared" si="2"/>
        <v>2</v>
      </c>
      <c r="P25" s="432"/>
      <c r="Q25" s="432">
        <f t="shared" si="3"/>
        <v>1</v>
      </c>
      <c r="R25" s="432">
        <f t="shared" si="4"/>
        <v>1</v>
      </c>
      <c r="S25" s="832">
        <f t="shared" si="5"/>
        <v>2</v>
      </c>
      <c r="T25" s="82"/>
      <c r="U25" s="82"/>
    </row>
    <row r="26" spans="2:21" ht="11.1" customHeight="1">
      <c r="B26" s="1582"/>
      <c r="C26" s="512" t="s">
        <v>37</v>
      </c>
      <c r="D26" s="13"/>
      <c r="E26" s="1058">
        <f>SUM(E27:E28)</f>
        <v>0</v>
      </c>
      <c r="F26" s="1058">
        <f>SUM(F27:F28)</f>
        <v>0</v>
      </c>
      <c r="G26" s="1058">
        <f t="shared" si="0"/>
        <v>0</v>
      </c>
      <c r="H26" s="1058"/>
      <c r="I26" s="458">
        <f>SUM(I27:I28)</f>
        <v>35</v>
      </c>
      <c r="J26" s="458">
        <f>SUM(J27:J28)</f>
        <v>23</v>
      </c>
      <c r="K26" s="435">
        <f t="shared" si="1"/>
        <v>58</v>
      </c>
      <c r="L26" s="458"/>
      <c r="M26" s="458">
        <f>SUM(M27:M28)</f>
        <v>78</v>
      </c>
      <c r="N26" s="458">
        <f>SUM(N27:N28)</f>
        <v>32</v>
      </c>
      <c r="O26" s="435">
        <f t="shared" si="2"/>
        <v>110</v>
      </c>
      <c r="P26" s="458"/>
      <c r="Q26" s="435">
        <f t="shared" si="3"/>
        <v>113</v>
      </c>
      <c r="R26" s="435">
        <f t="shared" si="4"/>
        <v>55</v>
      </c>
      <c r="S26" s="1508">
        <f t="shared" si="5"/>
        <v>168</v>
      </c>
      <c r="T26" s="82"/>
      <c r="U26" s="82"/>
    </row>
    <row r="27" spans="2:21" ht="9.9499999999999993" customHeight="1">
      <c r="B27" s="1582"/>
      <c r="C27" s="479"/>
      <c r="D27" s="13" t="s">
        <v>250</v>
      </c>
      <c r="E27" s="209"/>
      <c r="F27" s="209"/>
      <c r="G27" s="288">
        <f t="shared" si="0"/>
        <v>0</v>
      </c>
      <c r="H27" s="91"/>
      <c r="I27" s="1424">
        <v>12</v>
      </c>
      <c r="J27" s="1507">
        <v>12</v>
      </c>
      <c r="K27" s="1424">
        <f t="shared" si="1"/>
        <v>24</v>
      </c>
      <c r="L27" s="1424"/>
      <c r="M27" s="1424">
        <v>24</v>
      </c>
      <c r="N27" s="1424">
        <v>20</v>
      </c>
      <c r="O27" s="432">
        <f t="shared" si="2"/>
        <v>44</v>
      </c>
      <c r="P27" s="432"/>
      <c r="Q27" s="432">
        <f t="shared" si="3"/>
        <v>36</v>
      </c>
      <c r="R27" s="432">
        <f t="shared" si="4"/>
        <v>32</v>
      </c>
      <c r="S27" s="832">
        <f t="shared" si="5"/>
        <v>68</v>
      </c>
      <c r="T27" s="82"/>
      <c r="U27" s="82"/>
    </row>
    <row r="28" spans="2:21" ht="9.9499999999999993" customHeight="1">
      <c r="B28" s="1582"/>
      <c r="C28" s="479"/>
      <c r="D28" s="13" t="s">
        <v>249</v>
      </c>
      <c r="E28" s="209"/>
      <c r="F28" s="209"/>
      <c r="G28" s="288">
        <f t="shared" si="0"/>
        <v>0</v>
      </c>
      <c r="H28" s="209"/>
      <c r="I28" s="1424">
        <v>23</v>
      </c>
      <c r="J28" s="1507">
        <v>11</v>
      </c>
      <c r="K28" s="1424">
        <f t="shared" si="1"/>
        <v>34</v>
      </c>
      <c r="L28" s="1424"/>
      <c r="M28" s="1424">
        <v>54</v>
      </c>
      <c r="N28" s="1424">
        <v>12</v>
      </c>
      <c r="O28" s="432">
        <f t="shared" si="2"/>
        <v>66</v>
      </c>
      <c r="P28" s="432"/>
      <c r="Q28" s="432">
        <f t="shared" si="3"/>
        <v>77</v>
      </c>
      <c r="R28" s="432">
        <f t="shared" si="4"/>
        <v>23</v>
      </c>
      <c r="S28" s="832">
        <f t="shared" si="5"/>
        <v>100</v>
      </c>
      <c r="T28" s="82"/>
      <c r="U28" s="82"/>
    </row>
    <row r="29" spans="2:21" ht="11.1" customHeight="1">
      <c r="B29" s="1582"/>
      <c r="C29" s="484" t="s">
        <v>72</v>
      </c>
      <c r="D29" s="4"/>
      <c r="E29" s="1058">
        <f>SUM(E30)</f>
        <v>0</v>
      </c>
      <c r="F29" s="1058">
        <f>SUM(F30)</f>
        <v>0</v>
      </c>
      <c r="G29" s="1058">
        <f t="shared" si="0"/>
        <v>0</v>
      </c>
      <c r="H29" s="1058"/>
      <c r="I29" s="458">
        <f>I30</f>
        <v>19</v>
      </c>
      <c r="J29" s="458">
        <f>J30</f>
        <v>14</v>
      </c>
      <c r="K29" s="435">
        <f t="shared" si="1"/>
        <v>33</v>
      </c>
      <c r="L29" s="458"/>
      <c r="M29" s="458">
        <f>M30</f>
        <v>79</v>
      </c>
      <c r="N29" s="458">
        <f>N30</f>
        <v>45</v>
      </c>
      <c r="O29" s="435">
        <f t="shared" si="2"/>
        <v>124</v>
      </c>
      <c r="P29" s="458"/>
      <c r="Q29" s="435">
        <f t="shared" si="3"/>
        <v>98</v>
      </c>
      <c r="R29" s="435">
        <f t="shared" si="4"/>
        <v>59</v>
      </c>
      <c r="S29" s="1508">
        <f t="shared" si="5"/>
        <v>157</v>
      </c>
      <c r="T29" s="82"/>
      <c r="U29" s="82"/>
    </row>
    <row r="30" spans="2:21" ht="11.1" customHeight="1">
      <c r="B30" s="1582"/>
      <c r="C30" s="479"/>
      <c r="D30" s="13" t="s">
        <v>248</v>
      </c>
      <c r="E30" s="91"/>
      <c r="F30" s="91"/>
      <c r="G30" s="1062">
        <f t="shared" si="0"/>
        <v>0</v>
      </c>
      <c r="H30" s="91"/>
      <c r="I30" s="1424">
        <v>19</v>
      </c>
      <c r="J30" s="1507">
        <v>14</v>
      </c>
      <c r="K30" s="1424">
        <f t="shared" si="1"/>
        <v>33</v>
      </c>
      <c r="L30" s="1424"/>
      <c r="M30" s="1424">
        <v>79</v>
      </c>
      <c r="N30" s="1424">
        <v>45</v>
      </c>
      <c r="O30" s="432">
        <f t="shared" si="2"/>
        <v>124</v>
      </c>
      <c r="P30" s="432"/>
      <c r="Q30" s="432">
        <f t="shared" si="3"/>
        <v>98</v>
      </c>
      <c r="R30" s="432">
        <f t="shared" si="4"/>
        <v>59</v>
      </c>
      <c r="S30" s="832">
        <f t="shared" si="5"/>
        <v>157</v>
      </c>
      <c r="T30" s="82"/>
      <c r="U30" s="82"/>
    </row>
    <row r="31" spans="2:21" ht="12" customHeight="1">
      <c r="B31" s="1581">
        <v>1402</v>
      </c>
      <c r="C31" s="139" t="s">
        <v>16</v>
      </c>
      <c r="D31" s="119"/>
      <c r="E31" s="380">
        <f>SUM(E32+E39+E42+E48+E51+E55+E58+E62)</f>
        <v>0</v>
      </c>
      <c r="F31" s="380">
        <f>SUM(F32+F39+F42+F48+F51+F55+F58+F62)</f>
        <v>0</v>
      </c>
      <c r="G31" s="380">
        <f t="shared" si="0"/>
        <v>0</v>
      </c>
      <c r="H31" s="380"/>
      <c r="I31" s="1091">
        <f>SUM(I32+I39+I42+I48+I51+I55+I58+I62)</f>
        <v>755</v>
      </c>
      <c r="J31" s="1091">
        <f>SUM(J32+J39+J42+J48+J51+J55+J58+J62)</f>
        <v>720</v>
      </c>
      <c r="K31" s="1091">
        <f>SUM(I31+J31)</f>
        <v>1475</v>
      </c>
      <c r="L31" s="1091"/>
      <c r="M31" s="1091">
        <f>SUM(M32+M39+M42+M48+M51+M55+M58+M62)</f>
        <v>2930</v>
      </c>
      <c r="N31" s="1091">
        <f>SUM(N32+N39+N42+N48+N51+N55+N58+N62)</f>
        <v>3190</v>
      </c>
      <c r="O31" s="1091">
        <f>SUM(M31+N31)</f>
        <v>6120</v>
      </c>
      <c r="P31" s="1091"/>
      <c r="Q31" s="430">
        <f t="shared" si="3"/>
        <v>3685</v>
      </c>
      <c r="R31" s="430">
        <f t="shared" si="4"/>
        <v>3910</v>
      </c>
      <c r="S31" s="830">
        <f t="shared" si="5"/>
        <v>7595</v>
      </c>
      <c r="T31" s="82"/>
      <c r="U31" s="13"/>
    </row>
    <row r="32" spans="2:21">
      <c r="B32" s="1582"/>
      <c r="C32" s="484" t="s">
        <v>96</v>
      </c>
      <c r="D32" s="13"/>
      <c r="E32" s="1058">
        <f>SUM(E33:E38)</f>
        <v>0</v>
      </c>
      <c r="F32" s="1058">
        <f>SUM(F33:F38)</f>
        <v>0</v>
      </c>
      <c r="G32" s="1058">
        <f t="shared" si="0"/>
        <v>0</v>
      </c>
      <c r="H32" s="1058"/>
      <c r="I32" s="458">
        <f>SUM(I33:I38)</f>
        <v>308</v>
      </c>
      <c r="J32" s="458">
        <f>SUM(J33:J38)</f>
        <v>235</v>
      </c>
      <c r="K32" s="458">
        <f>SUM(I32:J32)</f>
        <v>543</v>
      </c>
      <c r="L32" s="458"/>
      <c r="M32" s="458">
        <f>SUM(M33:M38)</f>
        <v>1453</v>
      </c>
      <c r="N32" s="458">
        <f>SUM(N33:N38)</f>
        <v>1541</v>
      </c>
      <c r="O32" s="458">
        <f t="shared" ref="O32:O65" si="6">SUM(M32:N32)</f>
        <v>2994</v>
      </c>
      <c r="P32" s="458"/>
      <c r="Q32" s="458">
        <f t="shared" si="3"/>
        <v>1761</v>
      </c>
      <c r="R32" s="458">
        <f t="shared" si="4"/>
        <v>1776</v>
      </c>
      <c r="S32" s="848">
        <f t="shared" ref="S32:S38" si="7">SUM(Q32+R32)</f>
        <v>3537</v>
      </c>
      <c r="T32" s="82"/>
      <c r="U32" s="82"/>
    </row>
    <row r="33" spans="2:21" ht="9.9499999999999993" customHeight="1">
      <c r="B33" s="1582"/>
      <c r="C33" s="479"/>
      <c r="D33" s="13" t="s">
        <v>240</v>
      </c>
      <c r="E33" s="209"/>
      <c r="F33" s="209"/>
      <c r="G33" s="288">
        <f t="shared" si="0"/>
        <v>0</v>
      </c>
      <c r="H33" s="91"/>
      <c r="I33" s="1424">
        <v>74</v>
      </c>
      <c r="J33" s="1507">
        <v>67</v>
      </c>
      <c r="K33" s="432">
        <f>SUM(I33:J33)</f>
        <v>141</v>
      </c>
      <c r="L33" s="1424"/>
      <c r="M33" s="1424">
        <v>484</v>
      </c>
      <c r="N33" s="1424">
        <v>520</v>
      </c>
      <c r="O33" s="1424">
        <f t="shared" si="6"/>
        <v>1004</v>
      </c>
      <c r="P33" s="432"/>
      <c r="Q33" s="432">
        <f t="shared" si="3"/>
        <v>558</v>
      </c>
      <c r="R33" s="432">
        <f t="shared" si="4"/>
        <v>587</v>
      </c>
      <c r="S33" s="832">
        <f t="shared" si="7"/>
        <v>1145</v>
      </c>
      <c r="T33" s="82"/>
      <c r="U33" s="82"/>
    </row>
    <row r="34" spans="2:21" ht="9.9499999999999993" customHeight="1">
      <c r="B34" s="1582"/>
      <c r="C34" s="479"/>
      <c r="D34" s="13" t="s">
        <v>239</v>
      </c>
      <c r="E34" s="209"/>
      <c r="F34" s="209"/>
      <c r="G34" s="288">
        <f t="shared" si="0"/>
        <v>0</v>
      </c>
      <c r="H34" s="91"/>
      <c r="I34" s="1424">
        <v>62</v>
      </c>
      <c r="J34" s="1507">
        <v>77</v>
      </c>
      <c r="K34" s="432">
        <f t="shared" ref="K34:K63" si="8">I34+J34</f>
        <v>139</v>
      </c>
      <c r="L34" s="1424"/>
      <c r="M34" s="1424">
        <v>444</v>
      </c>
      <c r="N34" s="1424">
        <v>459</v>
      </c>
      <c r="O34" s="1424">
        <f t="shared" si="6"/>
        <v>903</v>
      </c>
      <c r="P34" s="432"/>
      <c r="Q34" s="432">
        <f t="shared" si="3"/>
        <v>506</v>
      </c>
      <c r="R34" s="432">
        <f t="shared" si="4"/>
        <v>536</v>
      </c>
      <c r="S34" s="832">
        <f t="shared" si="7"/>
        <v>1042</v>
      </c>
      <c r="T34" s="82"/>
      <c r="U34" s="82"/>
    </row>
    <row r="35" spans="2:21" ht="9.9499999999999993" customHeight="1">
      <c r="B35" s="1582"/>
      <c r="C35" s="479"/>
      <c r="D35" s="13" t="s">
        <v>242</v>
      </c>
      <c r="E35" s="209"/>
      <c r="F35" s="209"/>
      <c r="G35" s="288">
        <f t="shared" si="0"/>
        <v>0</v>
      </c>
      <c r="H35" s="91"/>
      <c r="I35" s="1424">
        <v>0</v>
      </c>
      <c r="J35" s="1507">
        <v>0</v>
      </c>
      <c r="K35" s="432">
        <f t="shared" si="8"/>
        <v>0</v>
      </c>
      <c r="L35" s="1424"/>
      <c r="M35" s="1424">
        <v>185</v>
      </c>
      <c r="N35" s="1424">
        <v>435</v>
      </c>
      <c r="O35" s="1424">
        <f t="shared" si="6"/>
        <v>620</v>
      </c>
      <c r="P35" s="432"/>
      <c r="Q35" s="432">
        <f t="shared" si="3"/>
        <v>185</v>
      </c>
      <c r="R35" s="432">
        <f t="shared" si="4"/>
        <v>435</v>
      </c>
      <c r="S35" s="832">
        <f t="shared" si="7"/>
        <v>620</v>
      </c>
      <c r="T35" s="82"/>
      <c r="U35" s="82"/>
    </row>
    <row r="36" spans="2:21" ht="9.9499999999999993" customHeight="1">
      <c r="B36" s="1582"/>
      <c r="C36" s="479"/>
      <c r="D36" s="13" t="s">
        <v>247</v>
      </c>
      <c r="E36" s="209"/>
      <c r="F36" s="209"/>
      <c r="G36" s="288">
        <f t="shared" si="0"/>
        <v>0</v>
      </c>
      <c r="H36" s="91"/>
      <c r="I36" s="1424">
        <v>54</v>
      </c>
      <c r="J36" s="1507">
        <v>60</v>
      </c>
      <c r="K36" s="432">
        <f t="shared" si="8"/>
        <v>114</v>
      </c>
      <c r="L36" s="1424"/>
      <c r="M36" s="1424">
        <v>33</v>
      </c>
      <c r="N36" s="1424">
        <v>42</v>
      </c>
      <c r="O36" s="1424">
        <f t="shared" si="6"/>
        <v>75</v>
      </c>
      <c r="P36" s="432"/>
      <c r="Q36" s="432">
        <f t="shared" si="3"/>
        <v>87</v>
      </c>
      <c r="R36" s="432">
        <f t="shared" si="4"/>
        <v>102</v>
      </c>
      <c r="S36" s="832">
        <f t="shared" si="7"/>
        <v>189</v>
      </c>
      <c r="T36" s="82"/>
      <c r="U36" s="82"/>
    </row>
    <row r="37" spans="2:21" ht="9.9499999999999993" customHeight="1">
      <c r="B37" s="1582"/>
      <c r="C37" s="479"/>
      <c r="D37" s="13" t="s">
        <v>246</v>
      </c>
      <c r="E37" s="209"/>
      <c r="F37" s="209"/>
      <c r="G37" s="288">
        <f t="shared" si="0"/>
        <v>0</v>
      </c>
      <c r="H37" s="91"/>
      <c r="I37" s="1424">
        <v>43</v>
      </c>
      <c r="J37" s="1507">
        <v>9</v>
      </c>
      <c r="K37" s="432">
        <f t="shared" si="8"/>
        <v>52</v>
      </c>
      <c r="L37" s="1424"/>
      <c r="M37" s="1424">
        <v>24</v>
      </c>
      <c r="N37" s="1424">
        <v>11</v>
      </c>
      <c r="O37" s="1424">
        <f t="shared" si="6"/>
        <v>35</v>
      </c>
      <c r="P37" s="432"/>
      <c r="Q37" s="432">
        <f t="shared" si="3"/>
        <v>67</v>
      </c>
      <c r="R37" s="432">
        <f t="shared" si="4"/>
        <v>20</v>
      </c>
      <c r="S37" s="832">
        <f t="shared" si="7"/>
        <v>87</v>
      </c>
      <c r="T37" s="82"/>
      <c r="U37" s="82"/>
    </row>
    <row r="38" spans="2:21" ht="9.9499999999999993" customHeight="1">
      <c r="B38" s="1582"/>
      <c r="C38" s="479"/>
      <c r="D38" s="13" t="s">
        <v>245</v>
      </c>
      <c r="E38" s="209"/>
      <c r="F38" s="209"/>
      <c r="G38" s="288">
        <f t="shared" si="0"/>
        <v>0</v>
      </c>
      <c r="H38" s="91"/>
      <c r="I38" s="1424">
        <v>75</v>
      </c>
      <c r="J38" s="1507">
        <v>22</v>
      </c>
      <c r="K38" s="432">
        <f t="shared" si="8"/>
        <v>97</v>
      </c>
      <c r="L38" s="1424"/>
      <c r="M38" s="1424">
        <v>283</v>
      </c>
      <c r="N38" s="1424">
        <v>74</v>
      </c>
      <c r="O38" s="1424">
        <f t="shared" si="6"/>
        <v>357</v>
      </c>
      <c r="P38" s="432"/>
      <c r="Q38" s="432">
        <f t="shared" si="3"/>
        <v>358</v>
      </c>
      <c r="R38" s="432">
        <f t="shared" si="4"/>
        <v>96</v>
      </c>
      <c r="S38" s="832">
        <f t="shared" si="7"/>
        <v>454</v>
      </c>
      <c r="T38" s="82"/>
      <c r="U38" s="82"/>
    </row>
    <row r="39" spans="2:21" ht="11.1" customHeight="1">
      <c r="B39" s="1582"/>
      <c r="C39" s="484" t="s">
        <v>116</v>
      </c>
      <c r="D39" s="13"/>
      <c r="E39" s="1058">
        <f>SUM(E40:E41)</f>
        <v>0</v>
      </c>
      <c r="F39" s="1058">
        <f>SUM(F40:F41)</f>
        <v>0</v>
      </c>
      <c r="G39" s="1058">
        <f t="shared" si="0"/>
        <v>0</v>
      </c>
      <c r="H39" s="1058"/>
      <c r="I39" s="458">
        <f>SUM(I40:I41)</f>
        <v>111</v>
      </c>
      <c r="J39" s="458">
        <f>SUM(J40:J41)</f>
        <v>71</v>
      </c>
      <c r="K39" s="435">
        <f t="shared" si="8"/>
        <v>182</v>
      </c>
      <c r="L39" s="458"/>
      <c r="M39" s="458">
        <f>SUM(M40:M41)</f>
        <v>381</v>
      </c>
      <c r="N39" s="458">
        <f>SUM(N40:N41)</f>
        <v>347</v>
      </c>
      <c r="O39" s="435">
        <f t="shared" si="6"/>
        <v>728</v>
      </c>
      <c r="P39" s="458"/>
      <c r="Q39" s="435">
        <f t="shared" si="3"/>
        <v>492</v>
      </c>
      <c r="R39" s="435">
        <f t="shared" si="4"/>
        <v>418</v>
      </c>
      <c r="S39" s="1508">
        <f t="shared" ref="S39:S71" si="9">SUM(Q39:R39)</f>
        <v>910</v>
      </c>
      <c r="T39" s="1509"/>
      <c r="U39" s="82"/>
    </row>
    <row r="40" spans="2:21" ht="9.9499999999999993" customHeight="1">
      <c r="B40" s="1582"/>
      <c r="C40" s="479"/>
      <c r="D40" s="13" t="s">
        <v>239</v>
      </c>
      <c r="E40" s="209"/>
      <c r="F40" s="209"/>
      <c r="G40" s="288">
        <f t="shared" ref="G40:G71" si="10">SUM(E40:F40)</f>
        <v>0</v>
      </c>
      <c r="H40" s="91"/>
      <c r="I40" s="1424">
        <v>72</v>
      </c>
      <c r="J40" s="1507">
        <v>59</v>
      </c>
      <c r="K40" s="432">
        <f t="shared" si="8"/>
        <v>131</v>
      </c>
      <c r="L40" s="1424"/>
      <c r="M40" s="1424">
        <v>232</v>
      </c>
      <c r="N40" s="1424">
        <v>304</v>
      </c>
      <c r="O40" s="1424">
        <f t="shared" si="6"/>
        <v>536</v>
      </c>
      <c r="P40" s="432"/>
      <c r="Q40" s="432">
        <f t="shared" ref="Q40:Q71" si="11">SUM(I40+M40)</f>
        <v>304</v>
      </c>
      <c r="R40" s="432">
        <f t="shared" ref="R40:R71" si="12">SUM(J40+N40)</f>
        <v>363</v>
      </c>
      <c r="S40" s="832">
        <f t="shared" si="9"/>
        <v>667</v>
      </c>
      <c r="T40" s="82"/>
      <c r="U40" s="82"/>
    </row>
    <row r="41" spans="2:21" ht="9.9499999999999993" customHeight="1">
      <c r="B41" s="1582"/>
      <c r="C41" s="479"/>
      <c r="D41" s="13" t="s">
        <v>245</v>
      </c>
      <c r="E41" s="209"/>
      <c r="F41" s="209"/>
      <c r="G41" s="288">
        <f t="shared" si="10"/>
        <v>0</v>
      </c>
      <c r="H41" s="91"/>
      <c r="I41" s="1424">
        <v>39</v>
      </c>
      <c r="J41" s="1507">
        <v>12</v>
      </c>
      <c r="K41" s="432">
        <f t="shared" si="8"/>
        <v>51</v>
      </c>
      <c r="L41" s="1424"/>
      <c r="M41" s="1424">
        <v>149</v>
      </c>
      <c r="N41" s="1424">
        <v>43</v>
      </c>
      <c r="O41" s="1424">
        <f t="shared" si="6"/>
        <v>192</v>
      </c>
      <c r="P41" s="432"/>
      <c r="Q41" s="432">
        <f t="shared" si="11"/>
        <v>188</v>
      </c>
      <c r="R41" s="432">
        <f t="shared" si="12"/>
        <v>55</v>
      </c>
      <c r="S41" s="832">
        <f t="shared" si="9"/>
        <v>243</v>
      </c>
      <c r="T41" s="82"/>
      <c r="U41" s="82"/>
    </row>
    <row r="42" spans="2:21" ht="11.1" customHeight="1">
      <c r="B42" s="1582"/>
      <c r="C42" s="484" t="s">
        <v>70</v>
      </c>
      <c r="D42" s="13"/>
      <c r="E42" s="1058">
        <f>SUM(E43:E46)</f>
        <v>0</v>
      </c>
      <c r="F42" s="1058">
        <f>SUM(F43:F46)</f>
        <v>0</v>
      </c>
      <c r="G42" s="1058">
        <f t="shared" si="10"/>
        <v>0</v>
      </c>
      <c r="H42" s="1058"/>
      <c r="I42" s="458">
        <f>SUM(I43:I47)</f>
        <v>86</v>
      </c>
      <c r="J42" s="458">
        <f>SUM(J43:J47)</f>
        <v>129</v>
      </c>
      <c r="K42" s="435">
        <f t="shared" si="8"/>
        <v>215</v>
      </c>
      <c r="L42" s="458"/>
      <c r="M42" s="458">
        <f>SUM(M43:M47)</f>
        <v>394</v>
      </c>
      <c r="N42" s="458">
        <f>SUM(N43:N47)</f>
        <v>558</v>
      </c>
      <c r="O42" s="435">
        <f t="shared" si="6"/>
        <v>952</v>
      </c>
      <c r="P42" s="458"/>
      <c r="Q42" s="435">
        <f t="shared" si="11"/>
        <v>480</v>
      </c>
      <c r="R42" s="435">
        <f t="shared" si="12"/>
        <v>687</v>
      </c>
      <c r="S42" s="1508">
        <f t="shared" si="9"/>
        <v>1167</v>
      </c>
      <c r="T42" s="82"/>
      <c r="U42" s="82"/>
    </row>
    <row r="43" spans="2:21" ht="9.9499999999999993" customHeight="1">
      <c r="B43" s="1582"/>
      <c r="C43" s="479"/>
      <c r="D43" s="13" t="s">
        <v>240</v>
      </c>
      <c r="E43" s="209"/>
      <c r="F43" s="209"/>
      <c r="G43" s="288">
        <f t="shared" si="10"/>
        <v>0</v>
      </c>
      <c r="H43" s="265"/>
      <c r="I43" s="1424">
        <v>45</v>
      </c>
      <c r="J43" s="1507">
        <v>39</v>
      </c>
      <c r="K43" s="432">
        <f t="shared" si="8"/>
        <v>84</v>
      </c>
      <c r="L43" s="1424"/>
      <c r="M43" s="1424">
        <v>197</v>
      </c>
      <c r="N43" s="1424">
        <v>233</v>
      </c>
      <c r="O43" s="1424">
        <f t="shared" si="6"/>
        <v>430</v>
      </c>
      <c r="P43" s="458"/>
      <c r="Q43" s="432">
        <f t="shared" si="11"/>
        <v>242</v>
      </c>
      <c r="R43" s="432">
        <f t="shared" si="12"/>
        <v>272</v>
      </c>
      <c r="S43" s="832">
        <f t="shared" si="9"/>
        <v>514</v>
      </c>
      <c r="T43" s="82"/>
      <c r="U43" s="82"/>
    </row>
    <row r="44" spans="2:21" ht="9.9499999999999993" customHeight="1">
      <c r="B44" s="1582"/>
      <c r="C44" s="479"/>
      <c r="D44" s="13" t="s">
        <v>244</v>
      </c>
      <c r="E44" s="209"/>
      <c r="F44" s="209"/>
      <c r="G44" s="288">
        <f t="shared" si="10"/>
        <v>0</v>
      </c>
      <c r="H44" s="265"/>
      <c r="I44" s="1424">
        <v>3</v>
      </c>
      <c r="J44" s="1507">
        <v>11</v>
      </c>
      <c r="K44" s="432">
        <f t="shared" si="8"/>
        <v>14</v>
      </c>
      <c r="L44" s="1424"/>
      <c r="M44" s="1424">
        <v>40</v>
      </c>
      <c r="N44" s="1424">
        <v>30</v>
      </c>
      <c r="O44" s="1424">
        <f t="shared" si="6"/>
        <v>70</v>
      </c>
      <c r="P44" s="458"/>
      <c r="Q44" s="432">
        <f t="shared" si="11"/>
        <v>43</v>
      </c>
      <c r="R44" s="432">
        <f t="shared" si="12"/>
        <v>41</v>
      </c>
      <c r="S44" s="832">
        <f t="shared" si="9"/>
        <v>84</v>
      </c>
      <c r="T44" s="82"/>
      <c r="U44" s="82"/>
    </row>
    <row r="45" spans="2:21" ht="9.9499999999999993" customHeight="1">
      <c r="B45" s="1582"/>
      <c r="C45" s="479"/>
      <c r="D45" s="13" t="s">
        <v>243</v>
      </c>
      <c r="E45" s="209"/>
      <c r="F45" s="209"/>
      <c r="G45" s="288">
        <f t="shared" si="10"/>
        <v>0</v>
      </c>
      <c r="H45" s="265"/>
      <c r="I45" s="1424">
        <v>17</v>
      </c>
      <c r="J45" s="1507">
        <v>19</v>
      </c>
      <c r="K45" s="432">
        <f t="shared" si="8"/>
        <v>36</v>
      </c>
      <c r="L45" s="1424"/>
      <c r="M45" s="1424">
        <v>68</v>
      </c>
      <c r="N45" s="1424">
        <v>95</v>
      </c>
      <c r="O45" s="1424">
        <f t="shared" si="6"/>
        <v>163</v>
      </c>
      <c r="P45" s="458"/>
      <c r="Q45" s="432">
        <f t="shared" si="11"/>
        <v>85</v>
      </c>
      <c r="R45" s="432">
        <f t="shared" si="12"/>
        <v>114</v>
      </c>
      <c r="S45" s="832">
        <f t="shared" si="9"/>
        <v>199</v>
      </c>
      <c r="T45" s="82"/>
      <c r="U45" s="82"/>
    </row>
    <row r="46" spans="2:21" ht="9.9499999999999993" customHeight="1">
      <c r="B46" s="1582"/>
      <c r="C46" s="479"/>
      <c r="D46" s="13" t="s">
        <v>242</v>
      </c>
      <c r="E46" s="209"/>
      <c r="F46" s="209"/>
      <c r="G46" s="288">
        <f t="shared" si="10"/>
        <v>0</v>
      </c>
      <c r="H46" s="265"/>
      <c r="I46" s="1424">
        <v>0</v>
      </c>
      <c r="J46" s="1507">
        <v>0</v>
      </c>
      <c r="K46" s="432">
        <f t="shared" si="8"/>
        <v>0</v>
      </c>
      <c r="L46" s="1424"/>
      <c r="M46" s="1424">
        <v>85</v>
      </c>
      <c r="N46" s="1424">
        <v>177</v>
      </c>
      <c r="O46" s="1424">
        <f t="shared" si="6"/>
        <v>262</v>
      </c>
      <c r="P46" s="458"/>
      <c r="Q46" s="432">
        <f t="shared" si="11"/>
        <v>85</v>
      </c>
      <c r="R46" s="432">
        <f t="shared" si="12"/>
        <v>177</v>
      </c>
      <c r="S46" s="832">
        <f t="shared" si="9"/>
        <v>262</v>
      </c>
      <c r="T46" s="82"/>
      <c r="U46" s="82"/>
    </row>
    <row r="47" spans="2:21" ht="9.9499999999999993" customHeight="1">
      <c r="B47" s="1582"/>
      <c r="C47" s="479"/>
      <c r="D47" s="13" t="s">
        <v>238</v>
      </c>
      <c r="E47" s="209"/>
      <c r="F47" s="209"/>
      <c r="G47" s="288">
        <f t="shared" si="10"/>
        <v>0</v>
      </c>
      <c r="H47" s="265"/>
      <c r="I47" s="1424">
        <v>21</v>
      </c>
      <c r="J47" s="1507">
        <v>60</v>
      </c>
      <c r="K47" s="432">
        <f t="shared" si="8"/>
        <v>81</v>
      </c>
      <c r="L47" s="1424"/>
      <c r="M47" s="1424">
        <v>4</v>
      </c>
      <c r="N47" s="1424">
        <v>23</v>
      </c>
      <c r="O47" s="1424">
        <f t="shared" si="6"/>
        <v>27</v>
      </c>
      <c r="P47" s="458"/>
      <c r="Q47" s="432">
        <f t="shared" si="11"/>
        <v>25</v>
      </c>
      <c r="R47" s="432">
        <f t="shared" si="12"/>
        <v>83</v>
      </c>
      <c r="S47" s="832">
        <f t="shared" si="9"/>
        <v>108</v>
      </c>
      <c r="T47" s="82"/>
      <c r="U47" s="82"/>
    </row>
    <row r="48" spans="2:21" ht="11.1" customHeight="1">
      <c r="B48" s="1582"/>
      <c r="C48" s="484" t="s">
        <v>129</v>
      </c>
      <c r="D48" s="13"/>
      <c r="E48" s="1058">
        <f>SUM(E49:E50)</f>
        <v>0</v>
      </c>
      <c r="F48" s="1058">
        <f>SUM(F49:F50)</f>
        <v>0</v>
      </c>
      <c r="G48" s="1058">
        <f t="shared" si="10"/>
        <v>0</v>
      </c>
      <c r="H48" s="1058"/>
      <c r="I48" s="458">
        <f>SUM(I49:I50)</f>
        <v>72</v>
      </c>
      <c r="J48" s="458">
        <f>SUM(J49:J50)</f>
        <v>94</v>
      </c>
      <c r="K48" s="435">
        <f t="shared" si="8"/>
        <v>166</v>
      </c>
      <c r="L48" s="458"/>
      <c r="M48" s="458">
        <f>SUM(M49:M50)</f>
        <v>327</v>
      </c>
      <c r="N48" s="458">
        <f>SUM(N49:N50)</f>
        <v>373</v>
      </c>
      <c r="O48" s="435">
        <f t="shared" si="6"/>
        <v>700</v>
      </c>
      <c r="P48" s="458"/>
      <c r="Q48" s="435">
        <f t="shared" si="11"/>
        <v>399</v>
      </c>
      <c r="R48" s="435">
        <f t="shared" si="12"/>
        <v>467</v>
      </c>
      <c r="S48" s="1508">
        <f t="shared" si="9"/>
        <v>866</v>
      </c>
      <c r="T48" s="82"/>
      <c r="U48" s="82"/>
    </row>
    <row r="49" spans="2:21" ht="9.9499999999999993" customHeight="1">
      <c r="B49" s="1582"/>
      <c r="C49" s="479"/>
      <c r="D49" s="13" t="s">
        <v>240</v>
      </c>
      <c r="E49" s="209"/>
      <c r="F49" s="209"/>
      <c r="G49" s="288">
        <f t="shared" si="10"/>
        <v>0</v>
      </c>
      <c r="H49" s="91"/>
      <c r="I49" s="1424">
        <v>30</v>
      </c>
      <c r="J49" s="1507">
        <v>44</v>
      </c>
      <c r="K49" s="432">
        <f t="shared" si="8"/>
        <v>74</v>
      </c>
      <c r="L49" s="1424"/>
      <c r="M49" s="1424">
        <v>130</v>
      </c>
      <c r="N49" s="1424">
        <v>175</v>
      </c>
      <c r="O49" s="1424">
        <f t="shared" si="6"/>
        <v>305</v>
      </c>
      <c r="P49" s="458"/>
      <c r="Q49" s="432">
        <f t="shared" si="11"/>
        <v>160</v>
      </c>
      <c r="R49" s="432">
        <f t="shared" si="12"/>
        <v>219</v>
      </c>
      <c r="S49" s="832">
        <f t="shared" si="9"/>
        <v>379</v>
      </c>
      <c r="T49" s="82"/>
      <c r="U49" s="82"/>
    </row>
    <row r="50" spans="2:21" ht="9.9499999999999993" customHeight="1">
      <c r="B50" s="1582"/>
      <c r="C50" s="479"/>
      <c r="D50" s="13" t="s">
        <v>239</v>
      </c>
      <c r="E50" s="209"/>
      <c r="F50" s="209"/>
      <c r="G50" s="288">
        <f t="shared" si="10"/>
        <v>0</v>
      </c>
      <c r="H50" s="91"/>
      <c r="I50" s="1424">
        <v>42</v>
      </c>
      <c r="J50" s="1507">
        <v>50</v>
      </c>
      <c r="K50" s="432">
        <f t="shared" si="8"/>
        <v>92</v>
      </c>
      <c r="L50" s="1424"/>
      <c r="M50" s="1424">
        <v>197</v>
      </c>
      <c r="N50" s="1424">
        <v>198</v>
      </c>
      <c r="O50" s="1424">
        <f t="shared" si="6"/>
        <v>395</v>
      </c>
      <c r="P50" s="458"/>
      <c r="Q50" s="432">
        <f t="shared" si="11"/>
        <v>239</v>
      </c>
      <c r="R50" s="432">
        <f t="shared" si="12"/>
        <v>248</v>
      </c>
      <c r="S50" s="832">
        <f t="shared" si="9"/>
        <v>487</v>
      </c>
      <c r="T50" s="82"/>
      <c r="U50" s="82"/>
    </row>
    <row r="51" spans="2:21" ht="11.1" customHeight="1">
      <c r="B51" s="1582"/>
      <c r="C51" s="484" t="s">
        <v>128</v>
      </c>
      <c r="D51" s="13"/>
      <c r="E51" s="1058">
        <f>SUM(E52:E54)</f>
        <v>0</v>
      </c>
      <c r="F51" s="1058">
        <f>SUM(F52:F54)</f>
        <v>0</v>
      </c>
      <c r="G51" s="1058">
        <f t="shared" si="10"/>
        <v>0</v>
      </c>
      <c r="H51" s="1058"/>
      <c r="I51" s="458">
        <f>SUM(I52:I54)</f>
        <v>49</v>
      </c>
      <c r="J51" s="458">
        <f>SUM(J52:J54)</f>
        <v>53</v>
      </c>
      <c r="K51" s="435">
        <f t="shared" si="8"/>
        <v>102</v>
      </c>
      <c r="L51" s="458"/>
      <c r="M51" s="458">
        <f>SUM(M52:M54)</f>
        <v>104</v>
      </c>
      <c r="N51" s="458">
        <f>SUM(N52:N54)</f>
        <v>126</v>
      </c>
      <c r="O51" s="435">
        <f t="shared" si="6"/>
        <v>230</v>
      </c>
      <c r="P51" s="458"/>
      <c r="Q51" s="435">
        <f t="shared" si="11"/>
        <v>153</v>
      </c>
      <c r="R51" s="435">
        <f t="shared" si="12"/>
        <v>179</v>
      </c>
      <c r="S51" s="1508">
        <f t="shared" si="9"/>
        <v>332</v>
      </c>
      <c r="T51" s="82"/>
      <c r="U51" s="82"/>
    </row>
    <row r="52" spans="2:21" ht="9.9499999999999993" customHeight="1">
      <c r="B52" s="1582"/>
      <c r="C52" s="479"/>
      <c r="D52" s="13" t="s">
        <v>240</v>
      </c>
      <c r="E52" s="209"/>
      <c r="F52" s="209"/>
      <c r="G52" s="288">
        <f t="shared" si="10"/>
        <v>0</v>
      </c>
      <c r="H52" s="91"/>
      <c r="I52" s="1424">
        <v>22</v>
      </c>
      <c r="J52" s="1507">
        <v>21</v>
      </c>
      <c r="K52" s="432">
        <f t="shared" si="8"/>
        <v>43</v>
      </c>
      <c r="L52" s="1424"/>
      <c r="M52" s="1424">
        <v>42</v>
      </c>
      <c r="N52" s="1424">
        <v>55</v>
      </c>
      <c r="O52" s="1424">
        <f t="shared" si="6"/>
        <v>97</v>
      </c>
      <c r="P52" s="458"/>
      <c r="Q52" s="432">
        <f t="shared" si="11"/>
        <v>64</v>
      </c>
      <c r="R52" s="432">
        <f t="shared" si="12"/>
        <v>76</v>
      </c>
      <c r="S52" s="832">
        <f t="shared" si="9"/>
        <v>140</v>
      </c>
      <c r="T52" s="82"/>
      <c r="U52" s="82"/>
    </row>
    <row r="53" spans="2:21" ht="9.9499999999999993" customHeight="1">
      <c r="B53" s="1582"/>
      <c r="C53" s="479"/>
      <c r="D53" s="13" t="s">
        <v>241</v>
      </c>
      <c r="E53" s="209"/>
      <c r="F53" s="209"/>
      <c r="G53" s="288">
        <f t="shared" si="10"/>
        <v>0</v>
      </c>
      <c r="H53" s="91"/>
      <c r="I53" s="1424">
        <v>0</v>
      </c>
      <c r="J53" s="1507">
        <v>0</v>
      </c>
      <c r="K53" s="432">
        <f t="shared" si="8"/>
        <v>0</v>
      </c>
      <c r="L53" s="1424"/>
      <c r="M53" s="1424">
        <v>3</v>
      </c>
      <c r="N53" s="1424">
        <v>2</v>
      </c>
      <c r="O53" s="1424">
        <f t="shared" si="6"/>
        <v>5</v>
      </c>
      <c r="P53" s="458"/>
      <c r="Q53" s="432">
        <f t="shared" si="11"/>
        <v>3</v>
      </c>
      <c r="R53" s="432">
        <f t="shared" si="12"/>
        <v>2</v>
      </c>
      <c r="S53" s="832">
        <f t="shared" si="9"/>
        <v>5</v>
      </c>
      <c r="T53" s="82"/>
      <c r="U53" s="82"/>
    </row>
    <row r="54" spans="2:21" ht="9.9499999999999993" customHeight="1">
      <c r="B54" s="1582"/>
      <c r="C54" s="479"/>
      <c r="D54" s="13" t="s">
        <v>239</v>
      </c>
      <c r="E54" s="91"/>
      <c r="F54" s="91"/>
      <c r="G54" s="288">
        <f t="shared" si="10"/>
        <v>0</v>
      </c>
      <c r="H54" s="91"/>
      <c r="I54" s="1424">
        <v>27</v>
      </c>
      <c r="J54" s="1507">
        <v>32</v>
      </c>
      <c r="K54" s="432">
        <f t="shared" si="8"/>
        <v>59</v>
      </c>
      <c r="L54" s="1424"/>
      <c r="M54" s="1424">
        <v>59</v>
      </c>
      <c r="N54" s="1424">
        <v>69</v>
      </c>
      <c r="O54" s="1424">
        <f t="shared" si="6"/>
        <v>128</v>
      </c>
      <c r="P54" s="458"/>
      <c r="Q54" s="432">
        <f t="shared" si="11"/>
        <v>86</v>
      </c>
      <c r="R54" s="432">
        <f t="shared" si="12"/>
        <v>101</v>
      </c>
      <c r="S54" s="832">
        <f t="shared" si="9"/>
        <v>187</v>
      </c>
      <c r="T54" s="82"/>
      <c r="U54" s="82"/>
    </row>
    <row r="55" spans="2:21" ht="11.1" customHeight="1">
      <c r="B55" s="1582"/>
      <c r="C55" s="484" t="s">
        <v>65</v>
      </c>
      <c r="D55" s="13"/>
      <c r="E55" s="1058">
        <f>SUM(E56:E57)</f>
        <v>0</v>
      </c>
      <c r="F55" s="1058">
        <f>SUM(F56:F57)</f>
        <v>0</v>
      </c>
      <c r="G55" s="1058">
        <f t="shared" si="10"/>
        <v>0</v>
      </c>
      <c r="H55" s="1058"/>
      <c r="I55" s="458">
        <f>SUM(I56:I57)</f>
        <v>33</v>
      </c>
      <c r="J55" s="458">
        <f>SUM(J56:J57)</f>
        <v>50</v>
      </c>
      <c r="K55" s="435">
        <f t="shared" si="8"/>
        <v>83</v>
      </c>
      <c r="L55" s="458"/>
      <c r="M55" s="458">
        <f>SUM(M56:M57)</f>
        <v>103</v>
      </c>
      <c r="N55" s="458">
        <f>SUM(N56:N57)</f>
        <v>103</v>
      </c>
      <c r="O55" s="435">
        <f t="shared" si="6"/>
        <v>206</v>
      </c>
      <c r="P55" s="458"/>
      <c r="Q55" s="435">
        <f t="shared" si="11"/>
        <v>136</v>
      </c>
      <c r="R55" s="435">
        <f t="shared" si="12"/>
        <v>153</v>
      </c>
      <c r="S55" s="1508">
        <f t="shared" si="9"/>
        <v>289</v>
      </c>
      <c r="T55" s="82"/>
      <c r="U55" s="82"/>
    </row>
    <row r="56" spans="2:21" ht="9.9499999999999993" customHeight="1">
      <c r="B56" s="1582"/>
      <c r="C56" s="479"/>
      <c r="D56" s="13" t="s">
        <v>240</v>
      </c>
      <c r="E56" s="209"/>
      <c r="F56" s="209"/>
      <c r="G56" s="288">
        <f t="shared" si="10"/>
        <v>0</v>
      </c>
      <c r="H56" s="91"/>
      <c r="I56" s="1424">
        <v>20</v>
      </c>
      <c r="J56" s="1507">
        <v>31</v>
      </c>
      <c r="K56" s="432">
        <f t="shared" si="8"/>
        <v>51</v>
      </c>
      <c r="L56" s="1424"/>
      <c r="M56" s="1424">
        <v>63</v>
      </c>
      <c r="N56" s="1424">
        <v>52</v>
      </c>
      <c r="O56" s="1424">
        <f t="shared" si="6"/>
        <v>115</v>
      </c>
      <c r="P56" s="458"/>
      <c r="Q56" s="432">
        <f t="shared" si="11"/>
        <v>83</v>
      </c>
      <c r="R56" s="432">
        <f t="shared" si="12"/>
        <v>83</v>
      </c>
      <c r="S56" s="832">
        <f t="shared" si="9"/>
        <v>166</v>
      </c>
      <c r="T56" s="82"/>
      <c r="U56" s="82"/>
    </row>
    <row r="57" spans="2:21" ht="9.9499999999999993" customHeight="1">
      <c r="B57" s="1582"/>
      <c r="C57" s="479"/>
      <c r="D57" s="13" t="s">
        <v>239</v>
      </c>
      <c r="E57" s="209"/>
      <c r="F57" s="209"/>
      <c r="G57" s="288">
        <f t="shared" si="10"/>
        <v>0</v>
      </c>
      <c r="H57" s="91"/>
      <c r="I57" s="1424">
        <v>13</v>
      </c>
      <c r="J57" s="1507">
        <v>19</v>
      </c>
      <c r="K57" s="432">
        <f t="shared" si="8"/>
        <v>32</v>
      </c>
      <c r="L57" s="1424"/>
      <c r="M57" s="1424">
        <v>40</v>
      </c>
      <c r="N57" s="1424">
        <v>51</v>
      </c>
      <c r="O57" s="1424">
        <f t="shared" si="6"/>
        <v>91</v>
      </c>
      <c r="P57" s="458"/>
      <c r="Q57" s="432">
        <f t="shared" si="11"/>
        <v>53</v>
      </c>
      <c r="R57" s="432">
        <f t="shared" si="12"/>
        <v>70</v>
      </c>
      <c r="S57" s="832">
        <f t="shared" si="9"/>
        <v>123</v>
      </c>
      <c r="T57" s="82"/>
      <c r="U57" s="82"/>
    </row>
    <row r="58" spans="2:21" ht="11.1" customHeight="1">
      <c r="B58" s="1582"/>
      <c r="C58" s="484" t="s">
        <v>127</v>
      </c>
      <c r="D58" s="13"/>
      <c r="E58" s="1058">
        <f>SUM(E59:E61)</f>
        <v>0</v>
      </c>
      <c r="F58" s="1058">
        <f>SUM(F59:F61)</f>
        <v>0</v>
      </c>
      <c r="G58" s="1058">
        <f t="shared" si="10"/>
        <v>0</v>
      </c>
      <c r="H58" s="1058"/>
      <c r="I58" s="458">
        <f>SUM(I59:I61)</f>
        <v>61</v>
      </c>
      <c r="J58" s="458">
        <f>SUM(J59:J61)</f>
        <v>62</v>
      </c>
      <c r="K58" s="435">
        <f t="shared" si="8"/>
        <v>123</v>
      </c>
      <c r="L58" s="458"/>
      <c r="M58" s="458">
        <f>SUM(M59:M61)</f>
        <v>144</v>
      </c>
      <c r="N58" s="458">
        <f>SUM(N59:N61)</f>
        <v>111</v>
      </c>
      <c r="O58" s="435">
        <f t="shared" si="6"/>
        <v>255</v>
      </c>
      <c r="P58" s="458"/>
      <c r="Q58" s="435">
        <f t="shared" si="11"/>
        <v>205</v>
      </c>
      <c r="R58" s="435">
        <f t="shared" si="12"/>
        <v>173</v>
      </c>
      <c r="S58" s="1508">
        <f t="shared" si="9"/>
        <v>378</v>
      </c>
      <c r="T58" s="82"/>
      <c r="U58" s="82"/>
    </row>
    <row r="59" spans="2:21" ht="9.75" customHeight="1">
      <c r="B59" s="1582"/>
      <c r="C59" s="366"/>
      <c r="D59" s="13" t="s">
        <v>240</v>
      </c>
      <c r="E59" s="209"/>
      <c r="F59" s="209"/>
      <c r="G59" s="288">
        <f t="shared" si="10"/>
        <v>0</v>
      </c>
      <c r="H59" s="91"/>
      <c r="I59" s="1424">
        <v>27</v>
      </c>
      <c r="J59" s="1507">
        <v>28</v>
      </c>
      <c r="K59" s="432">
        <f t="shared" si="8"/>
        <v>55</v>
      </c>
      <c r="L59" s="1424"/>
      <c r="M59" s="1424">
        <v>71</v>
      </c>
      <c r="N59" s="1424">
        <v>62</v>
      </c>
      <c r="O59" s="1424">
        <f t="shared" si="6"/>
        <v>133</v>
      </c>
      <c r="P59" s="458"/>
      <c r="Q59" s="432">
        <f t="shared" si="11"/>
        <v>98</v>
      </c>
      <c r="R59" s="432">
        <f t="shared" si="12"/>
        <v>90</v>
      </c>
      <c r="S59" s="832">
        <f t="shared" si="9"/>
        <v>188</v>
      </c>
      <c r="T59" s="82"/>
      <c r="U59" s="82"/>
    </row>
    <row r="60" spans="2:21" ht="9.9499999999999993" customHeight="1">
      <c r="B60" s="1582"/>
      <c r="C60" s="366"/>
      <c r="D60" s="13" t="s">
        <v>239</v>
      </c>
      <c r="E60" s="209"/>
      <c r="F60" s="209"/>
      <c r="G60" s="288">
        <f t="shared" si="10"/>
        <v>0</v>
      </c>
      <c r="H60" s="91"/>
      <c r="I60" s="1424">
        <v>27</v>
      </c>
      <c r="J60" s="1507">
        <v>22</v>
      </c>
      <c r="K60" s="432">
        <f t="shared" si="8"/>
        <v>49</v>
      </c>
      <c r="L60" s="1424"/>
      <c r="M60" s="1424">
        <v>73</v>
      </c>
      <c r="N60" s="1424">
        <v>49</v>
      </c>
      <c r="O60" s="1424">
        <f t="shared" si="6"/>
        <v>122</v>
      </c>
      <c r="P60" s="458"/>
      <c r="Q60" s="432">
        <f t="shared" si="11"/>
        <v>100</v>
      </c>
      <c r="R60" s="432">
        <f t="shared" si="12"/>
        <v>71</v>
      </c>
      <c r="S60" s="832">
        <f t="shared" si="9"/>
        <v>171</v>
      </c>
      <c r="T60" s="82"/>
      <c r="U60" s="82"/>
    </row>
    <row r="61" spans="2:21" ht="9.9499999999999993" customHeight="1">
      <c r="B61" s="1582"/>
      <c r="C61" s="366"/>
      <c r="D61" s="13" t="s">
        <v>238</v>
      </c>
      <c r="E61" s="91"/>
      <c r="F61" s="91"/>
      <c r="G61" s="288">
        <f t="shared" si="10"/>
        <v>0</v>
      </c>
      <c r="H61" s="91"/>
      <c r="I61" s="1424">
        <v>7</v>
      </c>
      <c r="J61" s="1507">
        <v>12</v>
      </c>
      <c r="K61" s="432">
        <f t="shared" si="8"/>
        <v>19</v>
      </c>
      <c r="L61" s="1424"/>
      <c r="M61" s="1424">
        <v>0</v>
      </c>
      <c r="N61" s="1424">
        <v>0</v>
      </c>
      <c r="O61" s="1424">
        <f t="shared" si="6"/>
        <v>0</v>
      </c>
      <c r="P61" s="458"/>
      <c r="Q61" s="432">
        <f t="shared" si="11"/>
        <v>7</v>
      </c>
      <c r="R61" s="432">
        <f t="shared" si="12"/>
        <v>12</v>
      </c>
      <c r="S61" s="832">
        <f t="shared" si="9"/>
        <v>19</v>
      </c>
      <c r="T61" s="82"/>
      <c r="U61" s="82"/>
    </row>
    <row r="62" spans="2:21" ht="11.1" customHeight="1">
      <c r="B62" s="1582"/>
      <c r="C62" s="484" t="s">
        <v>38</v>
      </c>
      <c r="D62" s="4"/>
      <c r="E62" s="1058">
        <f>SUM(E63)</f>
        <v>0</v>
      </c>
      <c r="F62" s="1058">
        <f>SUM(F63)</f>
        <v>0</v>
      </c>
      <c r="G62" s="1058">
        <f t="shared" si="10"/>
        <v>0</v>
      </c>
      <c r="H62" s="1058"/>
      <c r="I62" s="458">
        <f>SUM(I63)</f>
        <v>35</v>
      </c>
      <c r="J62" s="458">
        <f>SUM(J63)</f>
        <v>26</v>
      </c>
      <c r="K62" s="435">
        <f t="shared" si="8"/>
        <v>61</v>
      </c>
      <c r="L62" s="458"/>
      <c r="M62" s="458">
        <f>SUM(M63)</f>
        <v>24</v>
      </c>
      <c r="N62" s="458">
        <f>SUM(N63)</f>
        <v>31</v>
      </c>
      <c r="O62" s="435">
        <f t="shared" si="6"/>
        <v>55</v>
      </c>
      <c r="P62" s="458"/>
      <c r="Q62" s="435">
        <f t="shared" si="11"/>
        <v>59</v>
      </c>
      <c r="R62" s="435">
        <f t="shared" si="12"/>
        <v>57</v>
      </c>
      <c r="S62" s="1508">
        <f t="shared" si="9"/>
        <v>116</v>
      </c>
      <c r="T62" s="82"/>
      <c r="U62" s="82"/>
    </row>
    <row r="63" spans="2:21" ht="9.9499999999999993" customHeight="1">
      <c r="B63" s="1582"/>
      <c r="C63" s="479"/>
      <c r="D63" s="13" t="s">
        <v>237</v>
      </c>
      <c r="E63" s="91"/>
      <c r="F63" s="91"/>
      <c r="G63" s="1062">
        <f t="shared" si="10"/>
        <v>0</v>
      </c>
      <c r="H63" s="91"/>
      <c r="I63" s="1424">
        <v>35</v>
      </c>
      <c r="J63" s="1507">
        <v>26</v>
      </c>
      <c r="K63" s="432">
        <f t="shared" si="8"/>
        <v>61</v>
      </c>
      <c r="L63" s="1424"/>
      <c r="M63" s="1424">
        <v>24</v>
      </c>
      <c r="N63" s="1424">
        <v>31</v>
      </c>
      <c r="O63" s="1424">
        <f t="shared" si="6"/>
        <v>55</v>
      </c>
      <c r="P63" s="458"/>
      <c r="Q63" s="432">
        <f t="shared" si="11"/>
        <v>59</v>
      </c>
      <c r="R63" s="432">
        <f t="shared" si="12"/>
        <v>57</v>
      </c>
      <c r="S63" s="832">
        <f t="shared" si="9"/>
        <v>116</v>
      </c>
      <c r="T63" s="82"/>
      <c r="U63" s="82"/>
    </row>
    <row r="64" spans="2:21" ht="12" customHeight="1">
      <c r="B64" s="1581">
        <v>1403</v>
      </c>
      <c r="C64" s="139" t="s">
        <v>17</v>
      </c>
      <c r="D64" s="119"/>
      <c r="E64" s="380">
        <f>SUM(E65+E67+E69)</f>
        <v>0</v>
      </c>
      <c r="F64" s="380">
        <f>SUM(F65+F67+F69)</f>
        <v>0</v>
      </c>
      <c r="G64" s="883">
        <f t="shared" si="10"/>
        <v>0</v>
      </c>
      <c r="H64" s="380"/>
      <c r="I64" s="1091">
        <f>SUM(I65+I67+I69)</f>
        <v>63</v>
      </c>
      <c r="J64" s="1091">
        <f>SUM(J65+J67+J69)</f>
        <v>116</v>
      </c>
      <c r="K64" s="1091">
        <f t="shared" ref="K64:K71" si="13">SUM(I64:J64)</f>
        <v>179</v>
      </c>
      <c r="L64" s="1091"/>
      <c r="M64" s="1091">
        <f>SUM(M65+M67+M69)</f>
        <v>266</v>
      </c>
      <c r="N64" s="1091">
        <f>SUM(N65+N67+N69)</f>
        <v>380</v>
      </c>
      <c r="O64" s="1091">
        <f t="shared" si="6"/>
        <v>646</v>
      </c>
      <c r="P64" s="1091"/>
      <c r="Q64" s="430">
        <f t="shared" si="11"/>
        <v>329</v>
      </c>
      <c r="R64" s="430">
        <f t="shared" si="12"/>
        <v>496</v>
      </c>
      <c r="S64" s="830">
        <f t="shared" si="9"/>
        <v>825</v>
      </c>
      <c r="T64" s="82"/>
      <c r="U64" s="82"/>
    </row>
    <row r="65" spans="1:253" ht="11.1" customHeight="1">
      <c r="B65" s="1582"/>
      <c r="C65" s="484" t="s">
        <v>39</v>
      </c>
      <c r="D65" s="13"/>
      <c r="E65" s="1058">
        <f>SUM(E66:E66)</f>
        <v>0</v>
      </c>
      <c r="F65" s="1058">
        <f>SUM(F66:F66)</f>
        <v>0</v>
      </c>
      <c r="G65" s="1058">
        <f t="shared" si="10"/>
        <v>0</v>
      </c>
      <c r="H65" s="1058"/>
      <c r="I65" s="458">
        <f>SUM(I66:I66)</f>
        <v>8</v>
      </c>
      <c r="J65" s="458">
        <f>SUM(J66:J66)</f>
        <v>22</v>
      </c>
      <c r="K65" s="458">
        <f t="shared" si="13"/>
        <v>30</v>
      </c>
      <c r="L65" s="458"/>
      <c r="M65" s="458">
        <f>SUM(M66:M66)</f>
        <v>97</v>
      </c>
      <c r="N65" s="458">
        <f>SUM(N66:N66)</f>
        <v>150</v>
      </c>
      <c r="O65" s="458">
        <f t="shared" si="6"/>
        <v>247</v>
      </c>
      <c r="P65" s="458"/>
      <c r="Q65" s="435">
        <f t="shared" si="11"/>
        <v>105</v>
      </c>
      <c r="R65" s="435">
        <f t="shared" si="12"/>
        <v>172</v>
      </c>
      <c r="S65" s="1508">
        <f t="shared" si="9"/>
        <v>277</v>
      </c>
      <c r="T65" s="82"/>
      <c r="U65" s="82"/>
    </row>
    <row r="66" spans="1:253" ht="9.9499999999999993" customHeight="1">
      <c r="B66" s="1582"/>
      <c r="C66" s="479"/>
      <c r="D66" s="13" t="s">
        <v>234</v>
      </c>
      <c r="E66" s="91"/>
      <c r="F66" s="91"/>
      <c r="G66" s="288">
        <f t="shared" si="10"/>
        <v>0</v>
      </c>
      <c r="H66" s="91"/>
      <c r="I66" s="1424">
        <v>8</v>
      </c>
      <c r="J66" s="1507">
        <v>22</v>
      </c>
      <c r="K66" s="432">
        <f t="shared" si="13"/>
        <v>30</v>
      </c>
      <c r="L66" s="1424"/>
      <c r="M66" s="1424">
        <v>97</v>
      </c>
      <c r="N66" s="1424">
        <v>150</v>
      </c>
      <c r="O66" s="1424">
        <f t="shared" ref="O66:O71" si="14">M66+N66</f>
        <v>247</v>
      </c>
      <c r="P66" s="432"/>
      <c r="Q66" s="432">
        <f t="shared" si="11"/>
        <v>105</v>
      </c>
      <c r="R66" s="432">
        <f t="shared" si="12"/>
        <v>172</v>
      </c>
      <c r="S66" s="832">
        <f t="shared" si="9"/>
        <v>277</v>
      </c>
      <c r="T66" s="82"/>
      <c r="U66" s="82"/>
    </row>
    <row r="67" spans="1:253" ht="11.1" customHeight="1">
      <c r="B67" s="1582"/>
      <c r="C67" s="484" t="s">
        <v>18</v>
      </c>
      <c r="D67" s="13"/>
      <c r="E67" s="1058">
        <f>SUM(E68:E68)</f>
        <v>0</v>
      </c>
      <c r="F67" s="1058">
        <f>SUM(F68:F68)</f>
        <v>0</v>
      </c>
      <c r="G67" s="1058">
        <f t="shared" si="10"/>
        <v>0</v>
      </c>
      <c r="H67" s="1058"/>
      <c r="I67" s="458">
        <f>SUM(I68:I68)</f>
        <v>15</v>
      </c>
      <c r="J67" s="458">
        <f>SUM(J68:J68)</f>
        <v>23</v>
      </c>
      <c r="K67" s="435">
        <f t="shared" si="13"/>
        <v>38</v>
      </c>
      <c r="L67" s="458"/>
      <c r="M67" s="458">
        <f>SUM(M68:M68)</f>
        <v>57</v>
      </c>
      <c r="N67" s="458">
        <f>SUM(N68:N68)</f>
        <v>86</v>
      </c>
      <c r="O67" s="435">
        <f t="shared" si="14"/>
        <v>143</v>
      </c>
      <c r="P67" s="458"/>
      <c r="Q67" s="435">
        <f t="shared" si="11"/>
        <v>72</v>
      </c>
      <c r="R67" s="435">
        <f t="shared" si="12"/>
        <v>109</v>
      </c>
      <c r="S67" s="1508">
        <f t="shared" si="9"/>
        <v>181</v>
      </c>
      <c r="T67" s="82"/>
      <c r="U67" s="82"/>
    </row>
    <row r="68" spans="1:253" ht="9.75" customHeight="1">
      <c r="B68" s="1582"/>
      <c r="C68" s="479"/>
      <c r="D68" s="13" t="s">
        <v>235</v>
      </c>
      <c r="E68" s="91"/>
      <c r="F68" s="91"/>
      <c r="G68" s="288">
        <f t="shared" si="10"/>
        <v>0</v>
      </c>
      <c r="H68" s="91"/>
      <c r="I68" s="1424">
        <v>15</v>
      </c>
      <c r="J68" s="1507">
        <v>23</v>
      </c>
      <c r="K68" s="432">
        <f t="shared" si="13"/>
        <v>38</v>
      </c>
      <c r="L68" s="1424"/>
      <c r="M68" s="1424">
        <v>57</v>
      </c>
      <c r="N68" s="1424">
        <v>86</v>
      </c>
      <c r="O68" s="1424">
        <f t="shared" si="14"/>
        <v>143</v>
      </c>
      <c r="P68" s="432"/>
      <c r="Q68" s="432">
        <f t="shared" si="11"/>
        <v>72</v>
      </c>
      <c r="R68" s="432">
        <f t="shared" si="12"/>
        <v>109</v>
      </c>
      <c r="S68" s="832">
        <f t="shared" si="9"/>
        <v>181</v>
      </c>
      <c r="T68" s="82"/>
      <c r="U68" s="82"/>
    </row>
    <row r="69" spans="1:253" ht="11.1" customHeight="1">
      <c r="B69" s="1582"/>
      <c r="C69" s="484" t="s">
        <v>19</v>
      </c>
      <c r="D69" s="13"/>
      <c r="E69" s="1058">
        <f>SUM(E70:E71)</f>
        <v>0</v>
      </c>
      <c r="F69" s="1058">
        <f>SUM(F70:F71)</f>
        <v>0</v>
      </c>
      <c r="G69" s="1058">
        <f t="shared" si="10"/>
        <v>0</v>
      </c>
      <c r="H69" s="1058"/>
      <c r="I69" s="458">
        <f>SUM(I70:I71)</f>
        <v>40</v>
      </c>
      <c r="J69" s="458">
        <f>SUM(J70:J71)</f>
        <v>71</v>
      </c>
      <c r="K69" s="435">
        <f t="shared" si="13"/>
        <v>111</v>
      </c>
      <c r="L69" s="458"/>
      <c r="M69" s="458">
        <f>SUM(M70:M71)</f>
        <v>112</v>
      </c>
      <c r="N69" s="458">
        <f>SUM(N70:N71)</f>
        <v>144</v>
      </c>
      <c r="O69" s="435">
        <f t="shared" si="14"/>
        <v>256</v>
      </c>
      <c r="P69" s="458"/>
      <c r="Q69" s="435">
        <f t="shared" si="11"/>
        <v>152</v>
      </c>
      <c r="R69" s="435">
        <f t="shared" si="12"/>
        <v>215</v>
      </c>
      <c r="S69" s="1508">
        <f t="shared" si="9"/>
        <v>367</v>
      </c>
      <c r="T69" s="82"/>
      <c r="U69" s="82"/>
    </row>
    <row r="70" spans="1:253" ht="9.9499999999999993" customHeight="1">
      <c r="B70" s="1578"/>
      <c r="C70" s="479"/>
      <c r="D70" s="13" t="s">
        <v>234</v>
      </c>
      <c r="E70" s="209"/>
      <c r="F70" s="209"/>
      <c r="G70" s="288">
        <f t="shared" si="10"/>
        <v>0</v>
      </c>
      <c r="H70" s="91"/>
      <c r="I70" s="1424">
        <v>24</v>
      </c>
      <c r="J70" s="1507">
        <v>56</v>
      </c>
      <c r="K70" s="432">
        <f t="shared" si="13"/>
        <v>80</v>
      </c>
      <c r="L70" s="1424"/>
      <c r="M70" s="1424">
        <v>95</v>
      </c>
      <c r="N70" s="1424">
        <v>123</v>
      </c>
      <c r="O70" s="1424">
        <f t="shared" si="14"/>
        <v>218</v>
      </c>
      <c r="P70" s="432"/>
      <c r="Q70" s="432">
        <f t="shared" si="11"/>
        <v>119</v>
      </c>
      <c r="R70" s="432">
        <f t="shared" si="12"/>
        <v>179</v>
      </c>
      <c r="S70" s="832">
        <f t="shared" si="9"/>
        <v>298</v>
      </c>
      <c r="T70" s="82"/>
      <c r="U70" s="82"/>
    </row>
    <row r="71" spans="1:253" ht="9.9499999999999993" customHeight="1">
      <c r="B71" s="1586"/>
      <c r="C71" s="495"/>
      <c r="D71" s="21" t="s">
        <v>233</v>
      </c>
      <c r="E71" s="1071"/>
      <c r="F71" s="1071"/>
      <c r="G71" s="1062">
        <f t="shared" si="10"/>
        <v>0</v>
      </c>
      <c r="H71" s="1071"/>
      <c r="I71" s="1494">
        <v>16</v>
      </c>
      <c r="J71" s="1506">
        <v>15</v>
      </c>
      <c r="K71" s="432">
        <f t="shared" si="13"/>
        <v>31</v>
      </c>
      <c r="L71" s="1494"/>
      <c r="M71" s="1494">
        <v>17</v>
      </c>
      <c r="N71" s="1494">
        <v>21</v>
      </c>
      <c r="O71" s="879">
        <f t="shared" si="14"/>
        <v>38</v>
      </c>
      <c r="P71" s="879"/>
      <c r="Q71" s="879">
        <f t="shared" si="11"/>
        <v>33</v>
      </c>
      <c r="R71" s="879">
        <f t="shared" si="12"/>
        <v>36</v>
      </c>
      <c r="S71" s="878">
        <f t="shared" si="9"/>
        <v>69</v>
      </c>
      <c r="T71" s="82"/>
      <c r="U71" s="82"/>
    </row>
    <row r="72" spans="1:253" ht="9.9499999999999993" customHeight="1">
      <c r="B72" s="507"/>
      <c r="C72" s="98"/>
      <c r="D72" s="13"/>
      <c r="E72" s="91"/>
      <c r="F72" s="91"/>
      <c r="G72" s="91"/>
      <c r="H72" s="91"/>
      <c r="I72" s="91"/>
      <c r="J72" s="209"/>
      <c r="K72" s="577"/>
      <c r="L72" s="1415"/>
      <c r="M72" s="91"/>
      <c r="N72" s="91"/>
      <c r="O72" s="1082"/>
      <c r="P72" s="1082"/>
      <c r="Q72" s="1082"/>
      <c r="R72" s="1082"/>
      <c r="S72" s="1337" t="s">
        <v>232</v>
      </c>
      <c r="T72" s="82"/>
      <c r="U72" s="82"/>
    </row>
    <row r="73" spans="1:253" ht="9.9499999999999993" customHeight="1">
      <c r="B73" s="507"/>
      <c r="C73" s="98"/>
      <c r="D73" s="13"/>
      <c r="E73" s="91"/>
      <c r="F73" s="91"/>
      <c r="G73" s="91"/>
      <c r="H73" s="91"/>
      <c r="I73" s="91"/>
      <c r="J73" s="256"/>
      <c r="K73" s="272"/>
      <c r="L73" s="91"/>
      <c r="M73" s="91"/>
      <c r="N73" s="91"/>
      <c r="O73" s="572"/>
      <c r="P73" s="572"/>
      <c r="Q73" s="572"/>
      <c r="R73" s="572" t="s">
        <v>231</v>
      </c>
      <c r="S73" s="572"/>
    </row>
    <row r="74" spans="1:253" ht="12.75" customHeight="1">
      <c r="B74" s="1558" t="s">
        <v>32</v>
      </c>
      <c r="C74" s="505"/>
      <c r="D74" s="504"/>
      <c r="E74" s="1505"/>
      <c r="F74" s="1505"/>
      <c r="G74" s="1505"/>
      <c r="H74" s="1505"/>
      <c r="I74" s="1561" t="s">
        <v>1097</v>
      </c>
      <c r="J74" s="1561"/>
      <c r="K74" s="1561"/>
      <c r="L74" s="397"/>
      <c r="M74" s="1576" t="s">
        <v>1096</v>
      </c>
      <c r="N74" s="1576"/>
      <c r="O74" s="1576"/>
      <c r="P74" s="1075"/>
      <c r="Q74" s="1075"/>
      <c r="R74" s="1075"/>
      <c r="S74" s="1504"/>
      <c r="T74" s="82"/>
      <c r="W74" s="98"/>
    </row>
    <row r="75" spans="1:253" ht="12.75" customHeight="1">
      <c r="B75" s="1559"/>
      <c r="D75" s="4" t="s">
        <v>230</v>
      </c>
      <c r="E75" s="1575" t="s">
        <v>1095</v>
      </c>
      <c r="F75" s="1575"/>
      <c r="G75" s="1575"/>
      <c r="H75" s="1503"/>
      <c r="I75" s="1575"/>
      <c r="J75" s="1575"/>
      <c r="K75" s="1575"/>
      <c r="L75" s="1058"/>
      <c r="M75" s="1574"/>
      <c r="N75" s="1574"/>
      <c r="O75" s="1574"/>
      <c r="P75" s="1058"/>
      <c r="Q75" s="1574" t="s">
        <v>97</v>
      </c>
      <c r="R75" s="1574"/>
      <c r="S75" s="1584" t="s">
        <v>6</v>
      </c>
      <c r="T75" s="82"/>
      <c r="U75" s="91"/>
    </row>
    <row r="76" spans="1:253">
      <c r="B76" s="1560"/>
      <c r="C76" s="497"/>
      <c r="D76" s="47"/>
      <c r="E76" s="1502" t="s">
        <v>29</v>
      </c>
      <c r="F76" s="1502" t="s">
        <v>30</v>
      </c>
      <c r="G76" s="380" t="s">
        <v>6</v>
      </c>
      <c r="H76" s="1502"/>
      <c r="I76" s="883" t="s">
        <v>29</v>
      </c>
      <c r="J76" s="1501" t="s">
        <v>30</v>
      </c>
      <c r="K76" s="380" t="s">
        <v>6</v>
      </c>
      <c r="L76" s="883"/>
      <c r="M76" s="883" t="s">
        <v>29</v>
      </c>
      <c r="N76" s="883" t="s">
        <v>30</v>
      </c>
      <c r="O76" s="380" t="s">
        <v>6</v>
      </c>
      <c r="P76" s="883"/>
      <c r="Q76" s="883" t="s">
        <v>29</v>
      </c>
      <c r="R76" s="883" t="s">
        <v>30</v>
      </c>
      <c r="S76" s="1585"/>
      <c r="T76" s="82"/>
    </row>
    <row r="77" spans="1:253" ht="12" customHeight="1">
      <c r="B77" s="1570">
        <v>1404</v>
      </c>
      <c r="C77" s="139" t="s">
        <v>40</v>
      </c>
      <c r="D77" s="119"/>
      <c r="E77" s="883">
        <f>SUM(E78+E81)</f>
        <v>0</v>
      </c>
      <c r="F77" s="883">
        <f>SUM(F78+F81)</f>
        <v>0</v>
      </c>
      <c r="G77" s="883">
        <f>SUM(E77:F77)</f>
        <v>0</v>
      </c>
      <c r="H77" s="380"/>
      <c r="I77" s="458">
        <f>SUM(I78+I81)</f>
        <v>241</v>
      </c>
      <c r="J77" s="458">
        <f>SUM(J78+J81)</f>
        <v>70</v>
      </c>
      <c r="K77" s="458">
        <f>SUM(I77:J77)</f>
        <v>311</v>
      </c>
      <c r="L77" s="458"/>
      <c r="M77" s="458">
        <f>SUM(M78+M81)</f>
        <v>1560</v>
      </c>
      <c r="N77" s="458">
        <f>SUM(N78+N81)</f>
        <v>649</v>
      </c>
      <c r="O77" s="458">
        <f>SUM(M77:N77)</f>
        <v>2209</v>
      </c>
      <c r="P77" s="458"/>
      <c r="Q77" s="1091">
        <f t="shared" ref="Q77:Q108" si="15">SUM(I77+M77)</f>
        <v>1801</v>
      </c>
      <c r="R77" s="1091">
        <f t="shared" ref="R77:R108" si="16">SUM(J77+N77)</f>
        <v>719</v>
      </c>
      <c r="S77" s="1500">
        <f t="shared" ref="S77:S108" si="17">SUM(Q77:R77)</f>
        <v>2520</v>
      </c>
    </row>
    <row r="78" spans="1:253" ht="11.1" customHeight="1">
      <c r="B78" s="1573"/>
      <c r="C78" s="484" t="s">
        <v>115</v>
      </c>
      <c r="D78" s="13"/>
      <c r="E78" s="1058">
        <f>SUM(E79:E80)</f>
        <v>0</v>
      </c>
      <c r="F78" s="1058">
        <f>SUM(F79:F80)</f>
        <v>0</v>
      </c>
      <c r="G78" s="1058">
        <f>SUM(E78:F78)</f>
        <v>0</v>
      </c>
      <c r="H78" s="1058"/>
      <c r="I78" s="460">
        <f>SUM(I79:I80)</f>
        <v>169</v>
      </c>
      <c r="J78" s="460">
        <f>SUM(J79:J80)</f>
        <v>34</v>
      </c>
      <c r="K78" s="460">
        <f>SUM(I78:J78)</f>
        <v>203</v>
      </c>
      <c r="L78" s="460"/>
      <c r="M78" s="460">
        <f>SUM(M79:M80)</f>
        <v>1050</v>
      </c>
      <c r="N78" s="460">
        <f>SUM(N79:N80)</f>
        <v>280</v>
      </c>
      <c r="O78" s="460">
        <f>SUM(M78:N78)</f>
        <v>1330</v>
      </c>
      <c r="P78" s="460"/>
      <c r="Q78" s="458">
        <f t="shared" si="15"/>
        <v>1219</v>
      </c>
      <c r="R78" s="458">
        <f t="shared" si="16"/>
        <v>314</v>
      </c>
      <c r="S78" s="848">
        <f t="shared" si="17"/>
        <v>1533</v>
      </c>
    </row>
    <row r="79" spans="1:253" ht="9.9499999999999993" customHeight="1">
      <c r="B79" s="1566"/>
      <c r="C79" s="479"/>
      <c r="D79" s="13" t="s">
        <v>227</v>
      </c>
      <c r="E79" s="91"/>
      <c r="F79" s="91"/>
      <c r="G79" s="91">
        <f>E79+F79</f>
        <v>0</v>
      </c>
      <c r="H79" s="91"/>
      <c r="I79" s="1490">
        <v>1</v>
      </c>
      <c r="J79" s="1491">
        <v>0</v>
      </c>
      <c r="K79" s="432">
        <f t="shared" ref="K79:K110" si="18">I79+J79</f>
        <v>1</v>
      </c>
      <c r="L79" s="1490"/>
      <c r="M79" s="1490">
        <v>1050</v>
      </c>
      <c r="N79" s="1490">
        <v>280</v>
      </c>
      <c r="O79" s="1424">
        <f t="shared" ref="O79:O110" si="19">M79+N79</f>
        <v>1330</v>
      </c>
      <c r="P79" s="432"/>
      <c r="Q79" s="432">
        <f t="shared" si="15"/>
        <v>1051</v>
      </c>
      <c r="R79" s="432">
        <f t="shared" si="16"/>
        <v>280</v>
      </c>
      <c r="S79" s="832">
        <f t="shared" si="17"/>
        <v>1331</v>
      </c>
    </row>
    <row r="80" spans="1:253" ht="9.9499999999999993" customHeight="1">
      <c r="A80" s="13"/>
      <c r="B80" s="1566"/>
      <c r="C80" s="1452"/>
      <c r="D80" s="13" t="s">
        <v>226</v>
      </c>
      <c r="E80" s="13"/>
      <c r="F80" s="13"/>
      <c r="G80" s="91">
        <f>E80+F80</f>
        <v>0</v>
      </c>
      <c r="H80" s="13"/>
      <c r="I80" s="209">
        <v>168</v>
      </c>
      <c r="J80" s="209">
        <v>34</v>
      </c>
      <c r="K80" s="432">
        <f t="shared" si="18"/>
        <v>202</v>
      </c>
      <c r="L80" s="13"/>
      <c r="M80" s="209">
        <v>0</v>
      </c>
      <c r="N80" s="209">
        <v>0</v>
      </c>
      <c r="O80" s="1424">
        <f t="shared" si="19"/>
        <v>0</v>
      </c>
      <c r="P80" s="13"/>
      <c r="Q80" s="432">
        <f t="shared" si="15"/>
        <v>168</v>
      </c>
      <c r="R80" s="432">
        <f t="shared" si="16"/>
        <v>34</v>
      </c>
      <c r="S80" s="832">
        <f t="shared" si="17"/>
        <v>202</v>
      </c>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row>
    <row r="81" spans="2:19" ht="11.1" customHeight="1">
      <c r="B81" s="1573"/>
      <c r="C81" s="484" t="s">
        <v>20</v>
      </c>
      <c r="D81" s="13"/>
      <c r="E81" s="1058">
        <f>SUM(E82:E83)</f>
        <v>0</v>
      </c>
      <c r="F81" s="1058">
        <f>SUM(F82:F83)</f>
        <v>0</v>
      </c>
      <c r="G81" s="1058">
        <f>E81+F81</f>
        <v>0</v>
      </c>
      <c r="H81" s="1058"/>
      <c r="I81" s="1493">
        <f>SUM(I82:I83)</f>
        <v>72</v>
      </c>
      <c r="J81" s="1493">
        <f>SUM(J82:J83)</f>
        <v>36</v>
      </c>
      <c r="K81" s="435">
        <f t="shared" si="18"/>
        <v>108</v>
      </c>
      <c r="L81" s="1493"/>
      <c r="M81" s="1493">
        <f>SUM(M82:M83)</f>
        <v>510</v>
      </c>
      <c r="N81" s="1493">
        <f>SUM(N82:N83)</f>
        <v>369</v>
      </c>
      <c r="O81" s="435">
        <f t="shared" si="19"/>
        <v>879</v>
      </c>
      <c r="P81" s="1493"/>
      <c r="Q81" s="458">
        <f t="shared" si="15"/>
        <v>582</v>
      </c>
      <c r="R81" s="458">
        <f t="shared" si="16"/>
        <v>405</v>
      </c>
      <c r="S81" s="848">
        <f t="shared" si="17"/>
        <v>987</v>
      </c>
    </row>
    <row r="82" spans="2:19" ht="9.9499999999999993" customHeight="1">
      <c r="B82" s="1566"/>
      <c r="C82" s="479"/>
      <c r="D82" s="13" t="s">
        <v>225</v>
      </c>
      <c r="E82" s="91"/>
      <c r="F82" s="91"/>
      <c r="G82" s="91">
        <f>E82+F82</f>
        <v>0</v>
      </c>
      <c r="H82" s="91"/>
      <c r="I82" s="1490">
        <v>0</v>
      </c>
      <c r="J82" s="1491">
        <v>0</v>
      </c>
      <c r="K82" s="432">
        <f t="shared" si="18"/>
        <v>0</v>
      </c>
      <c r="L82" s="1490"/>
      <c r="M82" s="1490">
        <v>219</v>
      </c>
      <c r="N82" s="1490">
        <v>157</v>
      </c>
      <c r="O82" s="1424">
        <f t="shared" si="19"/>
        <v>376</v>
      </c>
      <c r="P82" s="432"/>
      <c r="Q82" s="432">
        <f t="shared" si="15"/>
        <v>219</v>
      </c>
      <c r="R82" s="432">
        <f t="shared" si="16"/>
        <v>157</v>
      </c>
      <c r="S82" s="832">
        <f t="shared" si="17"/>
        <v>376</v>
      </c>
    </row>
    <row r="83" spans="2:19" ht="9.9499999999999993" customHeight="1">
      <c r="B83" s="434"/>
      <c r="C83" s="479"/>
      <c r="D83" s="13" t="s">
        <v>224</v>
      </c>
      <c r="E83" s="91"/>
      <c r="F83" s="91"/>
      <c r="G83" s="91">
        <f>E83+F83</f>
        <v>0</v>
      </c>
      <c r="H83" s="91"/>
      <c r="I83" s="1490">
        <v>72</v>
      </c>
      <c r="J83" s="1491">
        <v>36</v>
      </c>
      <c r="K83" s="879">
        <f t="shared" si="18"/>
        <v>108</v>
      </c>
      <c r="L83" s="1490"/>
      <c r="M83" s="1490">
        <v>291</v>
      </c>
      <c r="N83" s="1490">
        <v>212</v>
      </c>
      <c r="O83" s="1494">
        <f t="shared" si="19"/>
        <v>503</v>
      </c>
      <c r="P83" s="432"/>
      <c r="Q83" s="432">
        <f t="shared" si="15"/>
        <v>363</v>
      </c>
      <c r="R83" s="432">
        <f t="shared" si="16"/>
        <v>248</v>
      </c>
      <c r="S83" s="832">
        <f t="shared" si="17"/>
        <v>611</v>
      </c>
    </row>
    <row r="84" spans="2:19" ht="12" customHeight="1">
      <c r="B84" s="1577">
        <v>1405</v>
      </c>
      <c r="C84" s="139" t="s">
        <v>21</v>
      </c>
      <c r="D84" s="26"/>
      <c r="E84" s="672">
        <f>SUM(E85+E93+E105+E108)</f>
        <v>0</v>
      </c>
      <c r="F84" s="672">
        <f>SUM(F85+F93+F105+F108)</f>
        <v>0</v>
      </c>
      <c r="G84" s="672">
        <f>SUM(G134+G85+G93+G145)</f>
        <v>0</v>
      </c>
      <c r="H84" s="169"/>
      <c r="I84" s="1496">
        <f>SUM(I85+I93+I105+I108)</f>
        <v>267</v>
      </c>
      <c r="J84" s="1496">
        <f>SUM(J85+J93+J105+J108)</f>
        <v>344</v>
      </c>
      <c r="K84" s="448">
        <f t="shared" si="18"/>
        <v>611</v>
      </c>
      <c r="L84" s="1496"/>
      <c r="M84" s="1496">
        <f>SUM(M85+M93+M105+M108)</f>
        <v>1215</v>
      </c>
      <c r="N84" s="1496">
        <f>SUM(N85+N93+N105+N108)</f>
        <v>1776</v>
      </c>
      <c r="O84" s="430">
        <f t="shared" si="19"/>
        <v>2991</v>
      </c>
      <c r="P84" s="1496"/>
      <c r="Q84" s="1091">
        <f t="shared" si="15"/>
        <v>1482</v>
      </c>
      <c r="R84" s="1091">
        <f t="shared" si="16"/>
        <v>2120</v>
      </c>
      <c r="S84" s="1500">
        <f t="shared" si="17"/>
        <v>3602</v>
      </c>
    </row>
    <row r="85" spans="2:19" ht="11.1" customHeight="1">
      <c r="B85" s="1578"/>
      <c r="C85" s="484" t="s">
        <v>24</v>
      </c>
      <c r="D85" s="13"/>
      <c r="E85" s="1058">
        <f>SUM(E86:E92)</f>
        <v>0</v>
      </c>
      <c r="F85" s="1058">
        <f>SUM(F86:F92)</f>
        <v>0</v>
      </c>
      <c r="G85" s="1058">
        <f>SUM(G86:G92)</f>
        <v>0</v>
      </c>
      <c r="H85" s="1058"/>
      <c r="I85" s="1493">
        <f>SUM(I86:I92)</f>
        <v>80</v>
      </c>
      <c r="J85" s="1493">
        <f>SUM(J86:J92)</f>
        <v>59</v>
      </c>
      <c r="K85" s="435">
        <f t="shared" si="18"/>
        <v>139</v>
      </c>
      <c r="L85" s="1493"/>
      <c r="M85" s="1493">
        <f>SUM(M86:M92)</f>
        <v>246</v>
      </c>
      <c r="N85" s="1493">
        <f>SUM(N86:N92)</f>
        <v>220</v>
      </c>
      <c r="O85" s="435">
        <f t="shared" si="19"/>
        <v>466</v>
      </c>
      <c r="P85" s="1493"/>
      <c r="Q85" s="1493">
        <f t="shared" si="15"/>
        <v>326</v>
      </c>
      <c r="R85" s="1493">
        <f t="shared" si="16"/>
        <v>279</v>
      </c>
      <c r="S85" s="1495">
        <f t="shared" si="17"/>
        <v>605</v>
      </c>
    </row>
    <row r="86" spans="2:19" ht="9.9499999999999993" customHeight="1">
      <c r="B86" s="1578"/>
      <c r="C86" s="479"/>
      <c r="D86" s="13" t="s">
        <v>223</v>
      </c>
      <c r="E86" s="209"/>
      <c r="F86" s="209"/>
      <c r="G86" s="91">
        <f t="shared" ref="G86:G104" si="20">E86+F86</f>
        <v>0</v>
      </c>
      <c r="H86" s="91"/>
      <c r="I86" s="1490">
        <v>0</v>
      </c>
      <c r="J86" s="1491">
        <v>0</v>
      </c>
      <c r="K86" s="432">
        <f t="shared" si="18"/>
        <v>0</v>
      </c>
      <c r="L86" s="1490"/>
      <c r="M86" s="1490">
        <v>0</v>
      </c>
      <c r="N86" s="1490">
        <v>1</v>
      </c>
      <c r="O86" s="1424">
        <f t="shared" si="19"/>
        <v>1</v>
      </c>
      <c r="P86" s="432"/>
      <c r="Q86" s="1086">
        <f t="shared" si="15"/>
        <v>0</v>
      </c>
      <c r="R86" s="1086">
        <f t="shared" si="16"/>
        <v>1</v>
      </c>
      <c r="S86" s="828">
        <f t="shared" si="17"/>
        <v>1</v>
      </c>
    </row>
    <row r="87" spans="2:19" ht="9.9499999999999993" customHeight="1">
      <c r="B87" s="1578"/>
      <c r="C87" s="479"/>
      <c r="D87" s="13" t="s">
        <v>222</v>
      </c>
      <c r="E87" s="209"/>
      <c r="F87" s="209"/>
      <c r="G87" s="91">
        <f t="shared" si="20"/>
        <v>0</v>
      </c>
      <c r="H87" s="91"/>
      <c r="I87" s="1490">
        <v>5</v>
      </c>
      <c r="J87" s="1491">
        <v>9</v>
      </c>
      <c r="K87" s="432">
        <f t="shared" si="18"/>
        <v>14</v>
      </c>
      <c r="L87" s="1490"/>
      <c r="M87" s="1490">
        <v>33</v>
      </c>
      <c r="N87" s="1490">
        <v>18</v>
      </c>
      <c r="O87" s="1424">
        <f t="shared" si="19"/>
        <v>51</v>
      </c>
      <c r="P87" s="432"/>
      <c r="Q87" s="1086">
        <f t="shared" si="15"/>
        <v>38</v>
      </c>
      <c r="R87" s="1086">
        <f t="shared" si="16"/>
        <v>27</v>
      </c>
      <c r="S87" s="828">
        <f t="shared" si="17"/>
        <v>65</v>
      </c>
    </row>
    <row r="88" spans="2:19" ht="9.9499999999999993" customHeight="1">
      <c r="B88" s="1578"/>
      <c r="C88" s="479"/>
      <c r="D88" s="13" t="s">
        <v>221</v>
      </c>
      <c r="E88" s="91"/>
      <c r="F88" s="91"/>
      <c r="G88" s="91">
        <f t="shared" si="20"/>
        <v>0</v>
      </c>
      <c r="H88" s="91"/>
      <c r="I88" s="1490">
        <v>0</v>
      </c>
      <c r="J88" s="1491">
        <v>0</v>
      </c>
      <c r="K88" s="432">
        <f t="shared" si="18"/>
        <v>0</v>
      </c>
      <c r="L88" s="1490"/>
      <c r="M88" s="1490">
        <v>1</v>
      </c>
      <c r="N88" s="1490">
        <v>0</v>
      </c>
      <c r="O88" s="1424">
        <f t="shared" si="19"/>
        <v>1</v>
      </c>
      <c r="P88" s="432"/>
      <c r="Q88" s="1086">
        <f t="shared" si="15"/>
        <v>1</v>
      </c>
      <c r="R88" s="1086">
        <f t="shared" si="16"/>
        <v>0</v>
      </c>
      <c r="S88" s="828">
        <f t="shared" si="17"/>
        <v>1</v>
      </c>
    </row>
    <row r="89" spans="2:19" ht="9.9499999999999993" customHeight="1">
      <c r="B89" s="1578"/>
      <c r="C89" s="479"/>
      <c r="D89" s="13" t="s">
        <v>220</v>
      </c>
      <c r="E89" s="209"/>
      <c r="F89" s="209"/>
      <c r="G89" s="91">
        <f t="shared" si="20"/>
        <v>0</v>
      </c>
      <c r="H89" s="91"/>
      <c r="I89" s="1490">
        <v>39</v>
      </c>
      <c r="J89" s="1491">
        <v>26</v>
      </c>
      <c r="K89" s="432">
        <f t="shared" si="18"/>
        <v>65</v>
      </c>
      <c r="L89" s="1490"/>
      <c r="M89" s="1490">
        <v>131</v>
      </c>
      <c r="N89" s="1490">
        <v>117</v>
      </c>
      <c r="O89" s="1424">
        <f t="shared" si="19"/>
        <v>248</v>
      </c>
      <c r="P89" s="432"/>
      <c r="Q89" s="1086">
        <f t="shared" si="15"/>
        <v>170</v>
      </c>
      <c r="R89" s="1086">
        <f t="shared" si="16"/>
        <v>143</v>
      </c>
      <c r="S89" s="828">
        <f t="shared" si="17"/>
        <v>313</v>
      </c>
    </row>
    <row r="90" spans="2:19" ht="9.9499999999999993" customHeight="1">
      <c r="B90" s="1578"/>
      <c r="C90" s="479"/>
      <c r="D90" s="13" t="s">
        <v>219</v>
      </c>
      <c r="E90" s="91"/>
      <c r="F90" s="91"/>
      <c r="G90" s="91">
        <f t="shared" si="20"/>
        <v>0</v>
      </c>
      <c r="H90" s="91"/>
      <c r="I90" s="1490">
        <v>20</v>
      </c>
      <c r="J90" s="1491">
        <v>8</v>
      </c>
      <c r="K90" s="432">
        <f t="shared" si="18"/>
        <v>28</v>
      </c>
      <c r="L90" s="1490"/>
      <c r="M90" s="1490">
        <v>34</v>
      </c>
      <c r="N90" s="1490">
        <v>17</v>
      </c>
      <c r="O90" s="1424">
        <f t="shared" si="19"/>
        <v>51</v>
      </c>
      <c r="P90" s="432"/>
      <c r="Q90" s="1086">
        <f t="shared" si="15"/>
        <v>54</v>
      </c>
      <c r="R90" s="1086">
        <f t="shared" si="16"/>
        <v>25</v>
      </c>
      <c r="S90" s="828">
        <f t="shared" si="17"/>
        <v>79</v>
      </c>
    </row>
    <row r="91" spans="2:19" ht="9.9499999999999993" customHeight="1">
      <c r="B91" s="1578"/>
      <c r="C91" s="479"/>
      <c r="D91" s="13" t="s">
        <v>218</v>
      </c>
      <c r="E91" s="209"/>
      <c r="F91" s="209"/>
      <c r="G91" s="91">
        <f t="shared" si="20"/>
        <v>0</v>
      </c>
      <c r="H91" s="91"/>
      <c r="I91" s="1490">
        <v>0</v>
      </c>
      <c r="J91" s="1491">
        <v>0</v>
      </c>
      <c r="K91" s="432">
        <f t="shared" si="18"/>
        <v>0</v>
      </c>
      <c r="L91" s="1490"/>
      <c r="M91" s="1490">
        <v>1</v>
      </c>
      <c r="N91" s="1490">
        <v>1</v>
      </c>
      <c r="O91" s="1424">
        <f t="shared" si="19"/>
        <v>2</v>
      </c>
      <c r="P91" s="432"/>
      <c r="Q91" s="1086">
        <f t="shared" si="15"/>
        <v>1</v>
      </c>
      <c r="R91" s="1086">
        <f t="shared" si="16"/>
        <v>1</v>
      </c>
      <c r="S91" s="828">
        <f t="shared" si="17"/>
        <v>2</v>
      </c>
    </row>
    <row r="92" spans="2:19" ht="9.9499999999999993" customHeight="1">
      <c r="B92" s="1578"/>
      <c r="C92" s="479"/>
      <c r="D92" s="13" t="s">
        <v>217</v>
      </c>
      <c r="E92" s="91"/>
      <c r="F92" s="91"/>
      <c r="G92" s="91">
        <f t="shared" si="20"/>
        <v>0</v>
      </c>
      <c r="H92" s="91"/>
      <c r="I92" s="1490">
        <v>16</v>
      </c>
      <c r="J92" s="1491">
        <v>16</v>
      </c>
      <c r="K92" s="432">
        <f t="shared" si="18"/>
        <v>32</v>
      </c>
      <c r="L92" s="1490"/>
      <c r="M92" s="1490">
        <v>46</v>
      </c>
      <c r="N92" s="1490">
        <v>66</v>
      </c>
      <c r="O92" s="1424">
        <f t="shared" si="19"/>
        <v>112</v>
      </c>
      <c r="P92" s="432"/>
      <c r="Q92" s="1086">
        <f t="shared" si="15"/>
        <v>62</v>
      </c>
      <c r="R92" s="1086">
        <f t="shared" si="16"/>
        <v>82</v>
      </c>
      <c r="S92" s="828">
        <f t="shared" si="17"/>
        <v>144</v>
      </c>
    </row>
    <row r="93" spans="2:19" ht="11.1" customHeight="1">
      <c r="B93" s="1578"/>
      <c r="C93" s="484" t="s">
        <v>22</v>
      </c>
      <c r="D93" s="4"/>
      <c r="E93" s="1058">
        <f>SUM(E94:E104)</f>
        <v>0</v>
      </c>
      <c r="F93" s="1058">
        <f>SUM(F94:F104)</f>
        <v>0</v>
      </c>
      <c r="G93" s="1058">
        <f t="shared" si="20"/>
        <v>0</v>
      </c>
      <c r="H93" s="1058"/>
      <c r="I93" s="1493">
        <f>SUM(I94:I104)</f>
        <v>156</v>
      </c>
      <c r="J93" s="1493">
        <f>SUM(J94:J104)</f>
        <v>189</v>
      </c>
      <c r="K93" s="435">
        <f t="shared" si="18"/>
        <v>345</v>
      </c>
      <c r="L93" s="1493"/>
      <c r="M93" s="1493">
        <f>SUM(M94:M104)</f>
        <v>734</v>
      </c>
      <c r="N93" s="1493">
        <f>SUM(N94:N104)</f>
        <v>1080</v>
      </c>
      <c r="O93" s="435">
        <f t="shared" si="19"/>
        <v>1814</v>
      </c>
      <c r="P93" s="1493"/>
      <c r="Q93" s="1493">
        <f t="shared" si="15"/>
        <v>890</v>
      </c>
      <c r="R93" s="1493">
        <f t="shared" si="16"/>
        <v>1269</v>
      </c>
      <c r="S93" s="1495">
        <f t="shared" si="17"/>
        <v>2159</v>
      </c>
    </row>
    <row r="94" spans="2:19" ht="9.9499999999999993" customHeight="1">
      <c r="B94" s="1578"/>
      <c r="C94" s="484"/>
      <c r="D94" s="13" t="s">
        <v>216</v>
      </c>
      <c r="E94" s="209"/>
      <c r="F94" s="209"/>
      <c r="G94" s="91">
        <f t="shared" si="20"/>
        <v>0</v>
      </c>
      <c r="H94" s="91"/>
      <c r="I94" s="1490">
        <v>0</v>
      </c>
      <c r="J94" s="1491">
        <v>0</v>
      </c>
      <c r="K94" s="432">
        <f t="shared" si="18"/>
        <v>0</v>
      </c>
      <c r="L94" s="1490"/>
      <c r="M94" s="1490">
        <v>5</v>
      </c>
      <c r="N94" s="1490">
        <v>12</v>
      </c>
      <c r="O94" s="1424">
        <f t="shared" si="19"/>
        <v>17</v>
      </c>
      <c r="P94" s="432"/>
      <c r="Q94" s="1086">
        <f t="shared" si="15"/>
        <v>5</v>
      </c>
      <c r="R94" s="1086">
        <f t="shared" si="16"/>
        <v>12</v>
      </c>
      <c r="S94" s="828">
        <f t="shared" si="17"/>
        <v>17</v>
      </c>
    </row>
    <row r="95" spans="2:19" ht="9.9499999999999993" customHeight="1">
      <c r="B95" s="1578"/>
      <c r="C95" s="479"/>
      <c r="D95" s="13" t="s">
        <v>215</v>
      </c>
      <c r="E95" s="91"/>
      <c r="F95" s="91"/>
      <c r="G95" s="91">
        <f t="shared" si="20"/>
        <v>0</v>
      </c>
      <c r="H95" s="91"/>
      <c r="I95" s="1490">
        <v>4</v>
      </c>
      <c r="J95" s="1491">
        <v>6</v>
      </c>
      <c r="K95" s="432">
        <f t="shared" si="18"/>
        <v>10</v>
      </c>
      <c r="L95" s="1490"/>
      <c r="M95" s="1490">
        <v>19</v>
      </c>
      <c r="N95" s="1490">
        <v>28</v>
      </c>
      <c r="O95" s="1424">
        <f t="shared" si="19"/>
        <v>47</v>
      </c>
      <c r="P95" s="432"/>
      <c r="Q95" s="1086">
        <f t="shared" si="15"/>
        <v>23</v>
      </c>
      <c r="R95" s="1086">
        <f t="shared" si="16"/>
        <v>34</v>
      </c>
      <c r="S95" s="828">
        <f t="shared" si="17"/>
        <v>57</v>
      </c>
    </row>
    <row r="96" spans="2:19" ht="9.9499999999999993" customHeight="1">
      <c r="B96" s="1578"/>
      <c r="C96" s="479"/>
      <c r="D96" s="13" t="s">
        <v>214</v>
      </c>
      <c r="E96" s="209"/>
      <c r="F96" s="209"/>
      <c r="G96" s="91">
        <f t="shared" si="20"/>
        <v>0</v>
      </c>
      <c r="H96" s="91"/>
      <c r="I96" s="1490">
        <v>0</v>
      </c>
      <c r="J96" s="1491">
        <v>0</v>
      </c>
      <c r="K96" s="432">
        <f t="shared" si="18"/>
        <v>0</v>
      </c>
      <c r="L96" s="1490"/>
      <c r="M96" s="1490">
        <v>126</v>
      </c>
      <c r="N96" s="1490">
        <v>139</v>
      </c>
      <c r="O96" s="1424">
        <f t="shared" si="19"/>
        <v>265</v>
      </c>
      <c r="P96" s="432"/>
      <c r="Q96" s="1086">
        <f t="shared" si="15"/>
        <v>126</v>
      </c>
      <c r="R96" s="1086">
        <f t="shared" si="16"/>
        <v>139</v>
      </c>
      <c r="S96" s="828">
        <f t="shared" si="17"/>
        <v>265</v>
      </c>
    </row>
    <row r="97" spans="2:19" ht="9.9499999999999993" customHeight="1">
      <c r="B97" s="1578"/>
      <c r="C97" s="479"/>
      <c r="D97" s="13" t="s">
        <v>213</v>
      </c>
      <c r="E97" s="91"/>
      <c r="F97" s="91"/>
      <c r="G97" s="91">
        <f t="shared" si="20"/>
        <v>0</v>
      </c>
      <c r="H97" s="91"/>
      <c r="I97" s="1490">
        <v>62</v>
      </c>
      <c r="J97" s="1491">
        <v>51</v>
      </c>
      <c r="K97" s="432">
        <f t="shared" si="18"/>
        <v>113</v>
      </c>
      <c r="L97" s="1490"/>
      <c r="M97" s="1490">
        <v>172</v>
      </c>
      <c r="N97" s="1490">
        <v>160</v>
      </c>
      <c r="O97" s="1424">
        <f t="shared" si="19"/>
        <v>332</v>
      </c>
      <c r="P97" s="432"/>
      <c r="Q97" s="1086">
        <f t="shared" si="15"/>
        <v>234</v>
      </c>
      <c r="R97" s="1086">
        <f t="shared" si="16"/>
        <v>211</v>
      </c>
      <c r="S97" s="828">
        <f t="shared" si="17"/>
        <v>445</v>
      </c>
    </row>
    <row r="98" spans="2:19" ht="9.9499999999999993" customHeight="1">
      <c r="B98" s="1578"/>
      <c r="C98" s="479"/>
      <c r="D98" s="13" t="s">
        <v>212</v>
      </c>
      <c r="E98" s="209"/>
      <c r="F98" s="209"/>
      <c r="G98" s="91">
        <f t="shared" si="20"/>
        <v>0</v>
      </c>
      <c r="H98" s="91"/>
      <c r="I98" s="1490">
        <v>0</v>
      </c>
      <c r="J98" s="1491">
        <v>0</v>
      </c>
      <c r="K98" s="432">
        <f t="shared" si="18"/>
        <v>0</v>
      </c>
      <c r="L98" s="1490"/>
      <c r="M98" s="1490">
        <v>3</v>
      </c>
      <c r="N98" s="1490">
        <v>0</v>
      </c>
      <c r="O98" s="1424">
        <f t="shared" si="19"/>
        <v>3</v>
      </c>
      <c r="P98" s="432"/>
      <c r="Q98" s="1086">
        <f t="shared" si="15"/>
        <v>3</v>
      </c>
      <c r="R98" s="1086">
        <f t="shared" si="16"/>
        <v>0</v>
      </c>
      <c r="S98" s="828">
        <f t="shared" si="17"/>
        <v>3</v>
      </c>
    </row>
    <row r="99" spans="2:19" ht="9.9499999999999993" customHeight="1">
      <c r="B99" s="1578"/>
      <c r="C99" s="479"/>
      <c r="D99" s="13" t="s">
        <v>211</v>
      </c>
      <c r="E99" s="91"/>
      <c r="F99" s="91"/>
      <c r="G99" s="91">
        <f t="shared" si="20"/>
        <v>0</v>
      </c>
      <c r="H99" s="91"/>
      <c r="I99" s="1490">
        <v>9</v>
      </c>
      <c r="J99" s="1491">
        <v>3</v>
      </c>
      <c r="K99" s="432">
        <f t="shared" si="18"/>
        <v>12</v>
      </c>
      <c r="L99" s="1490"/>
      <c r="M99" s="1490">
        <v>38</v>
      </c>
      <c r="N99" s="1490">
        <v>13</v>
      </c>
      <c r="O99" s="1424">
        <f t="shared" si="19"/>
        <v>51</v>
      </c>
      <c r="P99" s="432"/>
      <c r="Q99" s="1086">
        <f t="shared" si="15"/>
        <v>47</v>
      </c>
      <c r="R99" s="1086">
        <f t="shared" si="16"/>
        <v>16</v>
      </c>
      <c r="S99" s="828">
        <f t="shared" si="17"/>
        <v>63</v>
      </c>
    </row>
    <row r="100" spans="2:19" ht="9.9499999999999993" customHeight="1">
      <c r="B100" s="1578"/>
      <c r="C100" s="479"/>
      <c r="D100" s="13" t="s">
        <v>210</v>
      </c>
      <c r="E100" s="209"/>
      <c r="F100" s="209"/>
      <c r="G100" s="91">
        <f t="shared" si="20"/>
        <v>0</v>
      </c>
      <c r="H100" s="91"/>
      <c r="I100" s="1490">
        <v>0</v>
      </c>
      <c r="J100" s="1491">
        <v>0</v>
      </c>
      <c r="K100" s="432">
        <f t="shared" si="18"/>
        <v>0</v>
      </c>
      <c r="L100" s="1490"/>
      <c r="M100" s="1490">
        <v>43</v>
      </c>
      <c r="N100" s="1490">
        <v>71</v>
      </c>
      <c r="O100" s="1424">
        <f t="shared" si="19"/>
        <v>114</v>
      </c>
      <c r="P100" s="432"/>
      <c r="Q100" s="1086">
        <f t="shared" si="15"/>
        <v>43</v>
      </c>
      <c r="R100" s="1086">
        <f t="shared" si="16"/>
        <v>71</v>
      </c>
      <c r="S100" s="828">
        <f t="shared" si="17"/>
        <v>114</v>
      </c>
    </row>
    <row r="101" spans="2:19" ht="9.9499999999999993" customHeight="1">
      <c r="B101" s="1578"/>
      <c r="C101" s="479"/>
      <c r="D101" s="13" t="s">
        <v>209</v>
      </c>
      <c r="E101" s="91"/>
      <c r="F101" s="91"/>
      <c r="G101" s="91">
        <f t="shared" si="20"/>
        <v>0</v>
      </c>
      <c r="H101" s="91"/>
      <c r="I101" s="1490">
        <v>11</v>
      </c>
      <c r="J101" s="1491">
        <v>19</v>
      </c>
      <c r="K101" s="432">
        <f t="shared" si="18"/>
        <v>30</v>
      </c>
      <c r="L101" s="1490"/>
      <c r="M101" s="1490">
        <v>15</v>
      </c>
      <c r="N101" s="1490">
        <v>26</v>
      </c>
      <c r="O101" s="1424">
        <f t="shared" si="19"/>
        <v>41</v>
      </c>
      <c r="P101" s="432"/>
      <c r="Q101" s="1086">
        <f t="shared" si="15"/>
        <v>26</v>
      </c>
      <c r="R101" s="1086">
        <f t="shared" si="16"/>
        <v>45</v>
      </c>
      <c r="S101" s="828">
        <f t="shared" si="17"/>
        <v>71</v>
      </c>
    </row>
    <row r="102" spans="2:19" ht="9.9499999999999993" customHeight="1">
      <c r="B102" s="1578"/>
      <c r="C102" s="479"/>
      <c r="D102" s="13" t="s">
        <v>206</v>
      </c>
      <c r="E102" s="209"/>
      <c r="F102" s="209"/>
      <c r="G102" s="91">
        <f t="shared" si="20"/>
        <v>0</v>
      </c>
      <c r="H102" s="91"/>
      <c r="I102" s="1490">
        <v>0</v>
      </c>
      <c r="J102" s="1491">
        <v>0</v>
      </c>
      <c r="K102" s="432">
        <f t="shared" si="18"/>
        <v>0</v>
      </c>
      <c r="L102" s="1490"/>
      <c r="M102" s="1490">
        <v>40</v>
      </c>
      <c r="N102" s="1490">
        <v>70</v>
      </c>
      <c r="O102" s="1424">
        <f t="shared" si="19"/>
        <v>110</v>
      </c>
      <c r="P102" s="432"/>
      <c r="Q102" s="1086">
        <f t="shared" si="15"/>
        <v>40</v>
      </c>
      <c r="R102" s="1086">
        <f t="shared" si="16"/>
        <v>70</v>
      </c>
      <c r="S102" s="828">
        <f t="shared" si="17"/>
        <v>110</v>
      </c>
    </row>
    <row r="103" spans="2:19" ht="9.9499999999999993" customHeight="1">
      <c r="B103" s="1578"/>
      <c r="C103" s="479"/>
      <c r="D103" s="13" t="s">
        <v>205</v>
      </c>
      <c r="E103" s="91"/>
      <c r="F103" s="91"/>
      <c r="G103" s="91">
        <f t="shared" si="20"/>
        <v>0</v>
      </c>
      <c r="H103" s="91"/>
      <c r="I103" s="1490">
        <v>53</v>
      </c>
      <c r="J103" s="1491">
        <v>99</v>
      </c>
      <c r="K103" s="432">
        <f t="shared" si="18"/>
        <v>152</v>
      </c>
      <c r="L103" s="1490"/>
      <c r="M103" s="1490">
        <v>257</v>
      </c>
      <c r="N103" s="1490">
        <v>545</v>
      </c>
      <c r="O103" s="1424">
        <f t="shared" si="19"/>
        <v>802</v>
      </c>
      <c r="P103" s="432"/>
      <c r="Q103" s="1086">
        <f t="shared" si="15"/>
        <v>310</v>
      </c>
      <c r="R103" s="1086">
        <f t="shared" si="16"/>
        <v>644</v>
      </c>
      <c r="S103" s="828">
        <f t="shared" si="17"/>
        <v>954</v>
      </c>
    </row>
    <row r="104" spans="2:19" ht="9.75" customHeight="1">
      <c r="B104" s="1578"/>
      <c r="C104" s="479"/>
      <c r="D104" s="13" t="s">
        <v>208</v>
      </c>
      <c r="E104" s="209"/>
      <c r="F104" s="209"/>
      <c r="G104" s="91">
        <f t="shared" si="20"/>
        <v>0</v>
      </c>
      <c r="H104" s="209"/>
      <c r="I104" s="1490">
        <v>17</v>
      </c>
      <c r="J104" s="1491">
        <v>11</v>
      </c>
      <c r="K104" s="432">
        <f t="shared" si="18"/>
        <v>28</v>
      </c>
      <c r="L104" s="1490"/>
      <c r="M104" s="1490">
        <v>16</v>
      </c>
      <c r="N104" s="1490">
        <v>16</v>
      </c>
      <c r="O104" s="1424">
        <f t="shared" si="19"/>
        <v>32</v>
      </c>
      <c r="P104" s="432"/>
      <c r="Q104" s="1086">
        <f t="shared" si="15"/>
        <v>33</v>
      </c>
      <c r="R104" s="1086">
        <f t="shared" si="16"/>
        <v>27</v>
      </c>
      <c r="S104" s="828">
        <f t="shared" si="17"/>
        <v>60</v>
      </c>
    </row>
    <row r="105" spans="2:19" ht="9.75" customHeight="1">
      <c r="B105" s="1578"/>
      <c r="C105" s="487" t="s">
        <v>114</v>
      </c>
      <c r="E105" s="1056">
        <f>SUM(E106:E107)</f>
        <v>0</v>
      </c>
      <c r="F105" s="1056">
        <f>SUM(F106:F107)</f>
        <v>0</v>
      </c>
      <c r="G105" s="1056">
        <f t="shared" ref="G105:G111" si="21">SUM(E105:F105)</f>
        <v>0</v>
      </c>
      <c r="H105" s="1056"/>
      <c r="I105" s="1493">
        <f>SUM(I106:I107)</f>
        <v>17</v>
      </c>
      <c r="J105" s="1493">
        <f>SUM(J106:J107)</f>
        <v>54</v>
      </c>
      <c r="K105" s="435">
        <f t="shared" si="18"/>
        <v>71</v>
      </c>
      <c r="L105" s="1493"/>
      <c r="M105" s="1493">
        <f>SUM(M106:M107)</f>
        <v>173</v>
      </c>
      <c r="N105" s="1493">
        <f>SUM(N106:N107)</f>
        <v>385</v>
      </c>
      <c r="O105" s="435">
        <f t="shared" si="19"/>
        <v>558</v>
      </c>
      <c r="P105" s="1499"/>
      <c r="Q105" s="435">
        <f t="shared" si="15"/>
        <v>190</v>
      </c>
      <c r="R105" s="435">
        <f t="shared" si="16"/>
        <v>439</v>
      </c>
      <c r="S105" s="1492">
        <f t="shared" si="17"/>
        <v>629</v>
      </c>
    </row>
    <row r="106" spans="2:19" ht="9.9499999999999993" customHeight="1">
      <c r="B106" s="1578"/>
      <c r="C106" s="479"/>
      <c r="D106" s="13" t="s">
        <v>206</v>
      </c>
      <c r="E106" s="91"/>
      <c r="F106" s="91"/>
      <c r="G106" s="91">
        <f t="shared" si="21"/>
        <v>0</v>
      </c>
      <c r="H106" s="91"/>
      <c r="I106" s="1490">
        <v>0</v>
      </c>
      <c r="J106" s="1491">
        <v>0</v>
      </c>
      <c r="K106" s="432">
        <f t="shared" si="18"/>
        <v>0</v>
      </c>
      <c r="L106" s="1490"/>
      <c r="M106" s="1490">
        <v>25</v>
      </c>
      <c r="N106" s="1490">
        <v>41</v>
      </c>
      <c r="O106" s="1424">
        <f t="shared" si="19"/>
        <v>66</v>
      </c>
      <c r="P106" s="432"/>
      <c r="Q106" s="432">
        <f t="shared" si="15"/>
        <v>25</v>
      </c>
      <c r="R106" s="432">
        <f t="shared" si="16"/>
        <v>41</v>
      </c>
      <c r="S106" s="828">
        <f t="shared" si="17"/>
        <v>66</v>
      </c>
    </row>
    <row r="107" spans="2:19" ht="9.9499999999999993" customHeight="1">
      <c r="B107" s="1578"/>
      <c r="C107" s="479"/>
      <c r="D107" s="13" t="s">
        <v>207</v>
      </c>
      <c r="E107" s="91"/>
      <c r="F107" s="91"/>
      <c r="G107" s="91">
        <f t="shared" si="21"/>
        <v>0</v>
      </c>
      <c r="H107" s="91"/>
      <c r="I107" s="1490">
        <v>17</v>
      </c>
      <c r="J107" s="1491">
        <v>54</v>
      </c>
      <c r="K107" s="432">
        <f t="shared" si="18"/>
        <v>71</v>
      </c>
      <c r="L107" s="1490"/>
      <c r="M107" s="1490">
        <v>148</v>
      </c>
      <c r="N107" s="1490">
        <v>344</v>
      </c>
      <c r="O107" s="1424">
        <f t="shared" si="19"/>
        <v>492</v>
      </c>
      <c r="P107" s="432"/>
      <c r="Q107" s="432">
        <f t="shared" si="15"/>
        <v>165</v>
      </c>
      <c r="R107" s="432">
        <f t="shared" si="16"/>
        <v>398</v>
      </c>
      <c r="S107" s="828">
        <f t="shared" si="17"/>
        <v>563</v>
      </c>
    </row>
    <row r="108" spans="2:19" ht="9.9499999999999993" customHeight="1">
      <c r="B108" s="1578"/>
      <c r="C108" s="487" t="s">
        <v>58</v>
      </c>
      <c r="E108" s="1056">
        <f>SUM(E109:E111)</f>
        <v>0</v>
      </c>
      <c r="F108" s="1056">
        <f>SUM(F109:F111)</f>
        <v>0</v>
      </c>
      <c r="G108" s="1056">
        <f t="shared" si="21"/>
        <v>0</v>
      </c>
      <c r="H108" s="1056"/>
      <c r="I108" s="1493">
        <f>SUM(I109:I111)</f>
        <v>14</v>
      </c>
      <c r="J108" s="1493">
        <f>SUM(J109:J111)</f>
        <v>42</v>
      </c>
      <c r="K108" s="435">
        <f t="shared" si="18"/>
        <v>56</v>
      </c>
      <c r="L108" s="1493"/>
      <c r="M108" s="1493">
        <f>SUM(M109:M111)</f>
        <v>62</v>
      </c>
      <c r="N108" s="1493">
        <f>SUM(N109:N111)</f>
        <v>91</v>
      </c>
      <c r="O108" s="435">
        <f t="shared" si="19"/>
        <v>153</v>
      </c>
      <c r="P108" s="1493"/>
      <c r="Q108" s="435">
        <f t="shared" si="15"/>
        <v>76</v>
      </c>
      <c r="R108" s="435">
        <f t="shared" si="16"/>
        <v>133</v>
      </c>
      <c r="S108" s="1492">
        <f t="shared" si="17"/>
        <v>209</v>
      </c>
    </row>
    <row r="109" spans="2:19" ht="9.9499999999999993" customHeight="1">
      <c r="B109" s="1578"/>
      <c r="C109" s="479"/>
      <c r="D109" s="13" t="s">
        <v>206</v>
      </c>
      <c r="E109" s="91"/>
      <c r="F109" s="91"/>
      <c r="G109" s="243">
        <f t="shared" si="21"/>
        <v>0</v>
      </c>
      <c r="H109" s="288"/>
      <c r="I109" s="1086">
        <v>0</v>
      </c>
      <c r="J109" s="1092">
        <v>0</v>
      </c>
      <c r="K109" s="432">
        <f t="shared" si="18"/>
        <v>0</v>
      </c>
      <c r="L109" s="1086"/>
      <c r="M109" s="1086">
        <v>13</v>
      </c>
      <c r="N109" s="1086">
        <v>9</v>
      </c>
      <c r="O109" s="1424">
        <f t="shared" si="19"/>
        <v>22</v>
      </c>
      <c r="P109" s="432"/>
      <c r="Q109" s="432">
        <f t="shared" ref="Q109:Q140" si="22">SUM(I109+M109)</f>
        <v>13</v>
      </c>
      <c r="R109" s="432">
        <f t="shared" ref="R109:R140" si="23">SUM(J109+N109)</f>
        <v>9</v>
      </c>
      <c r="S109" s="828">
        <f t="shared" ref="S109:S140" si="24">SUM(Q109:R109)</f>
        <v>22</v>
      </c>
    </row>
    <row r="110" spans="2:19" ht="9.9499999999999993" customHeight="1">
      <c r="B110" s="1578"/>
      <c r="C110" s="479"/>
      <c r="D110" s="13" t="s">
        <v>205</v>
      </c>
      <c r="E110" s="91"/>
      <c r="F110" s="91"/>
      <c r="G110" s="243">
        <f t="shared" si="21"/>
        <v>0</v>
      </c>
      <c r="H110" s="288"/>
      <c r="I110" s="1086">
        <v>11</v>
      </c>
      <c r="J110" s="1092">
        <v>16</v>
      </c>
      <c r="K110" s="432">
        <f t="shared" si="18"/>
        <v>27</v>
      </c>
      <c r="L110" s="1086"/>
      <c r="M110" s="1086">
        <v>49</v>
      </c>
      <c r="N110" s="1086">
        <v>82</v>
      </c>
      <c r="O110" s="1424">
        <f t="shared" si="19"/>
        <v>131</v>
      </c>
      <c r="P110" s="432"/>
      <c r="Q110" s="432">
        <f t="shared" si="22"/>
        <v>60</v>
      </c>
      <c r="R110" s="432">
        <f t="shared" si="23"/>
        <v>98</v>
      </c>
      <c r="S110" s="828">
        <f t="shared" si="24"/>
        <v>158</v>
      </c>
    </row>
    <row r="111" spans="2:19" ht="9.9499999999999993" customHeight="1">
      <c r="B111" s="510"/>
      <c r="C111" s="495"/>
      <c r="D111" s="21" t="s">
        <v>204</v>
      </c>
      <c r="E111" s="1071"/>
      <c r="F111" s="1071"/>
      <c r="G111" s="243">
        <f t="shared" si="21"/>
        <v>0</v>
      </c>
      <c r="H111" s="1062"/>
      <c r="I111" s="1497">
        <v>3</v>
      </c>
      <c r="J111" s="1498">
        <v>26</v>
      </c>
      <c r="K111" s="432">
        <f t="shared" ref="K111:K142" si="25">I111+J111</f>
        <v>29</v>
      </c>
      <c r="L111" s="1497"/>
      <c r="M111" s="1497">
        <v>0</v>
      </c>
      <c r="N111" s="1497">
        <v>0</v>
      </c>
      <c r="O111" s="1424">
        <f t="shared" ref="O111:O142" si="26">M111+N111</f>
        <v>0</v>
      </c>
      <c r="P111" s="879"/>
      <c r="Q111" s="432">
        <f t="shared" si="22"/>
        <v>3</v>
      </c>
      <c r="R111" s="432">
        <f t="shared" si="23"/>
        <v>26</v>
      </c>
      <c r="S111" s="828">
        <f t="shared" si="24"/>
        <v>29</v>
      </c>
    </row>
    <row r="112" spans="2:19" ht="12" customHeight="1">
      <c r="B112" s="1581">
        <v>1406</v>
      </c>
      <c r="C112" s="139" t="s">
        <v>25</v>
      </c>
      <c r="D112" s="119"/>
      <c r="E112" s="380">
        <f>SUM(E113+E117+E120+E122)</f>
        <v>0</v>
      </c>
      <c r="F112" s="380">
        <f>SUM(F113+F117+F120+F122)</f>
        <v>0</v>
      </c>
      <c r="G112" s="380">
        <f>SUM(G113+G117+G120+G122)</f>
        <v>0</v>
      </c>
      <c r="H112" s="380"/>
      <c r="I112" s="1496">
        <f>SUM(I113+I117+I120+I122)</f>
        <v>150</v>
      </c>
      <c r="J112" s="1496">
        <f>SUM(J113+J117+J120+J122)</f>
        <v>192</v>
      </c>
      <c r="K112" s="430">
        <f t="shared" si="25"/>
        <v>342</v>
      </c>
      <c r="L112" s="1496"/>
      <c r="M112" s="1496">
        <f>SUM(M113+M117+M120+M122)</f>
        <v>1301</v>
      </c>
      <c r="N112" s="1496">
        <f>SUM(N113+N117+N120+N122)</f>
        <v>1274</v>
      </c>
      <c r="O112" s="430">
        <f t="shared" si="26"/>
        <v>2575</v>
      </c>
      <c r="P112" s="1496"/>
      <c r="Q112" s="430">
        <f t="shared" si="22"/>
        <v>1451</v>
      </c>
      <c r="R112" s="430">
        <f t="shared" si="23"/>
        <v>1466</v>
      </c>
      <c r="S112" s="834">
        <f t="shared" si="24"/>
        <v>2917</v>
      </c>
    </row>
    <row r="113" spans="2:19" ht="11.1" customHeight="1">
      <c r="B113" s="1582"/>
      <c r="C113" s="484" t="s">
        <v>135</v>
      </c>
      <c r="D113" s="13"/>
      <c r="E113" s="1056">
        <f t="shared" ref="E113:J113" si="27">SUM(E114:E116)</f>
        <v>0</v>
      </c>
      <c r="F113" s="1056">
        <f t="shared" si="27"/>
        <v>0</v>
      </c>
      <c r="G113" s="1056">
        <f t="shared" si="27"/>
        <v>0</v>
      </c>
      <c r="H113" s="1056">
        <f t="shared" si="27"/>
        <v>0</v>
      </c>
      <c r="I113" s="1056">
        <f t="shared" si="27"/>
        <v>78</v>
      </c>
      <c r="J113" s="1056">
        <f t="shared" si="27"/>
        <v>112</v>
      </c>
      <c r="K113" s="435">
        <f t="shared" si="25"/>
        <v>190</v>
      </c>
      <c r="L113" s="1493"/>
      <c r="M113" s="1493">
        <f>SUM(M114:M116)</f>
        <v>845</v>
      </c>
      <c r="N113" s="1493">
        <f>SUM(N114:N116)</f>
        <v>818</v>
      </c>
      <c r="O113" s="435">
        <f t="shared" si="26"/>
        <v>1663</v>
      </c>
      <c r="P113" s="1493"/>
      <c r="Q113" s="435">
        <f t="shared" si="22"/>
        <v>923</v>
      </c>
      <c r="R113" s="435">
        <f t="shared" si="23"/>
        <v>930</v>
      </c>
      <c r="S113" s="1492">
        <f t="shared" si="24"/>
        <v>1853</v>
      </c>
    </row>
    <row r="114" spans="2:19" ht="9.9499999999999993" customHeight="1">
      <c r="B114" s="1582"/>
      <c r="C114" s="492"/>
      <c r="D114" s="13" t="s">
        <v>592</v>
      </c>
      <c r="E114" s="209"/>
      <c r="F114" s="209"/>
      <c r="G114" s="91">
        <f t="shared" ref="G114:G119" si="28">E114+F114</f>
        <v>0</v>
      </c>
      <c r="H114" s="91"/>
      <c r="I114" s="1490">
        <v>15</v>
      </c>
      <c r="J114" s="1491">
        <v>32</v>
      </c>
      <c r="K114" s="432">
        <f t="shared" si="25"/>
        <v>47</v>
      </c>
      <c r="L114" s="1490"/>
      <c r="M114" s="1490">
        <v>52</v>
      </c>
      <c r="N114" s="1490">
        <v>129</v>
      </c>
      <c r="O114" s="1424">
        <f t="shared" si="26"/>
        <v>181</v>
      </c>
      <c r="P114" s="432"/>
      <c r="Q114" s="432">
        <f t="shared" si="22"/>
        <v>67</v>
      </c>
      <c r="R114" s="432">
        <f t="shared" si="23"/>
        <v>161</v>
      </c>
      <c r="S114" s="828">
        <f t="shared" si="24"/>
        <v>228</v>
      </c>
    </row>
    <row r="115" spans="2:19" ht="9.9499999999999993" customHeight="1">
      <c r="B115" s="1582"/>
      <c r="C115" s="492"/>
      <c r="D115" s="13" t="s">
        <v>202</v>
      </c>
      <c r="E115" s="91"/>
      <c r="F115" s="91"/>
      <c r="G115" s="91">
        <f t="shared" si="28"/>
        <v>0</v>
      </c>
      <c r="H115" s="91"/>
      <c r="I115" s="1490">
        <v>0</v>
      </c>
      <c r="J115" s="1491">
        <v>0</v>
      </c>
      <c r="K115" s="432">
        <f t="shared" si="25"/>
        <v>0</v>
      </c>
      <c r="L115" s="1490"/>
      <c r="M115" s="1490">
        <v>353</v>
      </c>
      <c r="N115" s="1490">
        <v>285</v>
      </c>
      <c r="O115" s="1424">
        <f t="shared" si="26"/>
        <v>638</v>
      </c>
      <c r="P115" s="432"/>
      <c r="Q115" s="432">
        <f t="shared" si="22"/>
        <v>353</v>
      </c>
      <c r="R115" s="432">
        <f t="shared" si="23"/>
        <v>285</v>
      </c>
      <c r="S115" s="828">
        <f t="shared" si="24"/>
        <v>638</v>
      </c>
    </row>
    <row r="116" spans="2:19" ht="9.9499999999999993" customHeight="1">
      <c r="B116" s="1582"/>
      <c r="C116" s="492"/>
      <c r="D116" s="13" t="s">
        <v>201</v>
      </c>
      <c r="E116" s="91"/>
      <c r="F116" s="91"/>
      <c r="G116" s="91">
        <f t="shared" si="28"/>
        <v>0</v>
      </c>
      <c r="H116" s="91"/>
      <c r="I116" s="1490">
        <v>63</v>
      </c>
      <c r="J116" s="1491">
        <v>80</v>
      </c>
      <c r="K116" s="432">
        <f t="shared" si="25"/>
        <v>143</v>
      </c>
      <c r="L116" s="1490"/>
      <c r="M116" s="1490">
        <v>440</v>
      </c>
      <c r="N116" s="1490">
        <v>404</v>
      </c>
      <c r="O116" s="1424">
        <f t="shared" si="26"/>
        <v>844</v>
      </c>
      <c r="P116" s="432"/>
      <c r="Q116" s="432">
        <f t="shared" si="22"/>
        <v>503</v>
      </c>
      <c r="R116" s="432">
        <f t="shared" si="23"/>
        <v>484</v>
      </c>
      <c r="S116" s="828">
        <f t="shared" si="24"/>
        <v>987</v>
      </c>
    </row>
    <row r="117" spans="2:19" ht="11.1" customHeight="1">
      <c r="B117" s="1582"/>
      <c r="C117" s="484" t="s">
        <v>26</v>
      </c>
      <c r="D117" s="13"/>
      <c r="E117" s="1058">
        <f>SUM(E118:E119)</f>
        <v>0</v>
      </c>
      <c r="F117" s="1058">
        <f>F118+F119</f>
        <v>0</v>
      </c>
      <c r="G117" s="1058">
        <f t="shared" si="28"/>
        <v>0</v>
      </c>
      <c r="H117" s="1058"/>
      <c r="I117" s="1493">
        <f>SUM(I118+I119)</f>
        <v>42</v>
      </c>
      <c r="J117" s="1493">
        <f>SUM(J118+J119)</f>
        <v>33</v>
      </c>
      <c r="K117" s="435">
        <f t="shared" si="25"/>
        <v>75</v>
      </c>
      <c r="L117" s="1493"/>
      <c r="M117" s="1493">
        <f>SUM(M118+M119)</f>
        <v>294</v>
      </c>
      <c r="N117" s="1493">
        <f>SUM(N118+N119)</f>
        <v>306</v>
      </c>
      <c r="O117" s="435">
        <f t="shared" si="26"/>
        <v>600</v>
      </c>
      <c r="P117" s="1493"/>
      <c r="Q117" s="435">
        <f t="shared" si="22"/>
        <v>336</v>
      </c>
      <c r="R117" s="435">
        <f t="shared" si="23"/>
        <v>339</v>
      </c>
      <c r="S117" s="1492">
        <f t="shared" si="24"/>
        <v>675</v>
      </c>
    </row>
    <row r="118" spans="2:19" ht="9.9499999999999993" customHeight="1">
      <c r="B118" s="1582"/>
      <c r="C118" s="479"/>
      <c r="D118" s="13" t="s">
        <v>200</v>
      </c>
      <c r="E118" s="209"/>
      <c r="F118" s="209"/>
      <c r="G118" s="288">
        <f t="shared" si="28"/>
        <v>0</v>
      </c>
      <c r="H118" s="91"/>
      <c r="I118" s="1490">
        <v>20</v>
      </c>
      <c r="J118" s="1491">
        <v>19</v>
      </c>
      <c r="K118" s="432">
        <f t="shared" si="25"/>
        <v>39</v>
      </c>
      <c r="L118" s="1490"/>
      <c r="M118" s="1490">
        <v>195</v>
      </c>
      <c r="N118" s="1490">
        <v>197</v>
      </c>
      <c r="O118" s="1424">
        <f t="shared" si="26"/>
        <v>392</v>
      </c>
      <c r="P118" s="432"/>
      <c r="Q118" s="432">
        <f t="shared" si="22"/>
        <v>215</v>
      </c>
      <c r="R118" s="432">
        <f t="shared" si="23"/>
        <v>216</v>
      </c>
      <c r="S118" s="828">
        <f t="shared" si="24"/>
        <v>431</v>
      </c>
    </row>
    <row r="119" spans="2:19" ht="9.9499999999999993" customHeight="1">
      <c r="B119" s="1582"/>
      <c r="C119" s="479"/>
      <c r="D119" s="13" t="s">
        <v>1094</v>
      </c>
      <c r="E119" s="91"/>
      <c r="F119" s="91"/>
      <c r="G119" s="288">
        <f t="shared" si="28"/>
        <v>0</v>
      </c>
      <c r="H119" s="91"/>
      <c r="I119" s="1490">
        <v>22</v>
      </c>
      <c r="J119" s="1491">
        <v>14</v>
      </c>
      <c r="K119" s="432">
        <f t="shared" si="25"/>
        <v>36</v>
      </c>
      <c r="L119" s="1490"/>
      <c r="M119" s="1490">
        <v>99</v>
      </c>
      <c r="N119" s="1490">
        <v>109</v>
      </c>
      <c r="O119" s="1424">
        <f t="shared" si="26"/>
        <v>208</v>
      </c>
      <c r="P119" s="432"/>
      <c r="Q119" s="432">
        <f t="shared" si="22"/>
        <v>121</v>
      </c>
      <c r="R119" s="432">
        <f t="shared" si="23"/>
        <v>123</v>
      </c>
      <c r="S119" s="828">
        <f t="shared" si="24"/>
        <v>244</v>
      </c>
    </row>
    <row r="120" spans="2:19" ht="11.1" customHeight="1">
      <c r="B120" s="1582"/>
      <c r="C120" s="484" t="s">
        <v>42</v>
      </c>
      <c r="D120" s="13"/>
      <c r="E120" s="1058">
        <f>SUM(E121:E121)</f>
        <v>0</v>
      </c>
      <c r="F120" s="1058">
        <f>SUM(F121:F121)</f>
        <v>0</v>
      </c>
      <c r="G120" s="1058">
        <f>SUM(G121:G121)</f>
        <v>0</v>
      </c>
      <c r="H120" s="1058"/>
      <c r="I120" s="1493">
        <f>SUM(I121:I121)</f>
        <v>30</v>
      </c>
      <c r="J120" s="1493">
        <f>SUM(J121:J121)</f>
        <v>47</v>
      </c>
      <c r="K120" s="435">
        <f t="shared" si="25"/>
        <v>77</v>
      </c>
      <c r="L120" s="1493"/>
      <c r="M120" s="1493">
        <f>SUM(M121:M121)</f>
        <v>150</v>
      </c>
      <c r="N120" s="1493">
        <f>SUM(N121:N121)</f>
        <v>144</v>
      </c>
      <c r="O120" s="435">
        <f t="shared" si="26"/>
        <v>294</v>
      </c>
      <c r="P120" s="1493"/>
      <c r="Q120" s="435">
        <f t="shared" si="22"/>
        <v>180</v>
      </c>
      <c r="R120" s="435">
        <f t="shared" si="23"/>
        <v>191</v>
      </c>
      <c r="S120" s="1492">
        <f t="shared" si="24"/>
        <v>371</v>
      </c>
    </row>
    <row r="121" spans="2:19" ht="9.9499999999999993" customHeight="1">
      <c r="B121" s="1582"/>
      <c r="C121" s="492"/>
      <c r="D121" s="13" t="s">
        <v>198</v>
      </c>
      <c r="E121" s="91"/>
      <c r="F121" s="91"/>
      <c r="G121" s="1058">
        <f>SUM(E121:F121)</f>
        <v>0</v>
      </c>
      <c r="H121" s="91"/>
      <c r="I121" s="1490">
        <v>30</v>
      </c>
      <c r="J121" s="1491">
        <v>47</v>
      </c>
      <c r="K121" s="432">
        <f t="shared" si="25"/>
        <v>77</v>
      </c>
      <c r="L121" s="1490"/>
      <c r="M121" s="1490">
        <v>150</v>
      </c>
      <c r="N121" s="1490">
        <v>144</v>
      </c>
      <c r="O121" s="1424">
        <f t="shared" si="26"/>
        <v>294</v>
      </c>
      <c r="P121" s="432"/>
      <c r="Q121" s="432">
        <f t="shared" si="22"/>
        <v>180</v>
      </c>
      <c r="R121" s="432">
        <f t="shared" si="23"/>
        <v>191</v>
      </c>
      <c r="S121" s="828">
        <f t="shared" si="24"/>
        <v>371</v>
      </c>
    </row>
    <row r="122" spans="2:19" ht="11.1" customHeight="1">
      <c r="B122" s="1582"/>
      <c r="C122" s="484" t="s">
        <v>43</v>
      </c>
      <c r="D122" s="13"/>
      <c r="E122" s="1058">
        <f>SUM(E123)</f>
        <v>0</v>
      </c>
      <c r="F122" s="1058">
        <f>SUM(F123)</f>
        <v>0</v>
      </c>
      <c r="G122" s="1058">
        <f>SUM(G123)</f>
        <v>0</v>
      </c>
      <c r="H122" s="1058"/>
      <c r="I122" s="1493">
        <f>SUM(I123)</f>
        <v>0</v>
      </c>
      <c r="J122" s="1493">
        <f>SUM(J123)</f>
        <v>0</v>
      </c>
      <c r="K122" s="435">
        <f t="shared" si="25"/>
        <v>0</v>
      </c>
      <c r="L122" s="1493"/>
      <c r="M122" s="1493">
        <f>SUM(M123)</f>
        <v>12</v>
      </c>
      <c r="N122" s="1493">
        <f>SUM(N123)</f>
        <v>6</v>
      </c>
      <c r="O122" s="435">
        <f t="shared" si="26"/>
        <v>18</v>
      </c>
      <c r="P122" s="1493"/>
      <c r="Q122" s="435">
        <f t="shared" si="22"/>
        <v>12</v>
      </c>
      <c r="R122" s="435">
        <f t="shared" si="23"/>
        <v>6</v>
      </c>
      <c r="S122" s="1492">
        <f t="shared" si="24"/>
        <v>18</v>
      </c>
    </row>
    <row r="123" spans="2:19" ht="9.9499999999999993" customHeight="1">
      <c r="B123" s="1583"/>
      <c r="C123" s="479"/>
      <c r="D123" s="13" t="s">
        <v>197</v>
      </c>
      <c r="E123" s="91"/>
      <c r="F123" s="91"/>
      <c r="G123" s="91">
        <f>E123+F123</f>
        <v>0</v>
      </c>
      <c r="H123" s="91"/>
      <c r="I123" s="1490">
        <v>0</v>
      </c>
      <c r="J123" s="1491">
        <v>0</v>
      </c>
      <c r="K123" s="879">
        <f t="shared" si="25"/>
        <v>0</v>
      </c>
      <c r="L123" s="1490"/>
      <c r="M123" s="1490">
        <v>12</v>
      </c>
      <c r="N123" s="1490">
        <v>6</v>
      </c>
      <c r="O123" s="1494">
        <f t="shared" si="26"/>
        <v>18</v>
      </c>
      <c r="P123" s="432"/>
      <c r="Q123" s="432">
        <f t="shared" si="22"/>
        <v>12</v>
      </c>
      <c r="R123" s="432">
        <f t="shared" si="23"/>
        <v>6</v>
      </c>
      <c r="S123" s="828">
        <f t="shared" si="24"/>
        <v>18</v>
      </c>
    </row>
    <row r="124" spans="2:19" ht="12" customHeight="1">
      <c r="B124" s="1570">
        <v>1407</v>
      </c>
      <c r="C124" s="139" t="s">
        <v>27</v>
      </c>
      <c r="D124" s="119"/>
      <c r="E124" s="380">
        <f>SUM(E125+E130)</f>
        <v>0</v>
      </c>
      <c r="F124" s="380">
        <f>F125+F130</f>
        <v>0</v>
      </c>
      <c r="G124" s="380">
        <f>G125+G130</f>
        <v>0</v>
      </c>
      <c r="H124" s="380"/>
      <c r="I124" s="1496">
        <f>SUM(I125+I130)</f>
        <v>71</v>
      </c>
      <c r="J124" s="1496">
        <f>SUM(J125+J130)</f>
        <v>52</v>
      </c>
      <c r="K124" s="430">
        <f t="shared" si="25"/>
        <v>123</v>
      </c>
      <c r="L124" s="1496">
        <f>SUM(L125+L130)</f>
        <v>0</v>
      </c>
      <c r="M124" s="1496">
        <f>SUM(M125+M130)</f>
        <v>158</v>
      </c>
      <c r="N124" s="1496">
        <f>SUM(N125+N130)</f>
        <v>113</v>
      </c>
      <c r="O124" s="430">
        <f t="shared" si="26"/>
        <v>271</v>
      </c>
      <c r="P124" s="1496"/>
      <c r="Q124" s="430">
        <f t="shared" si="22"/>
        <v>229</v>
      </c>
      <c r="R124" s="430">
        <f t="shared" si="23"/>
        <v>165</v>
      </c>
      <c r="S124" s="834">
        <f t="shared" si="24"/>
        <v>394</v>
      </c>
    </row>
    <row r="125" spans="2:19" ht="11.1" customHeight="1">
      <c r="B125" s="1573"/>
      <c r="C125" s="484" t="s">
        <v>44</v>
      </c>
      <c r="D125" s="13"/>
      <c r="E125" s="1058">
        <f>SUM(E126:E129)</f>
        <v>0</v>
      </c>
      <c r="F125" s="1058">
        <f>SUM(F126:F129)</f>
        <v>0</v>
      </c>
      <c r="G125" s="1058">
        <f>SUM(G126:G129)</f>
        <v>0</v>
      </c>
      <c r="H125" s="1058"/>
      <c r="I125" s="1493">
        <f>SUM(I126:I129)</f>
        <v>41</v>
      </c>
      <c r="J125" s="1493">
        <f>SUM(J126:J129)</f>
        <v>26</v>
      </c>
      <c r="K125" s="435">
        <f t="shared" si="25"/>
        <v>67</v>
      </c>
      <c r="L125" s="1493"/>
      <c r="M125" s="1493">
        <f>SUM(M126:M129)</f>
        <v>56</v>
      </c>
      <c r="N125" s="1493">
        <f>SUM(N126:N129)</f>
        <v>29</v>
      </c>
      <c r="O125" s="435">
        <f t="shared" si="26"/>
        <v>85</v>
      </c>
      <c r="P125" s="1493"/>
      <c r="Q125" s="435">
        <f t="shared" si="22"/>
        <v>97</v>
      </c>
      <c r="R125" s="435">
        <f t="shared" si="23"/>
        <v>55</v>
      </c>
      <c r="S125" s="1492">
        <f t="shared" si="24"/>
        <v>152</v>
      </c>
    </row>
    <row r="126" spans="2:19" ht="11.1" customHeight="1">
      <c r="B126" s="1573"/>
      <c r="C126" s="484"/>
      <c r="D126" s="13" t="s">
        <v>196</v>
      </c>
      <c r="E126" s="209"/>
      <c r="F126" s="209"/>
      <c r="G126" s="288">
        <f>SUM(G129:G130)</f>
        <v>0</v>
      </c>
      <c r="H126" s="1058"/>
      <c r="I126" s="1086">
        <v>0</v>
      </c>
      <c r="J126" s="1092">
        <v>0</v>
      </c>
      <c r="K126" s="432">
        <f t="shared" si="25"/>
        <v>0</v>
      </c>
      <c r="L126" s="1493"/>
      <c r="M126" s="1086">
        <v>13</v>
      </c>
      <c r="N126" s="1086">
        <v>4</v>
      </c>
      <c r="O126" s="1424">
        <f t="shared" si="26"/>
        <v>17</v>
      </c>
      <c r="P126" s="1493"/>
      <c r="Q126" s="432">
        <f t="shared" si="22"/>
        <v>13</v>
      </c>
      <c r="R126" s="432">
        <f t="shared" si="23"/>
        <v>4</v>
      </c>
      <c r="S126" s="828">
        <f t="shared" si="24"/>
        <v>17</v>
      </c>
    </row>
    <row r="127" spans="2:19" ht="9.9499999999999993" customHeight="1">
      <c r="B127" s="1573"/>
      <c r="C127" s="484"/>
      <c r="D127" s="13" t="s">
        <v>195</v>
      </c>
      <c r="E127" s="91"/>
      <c r="F127" s="91"/>
      <c r="G127" s="288">
        <f>SUM(G130:G131)</f>
        <v>0</v>
      </c>
      <c r="H127" s="91"/>
      <c r="I127" s="1490">
        <v>22</v>
      </c>
      <c r="J127" s="1491">
        <v>11</v>
      </c>
      <c r="K127" s="432">
        <f t="shared" si="25"/>
        <v>33</v>
      </c>
      <c r="L127" s="1490"/>
      <c r="M127" s="1490">
        <v>22</v>
      </c>
      <c r="N127" s="1490">
        <v>7</v>
      </c>
      <c r="O127" s="1424">
        <f t="shared" si="26"/>
        <v>29</v>
      </c>
      <c r="P127" s="432"/>
      <c r="Q127" s="432">
        <f t="shared" si="22"/>
        <v>44</v>
      </c>
      <c r="R127" s="432">
        <f t="shared" si="23"/>
        <v>18</v>
      </c>
      <c r="S127" s="828">
        <f t="shared" si="24"/>
        <v>62</v>
      </c>
    </row>
    <row r="128" spans="2:19" ht="9.9499999999999993" customHeight="1">
      <c r="B128" s="1573"/>
      <c r="C128" s="484"/>
      <c r="D128" s="13" t="s">
        <v>194</v>
      </c>
      <c r="E128" s="209"/>
      <c r="F128" s="209"/>
      <c r="G128" s="288">
        <f>SUM(G131:G132)</f>
        <v>0</v>
      </c>
      <c r="H128" s="91"/>
      <c r="I128" s="1490">
        <v>0</v>
      </c>
      <c r="J128" s="1491">
        <v>0</v>
      </c>
      <c r="K128" s="432">
        <f t="shared" si="25"/>
        <v>0</v>
      </c>
      <c r="L128" s="1490"/>
      <c r="M128" s="1490">
        <v>10</v>
      </c>
      <c r="N128" s="1490">
        <v>7</v>
      </c>
      <c r="O128" s="1424">
        <f t="shared" si="26"/>
        <v>17</v>
      </c>
      <c r="P128" s="432"/>
      <c r="Q128" s="432">
        <f t="shared" si="22"/>
        <v>10</v>
      </c>
      <c r="R128" s="432">
        <f t="shared" si="23"/>
        <v>7</v>
      </c>
      <c r="S128" s="828">
        <f t="shared" si="24"/>
        <v>17</v>
      </c>
    </row>
    <row r="129" spans="2:19" ht="9.9499999999999993" customHeight="1">
      <c r="B129" s="1573"/>
      <c r="C129" s="479"/>
      <c r="D129" s="13" t="s">
        <v>193</v>
      </c>
      <c r="E129" s="91"/>
      <c r="F129" s="91"/>
      <c r="G129" s="288">
        <f>SUM(G131:G132)</f>
        <v>0</v>
      </c>
      <c r="H129" s="91"/>
      <c r="I129" s="1490">
        <v>19</v>
      </c>
      <c r="J129" s="1491">
        <v>15</v>
      </c>
      <c r="K129" s="432">
        <f t="shared" si="25"/>
        <v>34</v>
      </c>
      <c r="L129" s="1490"/>
      <c r="M129" s="1490">
        <v>11</v>
      </c>
      <c r="N129" s="1490">
        <v>11</v>
      </c>
      <c r="O129" s="1424">
        <f t="shared" si="26"/>
        <v>22</v>
      </c>
      <c r="P129" s="432"/>
      <c r="Q129" s="432">
        <f t="shared" si="22"/>
        <v>30</v>
      </c>
      <c r="R129" s="432">
        <f t="shared" si="23"/>
        <v>26</v>
      </c>
      <c r="S129" s="828">
        <f t="shared" si="24"/>
        <v>56</v>
      </c>
    </row>
    <row r="130" spans="2:19" ht="11.1" customHeight="1">
      <c r="B130" s="1573"/>
      <c r="C130" s="484" t="s">
        <v>61</v>
      </c>
      <c r="D130" s="4"/>
      <c r="E130" s="1058">
        <f>SUM(E131:E132)</f>
        <v>0</v>
      </c>
      <c r="F130" s="1058">
        <f>SUM(F131:F132)</f>
        <v>0</v>
      </c>
      <c r="G130" s="1058">
        <f>SUM(G131:G132)</f>
        <v>0</v>
      </c>
      <c r="H130" s="1058"/>
      <c r="I130" s="1493">
        <f>SUM(I131:I132)</f>
        <v>30</v>
      </c>
      <c r="J130" s="1493">
        <f>SUM(J131:J132)</f>
        <v>26</v>
      </c>
      <c r="K130" s="435">
        <f t="shared" si="25"/>
        <v>56</v>
      </c>
      <c r="L130" s="1493"/>
      <c r="M130" s="1493">
        <f>SUM(M131:M132)</f>
        <v>102</v>
      </c>
      <c r="N130" s="1493">
        <f>SUM(N131:N132)</f>
        <v>84</v>
      </c>
      <c r="O130" s="435">
        <f t="shared" si="26"/>
        <v>186</v>
      </c>
      <c r="P130" s="1493"/>
      <c r="Q130" s="435">
        <f t="shared" si="22"/>
        <v>132</v>
      </c>
      <c r="R130" s="435">
        <f t="shared" si="23"/>
        <v>110</v>
      </c>
      <c r="S130" s="1492">
        <f t="shared" si="24"/>
        <v>242</v>
      </c>
    </row>
    <row r="131" spans="2:19" ht="9.9499999999999993" customHeight="1">
      <c r="B131" s="1573"/>
      <c r="C131" s="479"/>
      <c r="D131" s="13" t="s">
        <v>192</v>
      </c>
      <c r="E131" s="209"/>
      <c r="F131" s="209"/>
      <c r="G131" s="91">
        <f>E131+F131</f>
        <v>0</v>
      </c>
      <c r="H131" s="91"/>
      <c r="I131" s="1490">
        <v>25</v>
      </c>
      <c r="J131" s="1491">
        <v>22</v>
      </c>
      <c r="K131" s="432">
        <f t="shared" si="25"/>
        <v>47</v>
      </c>
      <c r="L131" s="1490"/>
      <c r="M131" s="1490">
        <v>83</v>
      </c>
      <c r="N131" s="1490">
        <v>69</v>
      </c>
      <c r="O131" s="1424">
        <f t="shared" si="26"/>
        <v>152</v>
      </c>
      <c r="P131" s="432"/>
      <c r="Q131" s="432">
        <f t="shared" si="22"/>
        <v>108</v>
      </c>
      <c r="R131" s="432">
        <f t="shared" si="23"/>
        <v>91</v>
      </c>
      <c r="S131" s="828">
        <f t="shared" si="24"/>
        <v>199</v>
      </c>
    </row>
    <row r="132" spans="2:19" ht="9.9499999999999993" customHeight="1">
      <c r="B132" s="1573"/>
      <c r="C132" s="479"/>
      <c r="D132" s="13" t="s">
        <v>191</v>
      </c>
      <c r="E132" s="91"/>
      <c r="F132" s="91"/>
      <c r="G132" s="91">
        <f>E132+F132</f>
        <v>0</v>
      </c>
      <c r="H132" s="91"/>
      <c r="I132" s="1490">
        <v>5</v>
      </c>
      <c r="J132" s="1491">
        <v>4</v>
      </c>
      <c r="K132" s="879">
        <f t="shared" si="25"/>
        <v>9</v>
      </c>
      <c r="L132" s="1490"/>
      <c r="M132" s="1490">
        <v>19</v>
      </c>
      <c r="N132" s="1490">
        <v>15</v>
      </c>
      <c r="O132" s="1494">
        <f t="shared" si="26"/>
        <v>34</v>
      </c>
      <c r="P132" s="432"/>
      <c r="Q132" s="432">
        <f t="shared" si="22"/>
        <v>24</v>
      </c>
      <c r="R132" s="432">
        <f t="shared" si="23"/>
        <v>19</v>
      </c>
      <c r="S132" s="828">
        <f t="shared" si="24"/>
        <v>43</v>
      </c>
    </row>
    <row r="133" spans="2:19" ht="12" customHeight="1">
      <c r="B133" s="1570">
        <v>1408</v>
      </c>
      <c r="C133" s="139" t="s">
        <v>28</v>
      </c>
      <c r="D133" s="40"/>
      <c r="E133" s="380">
        <f>SUM(E134+E136+E138+E142)</f>
        <v>0</v>
      </c>
      <c r="F133" s="380">
        <f>SUM(F134+F136+F138+F142)</f>
        <v>0</v>
      </c>
      <c r="G133" s="380">
        <f>G138+G142+G147</f>
        <v>0</v>
      </c>
      <c r="H133" s="380"/>
      <c r="I133" s="1496">
        <f>SUM(I134+I136+I138+I142)</f>
        <v>125</v>
      </c>
      <c r="J133" s="1496">
        <f>SUM(J134+J136+J138+J142)</f>
        <v>131</v>
      </c>
      <c r="K133" s="430">
        <f t="shared" si="25"/>
        <v>256</v>
      </c>
      <c r="L133" s="1496"/>
      <c r="M133" s="1496">
        <f>SUM(M134+M136+M138+M142)</f>
        <v>599</v>
      </c>
      <c r="N133" s="1496">
        <f>SUM(N134+N136+N138+N142)</f>
        <v>646</v>
      </c>
      <c r="O133" s="430">
        <f t="shared" si="26"/>
        <v>1245</v>
      </c>
      <c r="P133" s="1496"/>
      <c r="Q133" s="430">
        <f t="shared" si="22"/>
        <v>724</v>
      </c>
      <c r="R133" s="430">
        <f t="shared" si="23"/>
        <v>777</v>
      </c>
      <c r="S133" s="834">
        <f t="shared" si="24"/>
        <v>1501</v>
      </c>
    </row>
    <row r="134" spans="2:19" ht="12" customHeight="1">
      <c r="B134" s="1573"/>
      <c r="C134" s="484" t="s">
        <v>23</v>
      </c>
      <c r="D134" s="13"/>
      <c r="E134" s="1058">
        <f>SUM(E135:E135)</f>
        <v>0</v>
      </c>
      <c r="F134" s="1058">
        <f>SUM(F135:F135)</f>
        <v>0</v>
      </c>
      <c r="G134" s="1058">
        <f>SUM(G135:G135)</f>
        <v>0</v>
      </c>
      <c r="H134" s="1058"/>
      <c r="I134" s="1493">
        <f>SUM(I135:I135)</f>
        <v>62</v>
      </c>
      <c r="J134" s="1493">
        <f>SUM(J135:J135)</f>
        <v>90</v>
      </c>
      <c r="K134" s="435">
        <f t="shared" si="25"/>
        <v>152</v>
      </c>
      <c r="L134" s="1493"/>
      <c r="M134" s="1493">
        <f>SUM(M135:M135)</f>
        <v>504</v>
      </c>
      <c r="N134" s="1493">
        <f>SUM(N135:N135)</f>
        <v>565</v>
      </c>
      <c r="O134" s="435">
        <f t="shared" si="26"/>
        <v>1069</v>
      </c>
      <c r="P134" s="1493"/>
      <c r="Q134" s="1493">
        <f t="shared" si="22"/>
        <v>566</v>
      </c>
      <c r="R134" s="1493">
        <f t="shared" si="23"/>
        <v>655</v>
      </c>
      <c r="S134" s="1495">
        <f t="shared" si="24"/>
        <v>1221</v>
      </c>
    </row>
    <row r="135" spans="2:19" ht="12" customHeight="1">
      <c r="B135" s="1573"/>
      <c r="C135" s="479"/>
      <c r="D135" s="13" t="s">
        <v>190</v>
      </c>
      <c r="E135" s="91"/>
      <c r="F135" s="91"/>
      <c r="G135" s="91">
        <f>E135+F135</f>
        <v>0</v>
      </c>
      <c r="H135" s="91"/>
      <c r="I135" s="1490">
        <v>62</v>
      </c>
      <c r="J135" s="1491">
        <v>90</v>
      </c>
      <c r="K135" s="432">
        <f t="shared" si="25"/>
        <v>152</v>
      </c>
      <c r="L135" s="1490"/>
      <c r="M135" s="1490">
        <v>504</v>
      </c>
      <c r="N135" s="1490">
        <v>565</v>
      </c>
      <c r="O135" s="1424">
        <f t="shared" si="26"/>
        <v>1069</v>
      </c>
      <c r="P135" s="432"/>
      <c r="Q135" s="1086">
        <f t="shared" si="22"/>
        <v>566</v>
      </c>
      <c r="R135" s="1086">
        <f t="shared" si="23"/>
        <v>655</v>
      </c>
      <c r="S135" s="828">
        <f t="shared" si="24"/>
        <v>1221</v>
      </c>
    </row>
    <row r="136" spans="2:19" ht="12" customHeight="1">
      <c r="B136" s="1573"/>
      <c r="C136" s="144" t="s">
        <v>59</v>
      </c>
      <c r="D136" s="4"/>
      <c r="E136" s="1058">
        <f>SUM(E137)</f>
        <v>0</v>
      </c>
      <c r="F136" s="1058">
        <f>SUM(F137)</f>
        <v>0</v>
      </c>
      <c r="G136" s="1058">
        <f>SUM(E136:F136)</f>
        <v>0</v>
      </c>
      <c r="H136" s="1058"/>
      <c r="I136" s="1058">
        <f>SUM(I137)</f>
        <v>0</v>
      </c>
      <c r="J136" s="1058">
        <f>SUM(J137)</f>
        <v>0</v>
      </c>
      <c r="K136" s="435">
        <f t="shared" si="25"/>
        <v>0</v>
      </c>
      <c r="L136" s="1058"/>
      <c r="M136" s="1058">
        <f>SUM(M137)</f>
        <v>0</v>
      </c>
      <c r="N136" s="1058">
        <f>SUM(N137)</f>
        <v>0</v>
      </c>
      <c r="O136" s="1424">
        <f t="shared" si="26"/>
        <v>0</v>
      </c>
      <c r="P136" s="435"/>
      <c r="Q136" s="435">
        <f t="shared" si="22"/>
        <v>0</v>
      </c>
      <c r="R136" s="435">
        <f t="shared" si="23"/>
        <v>0</v>
      </c>
      <c r="S136" s="1492">
        <f t="shared" si="24"/>
        <v>0</v>
      </c>
    </row>
    <row r="137" spans="2:19" ht="12" customHeight="1">
      <c r="B137" s="1573"/>
      <c r="C137" s="98"/>
      <c r="D137" s="13" t="s">
        <v>189</v>
      </c>
      <c r="E137" s="91"/>
      <c r="F137" s="91"/>
      <c r="G137" s="91">
        <f>SUM(E137:F137)</f>
        <v>0</v>
      </c>
      <c r="H137" s="91"/>
      <c r="I137" s="1490">
        <v>0</v>
      </c>
      <c r="J137" s="1491">
        <v>0</v>
      </c>
      <c r="K137" s="432">
        <f t="shared" si="25"/>
        <v>0</v>
      </c>
      <c r="L137" s="1490"/>
      <c r="M137" s="1490">
        <v>0</v>
      </c>
      <c r="N137" s="1490">
        <v>0</v>
      </c>
      <c r="O137" s="1424">
        <f t="shared" si="26"/>
        <v>0</v>
      </c>
      <c r="P137" s="432"/>
      <c r="Q137" s="432">
        <f t="shared" si="22"/>
        <v>0</v>
      </c>
      <c r="R137" s="432">
        <f t="shared" si="23"/>
        <v>0</v>
      </c>
      <c r="S137" s="828">
        <f t="shared" si="24"/>
        <v>0</v>
      </c>
    </row>
    <row r="138" spans="2:19" ht="11.1" customHeight="1">
      <c r="B138" s="1573"/>
      <c r="C138" s="484" t="s">
        <v>45</v>
      </c>
      <c r="D138" s="13"/>
      <c r="E138" s="1058">
        <f>SUM(E139:E141)</f>
        <v>0</v>
      </c>
      <c r="F138" s="1058">
        <f>SUM(F139:F141)</f>
        <v>0</v>
      </c>
      <c r="G138" s="1058">
        <f>SUM(G139:G141)</f>
        <v>0</v>
      </c>
      <c r="H138" s="1058"/>
      <c r="I138" s="1493">
        <f>SUM(I139:I141)</f>
        <v>20</v>
      </c>
      <c r="J138" s="1493">
        <f>SUM(J139:J141)</f>
        <v>16</v>
      </c>
      <c r="K138" s="435">
        <f t="shared" si="25"/>
        <v>36</v>
      </c>
      <c r="L138" s="1493"/>
      <c r="M138" s="1493">
        <f>SUM(M139:M141)</f>
        <v>60</v>
      </c>
      <c r="N138" s="1493">
        <f>SUM(N139:N141)</f>
        <v>32</v>
      </c>
      <c r="O138" s="435">
        <f t="shared" si="26"/>
        <v>92</v>
      </c>
      <c r="P138" s="1493"/>
      <c r="Q138" s="435">
        <f t="shared" si="22"/>
        <v>80</v>
      </c>
      <c r="R138" s="435">
        <f t="shared" si="23"/>
        <v>48</v>
      </c>
      <c r="S138" s="1492">
        <f t="shared" si="24"/>
        <v>128</v>
      </c>
    </row>
    <row r="139" spans="2:19" ht="9.9499999999999993" customHeight="1">
      <c r="B139" s="1573"/>
      <c r="C139" s="484"/>
      <c r="D139" s="13" t="s">
        <v>188</v>
      </c>
      <c r="E139" s="91"/>
      <c r="F139" s="91"/>
      <c r="G139" s="91">
        <f>E139+F139</f>
        <v>0</v>
      </c>
      <c r="H139" s="91"/>
      <c r="I139" s="1490">
        <v>6</v>
      </c>
      <c r="J139" s="1491">
        <v>6</v>
      </c>
      <c r="K139" s="432">
        <f t="shared" si="25"/>
        <v>12</v>
      </c>
      <c r="L139" s="1490"/>
      <c r="M139" s="1490">
        <v>29</v>
      </c>
      <c r="N139" s="1490">
        <v>7</v>
      </c>
      <c r="O139" s="1424">
        <f t="shared" si="26"/>
        <v>36</v>
      </c>
      <c r="P139" s="432"/>
      <c r="Q139" s="432">
        <f t="shared" si="22"/>
        <v>35</v>
      </c>
      <c r="R139" s="432">
        <f t="shared" si="23"/>
        <v>13</v>
      </c>
      <c r="S139" s="828">
        <f t="shared" si="24"/>
        <v>48</v>
      </c>
    </row>
    <row r="140" spans="2:19" ht="9.9499999999999993" customHeight="1">
      <c r="B140" s="1573"/>
      <c r="C140" s="484"/>
      <c r="D140" s="13" t="s">
        <v>187</v>
      </c>
      <c r="E140" s="91"/>
      <c r="F140" s="91"/>
      <c r="G140" s="91">
        <f>E140+F140</f>
        <v>0</v>
      </c>
      <c r="H140" s="91"/>
      <c r="I140" s="1490">
        <v>10</v>
      </c>
      <c r="J140" s="1491">
        <v>5</v>
      </c>
      <c r="K140" s="432">
        <f t="shared" si="25"/>
        <v>15</v>
      </c>
      <c r="L140" s="1490"/>
      <c r="M140" s="1490">
        <v>20</v>
      </c>
      <c r="N140" s="1490">
        <v>7</v>
      </c>
      <c r="O140" s="1424">
        <f t="shared" si="26"/>
        <v>27</v>
      </c>
      <c r="P140" s="432"/>
      <c r="Q140" s="432">
        <f t="shared" si="22"/>
        <v>30</v>
      </c>
      <c r="R140" s="432">
        <f t="shared" si="23"/>
        <v>12</v>
      </c>
      <c r="S140" s="828">
        <f t="shared" si="24"/>
        <v>42</v>
      </c>
    </row>
    <row r="141" spans="2:19" ht="9.9499999999999993" customHeight="1">
      <c r="B141" s="1573"/>
      <c r="C141" s="484"/>
      <c r="D141" s="13" t="s">
        <v>186</v>
      </c>
      <c r="E141" s="91"/>
      <c r="F141" s="91"/>
      <c r="G141" s="91">
        <f>E141+F141</f>
        <v>0</v>
      </c>
      <c r="H141" s="91"/>
      <c r="I141" s="1490">
        <v>4</v>
      </c>
      <c r="J141" s="1491">
        <v>5</v>
      </c>
      <c r="K141" s="432">
        <f t="shared" si="25"/>
        <v>9</v>
      </c>
      <c r="L141" s="1490"/>
      <c r="M141" s="1490">
        <v>11</v>
      </c>
      <c r="N141" s="1490">
        <v>18</v>
      </c>
      <c r="O141" s="1424">
        <f t="shared" si="26"/>
        <v>29</v>
      </c>
      <c r="P141" s="432"/>
      <c r="Q141" s="432">
        <f t="shared" ref="Q141:Q148" si="29">SUM(I141+M141)</f>
        <v>15</v>
      </c>
      <c r="R141" s="432">
        <f t="shared" ref="R141:R148" si="30">SUM(J141+N141)</f>
        <v>23</v>
      </c>
      <c r="S141" s="828">
        <f t="shared" ref="S141:S148" si="31">SUM(Q141:R141)</f>
        <v>38</v>
      </c>
    </row>
    <row r="142" spans="2:19" ht="11.1" customHeight="1">
      <c r="B142" s="1573"/>
      <c r="C142" s="484" t="s">
        <v>46</v>
      </c>
      <c r="D142" s="4"/>
      <c r="E142" s="1058">
        <f>SUM(E143)</f>
        <v>0</v>
      </c>
      <c r="F142" s="1058">
        <f>SUM(F143)</f>
        <v>0</v>
      </c>
      <c r="G142" s="1058">
        <f>SUM(G143)</f>
        <v>0</v>
      </c>
      <c r="H142" s="1058"/>
      <c r="I142" s="1493">
        <f>SUM(I143)</f>
        <v>43</v>
      </c>
      <c r="J142" s="1493">
        <f>SUM(J143)</f>
        <v>25</v>
      </c>
      <c r="K142" s="435">
        <f t="shared" si="25"/>
        <v>68</v>
      </c>
      <c r="L142" s="1493"/>
      <c r="M142" s="1493">
        <f>SUM(M143)</f>
        <v>35</v>
      </c>
      <c r="N142" s="1493">
        <f>SUM(N143)</f>
        <v>49</v>
      </c>
      <c r="O142" s="435">
        <f t="shared" si="26"/>
        <v>84</v>
      </c>
      <c r="P142" s="1493"/>
      <c r="Q142" s="435">
        <f t="shared" si="29"/>
        <v>78</v>
      </c>
      <c r="R142" s="435">
        <f t="shared" si="30"/>
        <v>74</v>
      </c>
      <c r="S142" s="1492">
        <f t="shared" si="31"/>
        <v>152</v>
      </c>
    </row>
    <row r="143" spans="2:19" ht="9.9499999999999993" customHeight="1">
      <c r="B143" s="1573"/>
      <c r="C143" s="479"/>
      <c r="D143" s="13" t="s">
        <v>185</v>
      </c>
      <c r="E143" s="91"/>
      <c r="F143" s="91"/>
      <c r="G143" s="91">
        <f>E143+F143</f>
        <v>0</v>
      </c>
      <c r="H143" s="91"/>
      <c r="I143" s="1490">
        <v>43</v>
      </c>
      <c r="J143" s="1491">
        <v>25</v>
      </c>
      <c r="K143" s="879">
        <f t="shared" ref="K143:K148" si="32">I143+J143</f>
        <v>68</v>
      </c>
      <c r="L143" s="1490"/>
      <c r="M143" s="1490">
        <v>35</v>
      </c>
      <c r="N143" s="1490">
        <v>49</v>
      </c>
      <c r="O143" s="1494">
        <f t="shared" ref="O143:O148" si="33">M143+N143</f>
        <v>84</v>
      </c>
      <c r="P143" s="432"/>
      <c r="Q143" s="432">
        <f t="shared" si="29"/>
        <v>78</v>
      </c>
      <c r="R143" s="432">
        <f t="shared" si="30"/>
        <v>74</v>
      </c>
      <c r="S143" s="828">
        <f t="shared" si="31"/>
        <v>152</v>
      </c>
    </row>
    <row r="144" spans="2:19" ht="12" customHeight="1">
      <c r="B144" s="146"/>
      <c r="C144" s="138" t="s">
        <v>56</v>
      </c>
      <c r="D144" s="489"/>
      <c r="E144" s="380">
        <f>SUM(E145+E147)</f>
        <v>0</v>
      </c>
      <c r="F144" s="380">
        <f>SUM(F145+F147)</f>
        <v>0</v>
      </c>
      <c r="G144" s="380">
        <f>SUM(E144:F144)</f>
        <v>0</v>
      </c>
      <c r="H144" s="380"/>
      <c r="I144" s="1089">
        <f>SUM(I145+I147)</f>
        <v>8</v>
      </c>
      <c r="J144" s="1089">
        <f>SUM(J145+J147)</f>
        <v>5</v>
      </c>
      <c r="K144" s="430">
        <f t="shared" si="32"/>
        <v>13</v>
      </c>
      <c r="L144" s="1089"/>
      <c r="M144" s="1089">
        <f>SUM(M145+M147)</f>
        <v>39</v>
      </c>
      <c r="N144" s="1089">
        <f>SUM(N145+N147)</f>
        <v>54</v>
      </c>
      <c r="O144" s="430">
        <f t="shared" si="33"/>
        <v>93</v>
      </c>
      <c r="P144" s="1089"/>
      <c r="Q144" s="430">
        <f t="shared" si="29"/>
        <v>47</v>
      </c>
      <c r="R144" s="430">
        <f t="shared" si="30"/>
        <v>59</v>
      </c>
      <c r="S144" s="834">
        <f t="shared" si="31"/>
        <v>106</v>
      </c>
    </row>
    <row r="145" spans="1:21" ht="10.5" customHeight="1">
      <c r="B145" s="1570">
        <v>1624</v>
      </c>
      <c r="C145" s="487" t="s">
        <v>41</v>
      </c>
      <c r="D145" s="13"/>
      <c r="E145" s="1056">
        <f>SUM(E146)</f>
        <v>0</v>
      </c>
      <c r="F145" s="1056">
        <f>SUM(F146)</f>
        <v>0</v>
      </c>
      <c r="G145" s="1056">
        <f>SUM(G146)</f>
        <v>0</v>
      </c>
      <c r="H145" s="1056"/>
      <c r="I145" s="1493">
        <f>SUM(I146)</f>
        <v>8</v>
      </c>
      <c r="J145" s="1493">
        <f>SUM(J146)</f>
        <v>5</v>
      </c>
      <c r="K145" s="435">
        <f t="shared" si="32"/>
        <v>13</v>
      </c>
      <c r="L145" s="1493"/>
      <c r="M145" s="1493">
        <f>SUM(M146)</f>
        <v>15</v>
      </c>
      <c r="N145" s="1493">
        <f>SUM(N146)</f>
        <v>18</v>
      </c>
      <c r="O145" s="435">
        <f t="shared" si="33"/>
        <v>33</v>
      </c>
      <c r="P145" s="1493"/>
      <c r="Q145" s="435">
        <f t="shared" si="29"/>
        <v>23</v>
      </c>
      <c r="R145" s="435">
        <f t="shared" si="30"/>
        <v>23</v>
      </c>
      <c r="S145" s="1492">
        <f t="shared" si="31"/>
        <v>46</v>
      </c>
    </row>
    <row r="146" spans="1:21" ht="10.5" customHeight="1">
      <c r="B146" s="1573"/>
      <c r="C146" s="479"/>
      <c r="D146" s="13" t="s">
        <v>184</v>
      </c>
      <c r="E146" s="91"/>
      <c r="F146" s="91"/>
      <c r="G146" s="91">
        <f>E146+F146</f>
        <v>0</v>
      </c>
      <c r="H146" s="91"/>
      <c r="I146" s="1490">
        <v>8</v>
      </c>
      <c r="J146" s="1491">
        <v>5</v>
      </c>
      <c r="K146" s="432">
        <f t="shared" si="32"/>
        <v>13</v>
      </c>
      <c r="L146" s="1490"/>
      <c r="M146" s="1490">
        <v>15</v>
      </c>
      <c r="N146" s="1490">
        <v>18</v>
      </c>
      <c r="O146" s="1424">
        <f t="shared" si="33"/>
        <v>33</v>
      </c>
      <c r="P146" s="432"/>
      <c r="Q146" s="432">
        <f t="shared" si="29"/>
        <v>23</v>
      </c>
      <c r="R146" s="432">
        <f t="shared" si="30"/>
        <v>23</v>
      </c>
      <c r="S146" s="828">
        <f t="shared" si="31"/>
        <v>46</v>
      </c>
      <c r="U146" s="433"/>
    </row>
    <row r="147" spans="1:21" ht="10.5" customHeight="1">
      <c r="B147" s="1573"/>
      <c r="C147" s="484" t="s">
        <v>62</v>
      </c>
      <c r="D147" s="13"/>
      <c r="E147" s="1058">
        <f>SUM(E148)</f>
        <v>0</v>
      </c>
      <c r="F147" s="1058">
        <f>SUM(F148)</f>
        <v>0</v>
      </c>
      <c r="G147" s="1058">
        <f>E147+F147</f>
        <v>0</v>
      </c>
      <c r="H147" s="1058"/>
      <c r="I147" s="1493">
        <f>SUM(I148)</f>
        <v>0</v>
      </c>
      <c r="J147" s="1493">
        <f>SUM(J148)</f>
        <v>0</v>
      </c>
      <c r="K147" s="435">
        <f t="shared" si="32"/>
        <v>0</v>
      </c>
      <c r="L147" s="1493"/>
      <c r="M147" s="1493">
        <f>SUM(M148)</f>
        <v>24</v>
      </c>
      <c r="N147" s="1493">
        <f>SUM(N148)</f>
        <v>36</v>
      </c>
      <c r="O147" s="435">
        <f t="shared" si="33"/>
        <v>60</v>
      </c>
      <c r="P147" s="1493"/>
      <c r="Q147" s="435">
        <f t="shared" si="29"/>
        <v>24</v>
      </c>
      <c r="R147" s="435">
        <f t="shared" si="30"/>
        <v>36</v>
      </c>
      <c r="S147" s="1492">
        <f t="shared" si="31"/>
        <v>60</v>
      </c>
    </row>
    <row r="148" spans="1:21" ht="10.5" customHeight="1">
      <c r="B148" s="1571"/>
      <c r="C148" s="479"/>
      <c r="D148" s="13" t="s">
        <v>183</v>
      </c>
      <c r="E148" s="91"/>
      <c r="F148" s="91"/>
      <c r="G148" s="91">
        <f>E148+F148</f>
        <v>0</v>
      </c>
      <c r="H148" s="91"/>
      <c r="I148" s="1490">
        <v>0</v>
      </c>
      <c r="J148" s="1491">
        <v>0</v>
      </c>
      <c r="K148" s="432">
        <f t="shared" si="32"/>
        <v>0</v>
      </c>
      <c r="L148" s="1490"/>
      <c r="M148" s="1490">
        <v>24</v>
      </c>
      <c r="N148" s="1490">
        <v>36</v>
      </c>
      <c r="O148" s="432">
        <f t="shared" si="33"/>
        <v>60</v>
      </c>
      <c r="P148" s="432"/>
      <c r="Q148" s="432">
        <f t="shared" si="29"/>
        <v>24</v>
      </c>
      <c r="R148" s="432">
        <f t="shared" si="30"/>
        <v>36</v>
      </c>
      <c r="S148" s="828">
        <f t="shared" si="31"/>
        <v>60</v>
      </c>
    </row>
    <row r="149" spans="1:21" ht="12" customHeight="1">
      <c r="A149" s="62"/>
      <c r="C149" s="1579" t="s">
        <v>6</v>
      </c>
      <c r="D149" s="1580"/>
      <c r="E149" s="826">
        <f>SUM(E8+E31+E64+E77+E84+E112+E124+E133+E144)</f>
        <v>0</v>
      </c>
      <c r="F149" s="826">
        <f>SUM(F8+F31+F64+F77+F84+F112+F124+F133+F144)</f>
        <v>0</v>
      </c>
      <c r="G149" s="826">
        <f>SUM(G8+G31+G64+G77+G84+G112+G124+G133+G144)</f>
        <v>0</v>
      </c>
      <c r="H149" s="826"/>
      <c r="I149" s="826">
        <f>SUM(I8+I31+I64+I77+I84+I112+I124+I133+I144)</f>
        <v>2078</v>
      </c>
      <c r="J149" s="826">
        <f>SUM(J8+J31+J64+J77+J84+J112+J124+J133+J144)</f>
        <v>1770</v>
      </c>
      <c r="K149" s="826">
        <f>SUM(K8+K31+K64+K77+K84+K112+K124+K133+K144)</f>
        <v>3848</v>
      </c>
      <c r="L149" s="826"/>
      <c r="M149" s="826">
        <f>SUM(M8+M31+M64+M77+M84+M112+M124+M133+M144)</f>
        <v>9591</v>
      </c>
      <c r="N149" s="826">
        <f>SUM(N8+N31+N64+N77+N84+N112+N124+N133+N144)</f>
        <v>8584</v>
      </c>
      <c r="O149" s="826">
        <f>SUM(O8+O31+O64+O77+O84+O112+O124+O133+O144)</f>
        <v>18175</v>
      </c>
      <c r="P149" s="826"/>
      <c r="Q149" s="826">
        <f>SUM(Q8+Q31+Q64+Q77+Q84+Q112+Q124+Q133+Q144)</f>
        <v>11669</v>
      </c>
      <c r="R149" s="826">
        <f>SUM(R8+R31+R64+R77+R84+R112+R124+R133+R144)</f>
        <v>10354</v>
      </c>
      <c r="S149" s="825">
        <f>SUM(S8+S31+S64+S77+S84+S112+S124+S133+S144)</f>
        <v>22023</v>
      </c>
    </row>
    <row r="150" spans="1:21" ht="9.9499999999999993" customHeight="1">
      <c r="A150" s="62"/>
      <c r="C150" s="98" t="s">
        <v>182</v>
      </c>
      <c r="D150" s="471"/>
      <c r="E150" s="428"/>
      <c r="F150" s="428"/>
      <c r="G150" s="428"/>
      <c r="H150" s="428"/>
      <c r="I150" s="1082"/>
      <c r="J150" s="1489"/>
      <c r="K150" s="1082"/>
      <c r="L150" s="1082"/>
      <c r="M150" s="1082"/>
      <c r="N150" s="1082"/>
      <c r="O150" s="1082"/>
      <c r="P150" s="1082"/>
      <c r="Q150" s="1082"/>
      <c r="R150" s="1082"/>
      <c r="S150" s="1082"/>
    </row>
    <row r="151" spans="1:21" ht="9.9499999999999993" customHeight="1">
      <c r="A151" s="62"/>
      <c r="C151" s="98" t="s">
        <v>181</v>
      </c>
      <c r="D151" s="471"/>
      <c r="E151" s="428"/>
      <c r="F151" s="428"/>
      <c r="G151" s="428"/>
      <c r="H151" s="428"/>
      <c r="I151" s="1082"/>
      <c r="J151" s="1489"/>
      <c r="K151" s="1082"/>
      <c r="L151" s="1082"/>
      <c r="M151" s="1082"/>
      <c r="N151" s="1082"/>
      <c r="O151" s="1082"/>
      <c r="P151" s="1082"/>
      <c r="Q151" s="1082"/>
      <c r="R151" s="1082"/>
      <c r="S151" s="1082"/>
    </row>
    <row r="152" spans="1:21" ht="20.25" customHeight="1">
      <c r="A152" s="62"/>
      <c r="C152" s="1572" t="s">
        <v>1093</v>
      </c>
      <c r="D152" s="1572"/>
      <c r="E152" s="1572"/>
      <c r="F152" s="1572"/>
      <c r="G152" s="1572"/>
      <c r="H152" s="1572"/>
      <c r="I152" s="1572"/>
      <c r="J152" s="1572"/>
      <c r="K152" s="1572"/>
      <c r="L152" s="1572"/>
      <c r="M152" s="1572"/>
      <c r="N152" s="1572"/>
      <c r="O152" s="1572"/>
      <c r="P152" s="1572"/>
      <c r="Q152" s="1572"/>
      <c r="R152" s="1572"/>
      <c r="S152" s="1572"/>
    </row>
    <row r="153" spans="1:21" ht="9" customHeight="1">
      <c r="A153" s="62"/>
    </row>
    <row r="154" spans="1:21" ht="9" customHeight="1">
      <c r="A154" s="62"/>
    </row>
    <row r="155" spans="1:21" ht="9" customHeight="1">
      <c r="A155" s="62"/>
    </row>
    <row r="156" spans="1:21" ht="9" customHeight="1">
      <c r="A156" s="62"/>
    </row>
    <row r="157" spans="1:21" ht="9" customHeight="1">
      <c r="A157" s="62"/>
    </row>
    <row r="158" spans="1:21" ht="9" customHeight="1">
      <c r="A158" s="62"/>
    </row>
    <row r="159" spans="1:21" ht="9" customHeight="1">
      <c r="A159" s="62"/>
    </row>
    <row r="160" spans="1:21" ht="9" customHeight="1">
      <c r="A160" s="62"/>
    </row>
    <row r="161" spans="1:1" ht="9" customHeight="1">
      <c r="A161" s="62"/>
    </row>
    <row r="162" spans="1:1" ht="9" customHeight="1">
      <c r="A162" s="62"/>
    </row>
    <row r="163" spans="1:1" ht="9" customHeight="1">
      <c r="A163" s="62"/>
    </row>
    <row r="164" spans="1:1" ht="9" customHeight="1">
      <c r="A164" s="62"/>
    </row>
    <row r="165" spans="1:1" ht="9" customHeight="1">
      <c r="A165" s="62"/>
    </row>
    <row r="166" spans="1:1" ht="9" customHeight="1">
      <c r="A166" s="62"/>
    </row>
    <row r="167" spans="1:1" ht="9" customHeight="1">
      <c r="A167" s="62"/>
    </row>
    <row r="168" spans="1:1" ht="9" customHeight="1">
      <c r="A168" s="62"/>
    </row>
    <row r="169" spans="1:1" ht="9" customHeight="1">
      <c r="A169" s="62"/>
    </row>
    <row r="170" spans="1:1" ht="9" customHeight="1">
      <c r="A170" s="62"/>
    </row>
    <row r="171" spans="1:1" ht="9" customHeight="1">
      <c r="A171" s="62"/>
    </row>
    <row r="172" spans="1:1" ht="9" customHeight="1">
      <c r="A172" s="62"/>
    </row>
    <row r="173" spans="1:1" ht="9" customHeight="1">
      <c r="A173" s="62"/>
    </row>
    <row r="174" spans="1:1" ht="9" customHeight="1">
      <c r="A174" s="62"/>
    </row>
    <row r="175" spans="1:1" ht="9" customHeight="1">
      <c r="A175" s="62"/>
    </row>
    <row r="176" spans="1:1" ht="9" customHeight="1">
      <c r="A176" s="62"/>
    </row>
    <row r="177" spans="1:1" ht="9" customHeight="1">
      <c r="A177" s="62"/>
    </row>
    <row r="178" spans="1:1" ht="9" customHeight="1">
      <c r="A178" s="62"/>
    </row>
    <row r="179" spans="1:1" ht="9" customHeight="1">
      <c r="A179" s="62"/>
    </row>
    <row r="180" spans="1:1" ht="9" customHeight="1">
      <c r="A180" s="62"/>
    </row>
    <row r="181" spans="1:1" ht="9" customHeight="1">
      <c r="A181" s="62"/>
    </row>
    <row r="182" spans="1:1" ht="9" customHeight="1">
      <c r="A182" s="62"/>
    </row>
    <row r="183" spans="1:1" ht="9" customHeight="1">
      <c r="A183" s="62"/>
    </row>
    <row r="184" spans="1:1" ht="9" customHeight="1">
      <c r="A184" s="62"/>
    </row>
    <row r="185" spans="1:1" ht="9" customHeight="1">
      <c r="A185" s="62"/>
    </row>
    <row r="186" spans="1:1" ht="9" customHeight="1">
      <c r="A186" s="62"/>
    </row>
    <row r="187" spans="1:1" ht="9" customHeight="1">
      <c r="A187" s="62"/>
    </row>
    <row r="188" spans="1:1" ht="9" customHeight="1">
      <c r="A188" s="62"/>
    </row>
    <row r="189" spans="1:1" ht="9" customHeight="1">
      <c r="A189" s="62"/>
    </row>
    <row r="190" spans="1:1" ht="9" customHeight="1">
      <c r="A190" s="62"/>
    </row>
    <row r="191" spans="1:1" ht="9" customHeight="1">
      <c r="A191" s="62"/>
    </row>
    <row r="192" spans="1:1" ht="9" customHeight="1">
      <c r="A192" s="62"/>
    </row>
    <row r="193" spans="1:1" ht="9" customHeight="1">
      <c r="A193" s="62"/>
    </row>
    <row r="194" spans="1:1" ht="9" customHeight="1">
      <c r="A194" s="62"/>
    </row>
    <row r="195" spans="1:1" ht="9" customHeight="1">
      <c r="A195" s="62"/>
    </row>
    <row r="196" spans="1:1" ht="9" customHeight="1">
      <c r="A196" s="62"/>
    </row>
    <row r="197" spans="1:1" ht="9" customHeight="1">
      <c r="A197" s="62"/>
    </row>
    <row r="198" spans="1:1" ht="9" customHeight="1">
      <c r="A198" s="62"/>
    </row>
    <row r="199" spans="1:1" ht="9" customHeight="1">
      <c r="A199" s="62"/>
    </row>
    <row r="200" spans="1:1" ht="9" customHeight="1">
      <c r="A200" s="62"/>
    </row>
    <row r="201" spans="1:1" ht="9" customHeight="1">
      <c r="A201" s="62"/>
    </row>
    <row r="202" spans="1:1" ht="9" customHeight="1">
      <c r="A202" s="62"/>
    </row>
    <row r="203" spans="1:1" ht="9" customHeight="1">
      <c r="A203" s="62"/>
    </row>
    <row r="204" spans="1:1" ht="9" customHeight="1">
      <c r="A204" s="62"/>
    </row>
    <row r="205" spans="1:1" ht="9" customHeight="1">
      <c r="A205" s="62"/>
    </row>
    <row r="206" spans="1:1" ht="9" customHeight="1">
      <c r="A206" s="62"/>
    </row>
    <row r="207" spans="1:1" ht="9" customHeight="1">
      <c r="A207" s="62"/>
    </row>
    <row r="208" spans="1:1" ht="9" customHeight="1">
      <c r="A208" s="62"/>
    </row>
    <row r="209" spans="1:1" ht="9" customHeight="1">
      <c r="A209" s="62"/>
    </row>
    <row r="210" spans="1:1" ht="9" customHeight="1">
      <c r="A210" s="62"/>
    </row>
    <row r="211" spans="1:1" ht="9" customHeight="1">
      <c r="A211" s="62"/>
    </row>
    <row r="212" spans="1:1" ht="9" customHeight="1">
      <c r="A212" s="62"/>
    </row>
    <row r="213" spans="1:1" ht="9" customHeight="1">
      <c r="A213" s="62"/>
    </row>
    <row r="214" spans="1:1" ht="9" customHeight="1">
      <c r="A214" s="62"/>
    </row>
    <row r="215" spans="1:1" ht="9" customHeight="1">
      <c r="A215" s="62"/>
    </row>
    <row r="216" spans="1:1" ht="9" customHeight="1">
      <c r="A216" s="62"/>
    </row>
    <row r="217" spans="1:1" ht="9" customHeight="1">
      <c r="A217" s="62"/>
    </row>
    <row r="218" spans="1:1" ht="9" customHeight="1">
      <c r="A218" s="62"/>
    </row>
    <row r="219" spans="1:1" ht="9" customHeight="1">
      <c r="A219" s="62"/>
    </row>
    <row r="220" spans="1:1" ht="9" customHeight="1">
      <c r="A220" s="62"/>
    </row>
    <row r="221" spans="1:1" ht="9" customHeight="1">
      <c r="A221" s="62"/>
    </row>
    <row r="222" spans="1:1" ht="9" customHeight="1">
      <c r="A222" s="62"/>
    </row>
    <row r="223" spans="1:1" ht="9" customHeight="1">
      <c r="A223" s="62"/>
    </row>
    <row r="224" spans="1:1" ht="9" customHeight="1">
      <c r="A224" s="62"/>
    </row>
    <row r="225" spans="1:18" ht="9" customHeight="1">
      <c r="A225" s="62"/>
    </row>
    <row r="226" spans="1:18" ht="9" customHeight="1">
      <c r="A226" s="62"/>
    </row>
    <row r="227" spans="1:18" ht="9" customHeight="1">
      <c r="A227" s="62"/>
    </row>
    <row r="228" spans="1:18" ht="9" customHeight="1">
      <c r="A228" s="62"/>
    </row>
    <row r="229" spans="1:18" ht="9" customHeight="1">
      <c r="A229" s="62"/>
    </row>
    <row r="230" spans="1:18" ht="9" customHeight="1">
      <c r="A230" s="62"/>
    </row>
    <row r="231" spans="1:18" ht="9" customHeight="1">
      <c r="A231" s="62"/>
      <c r="C231" s="98"/>
      <c r="D231" s="13"/>
      <c r="E231" s="91"/>
      <c r="F231" s="91"/>
      <c r="G231" s="91"/>
      <c r="H231" s="91"/>
      <c r="I231" s="263"/>
      <c r="J231" s="221"/>
      <c r="K231" s="264"/>
      <c r="L231" s="263"/>
      <c r="M231" s="263"/>
      <c r="N231" s="263"/>
      <c r="O231" s="264"/>
      <c r="P231" s="264"/>
      <c r="Q231" s="264"/>
      <c r="R231" s="264"/>
    </row>
    <row r="232" spans="1:18" ht="9" customHeight="1">
      <c r="A232" s="62"/>
    </row>
    <row r="233" spans="1:18" ht="9" customHeight="1">
      <c r="A233" s="62"/>
    </row>
    <row r="234" spans="1:18" ht="9" customHeight="1">
      <c r="A234" s="62"/>
    </row>
    <row r="235" spans="1:18" ht="9" customHeight="1">
      <c r="A235" s="62"/>
    </row>
    <row r="236" spans="1:18" ht="9" customHeight="1">
      <c r="A236" s="62"/>
    </row>
    <row r="237" spans="1:18" ht="9" customHeight="1">
      <c r="A237" s="62"/>
    </row>
    <row r="238" spans="1:18" ht="9" customHeight="1">
      <c r="A238" s="62"/>
    </row>
    <row r="239" spans="1:18" ht="9" customHeight="1">
      <c r="A239" s="62"/>
    </row>
    <row r="240" spans="1:18" ht="9" customHeight="1">
      <c r="A240" s="62"/>
    </row>
    <row r="241" spans="1:1" ht="9" customHeight="1">
      <c r="A241" s="62"/>
    </row>
    <row r="242" spans="1:1" ht="9" customHeight="1">
      <c r="A242" s="62"/>
    </row>
    <row r="243" spans="1:1" ht="9" customHeight="1">
      <c r="A243" s="62"/>
    </row>
    <row r="244" spans="1:1" ht="9" customHeight="1">
      <c r="A244" s="62"/>
    </row>
    <row r="245" spans="1:1" ht="9" customHeight="1">
      <c r="A245" s="62"/>
    </row>
    <row r="246" spans="1:1" ht="9" customHeight="1">
      <c r="A246" s="62"/>
    </row>
    <row r="247" spans="1:1" ht="9" customHeight="1">
      <c r="A247" s="62"/>
    </row>
    <row r="248" spans="1:1" ht="9" customHeight="1">
      <c r="A248" s="62"/>
    </row>
    <row r="249" spans="1:1" ht="9" customHeight="1">
      <c r="A249" s="62"/>
    </row>
    <row r="250" spans="1:1" ht="9" customHeight="1">
      <c r="A250" s="62"/>
    </row>
    <row r="251" spans="1:1" ht="9" customHeight="1">
      <c r="A251" s="62"/>
    </row>
    <row r="252" spans="1:1" ht="9" customHeight="1">
      <c r="A252" s="62"/>
    </row>
    <row r="253" spans="1:1" ht="9" customHeight="1">
      <c r="A253" s="62"/>
    </row>
    <row r="254" spans="1:1" ht="9" customHeight="1">
      <c r="A254" s="62"/>
    </row>
    <row r="255" spans="1:1" ht="9" customHeight="1">
      <c r="A255" s="62"/>
    </row>
    <row r="256" spans="1:1" ht="9" customHeight="1">
      <c r="A256" s="62"/>
    </row>
    <row r="257" spans="1:1" ht="9" customHeight="1">
      <c r="A257" s="62"/>
    </row>
    <row r="258" spans="1:1" ht="9" customHeight="1">
      <c r="A258" s="62"/>
    </row>
    <row r="259" spans="1:1" ht="9" customHeight="1">
      <c r="A259" s="62"/>
    </row>
    <row r="260" spans="1:1" ht="9" customHeight="1">
      <c r="A260" s="62"/>
    </row>
    <row r="261" spans="1:1" ht="9" customHeight="1">
      <c r="A261" s="62"/>
    </row>
    <row r="262" spans="1:1" ht="9" customHeight="1">
      <c r="A262" s="62"/>
    </row>
    <row r="263" spans="1:1" ht="9" customHeight="1">
      <c r="A263" s="62"/>
    </row>
    <row r="264" spans="1:1" ht="9" customHeight="1">
      <c r="A264" s="62"/>
    </row>
    <row r="265" spans="1:1" ht="9" customHeight="1">
      <c r="A265" s="62"/>
    </row>
    <row r="266" spans="1:1" ht="9" customHeight="1">
      <c r="A266" s="62"/>
    </row>
    <row r="267" spans="1:1" ht="9" customHeight="1">
      <c r="A267" s="62"/>
    </row>
    <row r="268" spans="1:1" ht="9" customHeight="1">
      <c r="A268" s="62"/>
    </row>
    <row r="269" spans="1:1" ht="9" customHeight="1">
      <c r="A269" s="62"/>
    </row>
    <row r="270" spans="1:1" ht="9" customHeight="1">
      <c r="A270" s="62"/>
    </row>
    <row r="271" spans="1:1" ht="9" customHeight="1">
      <c r="A271" s="62"/>
    </row>
    <row r="272" spans="1:1" ht="9" customHeight="1">
      <c r="A272" s="62"/>
    </row>
    <row r="273" spans="1:1" ht="9" customHeight="1">
      <c r="A273" s="62"/>
    </row>
    <row r="274" spans="1:1" ht="9" customHeight="1">
      <c r="A274" s="62"/>
    </row>
    <row r="275" spans="1:1" ht="9" customHeight="1">
      <c r="A275" s="62"/>
    </row>
    <row r="276" spans="1:1" ht="9" customHeight="1">
      <c r="A276" s="62"/>
    </row>
    <row r="277" spans="1:1" ht="9" customHeight="1">
      <c r="A277" s="62"/>
    </row>
    <row r="278" spans="1:1" ht="9" customHeight="1">
      <c r="A278" s="62"/>
    </row>
    <row r="279" spans="1:1" ht="9" customHeight="1">
      <c r="A279" s="62"/>
    </row>
    <row r="280" spans="1:1" ht="9" customHeight="1">
      <c r="A280" s="62"/>
    </row>
    <row r="281" spans="1:1" ht="9" customHeight="1">
      <c r="A281" s="62"/>
    </row>
    <row r="282" spans="1:1" ht="9" customHeight="1">
      <c r="A282" s="62"/>
    </row>
    <row r="283" spans="1:1" ht="9" customHeight="1">
      <c r="A283" s="62"/>
    </row>
    <row r="284" spans="1:1" ht="9" customHeight="1">
      <c r="A284" s="62"/>
    </row>
    <row r="285" spans="1:1" ht="9" customHeight="1">
      <c r="A285" s="62"/>
    </row>
    <row r="286" spans="1:1" ht="9" customHeight="1">
      <c r="A286" s="62"/>
    </row>
    <row r="287" spans="1:1" ht="9" customHeight="1">
      <c r="A287" s="62"/>
    </row>
    <row r="288" spans="1:1" ht="9" customHeight="1">
      <c r="A288" s="62"/>
    </row>
    <row r="289" spans="1:1" ht="9" customHeight="1">
      <c r="A289" s="62"/>
    </row>
    <row r="290" spans="1:1" ht="9" customHeight="1">
      <c r="A290" s="62"/>
    </row>
    <row r="291" spans="1:1" ht="9" customHeight="1">
      <c r="A291" s="62"/>
    </row>
    <row r="292" spans="1:1" ht="9" customHeight="1">
      <c r="A292" s="62"/>
    </row>
    <row r="293" spans="1:1" ht="9" customHeight="1">
      <c r="A293" s="62"/>
    </row>
    <row r="294" spans="1:1" ht="9" customHeight="1">
      <c r="A294" s="62"/>
    </row>
    <row r="295" spans="1:1" ht="9" customHeight="1">
      <c r="A295" s="62"/>
    </row>
    <row r="296" spans="1:1" ht="9" customHeight="1">
      <c r="A296" s="62"/>
    </row>
    <row r="297" spans="1:1" ht="9" customHeight="1">
      <c r="A297" s="62"/>
    </row>
    <row r="298" spans="1:1" ht="9" customHeight="1">
      <c r="A298" s="62"/>
    </row>
    <row r="299" spans="1:1" ht="9" customHeight="1">
      <c r="A299" s="62"/>
    </row>
    <row r="300" spans="1:1" ht="9" customHeight="1">
      <c r="A300" s="62"/>
    </row>
    <row r="301" spans="1:1" ht="9" customHeight="1">
      <c r="A301" s="62"/>
    </row>
    <row r="302" spans="1:1" ht="9" customHeight="1">
      <c r="A302" s="62"/>
    </row>
    <row r="303" spans="1:1" ht="9" customHeight="1">
      <c r="A303" s="62"/>
    </row>
    <row r="304" spans="1:1" ht="9" customHeight="1">
      <c r="A304" s="62"/>
    </row>
    <row r="305" spans="1:1" ht="9" customHeight="1">
      <c r="A305" s="62"/>
    </row>
    <row r="306" spans="1:1" ht="9" customHeight="1">
      <c r="A306" s="62"/>
    </row>
    <row r="307" spans="1:1" ht="9" customHeight="1">
      <c r="A307" s="62"/>
    </row>
    <row r="308" spans="1:1" ht="9" customHeight="1">
      <c r="A308" s="62"/>
    </row>
    <row r="309" spans="1:1" ht="9" customHeight="1">
      <c r="A309" s="62"/>
    </row>
    <row r="310" spans="1:1" ht="9" customHeight="1">
      <c r="A310" s="62"/>
    </row>
    <row r="311" spans="1:1" ht="9" customHeight="1">
      <c r="A311" s="62"/>
    </row>
    <row r="312" spans="1:1" ht="9" customHeight="1">
      <c r="A312" s="62"/>
    </row>
    <row r="313" spans="1:1" ht="9" customHeight="1">
      <c r="A313" s="62"/>
    </row>
    <row r="314" spans="1:1" ht="9" customHeight="1">
      <c r="A314" s="62"/>
    </row>
    <row r="315" spans="1:1" ht="9" customHeight="1">
      <c r="A315" s="62"/>
    </row>
    <row r="316" spans="1:1" ht="9" customHeight="1">
      <c r="A316" s="62"/>
    </row>
    <row r="317" spans="1:1" ht="9" customHeight="1">
      <c r="A317" s="62"/>
    </row>
    <row r="318" spans="1:1" ht="9" customHeight="1">
      <c r="A318" s="62"/>
    </row>
    <row r="319" spans="1:1" ht="9" customHeight="1">
      <c r="A319" s="62"/>
    </row>
    <row r="320" spans="1:1" ht="9" customHeight="1">
      <c r="A320" s="62"/>
    </row>
    <row r="321" spans="1:1" ht="9" customHeight="1">
      <c r="A321" s="62"/>
    </row>
    <row r="322" spans="1:1" ht="9" customHeight="1">
      <c r="A322" s="62"/>
    </row>
    <row r="323" spans="1:1" ht="9" customHeight="1">
      <c r="A323" s="62"/>
    </row>
    <row r="324" spans="1:1" ht="9" customHeight="1">
      <c r="A324" s="62"/>
    </row>
    <row r="325" spans="1:1" ht="9" customHeight="1">
      <c r="A325" s="62"/>
    </row>
    <row r="326" spans="1:1" ht="9" customHeight="1">
      <c r="A326" s="62"/>
    </row>
    <row r="327" spans="1:1" ht="9" customHeight="1">
      <c r="A327" s="62"/>
    </row>
    <row r="328" spans="1:1" ht="9" customHeight="1">
      <c r="A328" s="62"/>
    </row>
    <row r="329" spans="1:1" ht="9" customHeight="1">
      <c r="A329" s="62"/>
    </row>
    <row r="330" spans="1:1" ht="9" customHeight="1">
      <c r="A330" s="62"/>
    </row>
    <row r="331" spans="1:1" ht="9" customHeight="1">
      <c r="A331" s="62"/>
    </row>
    <row r="332" spans="1:1" ht="9" customHeight="1">
      <c r="A332" s="62"/>
    </row>
    <row r="333" spans="1:1" ht="9" customHeight="1">
      <c r="A333" s="62"/>
    </row>
    <row r="334" spans="1:1" ht="9" customHeight="1">
      <c r="A334" s="62"/>
    </row>
    <row r="335" spans="1:1" ht="9" customHeight="1">
      <c r="A335" s="62"/>
    </row>
    <row r="336" spans="1:1" ht="9" customHeight="1">
      <c r="A336" s="62"/>
    </row>
    <row r="337" spans="1:1" ht="9" customHeight="1">
      <c r="A337" s="62"/>
    </row>
    <row r="338" spans="1:1" ht="9" customHeight="1">
      <c r="A338" s="62"/>
    </row>
    <row r="339" spans="1:1" ht="9" customHeight="1">
      <c r="A339" s="62"/>
    </row>
    <row r="340" spans="1:1" ht="9" customHeight="1">
      <c r="A340" s="62"/>
    </row>
    <row r="341" spans="1:1" ht="9" customHeight="1">
      <c r="A341" s="62"/>
    </row>
    <row r="342" spans="1:1" ht="9" customHeight="1">
      <c r="A342" s="62"/>
    </row>
    <row r="343" spans="1:1" ht="9" customHeight="1">
      <c r="A343" s="62"/>
    </row>
    <row r="344" spans="1:1" ht="9" customHeight="1">
      <c r="A344" s="62"/>
    </row>
    <row r="345" spans="1:1" ht="9" customHeight="1">
      <c r="A345" s="62"/>
    </row>
    <row r="346" spans="1:1" ht="9" customHeight="1">
      <c r="A346" s="62"/>
    </row>
    <row r="347" spans="1:1" ht="9" customHeight="1">
      <c r="A347" s="62"/>
    </row>
    <row r="348" spans="1:1" ht="9" customHeight="1">
      <c r="A348" s="62"/>
    </row>
    <row r="349" spans="1:1" ht="9" customHeight="1">
      <c r="A349" s="62"/>
    </row>
    <row r="350" spans="1:1" ht="9" customHeight="1">
      <c r="A350" s="62"/>
    </row>
    <row r="351" spans="1:1" ht="9" customHeight="1">
      <c r="A351" s="62"/>
    </row>
    <row r="352" spans="1:1" ht="9" customHeight="1">
      <c r="A352" s="62"/>
    </row>
    <row r="353" spans="1:1" ht="9" customHeight="1">
      <c r="A353" s="62"/>
    </row>
    <row r="354" spans="1:1" ht="9" customHeight="1">
      <c r="A354" s="62"/>
    </row>
    <row r="355" spans="1:1" ht="9" customHeight="1">
      <c r="A355" s="62"/>
    </row>
    <row r="356" spans="1:1" ht="9" customHeight="1">
      <c r="A356" s="62"/>
    </row>
    <row r="357" spans="1:1" ht="9" customHeight="1">
      <c r="A357" s="62"/>
    </row>
    <row r="358" spans="1:1" ht="9" customHeight="1">
      <c r="A358" s="62"/>
    </row>
    <row r="359" spans="1:1" ht="9" customHeight="1">
      <c r="A359" s="62"/>
    </row>
    <row r="360" spans="1:1" ht="9" customHeight="1">
      <c r="A360" s="62"/>
    </row>
    <row r="361" spans="1:1" ht="9" customHeight="1">
      <c r="A361" s="62"/>
    </row>
    <row r="362" spans="1:1" ht="9" customHeight="1">
      <c r="A362" s="62"/>
    </row>
    <row r="363" spans="1:1" ht="9" customHeight="1">
      <c r="A363" s="62"/>
    </row>
    <row r="364" spans="1:1" ht="9" customHeight="1">
      <c r="A364" s="62"/>
    </row>
    <row r="365" spans="1:1" ht="9" customHeight="1">
      <c r="A365" s="62"/>
    </row>
    <row r="366" spans="1:1" ht="9" customHeight="1">
      <c r="A366" s="62"/>
    </row>
    <row r="367" spans="1:1" ht="9" customHeight="1">
      <c r="A367" s="62"/>
    </row>
    <row r="368" spans="1:1" ht="9" customHeight="1">
      <c r="A368" s="62"/>
    </row>
    <row r="369" spans="1:1" ht="9" customHeight="1">
      <c r="A369" s="62"/>
    </row>
    <row r="370" spans="1:1" ht="9" customHeight="1">
      <c r="A370" s="62"/>
    </row>
    <row r="371" spans="1:1" ht="9" customHeight="1">
      <c r="A371" s="62"/>
    </row>
    <row r="372" spans="1:1" ht="9" customHeight="1">
      <c r="A372" s="62"/>
    </row>
    <row r="373" spans="1:1" ht="9" customHeight="1">
      <c r="A373" s="62"/>
    </row>
    <row r="374" spans="1:1" ht="9" customHeight="1">
      <c r="A374" s="62"/>
    </row>
    <row r="375" spans="1:1" ht="9" customHeight="1">
      <c r="A375" s="62"/>
    </row>
    <row r="376" spans="1:1" ht="9" customHeight="1">
      <c r="A376" s="62"/>
    </row>
    <row r="377" spans="1:1" ht="9" customHeight="1">
      <c r="A377" s="62"/>
    </row>
    <row r="378" spans="1:1" ht="9" customHeight="1">
      <c r="A378" s="62"/>
    </row>
    <row r="379" spans="1:1" ht="9" customHeight="1">
      <c r="A379" s="62"/>
    </row>
    <row r="380" spans="1:1" ht="9" customHeight="1">
      <c r="A380" s="62"/>
    </row>
    <row r="381" spans="1:1" ht="9" customHeight="1">
      <c r="A381" s="62"/>
    </row>
    <row r="382" spans="1:1" ht="9" customHeight="1">
      <c r="A382" s="62"/>
    </row>
    <row r="383" spans="1:1" ht="9" customHeight="1">
      <c r="A383" s="62"/>
    </row>
    <row r="384" spans="1:1" ht="9" customHeight="1">
      <c r="A384" s="62"/>
    </row>
    <row r="385" spans="1:1" ht="9" customHeight="1">
      <c r="A385" s="62"/>
    </row>
    <row r="386" spans="1:1" ht="9" customHeight="1">
      <c r="A386" s="62"/>
    </row>
    <row r="387" spans="1:1" ht="9" customHeight="1">
      <c r="A387" s="62"/>
    </row>
    <row r="388" spans="1:1" ht="9" customHeight="1">
      <c r="A388" s="62"/>
    </row>
    <row r="389" spans="1:1" ht="9" customHeight="1">
      <c r="A389" s="62"/>
    </row>
    <row r="390" spans="1:1" ht="9" customHeight="1">
      <c r="A390" s="62"/>
    </row>
    <row r="391" spans="1:1" ht="9" customHeight="1">
      <c r="A391" s="62"/>
    </row>
    <row r="392" spans="1:1" ht="9" customHeight="1">
      <c r="A392" s="62"/>
    </row>
    <row r="393" spans="1:1" ht="9" customHeight="1">
      <c r="A393" s="62"/>
    </row>
    <row r="394" spans="1:1" ht="9" customHeight="1">
      <c r="A394" s="62"/>
    </row>
    <row r="395" spans="1:1" ht="9" customHeight="1">
      <c r="A395" s="62"/>
    </row>
    <row r="396" spans="1:1" ht="9" customHeight="1">
      <c r="A396" s="62"/>
    </row>
    <row r="397" spans="1:1" ht="9" customHeight="1">
      <c r="A397" s="62"/>
    </row>
    <row r="398" spans="1:1" ht="9" customHeight="1">
      <c r="A398" s="62"/>
    </row>
    <row r="399" spans="1:1" ht="9" customHeight="1">
      <c r="A399" s="62"/>
    </row>
    <row r="400" spans="1:1" ht="9" customHeight="1">
      <c r="A400" s="62"/>
    </row>
    <row r="401" spans="1:1" ht="9" customHeight="1">
      <c r="A401" s="62"/>
    </row>
    <row r="402" spans="1:1" ht="9" customHeight="1">
      <c r="A402" s="62"/>
    </row>
    <row r="403" spans="1:1" ht="9" customHeight="1">
      <c r="A403" s="62"/>
    </row>
    <row r="404" spans="1:1" ht="9" customHeight="1">
      <c r="A404" s="62"/>
    </row>
    <row r="405" spans="1:1" ht="9" customHeight="1">
      <c r="A405" s="62"/>
    </row>
    <row r="406" spans="1:1" ht="9" customHeight="1">
      <c r="A406" s="62"/>
    </row>
    <row r="407" spans="1:1" ht="9" customHeight="1">
      <c r="A407" s="62"/>
    </row>
    <row r="408" spans="1:1" ht="9" customHeight="1">
      <c r="A408" s="62"/>
    </row>
    <row r="409" spans="1:1" ht="9" customHeight="1">
      <c r="A409" s="62"/>
    </row>
    <row r="410" spans="1:1" ht="9" customHeight="1">
      <c r="A410" s="62"/>
    </row>
    <row r="411" spans="1:1" ht="9" customHeight="1">
      <c r="A411" s="62"/>
    </row>
    <row r="412" spans="1:1" ht="9" customHeight="1">
      <c r="A412" s="62"/>
    </row>
    <row r="413" spans="1:1" ht="9" customHeight="1">
      <c r="A413" s="62"/>
    </row>
    <row r="414" spans="1:1" ht="9" customHeight="1">
      <c r="A414" s="62"/>
    </row>
    <row r="415" spans="1:1" ht="9" customHeight="1">
      <c r="A415" s="62"/>
    </row>
    <row r="416" spans="1:1" ht="9" customHeight="1">
      <c r="A416" s="62"/>
    </row>
    <row r="417" spans="1:1" ht="9" customHeight="1">
      <c r="A417" s="62"/>
    </row>
    <row r="418" spans="1:1" ht="9" customHeight="1">
      <c r="A418" s="62"/>
    </row>
    <row r="419" spans="1:1" ht="9" customHeight="1">
      <c r="A419" s="62"/>
    </row>
    <row r="420" spans="1:1" ht="9" customHeight="1">
      <c r="A420" s="62"/>
    </row>
    <row r="421" spans="1:1" ht="9" customHeight="1">
      <c r="A421" s="62"/>
    </row>
    <row r="422" spans="1:1" ht="9" customHeight="1">
      <c r="A422" s="62"/>
    </row>
    <row r="423" spans="1:1" ht="9" customHeight="1">
      <c r="A423" s="62"/>
    </row>
    <row r="424" spans="1:1" ht="9" customHeight="1">
      <c r="A424" s="62"/>
    </row>
    <row r="425" spans="1:1" ht="9" customHeight="1">
      <c r="A425" s="62"/>
    </row>
    <row r="426" spans="1:1" ht="9" customHeight="1">
      <c r="A426" s="62"/>
    </row>
    <row r="427" spans="1:1" ht="9" customHeight="1">
      <c r="A427" s="62"/>
    </row>
    <row r="428" spans="1:1" ht="9" customHeight="1">
      <c r="A428" s="62"/>
    </row>
    <row r="429" spans="1:1" ht="9" customHeight="1">
      <c r="A429" s="62"/>
    </row>
    <row r="430" spans="1:1" ht="9" customHeight="1">
      <c r="A430" s="62"/>
    </row>
    <row r="431" spans="1:1" ht="9" customHeight="1">
      <c r="A431" s="62"/>
    </row>
    <row r="432" spans="1:1" ht="9" customHeight="1">
      <c r="A432" s="62"/>
    </row>
    <row r="433" spans="1:1" ht="9" customHeight="1">
      <c r="A433" s="62"/>
    </row>
    <row r="434" spans="1:1" ht="9" customHeight="1">
      <c r="A434" s="62"/>
    </row>
    <row r="435" spans="1:1" ht="9" customHeight="1">
      <c r="A435" s="62"/>
    </row>
    <row r="436" spans="1:1" ht="9" customHeight="1">
      <c r="A436" s="62"/>
    </row>
    <row r="437" spans="1:1" ht="9" customHeight="1">
      <c r="A437" s="62"/>
    </row>
    <row r="438" spans="1:1" ht="9" customHeight="1">
      <c r="A438" s="62"/>
    </row>
    <row r="439" spans="1:1" ht="9" customHeight="1">
      <c r="A439" s="62"/>
    </row>
    <row r="440" spans="1:1" ht="9" customHeight="1">
      <c r="A440" s="62"/>
    </row>
    <row r="441" spans="1:1" ht="9" customHeight="1">
      <c r="A441" s="62"/>
    </row>
    <row r="442" spans="1:1" ht="9" customHeight="1">
      <c r="A442" s="62"/>
    </row>
    <row r="443" spans="1:1" ht="9" customHeight="1">
      <c r="A443" s="62"/>
    </row>
    <row r="444" spans="1:1" ht="9" customHeight="1">
      <c r="A444" s="62"/>
    </row>
    <row r="445" spans="1:1" ht="9" customHeight="1">
      <c r="A445" s="62"/>
    </row>
    <row r="446" spans="1:1" ht="9" customHeight="1">
      <c r="A446" s="62"/>
    </row>
    <row r="447" spans="1:1" ht="9" customHeight="1">
      <c r="A447" s="62"/>
    </row>
    <row r="448" spans="1:1" ht="9" customHeight="1">
      <c r="A448" s="62"/>
    </row>
    <row r="449" spans="1:1" ht="9" customHeight="1">
      <c r="A449" s="62"/>
    </row>
    <row r="450" spans="1:1" ht="9" customHeight="1">
      <c r="A450" s="62"/>
    </row>
    <row r="451" spans="1:1" ht="9" customHeight="1">
      <c r="A451" s="62"/>
    </row>
    <row r="452" spans="1:1" ht="9" customHeight="1">
      <c r="A452" s="62"/>
    </row>
    <row r="453" spans="1:1" ht="9" customHeight="1">
      <c r="A453" s="62"/>
    </row>
    <row r="454" spans="1:1" ht="9" customHeight="1">
      <c r="A454" s="62"/>
    </row>
    <row r="455" spans="1:1" ht="9" customHeight="1">
      <c r="A455" s="62"/>
    </row>
    <row r="456" spans="1:1" ht="9" customHeight="1">
      <c r="A456" s="62"/>
    </row>
    <row r="457" spans="1:1" ht="9" customHeight="1">
      <c r="A457" s="62"/>
    </row>
    <row r="458" spans="1:1" ht="9" customHeight="1">
      <c r="A458" s="62"/>
    </row>
    <row r="459" spans="1:1" ht="9" customHeight="1">
      <c r="A459" s="62"/>
    </row>
    <row r="460" spans="1:1" ht="9" customHeight="1">
      <c r="A460" s="62"/>
    </row>
    <row r="461" spans="1:1" ht="9" customHeight="1">
      <c r="A461" s="62"/>
    </row>
    <row r="462" spans="1:1" ht="9" customHeight="1">
      <c r="A462" s="62"/>
    </row>
    <row r="463" spans="1:1" ht="9" customHeight="1">
      <c r="A463" s="62"/>
    </row>
    <row r="464" spans="1:1" ht="9" customHeight="1">
      <c r="A464" s="62"/>
    </row>
    <row r="465" spans="1:1" ht="9" customHeight="1">
      <c r="A465" s="62"/>
    </row>
    <row r="466" spans="1:1" ht="9" customHeight="1">
      <c r="A466" s="62"/>
    </row>
    <row r="467" spans="1:1" ht="9" customHeight="1">
      <c r="A467" s="62"/>
    </row>
    <row r="468" spans="1:1" ht="9" customHeight="1">
      <c r="A468" s="62"/>
    </row>
    <row r="469" spans="1:1" ht="9" customHeight="1">
      <c r="A469" s="62"/>
    </row>
    <row r="470" spans="1:1" ht="9" customHeight="1">
      <c r="A470" s="62"/>
    </row>
    <row r="471" spans="1:1" ht="9" customHeight="1">
      <c r="A471" s="62"/>
    </row>
    <row r="472" spans="1:1" ht="9" customHeight="1">
      <c r="A472" s="62"/>
    </row>
    <row r="473" spans="1:1" ht="9" customHeight="1">
      <c r="A473" s="62"/>
    </row>
    <row r="474" spans="1:1" ht="9" customHeight="1">
      <c r="A474" s="62"/>
    </row>
    <row r="475" spans="1:1" ht="9" customHeight="1">
      <c r="A475" s="62"/>
    </row>
    <row r="476" spans="1:1" ht="9" customHeight="1">
      <c r="A476" s="62"/>
    </row>
    <row r="477" spans="1:1" ht="9" customHeight="1">
      <c r="A477" s="62"/>
    </row>
    <row r="478" spans="1:1" ht="9" customHeight="1">
      <c r="A478" s="62"/>
    </row>
    <row r="479" spans="1:1" ht="9" customHeight="1">
      <c r="A479" s="62"/>
    </row>
    <row r="480" spans="1:1" ht="9" customHeight="1">
      <c r="A480" s="62"/>
    </row>
    <row r="481" spans="1:1" ht="9" customHeight="1">
      <c r="A481" s="62"/>
    </row>
    <row r="482" spans="1:1" ht="9" customHeight="1">
      <c r="A482" s="62"/>
    </row>
    <row r="483" spans="1:1" ht="9" customHeight="1">
      <c r="A483" s="62"/>
    </row>
    <row r="484" spans="1:1" ht="9" customHeight="1">
      <c r="A484" s="62"/>
    </row>
    <row r="485" spans="1:1" ht="9" customHeight="1">
      <c r="A485" s="62"/>
    </row>
    <row r="486" spans="1:1" ht="9" customHeight="1">
      <c r="A486" s="62"/>
    </row>
    <row r="487" spans="1:1" ht="9" customHeight="1">
      <c r="A487" s="62"/>
    </row>
    <row r="488" spans="1:1" ht="9" customHeight="1">
      <c r="A488" s="62"/>
    </row>
    <row r="489" spans="1:1" ht="9" customHeight="1">
      <c r="A489" s="62"/>
    </row>
    <row r="490" spans="1:1" ht="9" customHeight="1">
      <c r="A490" s="62"/>
    </row>
    <row r="491" spans="1:1" ht="9" customHeight="1">
      <c r="A491" s="62"/>
    </row>
    <row r="492" spans="1:1" ht="9" customHeight="1">
      <c r="A492" s="62"/>
    </row>
    <row r="493" spans="1:1" ht="9" customHeight="1">
      <c r="A493" s="62"/>
    </row>
    <row r="494" spans="1:1" ht="9" customHeight="1">
      <c r="A494" s="62"/>
    </row>
    <row r="495" spans="1:1" ht="9" customHeight="1">
      <c r="A495" s="62"/>
    </row>
    <row r="496" spans="1:1" ht="9" customHeight="1">
      <c r="A496" s="62"/>
    </row>
  </sheetData>
  <mergeCells count="26">
    <mergeCell ref="B133:B143"/>
    <mergeCell ref="B145:B148"/>
    <mergeCell ref="C149:D149"/>
    <mergeCell ref="C152:S152"/>
    <mergeCell ref="X2:AL2"/>
    <mergeCell ref="Q75:R75"/>
    <mergeCell ref="S75:S76"/>
    <mergeCell ref="B77:B82"/>
    <mergeCell ref="B84:B110"/>
    <mergeCell ref="B112:B123"/>
    <mergeCell ref="B124:B132"/>
    <mergeCell ref="B8:B30"/>
    <mergeCell ref="B31:B63"/>
    <mergeCell ref="B64:B71"/>
    <mergeCell ref="B74:B76"/>
    <mergeCell ref="I74:K75"/>
    <mergeCell ref="M74:O75"/>
    <mergeCell ref="E75:G75"/>
    <mergeCell ref="B2:S2"/>
    <mergeCell ref="B3:S3"/>
    <mergeCell ref="B5:B7"/>
    <mergeCell ref="I5:K6"/>
    <mergeCell ref="M5:O6"/>
    <mergeCell ref="E6:G6"/>
    <mergeCell ref="Q6:R6"/>
    <mergeCell ref="S6:S7"/>
  </mergeCells>
  <pageMargins left="0.7" right="0.7" top="0.75" bottom="0.75" header="0.3" footer="0.3"/>
  <pageSetup paperSize="9" scale="56" orientation="portrait" r:id="rId1"/>
  <rowBreaks count="1" manualBreakCount="1">
    <brk id="72" max="16383" man="1"/>
  </rowBreaks>
  <colBreaks count="1" manualBreakCount="1">
    <brk id="2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2A825-7801-4C4D-9331-96F887664C72}">
  <dimension ref="A1:AB472"/>
  <sheetViews>
    <sheetView view="pageBreakPreview" zoomScaleNormal="115" zoomScaleSheetLayoutView="100" workbookViewId="0">
      <selection sqref="A1:G65536"/>
    </sheetView>
  </sheetViews>
  <sheetFormatPr baseColWidth="10" defaultRowHeight="12.75"/>
  <cols>
    <col min="1" max="1" width="2.5703125" style="91" customWidth="1"/>
    <col min="2" max="2" width="12.7109375" style="362" customWidth="1"/>
    <col min="3" max="3" width="2.28515625" style="62" customWidth="1"/>
    <col min="4" max="4" width="63.85546875" style="62" customWidth="1"/>
    <col min="5" max="6" width="6.28515625" style="1455" customWidth="1"/>
    <col min="7" max="7" width="6.7109375" style="262" bestFit="1" customWidth="1"/>
    <col min="8" max="9" width="11.42578125" style="62"/>
    <col min="10" max="10" width="4.7109375" style="62" customWidth="1"/>
    <col min="11" max="11" width="7.5703125" style="62" bestFit="1" customWidth="1"/>
    <col min="12" max="12" width="2.28515625" style="62" customWidth="1"/>
    <col min="13" max="13" width="26" style="62" customWidth="1"/>
    <col min="14" max="14" width="8"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7" width="6.7109375" style="62" customWidth="1"/>
    <col min="28" max="16384" width="11.42578125" style="62"/>
  </cols>
  <sheetData>
    <row r="1" spans="1:28" ht="12.75" customHeight="1">
      <c r="B1" s="1552" t="s">
        <v>1091</v>
      </c>
      <c r="C1" s="1552"/>
      <c r="D1" s="1552"/>
      <c r="E1" s="1552"/>
      <c r="F1" s="1552"/>
      <c r="G1" s="1552"/>
      <c r="H1" s="82"/>
      <c r="K1" s="1552"/>
      <c r="L1" s="1552"/>
      <c r="M1" s="1552"/>
      <c r="N1" s="1552"/>
      <c r="O1" s="1552"/>
      <c r="P1" s="1552"/>
      <c r="Q1" s="1552"/>
      <c r="R1" s="1552"/>
      <c r="S1" s="1552"/>
      <c r="T1" s="1552"/>
      <c r="U1" s="1552"/>
      <c r="V1" s="1552"/>
      <c r="W1" s="1552"/>
      <c r="X1" s="1552"/>
      <c r="Y1" s="1552"/>
    </row>
    <row r="2" spans="1:28" ht="12.75" customHeight="1">
      <c r="A2" s="313"/>
      <c r="B2" s="1552" t="s">
        <v>55</v>
      </c>
      <c r="C2" s="1552"/>
      <c r="D2" s="1552"/>
      <c r="E2" s="1552"/>
      <c r="F2" s="1552"/>
      <c r="G2" s="1552"/>
      <c r="H2" s="82"/>
      <c r="I2" s="107"/>
      <c r="J2" s="107"/>
      <c r="K2" s="106"/>
      <c r="AA2" s="105"/>
      <c r="AB2" s="105"/>
    </row>
    <row r="3" spans="1:28" ht="3" customHeight="1">
      <c r="D3" s="98"/>
      <c r="E3" s="1486"/>
      <c r="F3" s="1485"/>
      <c r="G3" s="311"/>
      <c r="H3" s="82"/>
      <c r="K3" s="98"/>
    </row>
    <row r="4" spans="1:28" ht="4.5" customHeight="1">
      <c r="B4" s="1558" t="s">
        <v>32</v>
      </c>
      <c r="C4" s="505"/>
      <c r="D4" s="505"/>
      <c r="E4" s="1484"/>
      <c r="F4" s="1484"/>
      <c r="G4" s="1483"/>
      <c r="H4" s="82"/>
      <c r="K4" s="98"/>
    </row>
    <row r="5" spans="1:28" ht="12" customHeight="1">
      <c r="B5" s="1559"/>
      <c r="C5" s="144" t="s">
        <v>230</v>
      </c>
      <c r="D5" s="377"/>
      <c r="E5" s="1589" t="s">
        <v>29</v>
      </c>
      <c r="F5" s="1589" t="s">
        <v>30</v>
      </c>
      <c r="G5" s="1592" t="s">
        <v>6</v>
      </c>
      <c r="H5" s="82"/>
      <c r="I5" s="91"/>
    </row>
    <row r="6" spans="1:28" ht="12" customHeight="1">
      <c r="B6" s="1560"/>
      <c r="C6" s="497"/>
      <c r="D6" s="421"/>
      <c r="E6" s="1590"/>
      <c r="F6" s="1590"/>
      <c r="G6" s="1593"/>
      <c r="H6" s="82"/>
    </row>
    <row r="7" spans="1:28" ht="12" customHeight="1">
      <c r="B7" s="1581">
        <v>1401</v>
      </c>
      <c r="C7" s="391" t="s">
        <v>12</v>
      </c>
      <c r="D7" s="171"/>
      <c r="E7" s="1488">
        <f>SUM(E8,E11,E14,E17,E24,E27)</f>
        <v>171</v>
      </c>
      <c r="F7" s="1480">
        <f>SUM(F8,F11,F14,F17,F24,F27)</f>
        <v>52</v>
      </c>
      <c r="G7" s="1487">
        <f t="shared" ref="G7:G14" si="0">SUM(E7:F7)</f>
        <v>223</v>
      </c>
      <c r="H7" s="82"/>
    </row>
    <row r="8" spans="1:28" ht="12" customHeight="1">
      <c r="A8" s="1481"/>
      <c r="B8" s="1582"/>
      <c r="C8" s="513" t="s">
        <v>13</v>
      </c>
      <c r="D8" s="310"/>
      <c r="E8" s="1480">
        <f>SUM(E9:E10)</f>
        <v>27</v>
      </c>
      <c r="F8" s="1479">
        <f>SUM(F9:F10)</f>
        <v>4</v>
      </c>
      <c r="G8" s="1478">
        <f t="shared" si="0"/>
        <v>31</v>
      </c>
      <c r="H8" s="82"/>
      <c r="I8" s="82"/>
    </row>
    <row r="9" spans="1:28" ht="12" customHeight="1">
      <c r="A9" s="1458"/>
      <c r="B9" s="1578"/>
      <c r="C9" s="479"/>
      <c r="D9" s="66" t="s">
        <v>249</v>
      </c>
      <c r="E9" s="1468">
        <v>27</v>
      </c>
      <c r="F9" s="1468">
        <v>4</v>
      </c>
      <c r="G9" s="493">
        <f t="shared" si="0"/>
        <v>31</v>
      </c>
      <c r="H9" s="82"/>
      <c r="I9" s="1477"/>
    </row>
    <row r="10" spans="1:28" ht="12" customHeight="1">
      <c r="A10" s="1458"/>
      <c r="B10" s="1582"/>
      <c r="C10" s="479"/>
      <c r="D10" s="13" t="s">
        <v>600</v>
      </c>
      <c r="E10" s="1468">
        <v>0</v>
      </c>
      <c r="F10" s="1468">
        <v>0</v>
      </c>
      <c r="G10" s="493">
        <f t="shared" si="0"/>
        <v>0</v>
      </c>
      <c r="H10" s="82"/>
      <c r="I10" s="1477"/>
    </row>
    <row r="11" spans="1:28" ht="12" customHeight="1">
      <c r="A11" s="1458"/>
      <c r="B11" s="1582"/>
      <c r="C11" s="484" t="s">
        <v>14</v>
      </c>
      <c r="D11" s="98"/>
      <c r="E11" s="1461">
        <f>SUM(E12:E13)</f>
        <v>63</v>
      </c>
      <c r="F11" s="1461">
        <f>SUM(F12:F13)</f>
        <v>20</v>
      </c>
      <c r="G11" s="486">
        <f t="shared" si="0"/>
        <v>83</v>
      </c>
      <c r="H11" s="82"/>
      <c r="I11" s="1477"/>
    </row>
    <row r="12" spans="1:28" ht="12" customHeight="1">
      <c r="A12" s="1458"/>
      <c r="B12" s="1582"/>
      <c r="C12" s="479"/>
      <c r="D12" s="98" t="s">
        <v>259</v>
      </c>
      <c r="E12" s="1468">
        <v>44</v>
      </c>
      <c r="F12" s="1468">
        <v>11</v>
      </c>
      <c r="G12" s="493">
        <f t="shared" si="0"/>
        <v>55</v>
      </c>
      <c r="H12" s="82"/>
      <c r="I12" s="1477"/>
      <c r="K12" s="1"/>
    </row>
    <row r="13" spans="1:28" ht="12" customHeight="1">
      <c r="A13" s="1458"/>
      <c r="B13" s="1582"/>
      <c r="C13" s="479"/>
      <c r="D13" s="98" t="s">
        <v>258</v>
      </c>
      <c r="E13" s="1468">
        <v>19</v>
      </c>
      <c r="F13" s="1468">
        <v>9</v>
      </c>
      <c r="G13" s="493">
        <f t="shared" si="0"/>
        <v>28</v>
      </c>
      <c r="H13" s="82"/>
      <c r="I13" s="1477"/>
    </row>
    <row r="14" spans="1:28" ht="12" customHeight="1">
      <c r="A14" s="1458"/>
      <c r="B14" s="1582"/>
      <c r="C14" s="484" t="s">
        <v>15</v>
      </c>
      <c r="D14" s="98"/>
      <c r="E14" s="1461">
        <f>SUM(E15:E16)</f>
        <v>22</v>
      </c>
      <c r="F14" s="1461">
        <f>SUM(F16:F16)</f>
        <v>4</v>
      </c>
      <c r="G14" s="486">
        <f t="shared" si="0"/>
        <v>26</v>
      </c>
      <c r="H14" s="82"/>
      <c r="I14" s="82"/>
    </row>
    <row r="15" spans="1:28" ht="12" customHeight="1">
      <c r="A15" s="1458"/>
      <c r="B15" s="1582"/>
      <c r="C15" s="484"/>
      <c r="D15" s="98" t="s">
        <v>257</v>
      </c>
      <c r="E15" s="1464">
        <v>0</v>
      </c>
      <c r="F15" s="1464">
        <v>0</v>
      </c>
      <c r="G15" s="486">
        <v>0</v>
      </c>
      <c r="H15" s="82"/>
      <c r="I15" s="82"/>
    </row>
    <row r="16" spans="1:28" ht="12" customHeight="1">
      <c r="A16" s="1458"/>
      <c r="B16" s="1582"/>
      <c r="C16" s="479"/>
      <c r="D16" s="98" t="s">
        <v>256</v>
      </c>
      <c r="E16" s="1464">
        <v>22</v>
      </c>
      <c r="F16" s="1464">
        <v>4</v>
      </c>
      <c r="G16" s="493">
        <f t="shared" ref="G16:G47" si="1">SUM(E16:F16)</f>
        <v>26</v>
      </c>
      <c r="H16" s="82"/>
      <c r="I16" s="82"/>
    </row>
    <row r="17" spans="1:9" ht="12" customHeight="1">
      <c r="A17" s="1458"/>
      <c r="B17" s="1582"/>
      <c r="C17" s="512" t="s">
        <v>36</v>
      </c>
      <c r="D17" s="156"/>
      <c r="E17" s="1461">
        <f>SUM(E18:E23)</f>
        <v>32</v>
      </c>
      <c r="F17" s="1461">
        <f>SUM(F18:F23)</f>
        <v>10</v>
      </c>
      <c r="G17" s="486">
        <f t="shared" si="1"/>
        <v>42</v>
      </c>
      <c r="H17" s="82"/>
      <c r="I17" s="82"/>
    </row>
    <row r="18" spans="1:9" ht="12" customHeight="1">
      <c r="A18" s="1458"/>
      <c r="B18" s="1582"/>
      <c r="C18" s="479"/>
      <c r="D18" s="98" t="s">
        <v>250</v>
      </c>
      <c r="E18" s="1468">
        <v>8</v>
      </c>
      <c r="F18" s="1468">
        <v>3</v>
      </c>
      <c r="G18" s="493">
        <f t="shared" si="1"/>
        <v>11</v>
      </c>
      <c r="H18" s="82"/>
      <c r="I18" s="82"/>
    </row>
    <row r="19" spans="1:9" ht="12" customHeight="1">
      <c r="A19" s="1458"/>
      <c r="B19" s="1582"/>
      <c r="C19" s="479"/>
      <c r="D19" s="98" t="s">
        <v>255</v>
      </c>
      <c r="E19" s="1468">
        <v>3</v>
      </c>
      <c r="F19" s="1468">
        <v>1</v>
      </c>
      <c r="G19" s="493">
        <f t="shared" si="1"/>
        <v>4</v>
      </c>
      <c r="H19" s="82"/>
      <c r="I19" s="82"/>
    </row>
    <row r="20" spans="1:9" ht="12" customHeight="1">
      <c r="A20" s="1458"/>
      <c r="B20" s="1582"/>
      <c r="C20" s="479"/>
      <c r="D20" s="98" t="s">
        <v>265</v>
      </c>
      <c r="E20" s="1468">
        <v>2</v>
      </c>
      <c r="F20" s="1468">
        <v>2</v>
      </c>
      <c r="G20" s="493">
        <f t="shared" si="1"/>
        <v>4</v>
      </c>
      <c r="H20" s="82"/>
      <c r="I20" s="82"/>
    </row>
    <row r="21" spans="1:9" ht="12" customHeight="1">
      <c r="A21" s="1458"/>
      <c r="B21" s="1582"/>
      <c r="C21" s="479"/>
      <c r="D21" s="98" t="s">
        <v>253</v>
      </c>
      <c r="E21" s="1468">
        <v>9</v>
      </c>
      <c r="F21" s="1468">
        <v>4</v>
      </c>
      <c r="G21" s="493">
        <f t="shared" si="1"/>
        <v>13</v>
      </c>
      <c r="H21" s="82"/>
      <c r="I21" s="82"/>
    </row>
    <row r="22" spans="1:9" ht="12" customHeight="1">
      <c r="A22" s="1458"/>
      <c r="B22" s="1582"/>
      <c r="C22" s="479"/>
      <c r="D22" s="98" t="s">
        <v>252</v>
      </c>
      <c r="E22" s="1468">
        <v>10</v>
      </c>
      <c r="F22" s="1468">
        <v>0</v>
      </c>
      <c r="G22" s="493">
        <f t="shared" si="1"/>
        <v>10</v>
      </c>
      <c r="H22" s="82"/>
      <c r="I22" s="82"/>
    </row>
    <row r="23" spans="1:9" ht="12" customHeight="1">
      <c r="A23" s="1458"/>
      <c r="B23" s="1582"/>
      <c r="C23" s="479"/>
      <c r="D23" s="13" t="s">
        <v>251</v>
      </c>
      <c r="E23" s="1468">
        <v>0</v>
      </c>
      <c r="F23" s="1468">
        <v>0</v>
      </c>
      <c r="G23" s="493">
        <f t="shared" si="1"/>
        <v>0</v>
      </c>
      <c r="H23" s="82"/>
      <c r="I23" s="82"/>
    </row>
    <row r="24" spans="1:9" ht="12" customHeight="1">
      <c r="A24" s="1458"/>
      <c r="B24" s="1582"/>
      <c r="C24" s="512" t="s">
        <v>37</v>
      </c>
      <c r="D24" s="98"/>
      <c r="E24" s="1461">
        <f>SUM(E25:E26)</f>
        <v>15</v>
      </c>
      <c r="F24" s="1461">
        <f>SUM(F25:F26)</f>
        <v>8</v>
      </c>
      <c r="G24" s="486">
        <f t="shared" si="1"/>
        <v>23</v>
      </c>
      <c r="H24" s="82"/>
      <c r="I24" s="82"/>
    </row>
    <row r="25" spans="1:9" ht="12" customHeight="1">
      <c r="A25" s="1458"/>
      <c r="B25" s="1582"/>
      <c r="C25" s="479"/>
      <c r="D25" s="98" t="s">
        <v>250</v>
      </c>
      <c r="E25" s="1468">
        <v>6</v>
      </c>
      <c r="F25" s="1468">
        <v>7</v>
      </c>
      <c r="G25" s="493">
        <f t="shared" si="1"/>
        <v>13</v>
      </c>
      <c r="H25" s="82"/>
      <c r="I25" s="82"/>
    </row>
    <row r="26" spans="1:9" ht="12" customHeight="1">
      <c r="A26" s="1458"/>
      <c r="B26" s="1582"/>
      <c r="C26" s="479"/>
      <c r="D26" s="13" t="s">
        <v>249</v>
      </c>
      <c r="E26" s="1468">
        <v>9</v>
      </c>
      <c r="F26" s="1468">
        <v>1</v>
      </c>
      <c r="G26" s="493">
        <f t="shared" si="1"/>
        <v>10</v>
      </c>
      <c r="H26" s="82"/>
      <c r="I26" s="82"/>
    </row>
    <row r="27" spans="1:9" ht="12.75" customHeight="1">
      <c r="A27" s="1458"/>
      <c r="B27" s="1582"/>
      <c r="C27" s="484" t="s">
        <v>72</v>
      </c>
      <c r="D27" s="98"/>
      <c r="E27" s="1461">
        <f>SUM(E28)</f>
        <v>12</v>
      </c>
      <c r="F27" s="1461">
        <f>SUM(F28)</f>
        <v>6</v>
      </c>
      <c r="G27" s="486">
        <f t="shared" si="1"/>
        <v>18</v>
      </c>
      <c r="H27" s="82"/>
      <c r="I27" s="82"/>
    </row>
    <row r="28" spans="1:9" ht="12.75" customHeight="1">
      <c r="A28" s="1458"/>
      <c r="B28" s="1582"/>
      <c r="C28" s="479"/>
      <c r="D28" s="98" t="s">
        <v>248</v>
      </c>
      <c r="E28" s="1468">
        <v>12</v>
      </c>
      <c r="F28" s="1468">
        <v>6</v>
      </c>
      <c r="G28" s="493">
        <f t="shared" si="1"/>
        <v>18</v>
      </c>
      <c r="H28" s="82"/>
      <c r="I28" s="82"/>
    </row>
    <row r="29" spans="1:9" ht="12.75" customHeight="1">
      <c r="A29" s="1458"/>
      <c r="B29" s="1581">
        <v>1402</v>
      </c>
      <c r="C29" s="139" t="s">
        <v>16</v>
      </c>
      <c r="D29" s="145"/>
      <c r="E29" s="1466">
        <f>SUM(E30,E35,E38,E43,E46,E50,E53,E57)</f>
        <v>269</v>
      </c>
      <c r="F29" s="1466">
        <f>SUM(F30,F35,F38,F43,F46,F50,F53,F57)</f>
        <v>319</v>
      </c>
      <c r="G29" s="472">
        <f t="shared" si="1"/>
        <v>588</v>
      </c>
      <c r="H29" s="82"/>
      <c r="I29" s="82"/>
    </row>
    <row r="30" spans="1:9" ht="12" customHeight="1">
      <c r="A30" s="1458"/>
      <c r="B30" s="1582"/>
      <c r="C30" s="484" t="s">
        <v>96</v>
      </c>
      <c r="D30" s="98"/>
      <c r="E30" s="1463">
        <f>SUM(E31:E34)</f>
        <v>154</v>
      </c>
      <c r="F30" s="1463">
        <f>SUM(F31:F34)</f>
        <v>180</v>
      </c>
      <c r="G30" s="486">
        <f t="shared" si="1"/>
        <v>334</v>
      </c>
      <c r="H30" s="82"/>
      <c r="I30" s="82"/>
    </row>
    <row r="31" spans="1:9" ht="12" customHeight="1">
      <c r="A31" s="1458"/>
      <c r="B31" s="1582"/>
      <c r="C31" s="479"/>
      <c r="D31" s="98" t="s">
        <v>240</v>
      </c>
      <c r="E31" s="1462">
        <v>60</v>
      </c>
      <c r="F31" s="1462">
        <v>68</v>
      </c>
      <c r="G31" s="493">
        <f t="shared" si="1"/>
        <v>128</v>
      </c>
      <c r="H31" s="82"/>
      <c r="I31" s="82"/>
    </row>
    <row r="32" spans="1:9" ht="12" customHeight="1">
      <c r="A32" s="1458"/>
      <c r="B32" s="1582"/>
      <c r="C32" s="479"/>
      <c r="D32" s="98" t="s">
        <v>239</v>
      </c>
      <c r="E32" s="1462">
        <v>35</v>
      </c>
      <c r="F32" s="1462">
        <v>50</v>
      </c>
      <c r="G32" s="493">
        <f t="shared" si="1"/>
        <v>85</v>
      </c>
      <c r="H32" s="82"/>
      <c r="I32" s="82"/>
    </row>
    <row r="33" spans="1:9" ht="12" customHeight="1">
      <c r="A33" s="1458"/>
      <c r="B33" s="1582"/>
      <c r="C33" s="479"/>
      <c r="D33" s="98" t="s">
        <v>247</v>
      </c>
      <c r="E33" s="1462">
        <v>21</v>
      </c>
      <c r="F33" s="1462">
        <v>48</v>
      </c>
      <c r="G33" s="493">
        <f t="shared" si="1"/>
        <v>69</v>
      </c>
      <c r="H33" s="82"/>
      <c r="I33" s="82"/>
    </row>
    <row r="34" spans="1:9" ht="12" customHeight="1">
      <c r="A34" s="1458"/>
      <c r="B34" s="1582"/>
      <c r="C34" s="479"/>
      <c r="D34" s="98" t="s">
        <v>245</v>
      </c>
      <c r="E34" s="1462">
        <v>38</v>
      </c>
      <c r="F34" s="1462">
        <v>14</v>
      </c>
      <c r="G34" s="493">
        <f t="shared" si="1"/>
        <v>52</v>
      </c>
      <c r="H34" s="82"/>
      <c r="I34" s="82"/>
    </row>
    <row r="35" spans="1:9" ht="12" customHeight="1">
      <c r="A35" s="1458"/>
      <c r="B35" s="1582"/>
      <c r="C35" s="484" t="s">
        <v>116</v>
      </c>
      <c r="D35" s="98"/>
      <c r="E35" s="1463">
        <f>SUM(E36:E37)</f>
        <v>45</v>
      </c>
      <c r="F35" s="1463">
        <f>SUM(F36:F37)</f>
        <v>41</v>
      </c>
      <c r="G35" s="486">
        <f t="shared" si="1"/>
        <v>86</v>
      </c>
      <c r="H35" s="82"/>
      <c r="I35" s="82"/>
    </row>
    <row r="36" spans="1:9" ht="12" customHeight="1">
      <c r="A36" s="1458"/>
      <c r="B36" s="1582"/>
      <c r="C36" s="479"/>
      <c r="D36" s="98" t="s">
        <v>239</v>
      </c>
      <c r="E36" s="1462">
        <v>21</v>
      </c>
      <c r="F36" s="1462">
        <v>31</v>
      </c>
      <c r="G36" s="493">
        <f t="shared" si="1"/>
        <v>52</v>
      </c>
      <c r="H36" s="82"/>
      <c r="I36" s="82"/>
    </row>
    <row r="37" spans="1:9" ht="12" customHeight="1">
      <c r="A37" s="1458"/>
      <c r="B37" s="1582"/>
      <c r="C37" s="479"/>
      <c r="D37" s="98" t="s">
        <v>245</v>
      </c>
      <c r="E37" s="1462">
        <v>24</v>
      </c>
      <c r="F37" s="1462">
        <v>10</v>
      </c>
      <c r="G37" s="493">
        <f t="shared" si="1"/>
        <v>34</v>
      </c>
      <c r="H37" s="82"/>
      <c r="I37" s="82"/>
    </row>
    <row r="38" spans="1:9" ht="12" customHeight="1">
      <c r="A38" s="1458"/>
      <c r="B38" s="1582"/>
      <c r="C38" s="484" t="s">
        <v>70</v>
      </c>
      <c r="D38" s="98"/>
      <c r="E38" s="1463">
        <f>SUM(E39:E42)</f>
        <v>34</v>
      </c>
      <c r="F38" s="1463">
        <f>SUM(F39:F42)</f>
        <v>55</v>
      </c>
      <c r="G38" s="486">
        <f t="shared" si="1"/>
        <v>89</v>
      </c>
      <c r="H38" s="82"/>
      <c r="I38" s="82"/>
    </row>
    <row r="39" spans="1:9" ht="12" customHeight="1">
      <c r="A39" s="1458"/>
      <c r="B39" s="1582"/>
      <c r="C39" s="479"/>
      <c r="D39" s="98" t="s">
        <v>240</v>
      </c>
      <c r="E39" s="1462">
        <v>6</v>
      </c>
      <c r="F39" s="1462">
        <v>14</v>
      </c>
      <c r="G39" s="493">
        <f t="shared" si="1"/>
        <v>20</v>
      </c>
      <c r="H39" s="82"/>
      <c r="I39" s="82"/>
    </row>
    <row r="40" spans="1:9" ht="12" customHeight="1">
      <c r="A40" s="1458"/>
      <c r="B40" s="1582"/>
      <c r="C40" s="479"/>
      <c r="D40" s="98" t="s">
        <v>244</v>
      </c>
      <c r="E40" s="1462">
        <v>16</v>
      </c>
      <c r="F40" s="1462">
        <v>5</v>
      </c>
      <c r="G40" s="493">
        <f t="shared" si="1"/>
        <v>21</v>
      </c>
      <c r="H40" s="82"/>
      <c r="I40" s="82"/>
    </row>
    <row r="41" spans="1:9" ht="12" customHeight="1">
      <c r="A41" s="1458"/>
      <c r="B41" s="1582"/>
      <c r="C41" s="479"/>
      <c r="D41" s="98" t="s">
        <v>243</v>
      </c>
      <c r="E41" s="1462">
        <v>4</v>
      </c>
      <c r="F41" s="1462">
        <v>10</v>
      </c>
      <c r="G41" s="493">
        <f t="shared" si="1"/>
        <v>14</v>
      </c>
      <c r="H41" s="82"/>
      <c r="I41" s="82"/>
    </row>
    <row r="42" spans="1:9" ht="12" customHeight="1">
      <c r="A42" s="1458"/>
      <c r="B42" s="1582"/>
      <c r="C42" s="479"/>
      <c r="D42" s="98" t="s">
        <v>238</v>
      </c>
      <c r="E42" s="1462">
        <v>8</v>
      </c>
      <c r="F42" s="1462">
        <v>26</v>
      </c>
      <c r="G42" s="493">
        <f t="shared" si="1"/>
        <v>34</v>
      </c>
      <c r="H42" s="82"/>
      <c r="I42" s="82"/>
    </row>
    <row r="43" spans="1:9" ht="12" customHeight="1">
      <c r="A43" s="1458"/>
      <c r="B43" s="1582"/>
      <c r="C43" s="484" t="s">
        <v>129</v>
      </c>
      <c r="D43" s="98"/>
      <c r="E43" s="1463">
        <f>SUM(E44:E45)</f>
        <v>33</v>
      </c>
      <c r="F43" s="1463">
        <f>SUM(F44:F45)</f>
        <v>34</v>
      </c>
      <c r="G43" s="486">
        <f t="shared" si="1"/>
        <v>67</v>
      </c>
      <c r="H43" s="82"/>
      <c r="I43" s="82"/>
    </row>
    <row r="44" spans="1:9" ht="12" customHeight="1">
      <c r="A44" s="1458"/>
      <c r="B44" s="1582"/>
      <c r="C44" s="479"/>
      <c r="D44" s="98" t="s">
        <v>240</v>
      </c>
      <c r="E44" s="1462">
        <v>19</v>
      </c>
      <c r="F44" s="1462">
        <v>22</v>
      </c>
      <c r="G44" s="493">
        <f t="shared" si="1"/>
        <v>41</v>
      </c>
      <c r="H44" s="82"/>
      <c r="I44" s="82"/>
    </row>
    <row r="45" spans="1:9" ht="12" customHeight="1">
      <c r="A45" s="1458"/>
      <c r="B45" s="1582"/>
      <c r="C45" s="479"/>
      <c r="D45" s="98" t="s">
        <v>239</v>
      </c>
      <c r="E45" s="1462">
        <v>14</v>
      </c>
      <c r="F45" s="1462">
        <v>12</v>
      </c>
      <c r="G45" s="493">
        <f t="shared" si="1"/>
        <v>26</v>
      </c>
      <c r="H45" s="82"/>
      <c r="I45" s="82"/>
    </row>
    <row r="46" spans="1:9" ht="12" customHeight="1">
      <c r="A46" s="1458"/>
      <c r="B46" s="1582"/>
      <c r="C46" s="484" t="s">
        <v>128</v>
      </c>
      <c r="D46" s="98"/>
      <c r="E46" s="1463">
        <f>SUM(E47:E49)</f>
        <v>0</v>
      </c>
      <c r="F46" s="1463">
        <f>SUM(F47:F49)</f>
        <v>0</v>
      </c>
      <c r="G46" s="486">
        <f t="shared" si="1"/>
        <v>0</v>
      </c>
      <c r="H46" s="82"/>
      <c r="I46" s="82"/>
    </row>
    <row r="47" spans="1:9" ht="12" customHeight="1">
      <c r="A47" s="1458"/>
      <c r="B47" s="1582"/>
      <c r="C47" s="479"/>
      <c r="D47" s="98" t="s">
        <v>240</v>
      </c>
      <c r="E47" s="1462">
        <v>0</v>
      </c>
      <c r="F47" s="1462">
        <v>0</v>
      </c>
      <c r="G47" s="493">
        <f t="shared" si="1"/>
        <v>0</v>
      </c>
      <c r="H47" s="82"/>
      <c r="I47" s="82"/>
    </row>
    <row r="48" spans="1:9" ht="12" customHeight="1">
      <c r="A48" s="1458"/>
      <c r="B48" s="1582"/>
      <c r="C48" s="479"/>
      <c r="D48" s="98" t="s">
        <v>1092</v>
      </c>
      <c r="E48" s="1462">
        <v>0</v>
      </c>
      <c r="F48" s="1462">
        <v>0</v>
      </c>
      <c r="G48" s="493">
        <f t="shared" ref="G48:G66" si="2">SUM(E48:F48)</f>
        <v>0</v>
      </c>
      <c r="H48" s="82"/>
      <c r="I48" s="82"/>
    </row>
    <row r="49" spans="1:9" ht="12" customHeight="1">
      <c r="A49" s="1458"/>
      <c r="B49" s="1582"/>
      <c r="C49" s="479"/>
      <c r="D49" s="98" t="s">
        <v>239</v>
      </c>
      <c r="E49" s="1462">
        <v>0</v>
      </c>
      <c r="F49" s="1462">
        <v>0</v>
      </c>
      <c r="G49" s="493">
        <f t="shared" si="2"/>
        <v>0</v>
      </c>
      <c r="H49" s="82"/>
      <c r="I49" s="82"/>
    </row>
    <row r="50" spans="1:9" ht="12" customHeight="1">
      <c r="A50" s="1458"/>
      <c r="B50" s="1582"/>
      <c r="C50" s="484" t="s">
        <v>65</v>
      </c>
      <c r="D50" s="98"/>
      <c r="E50" s="1463">
        <f>SUM(E51:E52)</f>
        <v>0</v>
      </c>
      <c r="F50" s="1463">
        <f>SUM(F51:F52)</f>
        <v>1</v>
      </c>
      <c r="G50" s="486">
        <f t="shared" si="2"/>
        <v>1</v>
      </c>
      <c r="H50" s="82"/>
      <c r="I50" s="82"/>
    </row>
    <row r="51" spans="1:9" ht="12" customHeight="1">
      <c r="A51" s="1458"/>
      <c r="B51" s="1582"/>
      <c r="C51" s="479"/>
      <c r="D51" s="98" t="s">
        <v>240</v>
      </c>
      <c r="E51" s="1462">
        <v>0</v>
      </c>
      <c r="F51" s="1462">
        <v>0</v>
      </c>
      <c r="G51" s="493">
        <f t="shared" si="2"/>
        <v>0</v>
      </c>
      <c r="H51" s="82"/>
      <c r="I51" s="82"/>
    </row>
    <row r="52" spans="1:9" ht="12" customHeight="1">
      <c r="A52" s="1458"/>
      <c r="B52" s="1582"/>
      <c r="C52" s="479"/>
      <c r="D52" s="98" t="s">
        <v>239</v>
      </c>
      <c r="E52" s="1462">
        <v>0</v>
      </c>
      <c r="F52" s="1462">
        <v>1</v>
      </c>
      <c r="G52" s="493">
        <f t="shared" si="2"/>
        <v>1</v>
      </c>
      <c r="H52" s="82"/>
      <c r="I52" s="82"/>
    </row>
    <row r="53" spans="1:9" ht="12" customHeight="1">
      <c r="A53" s="1458"/>
      <c r="B53" s="1582"/>
      <c r="C53" s="484" t="s">
        <v>127</v>
      </c>
      <c r="D53" s="98"/>
      <c r="E53" s="1463">
        <f>SUM(E54:E56)</f>
        <v>0</v>
      </c>
      <c r="F53" s="1463">
        <f>SUM(F54:F56)</f>
        <v>0</v>
      </c>
      <c r="G53" s="486">
        <f t="shared" si="2"/>
        <v>0</v>
      </c>
      <c r="H53" s="82"/>
      <c r="I53" s="82"/>
    </row>
    <row r="54" spans="1:9" ht="12" customHeight="1">
      <c r="A54" s="1458"/>
      <c r="B54" s="1582"/>
      <c r="C54" s="366"/>
      <c r="D54" s="98" t="s">
        <v>240</v>
      </c>
      <c r="E54" s="1462">
        <v>0</v>
      </c>
      <c r="F54" s="1462">
        <v>0</v>
      </c>
      <c r="G54" s="493">
        <f t="shared" si="2"/>
        <v>0</v>
      </c>
      <c r="H54" s="82"/>
      <c r="I54" s="82"/>
    </row>
    <row r="55" spans="1:9" ht="12" customHeight="1">
      <c r="A55" s="1458"/>
      <c r="B55" s="1582"/>
      <c r="C55" s="366"/>
      <c r="D55" s="98" t="s">
        <v>239</v>
      </c>
      <c r="E55" s="1462">
        <v>0</v>
      </c>
      <c r="F55" s="1462">
        <v>0</v>
      </c>
      <c r="G55" s="493">
        <f t="shared" si="2"/>
        <v>0</v>
      </c>
      <c r="H55" s="82"/>
      <c r="I55" s="82"/>
    </row>
    <row r="56" spans="1:9" ht="12" customHeight="1">
      <c r="A56" s="1458"/>
      <c r="B56" s="1582"/>
      <c r="C56" s="366"/>
      <c r="D56" s="98" t="s">
        <v>238</v>
      </c>
      <c r="E56" s="1462">
        <v>0</v>
      </c>
      <c r="F56" s="1462">
        <v>0</v>
      </c>
      <c r="G56" s="493">
        <f t="shared" si="2"/>
        <v>0</v>
      </c>
      <c r="H56" s="82"/>
      <c r="I56" s="82"/>
    </row>
    <row r="57" spans="1:9" ht="12" customHeight="1">
      <c r="A57" s="1458"/>
      <c r="B57" s="1582"/>
      <c r="C57" s="484" t="s">
        <v>38</v>
      </c>
      <c r="D57" s="144"/>
      <c r="E57" s="1463">
        <f>SUM(E58)</f>
        <v>3</v>
      </c>
      <c r="F57" s="1463">
        <f>SUM(F58)</f>
        <v>8</v>
      </c>
      <c r="G57" s="486">
        <f t="shared" si="2"/>
        <v>11</v>
      </c>
      <c r="H57" s="82"/>
      <c r="I57" s="82"/>
    </row>
    <row r="58" spans="1:9" ht="12" customHeight="1">
      <c r="A58" s="1458"/>
      <c r="B58" s="1583"/>
      <c r="C58" s="479"/>
      <c r="D58" s="98" t="s">
        <v>237</v>
      </c>
      <c r="E58" s="1465">
        <v>3</v>
      </c>
      <c r="F58" s="1465">
        <v>8</v>
      </c>
      <c r="G58" s="493">
        <f t="shared" si="2"/>
        <v>11</v>
      </c>
      <c r="H58" s="82"/>
      <c r="I58" s="82"/>
    </row>
    <row r="59" spans="1:9" ht="12.75" customHeight="1">
      <c r="A59" s="1458"/>
      <c r="B59" s="1581">
        <v>1403</v>
      </c>
      <c r="C59" s="139" t="s">
        <v>17</v>
      </c>
      <c r="D59" s="145"/>
      <c r="E59" s="1466">
        <f>SUM(E60+E62+E64)</f>
        <v>19</v>
      </c>
      <c r="F59" s="1466">
        <f>SUM(F60+F62+F64)</f>
        <v>27</v>
      </c>
      <c r="G59" s="472">
        <f t="shared" si="2"/>
        <v>46</v>
      </c>
      <c r="H59" s="82"/>
      <c r="I59" s="82"/>
    </row>
    <row r="60" spans="1:9" ht="12.75" customHeight="1">
      <c r="A60" s="1458"/>
      <c r="B60" s="1582"/>
      <c r="C60" s="484" t="s">
        <v>39</v>
      </c>
      <c r="D60" s="98"/>
      <c r="E60" s="1461">
        <f>SUM(E61:E61)</f>
        <v>9</v>
      </c>
      <c r="F60" s="1461">
        <f>SUM(F61:F61)</f>
        <v>15</v>
      </c>
      <c r="G60" s="486">
        <f t="shared" si="2"/>
        <v>24</v>
      </c>
      <c r="H60" s="82"/>
      <c r="I60" s="82"/>
    </row>
    <row r="61" spans="1:9" ht="12.75" customHeight="1">
      <c r="A61" s="1458"/>
      <c r="B61" s="1582"/>
      <c r="C61" s="479"/>
      <c r="D61" s="98" t="s">
        <v>234</v>
      </c>
      <c r="E61" s="1464">
        <v>9</v>
      </c>
      <c r="F61" s="1464">
        <v>15</v>
      </c>
      <c r="G61" s="493">
        <f t="shared" si="2"/>
        <v>24</v>
      </c>
      <c r="H61" s="82"/>
      <c r="I61" s="82"/>
    </row>
    <row r="62" spans="1:9" ht="12.75" customHeight="1">
      <c r="A62" s="1458"/>
      <c r="B62" s="1582"/>
      <c r="C62" s="484" t="s">
        <v>18</v>
      </c>
      <c r="D62" s="98"/>
      <c r="E62" s="1463">
        <f>SUM(E63)</f>
        <v>3</v>
      </c>
      <c r="F62" s="1463">
        <f>SUM(F63)</f>
        <v>5</v>
      </c>
      <c r="G62" s="486">
        <f t="shared" si="2"/>
        <v>8</v>
      </c>
      <c r="H62" s="82"/>
      <c r="I62" s="82"/>
    </row>
    <row r="63" spans="1:9" ht="12.75" customHeight="1">
      <c r="A63" s="1458"/>
      <c r="B63" s="1582"/>
      <c r="C63" s="479"/>
      <c r="D63" s="98" t="s">
        <v>234</v>
      </c>
      <c r="E63" s="1464">
        <v>3</v>
      </c>
      <c r="F63" s="1464">
        <v>5</v>
      </c>
      <c r="G63" s="493">
        <f t="shared" si="2"/>
        <v>8</v>
      </c>
      <c r="H63" s="82"/>
      <c r="I63" s="82"/>
    </row>
    <row r="64" spans="1:9" ht="12.75" customHeight="1">
      <c r="A64" s="1458"/>
      <c r="B64" s="1582"/>
      <c r="C64" s="484" t="s">
        <v>19</v>
      </c>
      <c r="D64" s="98"/>
      <c r="E64" s="1463">
        <f>SUM(E65:E66)</f>
        <v>7</v>
      </c>
      <c r="F64" s="1463">
        <f>SUM(F65:F66)</f>
        <v>7</v>
      </c>
      <c r="G64" s="486">
        <f t="shared" si="2"/>
        <v>14</v>
      </c>
      <c r="H64" s="82"/>
      <c r="I64" s="82"/>
    </row>
    <row r="65" spans="1:11" ht="12.75" customHeight="1">
      <c r="A65" s="1458"/>
      <c r="B65" s="1578"/>
      <c r="C65" s="479"/>
      <c r="D65" s="98" t="s">
        <v>234</v>
      </c>
      <c r="E65" s="1465">
        <v>7</v>
      </c>
      <c r="F65" s="1465">
        <v>7</v>
      </c>
      <c r="G65" s="493">
        <f t="shared" si="2"/>
        <v>14</v>
      </c>
      <c r="H65" s="82"/>
      <c r="I65" s="82"/>
    </row>
    <row r="66" spans="1:11" ht="12.75" customHeight="1">
      <c r="A66" s="1458"/>
      <c r="B66" s="1586"/>
      <c r="C66" s="495"/>
      <c r="D66" s="163" t="s">
        <v>233</v>
      </c>
      <c r="E66" s="1476">
        <v>0</v>
      </c>
      <c r="F66" s="1476">
        <v>0</v>
      </c>
      <c r="G66" s="1475">
        <f t="shared" si="2"/>
        <v>0</v>
      </c>
      <c r="H66" s="82"/>
      <c r="I66" s="82"/>
    </row>
    <row r="67" spans="1:11" ht="12" customHeight="1">
      <c r="A67" s="1458"/>
      <c r="C67" s="507"/>
      <c r="D67" s="98"/>
      <c r="E67" s="1474"/>
      <c r="F67" s="1474"/>
      <c r="G67" s="105" t="s">
        <v>232</v>
      </c>
      <c r="H67" s="82"/>
      <c r="I67" s="82"/>
    </row>
    <row r="68" spans="1:11" ht="12" customHeight="1">
      <c r="A68" s="1458"/>
      <c r="C68" s="507"/>
      <c r="D68" s="98"/>
      <c r="E68" s="1474"/>
      <c r="F68" s="1473"/>
      <c r="G68" s="1473" t="s">
        <v>776</v>
      </c>
    </row>
    <row r="69" spans="1:11" ht="4.5" customHeight="1">
      <c r="A69" s="1458"/>
      <c r="B69" s="1558" t="s">
        <v>32</v>
      </c>
      <c r="C69" s="505"/>
      <c r="D69" s="505"/>
      <c r="E69" s="1472"/>
      <c r="F69" s="1472"/>
      <c r="G69" s="1471"/>
      <c r="H69" s="82"/>
      <c r="K69" s="98"/>
    </row>
    <row r="70" spans="1:11" ht="12" customHeight="1">
      <c r="A70" s="1458"/>
      <c r="B70" s="1559"/>
      <c r="C70" s="144" t="s">
        <v>230</v>
      </c>
      <c r="D70" s="377"/>
      <c r="E70" s="1589" t="s">
        <v>29</v>
      </c>
      <c r="F70" s="1589" t="s">
        <v>30</v>
      </c>
      <c r="G70" s="1592" t="s">
        <v>6</v>
      </c>
      <c r="H70" s="82"/>
      <c r="I70" s="91"/>
    </row>
    <row r="71" spans="1:11" ht="12" customHeight="1">
      <c r="A71" s="1458"/>
      <c r="B71" s="1560"/>
      <c r="C71" s="497"/>
      <c r="D71" s="421"/>
      <c r="E71" s="1590"/>
      <c r="F71" s="1590"/>
      <c r="G71" s="1593"/>
      <c r="H71" s="82"/>
    </row>
    <row r="72" spans="1:11">
      <c r="A72" s="1458"/>
      <c r="B72" s="1570">
        <v>1404</v>
      </c>
      <c r="C72" s="139" t="s">
        <v>40</v>
      </c>
      <c r="D72" s="145"/>
      <c r="E72" s="1461">
        <f>SUM(E73,E75)</f>
        <v>126</v>
      </c>
      <c r="F72" s="1461">
        <f>SUM(F73,F75)</f>
        <v>33</v>
      </c>
      <c r="G72" s="1469">
        <f t="shared" ref="G72:G103" si="3">SUM(E72:F72)</f>
        <v>159</v>
      </c>
    </row>
    <row r="73" spans="1:11" ht="12.75" customHeight="1">
      <c r="A73" s="1458"/>
      <c r="B73" s="1573"/>
      <c r="C73" s="484" t="s">
        <v>115</v>
      </c>
      <c r="D73" s="98"/>
      <c r="E73" s="1470">
        <f>SUM(E74)</f>
        <v>74</v>
      </c>
      <c r="F73" s="1470">
        <f>SUM(F74)</f>
        <v>8</v>
      </c>
      <c r="G73" s="1469">
        <f t="shared" si="3"/>
        <v>82</v>
      </c>
    </row>
    <row r="74" spans="1:11" ht="12.75" customHeight="1">
      <c r="A74" s="1458"/>
      <c r="B74" s="1566"/>
      <c r="C74" s="479"/>
      <c r="D74" s="98" t="s">
        <v>226</v>
      </c>
      <c r="E74" s="1462">
        <v>74</v>
      </c>
      <c r="F74" s="1462">
        <v>8</v>
      </c>
      <c r="G74" s="941">
        <f t="shared" si="3"/>
        <v>82</v>
      </c>
    </row>
    <row r="75" spans="1:11" ht="12.75" customHeight="1">
      <c r="A75" s="1458"/>
      <c r="B75" s="1573"/>
      <c r="C75" s="484" t="s">
        <v>20</v>
      </c>
      <c r="D75" s="98"/>
      <c r="E75" s="1463">
        <f>SUM(E76)</f>
        <v>52</v>
      </c>
      <c r="F75" s="1463">
        <f>SUM(F76)</f>
        <v>25</v>
      </c>
      <c r="G75" s="942">
        <f t="shared" si="3"/>
        <v>77</v>
      </c>
    </row>
    <row r="76" spans="1:11" ht="12.75" customHeight="1">
      <c r="A76" s="1458"/>
      <c r="B76" s="1566"/>
      <c r="C76" s="479"/>
      <c r="D76" s="98" t="s">
        <v>293</v>
      </c>
      <c r="E76" s="1462">
        <v>52</v>
      </c>
      <c r="F76" s="1462">
        <v>25</v>
      </c>
      <c r="G76" s="941">
        <f t="shared" si="3"/>
        <v>77</v>
      </c>
    </row>
    <row r="77" spans="1:11" ht="12.75" customHeight="1">
      <c r="A77" s="1458"/>
      <c r="B77" s="1581">
        <v>1405</v>
      </c>
      <c r="C77" s="139" t="s">
        <v>21</v>
      </c>
      <c r="D77" s="151"/>
      <c r="E77" s="1466">
        <f>SUM(E78,E83,E90+E92)</f>
        <v>204</v>
      </c>
      <c r="F77" s="1466">
        <f>SUM(F78,F83,F90+F92)</f>
        <v>332</v>
      </c>
      <c r="G77" s="944">
        <f t="shared" si="3"/>
        <v>536</v>
      </c>
    </row>
    <row r="78" spans="1:11" ht="12.75" customHeight="1">
      <c r="A78" s="1458"/>
      <c r="B78" s="1582"/>
      <c r="C78" s="484" t="s">
        <v>24</v>
      </c>
      <c r="D78" s="98"/>
      <c r="E78" s="1463">
        <f>SUM(E79:E82)</f>
        <v>43</v>
      </c>
      <c r="F78" s="1463">
        <f>SUM(F79:F82)</f>
        <v>47</v>
      </c>
      <c r="G78" s="942">
        <f t="shared" si="3"/>
        <v>90</v>
      </c>
    </row>
    <row r="79" spans="1:11" ht="12.75" customHeight="1">
      <c r="A79" s="1458"/>
      <c r="B79" s="1582"/>
      <c r="C79" s="479"/>
      <c r="D79" s="98" t="s">
        <v>222</v>
      </c>
      <c r="E79" s="1462">
        <v>3</v>
      </c>
      <c r="F79" s="1462">
        <v>0</v>
      </c>
      <c r="G79" s="941">
        <f t="shared" si="3"/>
        <v>3</v>
      </c>
    </row>
    <row r="80" spans="1:11" ht="12.75" customHeight="1">
      <c r="A80" s="1458"/>
      <c r="B80" s="1582"/>
      <c r="C80" s="479"/>
      <c r="D80" s="98" t="s">
        <v>220</v>
      </c>
      <c r="E80" s="1462">
        <v>22</v>
      </c>
      <c r="F80" s="1462">
        <v>22</v>
      </c>
      <c r="G80" s="941">
        <f t="shared" si="3"/>
        <v>44</v>
      </c>
    </row>
    <row r="81" spans="1:7" ht="12.75" customHeight="1">
      <c r="A81" s="1458"/>
      <c r="B81" s="1582"/>
      <c r="C81" s="479"/>
      <c r="D81" s="98" t="s">
        <v>219</v>
      </c>
      <c r="E81" s="1462">
        <v>6</v>
      </c>
      <c r="F81" s="1462">
        <v>8</v>
      </c>
      <c r="G81" s="941">
        <f t="shared" si="3"/>
        <v>14</v>
      </c>
    </row>
    <row r="82" spans="1:7" ht="12.75" customHeight="1">
      <c r="A82" s="1458"/>
      <c r="B82" s="1582"/>
      <c r="C82" s="479"/>
      <c r="D82" s="98" t="s">
        <v>217</v>
      </c>
      <c r="E82" s="1462">
        <v>12</v>
      </c>
      <c r="F82" s="1462">
        <v>17</v>
      </c>
      <c r="G82" s="941">
        <f t="shared" si="3"/>
        <v>29</v>
      </c>
    </row>
    <row r="83" spans="1:7" ht="12.75" customHeight="1">
      <c r="A83" s="1458"/>
      <c r="B83" s="1582"/>
      <c r="C83" s="484" t="s">
        <v>22</v>
      </c>
      <c r="D83" s="98"/>
      <c r="E83" s="1463">
        <f>SUM(E84:E89)</f>
        <v>110</v>
      </c>
      <c r="F83" s="1463">
        <f>SUM(F84:F89)</f>
        <v>188</v>
      </c>
      <c r="G83" s="942">
        <f t="shared" si="3"/>
        <v>298</v>
      </c>
    </row>
    <row r="84" spans="1:7" ht="12.75" customHeight="1">
      <c r="A84" s="1458"/>
      <c r="B84" s="1582"/>
      <c r="C84" s="479"/>
      <c r="D84" s="98" t="s">
        <v>215</v>
      </c>
      <c r="E84" s="1462">
        <v>0</v>
      </c>
      <c r="F84" s="1462">
        <v>2</v>
      </c>
      <c r="G84" s="941">
        <f t="shared" si="3"/>
        <v>2</v>
      </c>
    </row>
    <row r="85" spans="1:7" ht="12.75" customHeight="1">
      <c r="A85" s="1458"/>
      <c r="B85" s="1582"/>
      <c r="C85" s="479"/>
      <c r="D85" s="98" t="s">
        <v>213</v>
      </c>
      <c r="E85" s="1462">
        <v>30</v>
      </c>
      <c r="F85" s="1462">
        <v>41</v>
      </c>
      <c r="G85" s="941">
        <f t="shared" si="3"/>
        <v>71</v>
      </c>
    </row>
    <row r="86" spans="1:7" ht="12.75" customHeight="1">
      <c r="A86" s="1458"/>
      <c r="B86" s="1582"/>
      <c r="C86" s="479"/>
      <c r="D86" s="98" t="s">
        <v>211</v>
      </c>
      <c r="E86" s="1462">
        <v>5</v>
      </c>
      <c r="F86" s="1462">
        <v>4</v>
      </c>
      <c r="G86" s="941">
        <f t="shared" si="3"/>
        <v>9</v>
      </c>
    </row>
    <row r="87" spans="1:7" ht="12.75" customHeight="1">
      <c r="A87" s="1458"/>
      <c r="B87" s="1582"/>
      <c r="C87" s="479"/>
      <c r="D87" s="98" t="s">
        <v>286</v>
      </c>
      <c r="E87" s="1462">
        <v>9</v>
      </c>
      <c r="F87" s="1462">
        <v>13</v>
      </c>
      <c r="G87" s="941">
        <f t="shared" si="3"/>
        <v>22</v>
      </c>
    </row>
    <row r="88" spans="1:7" ht="12.75" customHeight="1">
      <c r="A88" s="1458"/>
      <c r="B88" s="1582"/>
      <c r="C88" s="479"/>
      <c r="D88" s="98" t="s">
        <v>283</v>
      </c>
      <c r="E88" s="1462">
        <v>65</v>
      </c>
      <c r="F88" s="1462">
        <v>123</v>
      </c>
      <c r="G88" s="941">
        <f t="shared" si="3"/>
        <v>188</v>
      </c>
    </row>
    <row r="89" spans="1:7" ht="12.75" customHeight="1">
      <c r="A89" s="1458"/>
      <c r="B89" s="1582"/>
      <c r="C89" s="479"/>
      <c r="D89" s="66" t="s">
        <v>208</v>
      </c>
      <c r="E89" s="1462">
        <v>1</v>
      </c>
      <c r="F89" s="1462">
        <v>5</v>
      </c>
      <c r="G89" s="941">
        <f t="shared" si="3"/>
        <v>6</v>
      </c>
    </row>
    <row r="90" spans="1:7" ht="12.75" customHeight="1">
      <c r="A90" s="1458"/>
      <c r="B90" s="1582"/>
      <c r="C90" s="4" t="s">
        <v>114</v>
      </c>
      <c r="D90" s="12"/>
      <c r="E90" s="1461">
        <f>SUM(E91)</f>
        <v>33</v>
      </c>
      <c r="F90" s="1461">
        <f>SUM(F91)</f>
        <v>72</v>
      </c>
      <c r="G90" s="942">
        <f t="shared" si="3"/>
        <v>105</v>
      </c>
    </row>
    <row r="91" spans="1:7" ht="12.75" customHeight="1">
      <c r="A91" s="1458"/>
      <c r="B91" s="1582"/>
      <c r="C91" s="479"/>
      <c r="D91" s="98" t="s">
        <v>207</v>
      </c>
      <c r="E91" s="1468">
        <v>33</v>
      </c>
      <c r="F91" s="1468">
        <v>72</v>
      </c>
      <c r="G91" s="941">
        <f t="shared" si="3"/>
        <v>105</v>
      </c>
    </row>
    <row r="92" spans="1:7" ht="12.75" customHeight="1">
      <c r="A92" s="1458"/>
      <c r="B92" s="1582"/>
      <c r="C92" s="4" t="s">
        <v>58</v>
      </c>
      <c r="D92" s="12"/>
      <c r="E92" s="1461">
        <f>SUM(E93)</f>
        <v>18</v>
      </c>
      <c r="F92" s="1461">
        <f>SUM(F93)</f>
        <v>25</v>
      </c>
      <c r="G92" s="942">
        <f t="shared" si="3"/>
        <v>43</v>
      </c>
    </row>
    <row r="93" spans="1:7" ht="12.75" customHeight="1">
      <c r="A93" s="1458"/>
      <c r="B93" s="1582"/>
      <c r="C93" s="479"/>
      <c r="D93" s="98" t="s">
        <v>207</v>
      </c>
      <c r="E93" s="1468">
        <v>18</v>
      </c>
      <c r="F93" s="1468">
        <v>25</v>
      </c>
      <c r="G93" s="941">
        <f t="shared" si="3"/>
        <v>43</v>
      </c>
    </row>
    <row r="94" spans="1:7" ht="12.75" customHeight="1">
      <c r="A94" s="1458"/>
      <c r="B94" s="1581">
        <v>1406</v>
      </c>
      <c r="C94" s="139" t="s">
        <v>25</v>
      </c>
      <c r="D94" s="145"/>
      <c r="E94" s="1466">
        <f>SUM(E95,E97,E100,E102)</f>
        <v>34</v>
      </c>
      <c r="F94" s="1466">
        <f>SUM(F95,F97,F100,F102)</f>
        <v>43</v>
      </c>
      <c r="G94" s="944">
        <f t="shared" si="3"/>
        <v>77</v>
      </c>
    </row>
    <row r="95" spans="1:7" ht="12.75" customHeight="1">
      <c r="A95" s="1458"/>
      <c r="B95" s="1582"/>
      <c r="C95" s="484" t="s">
        <v>135</v>
      </c>
      <c r="D95" s="98"/>
      <c r="E95" s="1463">
        <f>SUM(E96:E96)</f>
        <v>1</v>
      </c>
      <c r="F95" s="1463">
        <f>SUM(F96:F96)</f>
        <v>1</v>
      </c>
      <c r="G95" s="941">
        <f t="shared" si="3"/>
        <v>2</v>
      </c>
    </row>
    <row r="96" spans="1:7" ht="12.75" customHeight="1">
      <c r="A96" s="1458"/>
      <c r="B96" s="1582"/>
      <c r="C96" s="492"/>
      <c r="D96" s="98" t="s">
        <v>201</v>
      </c>
      <c r="E96" s="1462">
        <v>1</v>
      </c>
      <c r="F96" s="1462">
        <v>1</v>
      </c>
      <c r="G96" s="941">
        <f t="shared" si="3"/>
        <v>2</v>
      </c>
    </row>
    <row r="97" spans="1:7" ht="12.75" customHeight="1">
      <c r="A97" s="1458"/>
      <c r="B97" s="1582"/>
      <c r="C97" s="484" t="s">
        <v>26</v>
      </c>
      <c r="D97" s="98"/>
      <c r="E97" s="1463">
        <f>SUM(E98:E99)</f>
        <v>29</v>
      </c>
      <c r="F97" s="1463">
        <f>SUM(F98:F99)</f>
        <v>40</v>
      </c>
      <c r="G97" s="942">
        <f t="shared" si="3"/>
        <v>69</v>
      </c>
    </row>
    <row r="98" spans="1:7" ht="12.75" customHeight="1">
      <c r="A98" s="1458"/>
      <c r="B98" s="1582"/>
      <c r="C98" s="479"/>
      <c r="D98" s="98" t="s">
        <v>200</v>
      </c>
      <c r="E98" s="1465">
        <v>29</v>
      </c>
      <c r="F98" s="1465">
        <v>40</v>
      </c>
      <c r="G98" s="941">
        <f t="shared" si="3"/>
        <v>69</v>
      </c>
    </row>
    <row r="99" spans="1:7" ht="12.75" customHeight="1">
      <c r="A99" s="1458"/>
      <c r="B99" s="1582"/>
      <c r="C99" s="479"/>
      <c r="D99" s="98" t="s">
        <v>264</v>
      </c>
      <c r="E99" s="1465">
        <v>0</v>
      </c>
      <c r="F99" s="1465">
        <v>0</v>
      </c>
      <c r="G99" s="941">
        <f t="shared" si="3"/>
        <v>0</v>
      </c>
    </row>
    <row r="100" spans="1:7" ht="12.75" customHeight="1">
      <c r="A100" s="1458"/>
      <c r="B100" s="1582"/>
      <c r="C100" s="484" t="s">
        <v>42</v>
      </c>
      <c r="D100" s="98"/>
      <c r="E100" s="1461">
        <f>SUM(E101)</f>
        <v>0</v>
      </c>
      <c r="F100" s="1461">
        <f>SUM(F101)</f>
        <v>0</v>
      </c>
      <c r="G100" s="942">
        <f t="shared" si="3"/>
        <v>0</v>
      </c>
    </row>
    <row r="101" spans="1:7" ht="12.75" customHeight="1">
      <c r="A101" s="1458"/>
      <c r="B101" s="1582"/>
      <c r="C101" s="492"/>
      <c r="D101" s="98" t="s">
        <v>198</v>
      </c>
      <c r="E101" s="1465">
        <v>0</v>
      </c>
      <c r="F101" s="1465">
        <v>0</v>
      </c>
      <c r="G101" s="941">
        <f t="shared" si="3"/>
        <v>0</v>
      </c>
    </row>
    <row r="102" spans="1:7" ht="12.75" customHeight="1">
      <c r="A102" s="1458"/>
      <c r="B102" s="1582"/>
      <c r="C102" s="484" t="s">
        <v>43</v>
      </c>
      <c r="D102" s="98"/>
      <c r="E102" s="1463">
        <f>SUM(E103)</f>
        <v>4</v>
      </c>
      <c r="F102" s="1463">
        <f>SUM(F103)</f>
        <v>2</v>
      </c>
      <c r="G102" s="942">
        <f t="shared" si="3"/>
        <v>6</v>
      </c>
    </row>
    <row r="103" spans="1:7" ht="12.75" customHeight="1">
      <c r="A103" s="1458"/>
      <c r="B103" s="1583"/>
      <c r="C103" s="479"/>
      <c r="D103" s="98" t="s">
        <v>197</v>
      </c>
      <c r="E103" s="1465">
        <v>4</v>
      </c>
      <c r="F103" s="1465">
        <v>2</v>
      </c>
      <c r="G103" s="941">
        <f t="shared" si="3"/>
        <v>6</v>
      </c>
    </row>
    <row r="104" spans="1:7" ht="12.75" customHeight="1">
      <c r="A104" s="1458"/>
      <c r="B104" s="1570">
        <v>1407</v>
      </c>
      <c r="C104" s="139" t="s">
        <v>27</v>
      </c>
      <c r="D104" s="145"/>
      <c r="E104" s="1466">
        <f>SUM(E105+E108)</f>
        <v>18</v>
      </c>
      <c r="F104" s="1466">
        <f>SUM(F105+F108)</f>
        <v>21</v>
      </c>
      <c r="G104" s="944">
        <f t="shared" ref="G104:G127" si="4">SUM(E104:F104)</f>
        <v>39</v>
      </c>
    </row>
    <row r="105" spans="1:7" ht="12.75" customHeight="1">
      <c r="A105" s="1458"/>
      <c r="B105" s="1573"/>
      <c r="C105" s="484" t="s">
        <v>44</v>
      </c>
      <c r="D105" s="98"/>
      <c r="E105" s="1463">
        <f>SUM(E106:E107)</f>
        <v>6</v>
      </c>
      <c r="F105" s="1463">
        <f>SUM(F106:F107)</f>
        <v>6</v>
      </c>
      <c r="G105" s="942">
        <f t="shared" si="4"/>
        <v>12</v>
      </c>
    </row>
    <row r="106" spans="1:7" ht="12.75" customHeight="1">
      <c r="A106" s="1458"/>
      <c r="B106" s="1573"/>
      <c r="C106" s="484"/>
      <c r="D106" s="98" t="s">
        <v>195</v>
      </c>
      <c r="E106" s="1465">
        <v>4</v>
      </c>
      <c r="F106" s="1465">
        <v>3</v>
      </c>
      <c r="G106" s="941">
        <f t="shared" si="4"/>
        <v>7</v>
      </c>
    </row>
    <row r="107" spans="1:7">
      <c r="A107" s="1458"/>
      <c r="B107" s="1573"/>
      <c r="C107" s="479"/>
      <c r="D107" s="98" t="s">
        <v>193</v>
      </c>
      <c r="E107" s="1464">
        <v>2</v>
      </c>
      <c r="F107" s="1464">
        <v>3</v>
      </c>
      <c r="G107" s="941">
        <f t="shared" si="4"/>
        <v>5</v>
      </c>
    </row>
    <row r="108" spans="1:7" ht="12.75" customHeight="1">
      <c r="A108" s="1458"/>
      <c r="B108" s="1573"/>
      <c r="C108" s="484" t="s">
        <v>61</v>
      </c>
      <c r="D108" s="144"/>
      <c r="E108" s="1463">
        <f>SUM(E109:E110)</f>
        <v>12</v>
      </c>
      <c r="F108" s="1463">
        <f>SUM(F109:F110)</f>
        <v>15</v>
      </c>
      <c r="G108" s="942">
        <f t="shared" si="4"/>
        <v>27</v>
      </c>
    </row>
    <row r="109" spans="1:7" ht="12.75" customHeight="1">
      <c r="A109" s="1458"/>
      <c r="B109" s="1573"/>
      <c r="C109" s="479"/>
      <c r="D109" s="98" t="s">
        <v>192</v>
      </c>
      <c r="E109" s="1465">
        <v>5</v>
      </c>
      <c r="F109" s="1465">
        <v>7</v>
      </c>
      <c r="G109" s="941">
        <f t="shared" si="4"/>
        <v>12</v>
      </c>
    </row>
    <row r="110" spans="1:7" ht="12.75" customHeight="1">
      <c r="A110" s="1458"/>
      <c r="B110" s="1573"/>
      <c r="C110" s="479"/>
      <c r="D110" s="98" t="s">
        <v>191</v>
      </c>
      <c r="E110" s="1465">
        <v>7</v>
      </c>
      <c r="F110" s="1465">
        <v>8</v>
      </c>
      <c r="G110" s="941">
        <f t="shared" si="4"/>
        <v>15</v>
      </c>
    </row>
    <row r="111" spans="1:7" ht="12.75" customHeight="1">
      <c r="A111" s="1458"/>
      <c r="B111" s="1570">
        <v>1408</v>
      </c>
      <c r="C111" s="139" t="s">
        <v>28</v>
      </c>
      <c r="D111" s="138"/>
      <c r="E111" s="1466">
        <f>SUM(E116,E120,E112+E114)</f>
        <v>58</v>
      </c>
      <c r="F111" s="1466">
        <f>SUM(F116,F120,F112+F114)</f>
        <v>71</v>
      </c>
      <c r="G111" s="944">
        <f t="shared" si="4"/>
        <v>129</v>
      </c>
    </row>
    <row r="112" spans="1:7" ht="12.75" customHeight="1">
      <c r="A112" s="1458"/>
      <c r="B112" s="1573"/>
      <c r="C112" s="484" t="s">
        <v>23</v>
      </c>
      <c r="D112" s="98"/>
      <c r="E112" s="1461">
        <f>SUM(E113)</f>
        <v>43</v>
      </c>
      <c r="F112" s="1461">
        <f>SUM(F113)</f>
        <v>53</v>
      </c>
      <c r="G112" s="942">
        <f t="shared" si="4"/>
        <v>96</v>
      </c>
    </row>
    <row r="113" spans="1:7" ht="12.75" customHeight="1">
      <c r="A113" s="1458"/>
      <c r="B113" s="1573"/>
      <c r="C113" s="479"/>
      <c r="D113" s="98" t="s">
        <v>190</v>
      </c>
      <c r="E113" s="1462">
        <v>43</v>
      </c>
      <c r="F113" s="1462">
        <v>53</v>
      </c>
      <c r="G113" s="941">
        <f t="shared" si="4"/>
        <v>96</v>
      </c>
    </row>
    <row r="114" spans="1:7" ht="12.75" customHeight="1">
      <c r="A114" s="1458"/>
      <c r="B114" s="1573"/>
      <c r="C114" s="484" t="s">
        <v>59</v>
      </c>
      <c r="D114" s="144"/>
      <c r="E114" s="1463">
        <f>SUM(E115)</f>
        <v>0</v>
      </c>
      <c r="F114" s="1463">
        <f>SUM(F115)</f>
        <v>0</v>
      </c>
      <c r="G114" s="942">
        <f t="shared" si="4"/>
        <v>0</v>
      </c>
    </row>
    <row r="115" spans="1:7" ht="12.75" customHeight="1">
      <c r="A115" s="1458"/>
      <c r="B115" s="1573"/>
      <c r="C115" s="479"/>
      <c r="D115" s="98" t="s">
        <v>189</v>
      </c>
      <c r="E115" s="1462">
        <v>0</v>
      </c>
      <c r="F115" s="1462">
        <v>0</v>
      </c>
      <c r="G115" s="941">
        <f t="shared" si="4"/>
        <v>0</v>
      </c>
    </row>
    <row r="116" spans="1:7" ht="11.25" customHeight="1">
      <c r="A116" s="1458"/>
      <c r="B116" s="1573"/>
      <c r="C116" s="484" t="s">
        <v>45</v>
      </c>
      <c r="D116" s="98"/>
      <c r="E116" s="1461">
        <f>SUM(E117:E119)</f>
        <v>4</v>
      </c>
      <c r="F116" s="1463">
        <f>SUM(F117:F119)</f>
        <v>8</v>
      </c>
      <c r="G116" s="942">
        <f t="shared" si="4"/>
        <v>12</v>
      </c>
    </row>
    <row r="117" spans="1:7" ht="11.25" customHeight="1">
      <c r="A117" s="1458"/>
      <c r="B117" s="1573"/>
      <c r="C117" s="484"/>
      <c r="D117" s="98" t="s">
        <v>188</v>
      </c>
      <c r="E117" s="1464">
        <v>1</v>
      </c>
      <c r="F117" s="1465">
        <v>4</v>
      </c>
      <c r="G117" s="941">
        <f t="shared" si="4"/>
        <v>5</v>
      </c>
    </row>
    <row r="118" spans="1:7" ht="11.25" customHeight="1">
      <c r="A118" s="1458"/>
      <c r="B118" s="1573"/>
      <c r="C118" s="484"/>
      <c r="D118" s="98" t="s">
        <v>273</v>
      </c>
      <c r="E118" s="1464">
        <v>3</v>
      </c>
      <c r="F118" s="1465">
        <v>0</v>
      </c>
      <c r="G118" s="941">
        <f t="shared" si="4"/>
        <v>3</v>
      </c>
    </row>
    <row r="119" spans="1:7" ht="11.25" customHeight="1">
      <c r="A119" s="1458"/>
      <c r="B119" s="1573"/>
      <c r="C119" s="484"/>
      <c r="D119" s="98" t="s">
        <v>271</v>
      </c>
      <c r="E119" s="1464">
        <v>0</v>
      </c>
      <c r="F119" s="1465">
        <v>4</v>
      </c>
      <c r="G119" s="941">
        <f t="shared" si="4"/>
        <v>4</v>
      </c>
    </row>
    <row r="120" spans="1:7" ht="11.25" customHeight="1">
      <c r="A120" s="1458"/>
      <c r="B120" s="1573"/>
      <c r="C120" s="484" t="s">
        <v>46</v>
      </c>
      <c r="D120" s="144"/>
      <c r="E120" s="1461">
        <f>SUM(E121)</f>
        <v>11</v>
      </c>
      <c r="F120" s="1463">
        <f>SUM(F121)</f>
        <v>10</v>
      </c>
      <c r="G120" s="942">
        <f t="shared" si="4"/>
        <v>21</v>
      </c>
    </row>
    <row r="121" spans="1:7">
      <c r="A121" s="1458"/>
      <c r="B121" s="1573"/>
      <c r="C121" s="479"/>
      <c r="D121" s="98" t="s">
        <v>185</v>
      </c>
      <c r="E121" s="1464">
        <v>11</v>
      </c>
      <c r="F121" s="1464">
        <v>10</v>
      </c>
      <c r="G121" s="941">
        <f t="shared" si="4"/>
        <v>21</v>
      </c>
    </row>
    <row r="122" spans="1:7" ht="11.25" customHeight="1">
      <c r="A122" s="1458"/>
      <c r="B122" s="1570">
        <v>1624</v>
      </c>
      <c r="C122" s="139" t="s">
        <v>56</v>
      </c>
      <c r="D122" s="145"/>
      <c r="E122" s="1459">
        <f>SUM(E123+E125)</f>
        <v>0</v>
      </c>
      <c r="F122" s="1459">
        <f>SUM(F123+F125)</f>
        <v>5</v>
      </c>
      <c r="G122" s="944">
        <f t="shared" si="4"/>
        <v>5</v>
      </c>
    </row>
    <row r="123" spans="1:7" ht="11.25" customHeight="1">
      <c r="A123" s="1458"/>
      <c r="B123" s="1573"/>
      <c r="C123" s="487" t="s">
        <v>41</v>
      </c>
      <c r="D123" s="13"/>
      <c r="E123" s="1463">
        <f>SUM(E124)</f>
        <v>0</v>
      </c>
      <c r="F123" s="1463">
        <f>SUM(F124)</f>
        <v>5</v>
      </c>
      <c r="G123" s="942">
        <f t="shared" si="4"/>
        <v>5</v>
      </c>
    </row>
    <row r="124" spans="1:7" ht="11.25" customHeight="1">
      <c r="A124" s="1458"/>
      <c r="B124" s="1573"/>
      <c r="C124" s="479"/>
      <c r="D124" s="98" t="s">
        <v>184</v>
      </c>
      <c r="E124" s="1462">
        <v>0</v>
      </c>
      <c r="F124" s="1462">
        <v>5</v>
      </c>
      <c r="G124" s="941">
        <f t="shared" si="4"/>
        <v>5</v>
      </c>
    </row>
    <row r="125" spans="1:7" ht="11.25" customHeight="1">
      <c r="A125" s="1458"/>
      <c r="B125" s="1573"/>
      <c r="C125" s="484" t="s">
        <v>62</v>
      </c>
      <c r="D125" s="98"/>
      <c r="E125" s="1461">
        <f>SUM(E126)</f>
        <v>0</v>
      </c>
      <c r="F125" s="1461">
        <f>SUM(F126)</f>
        <v>0</v>
      </c>
      <c r="G125" s="942">
        <f t="shared" si="4"/>
        <v>0</v>
      </c>
    </row>
    <row r="126" spans="1:7" ht="11.25" customHeight="1">
      <c r="A126" s="1458"/>
      <c r="B126" s="1571"/>
      <c r="C126" s="495"/>
      <c r="D126" s="163" t="s">
        <v>183</v>
      </c>
      <c r="E126" s="1460">
        <v>0</v>
      </c>
      <c r="F126" s="1460">
        <v>0</v>
      </c>
      <c r="G126" s="941">
        <f t="shared" si="4"/>
        <v>0</v>
      </c>
    </row>
    <row r="127" spans="1:7">
      <c r="A127" s="1458"/>
      <c r="B127" s="62"/>
      <c r="C127" s="1579" t="s">
        <v>6</v>
      </c>
      <c r="D127" s="1580"/>
      <c r="E127" s="1459">
        <f>SUM(E7+E29+E59+E72+E77+E94+E104+E111+E122)</f>
        <v>899</v>
      </c>
      <c r="F127" s="1459">
        <f>SUM(F7+F29+F59+F72+F77+F94+F104+F111+F122)</f>
        <v>903</v>
      </c>
      <c r="G127" s="944">
        <f t="shared" si="4"/>
        <v>1802</v>
      </c>
    </row>
    <row r="128" spans="1:7" ht="12" customHeight="1">
      <c r="A128" s="1458"/>
      <c r="B128" s="62"/>
      <c r="C128" s="1591" t="s">
        <v>1089</v>
      </c>
      <c r="D128" s="1591"/>
      <c r="E128" s="1591"/>
      <c r="F128" s="1591"/>
      <c r="G128" s="1591"/>
    </row>
    <row r="129" spans="1:7" ht="9.75" customHeight="1">
      <c r="A129" s="1458"/>
      <c r="B129" s="62"/>
      <c r="C129" s="1588"/>
      <c r="D129" s="1588"/>
      <c r="E129" s="1588"/>
      <c r="F129" s="1588"/>
      <c r="G129" s="1588"/>
    </row>
    <row r="130" spans="1:7" ht="9" customHeight="1">
      <c r="C130" s="63"/>
      <c r="D130" s="63"/>
      <c r="E130" s="1457"/>
      <c r="F130" s="1457"/>
      <c r="G130" s="356"/>
    </row>
    <row r="131" spans="1:7" ht="9" customHeight="1">
      <c r="C131" s="63"/>
      <c r="D131" s="63"/>
      <c r="E131" s="1457"/>
      <c r="F131" s="1457"/>
      <c r="G131" s="356"/>
    </row>
    <row r="132" spans="1:7" ht="9" customHeight="1">
      <c r="C132" s="63"/>
      <c r="D132" s="63"/>
      <c r="E132" s="1457"/>
      <c r="F132" s="1457"/>
      <c r="G132" s="356"/>
    </row>
    <row r="133" spans="1:7" ht="9" customHeight="1">
      <c r="C133" s="63"/>
      <c r="D133" s="63"/>
      <c r="E133" s="1457"/>
      <c r="F133" s="1457"/>
      <c r="G133" s="356"/>
    </row>
    <row r="134" spans="1:7" ht="9" customHeight="1">
      <c r="C134" s="63"/>
      <c r="D134" s="63"/>
      <c r="E134" s="1457"/>
      <c r="F134" s="1457"/>
      <c r="G134" s="356"/>
    </row>
    <row r="135" spans="1:7" ht="9" customHeight="1">
      <c r="C135" s="63"/>
      <c r="D135" s="63"/>
      <c r="E135" s="1457"/>
      <c r="F135" s="1457"/>
      <c r="G135" s="356"/>
    </row>
    <row r="136" spans="1:7" ht="9" customHeight="1">
      <c r="C136" s="63"/>
      <c r="D136" s="63"/>
      <c r="E136" s="1457"/>
      <c r="F136" s="1457"/>
      <c r="G136" s="356"/>
    </row>
    <row r="137" spans="1:7" ht="9" customHeight="1">
      <c r="C137" s="63"/>
      <c r="D137" s="63"/>
      <c r="E137" s="1457"/>
      <c r="F137" s="1457"/>
      <c r="G137" s="356"/>
    </row>
    <row r="138" spans="1:7" ht="9" customHeight="1">
      <c r="C138" s="63"/>
      <c r="D138" s="63"/>
      <c r="E138" s="1457"/>
      <c r="F138" s="1457"/>
      <c r="G138" s="356"/>
    </row>
    <row r="139" spans="1:7" ht="9" customHeight="1">
      <c r="C139" s="63"/>
      <c r="D139" s="63"/>
      <c r="E139" s="1457"/>
      <c r="F139" s="1457"/>
      <c r="G139" s="356"/>
    </row>
    <row r="140" spans="1:7" ht="9" customHeight="1">
      <c r="C140" s="63"/>
      <c r="D140" s="63"/>
      <c r="E140" s="1457"/>
      <c r="F140" s="1457"/>
      <c r="G140" s="356"/>
    </row>
    <row r="141" spans="1:7" ht="9" customHeight="1">
      <c r="C141" s="63"/>
      <c r="D141" s="63"/>
      <c r="E141" s="1457"/>
      <c r="F141" s="1457"/>
      <c r="G141" s="356"/>
    </row>
    <row r="142" spans="1:7" ht="9" customHeight="1">
      <c r="C142" s="63"/>
      <c r="D142" s="63"/>
      <c r="E142" s="1457"/>
      <c r="F142" s="1457"/>
      <c r="G142" s="356"/>
    </row>
    <row r="143" spans="1:7" ht="9" customHeight="1"/>
    <row r="144" spans="1: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spans="4:7" ht="9" customHeight="1"/>
    <row r="194" spans="4:7" ht="9" customHeight="1"/>
    <row r="195" spans="4:7" ht="9" customHeight="1"/>
    <row r="196" spans="4:7" ht="9" customHeight="1"/>
    <row r="197" spans="4:7" ht="9" customHeight="1"/>
    <row r="198" spans="4:7" ht="9" customHeight="1"/>
    <row r="199" spans="4:7" ht="9" customHeight="1"/>
    <row r="200" spans="4:7" ht="9" customHeight="1"/>
    <row r="201" spans="4:7" ht="9" customHeight="1"/>
    <row r="202" spans="4:7" ht="9" customHeight="1"/>
    <row r="203" spans="4:7" ht="9" customHeight="1"/>
    <row r="204" spans="4:7" ht="9" customHeight="1"/>
    <row r="205" spans="4:7" ht="9" customHeight="1"/>
    <row r="206" spans="4:7" ht="9" customHeight="1"/>
    <row r="207" spans="4:7" ht="9" customHeight="1">
      <c r="D207" s="98"/>
      <c r="E207" s="1456"/>
      <c r="F207" s="1456"/>
      <c r="G207" s="264"/>
    </row>
    <row r="208" spans="4:7"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sheetData>
  <mergeCells count="23">
    <mergeCell ref="K1:Y1"/>
    <mergeCell ref="B69:B71"/>
    <mergeCell ref="B72:B76"/>
    <mergeCell ref="B7:B28"/>
    <mergeCell ref="G5:G6"/>
    <mergeCell ref="B1:G1"/>
    <mergeCell ref="B2:G2"/>
    <mergeCell ref="G70:G71"/>
    <mergeCell ref="B4:B6"/>
    <mergeCell ref="B59:B66"/>
    <mergeCell ref="B29:B58"/>
    <mergeCell ref="E5:E6"/>
    <mergeCell ref="F5:F6"/>
    <mergeCell ref="C129:G129"/>
    <mergeCell ref="B122:B126"/>
    <mergeCell ref="C127:D127"/>
    <mergeCell ref="E70:E71"/>
    <mergeCell ref="F70:F71"/>
    <mergeCell ref="C128:G128"/>
    <mergeCell ref="B94:B103"/>
    <mergeCell ref="B104:B110"/>
    <mergeCell ref="B111:B121"/>
    <mergeCell ref="B77:B93"/>
  </mergeCells>
  <printOptions horizontalCentered="1"/>
  <pageMargins left="0.51181102362204722" right="0.43307086614173229" top="0.31496062992125984" bottom="0.74803149606299213" header="0.51181102362204722" footer="0.51181102362204722"/>
  <pageSetup scale="82" orientation="portrait" r:id="rId1"/>
  <headerFooter alignWithMargins="0">
    <oddFooter>&amp;F</oddFooter>
  </headerFooter>
  <rowBreaks count="1" manualBreakCount="1">
    <brk id="6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3570-F744-45AD-B640-483FEF6C2B78}">
  <dimension ref="A1:AB473"/>
  <sheetViews>
    <sheetView view="pageBreakPreview" zoomScaleNormal="115" zoomScaleSheetLayoutView="100" workbookViewId="0">
      <selection sqref="A1:G65536"/>
    </sheetView>
  </sheetViews>
  <sheetFormatPr baseColWidth="10" defaultRowHeight="12.75"/>
  <cols>
    <col min="1" max="1" width="2.5703125" style="91" customWidth="1"/>
    <col min="2" max="2" width="12.7109375" style="362" customWidth="1"/>
    <col min="3" max="3" width="2.28515625" style="62" customWidth="1"/>
    <col min="4" max="4" width="63.85546875" style="62" customWidth="1"/>
    <col min="5" max="6" width="6.28515625" style="1455" customWidth="1"/>
    <col min="7" max="7" width="6.7109375" style="262" bestFit="1" customWidth="1"/>
    <col min="8" max="9" width="11.42578125" style="62"/>
    <col min="10" max="10" width="4.7109375" style="62" customWidth="1"/>
    <col min="11" max="11" width="7.5703125" style="62" bestFit="1" customWidth="1"/>
    <col min="12" max="12" width="2.28515625" style="62" customWidth="1"/>
    <col min="13" max="13" width="26" style="62" customWidth="1"/>
    <col min="14" max="14" width="8"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7" width="6.7109375" style="62" customWidth="1"/>
    <col min="28" max="16384" width="11.42578125" style="62"/>
  </cols>
  <sheetData>
    <row r="1" spans="1:28" ht="12.75" customHeight="1">
      <c r="B1" s="1552" t="s">
        <v>1091</v>
      </c>
      <c r="C1" s="1552"/>
      <c r="D1" s="1552"/>
      <c r="E1" s="1552"/>
      <c r="F1" s="1552"/>
      <c r="G1" s="1552"/>
      <c r="H1" s="82"/>
      <c r="K1" s="1552"/>
      <c r="L1" s="1552"/>
      <c r="M1" s="1552"/>
      <c r="N1" s="1552"/>
      <c r="O1" s="1552"/>
      <c r="P1" s="1552"/>
      <c r="Q1" s="1552"/>
      <c r="R1" s="1552"/>
      <c r="S1" s="1552"/>
      <c r="T1" s="1552"/>
      <c r="U1" s="1552"/>
      <c r="V1" s="1552"/>
      <c r="W1" s="1552"/>
      <c r="X1" s="1552"/>
      <c r="Y1" s="1552"/>
    </row>
    <row r="2" spans="1:28" ht="12.75" customHeight="1">
      <c r="A2" s="313"/>
      <c r="B2" s="1552" t="s">
        <v>74</v>
      </c>
      <c r="C2" s="1552"/>
      <c r="D2" s="1552"/>
      <c r="E2" s="1552"/>
      <c r="F2" s="1552"/>
      <c r="G2" s="1552"/>
      <c r="H2" s="82"/>
      <c r="I2" s="107"/>
      <c r="J2" s="107"/>
      <c r="K2" s="106"/>
      <c r="AA2" s="105"/>
      <c r="AB2" s="105"/>
    </row>
    <row r="3" spans="1:28" ht="3" customHeight="1">
      <c r="D3" s="98"/>
      <c r="E3" s="1486"/>
      <c r="F3" s="1485"/>
      <c r="G3" s="311"/>
      <c r="H3" s="82"/>
      <c r="K3" s="98"/>
    </row>
    <row r="4" spans="1:28" ht="4.5" customHeight="1">
      <c r="B4" s="1558" t="s">
        <v>32</v>
      </c>
      <c r="C4" s="505"/>
      <c r="D4" s="505"/>
      <c r="E4" s="1484"/>
      <c r="F4" s="1484"/>
      <c r="G4" s="1483"/>
      <c r="H4" s="82"/>
      <c r="K4" s="98"/>
    </row>
    <row r="5" spans="1:28" ht="12" customHeight="1">
      <c r="B5" s="1559"/>
      <c r="C5" s="144" t="s">
        <v>230</v>
      </c>
      <c r="D5" s="377"/>
      <c r="E5" s="1589" t="s">
        <v>29</v>
      </c>
      <c r="F5" s="1589" t="s">
        <v>30</v>
      </c>
      <c r="G5" s="1592" t="s">
        <v>6</v>
      </c>
      <c r="H5" s="82"/>
      <c r="I5" s="91"/>
    </row>
    <row r="6" spans="1:28" ht="12" customHeight="1">
      <c r="B6" s="1560"/>
      <c r="C6" s="497"/>
      <c r="D6" s="421"/>
      <c r="E6" s="1590"/>
      <c r="F6" s="1590"/>
      <c r="G6" s="1593"/>
      <c r="H6" s="82"/>
    </row>
    <row r="7" spans="1:28" ht="12" customHeight="1">
      <c r="B7" s="1581">
        <v>1401</v>
      </c>
      <c r="C7" s="391" t="s">
        <v>12</v>
      </c>
      <c r="D7" s="171"/>
      <c r="E7" s="1459">
        <f>SUM(E8,E11,E14,E17,E24,E27)</f>
        <v>120</v>
      </c>
      <c r="F7" s="1459">
        <f>SUM(F8,F11,F14,F17,F24,F27)</f>
        <v>43</v>
      </c>
      <c r="G7" s="1482">
        <f>SUM(G8,G11,G14,G17,G24,G27)</f>
        <v>163</v>
      </c>
      <c r="H7" s="82"/>
    </row>
    <row r="8" spans="1:28" ht="12" customHeight="1">
      <c r="A8" s="1481"/>
      <c r="B8" s="1582"/>
      <c r="C8" s="513" t="s">
        <v>13</v>
      </c>
      <c r="D8" s="310"/>
      <c r="E8" s="1480">
        <f>SUM(E9:E10)</f>
        <v>41</v>
      </c>
      <c r="F8" s="1479">
        <f>SUM(F9:F10)</f>
        <v>18</v>
      </c>
      <c r="G8" s="1478">
        <f t="shared" ref="G8:G14" si="0">SUM(E8:F8)</f>
        <v>59</v>
      </c>
      <c r="H8" s="82"/>
      <c r="I8" s="82"/>
    </row>
    <row r="9" spans="1:28" ht="12" customHeight="1">
      <c r="A9" s="1458"/>
      <c r="B9" s="1578"/>
      <c r="C9" s="479"/>
      <c r="D9" s="66" t="s">
        <v>249</v>
      </c>
      <c r="E9" s="1468">
        <v>41</v>
      </c>
      <c r="F9" s="1468">
        <v>18</v>
      </c>
      <c r="G9" s="493">
        <f t="shared" si="0"/>
        <v>59</v>
      </c>
      <c r="H9" s="82"/>
      <c r="I9" s="1477"/>
    </row>
    <row r="10" spans="1:28" ht="12" customHeight="1">
      <c r="A10" s="1458"/>
      <c r="B10" s="1582"/>
      <c r="C10" s="479"/>
      <c r="D10" s="13" t="s">
        <v>600</v>
      </c>
      <c r="E10" s="1468">
        <v>0</v>
      </c>
      <c r="F10" s="1468">
        <v>0</v>
      </c>
      <c r="G10" s="493">
        <f t="shared" si="0"/>
        <v>0</v>
      </c>
      <c r="H10" s="82"/>
      <c r="I10" s="1477"/>
    </row>
    <row r="11" spans="1:28" ht="12" customHeight="1">
      <c r="A11" s="1458"/>
      <c r="B11" s="1582"/>
      <c r="C11" s="484" t="s">
        <v>14</v>
      </c>
      <c r="D11" s="98"/>
      <c r="E11" s="1461">
        <f>SUM(E12:E13)</f>
        <v>24</v>
      </c>
      <c r="F11" s="1461">
        <f>SUM(F12:F13)</f>
        <v>8</v>
      </c>
      <c r="G11" s="486">
        <f t="shared" si="0"/>
        <v>32</v>
      </c>
      <c r="H11" s="82"/>
      <c r="I11" s="1477"/>
    </row>
    <row r="12" spans="1:28" ht="12" customHeight="1">
      <c r="A12" s="1458"/>
      <c r="B12" s="1582"/>
      <c r="C12" s="479"/>
      <c r="D12" s="98" t="s">
        <v>259</v>
      </c>
      <c r="E12" s="1468">
        <v>19</v>
      </c>
      <c r="F12" s="1468">
        <v>6</v>
      </c>
      <c r="G12" s="493">
        <f t="shared" si="0"/>
        <v>25</v>
      </c>
      <c r="H12" s="82"/>
      <c r="I12" s="1477"/>
      <c r="K12" s="1"/>
    </row>
    <row r="13" spans="1:28" ht="12" customHeight="1">
      <c r="A13" s="1458"/>
      <c r="B13" s="1582"/>
      <c r="C13" s="479"/>
      <c r="D13" s="98" t="s">
        <v>258</v>
      </c>
      <c r="E13" s="1468">
        <v>5</v>
      </c>
      <c r="F13" s="1468">
        <v>2</v>
      </c>
      <c r="G13" s="493">
        <f t="shared" si="0"/>
        <v>7</v>
      </c>
      <c r="H13" s="82"/>
      <c r="I13" s="1477"/>
    </row>
    <row r="14" spans="1:28" ht="12" customHeight="1">
      <c r="A14" s="1458"/>
      <c r="B14" s="1582"/>
      <c r="C14" s="484" t="s">
        <v>15</v>
      </c>
      <c r="D14" s="98"/>
      <c r="E14" s="1461">
        <f>SUM(E16:E16)</f>
        <v>46</v>
      </c>
      <c r="F14" s="1461">
        <f>SUM(F16:F16)</f>
        <v>15</v>
      </c>
      <c r="G14" s="486">
        <f t="shared" si="0"/>
        <v>61</v>
      </c>
      <c r="H14" s="82"/>
      <c r="I14" s="82"/>
    </row>
    <row r="15" spans="1:28" ht="12" customHeight="1">
      <c r="A15" s="1458"/>
      <c r="B15" s="1582"/>
      <c r="C15" s="484"/>
      <c r="D15" s="98" t="s">
        <v>257</v>
      </c>
      <c r="E15" s="1464">
        <v>0</v>
      </c>
      <c r="F15" s="1464">
        <v>0</v>
      </c>
      <c r="G15" s="485">
        <v>0</v>
      </c>
      <c r="H15" s="82"/>
      <c r="I15" s="82"/>
    </row>
    <row r="16" spans="1:28" ht="12" customHeight="1">
      <c r="A16" s="1458"/>
      <c r="B16" s="1582"/>
      <c r="C16" s="479"/>
      <c r="D16" s="98" t="s">
        <v>256</v>
      </c>
      <c r="E16" s="1468">
        <v>46</v>
      </c>
      <c r="F16" s="1468">
        <v>15</v>
      </c>
      <c r="G16" s="493">
        <f t="shared" ref="G16:G47" si="1">SUM(E16:F16)</f>
        <v>61</v>
      </c>
      <c r="H16" s="82"/>
      <c r="I16" s="82"/>
    </row>
    <row r="17" spans="1:9" ht="12" customHeight="1">
      <c r="A17" s="1458"/>
      <c r="B17" s="1582"/>
      <c r="C17" s="512" t="s">
        <v>36</v>
      </c>
      <c r="D17" s="156"/>
      <c r="E17" s="1461">
        <f>SUM(E18:E23)</f>
        <v>0</v>
      </c>
      <c r="F17" s="1461">
        <f>SUM(F18:F23)</f>
        <v>0</v>
      </c>
      <c r="G17" s="486">
        <f t="shared" si="1"/>
        <v>0</v>
      </c>
      <c r="H17" s="82"/>
      <c r="I17" s="82"/>
    </row>
    <row r="18" spans="1:9" ht="12" customHeight="1">
      <c r="A18" s="1458"/>
      <c r="B18" s="1582"/>
      <c r="C18" s="479"/>
      <c r="D18" s="98" t="s">
        <v>250</v>
      </c>
      <c r="E18" s="1468">
        <v>0</v>
      </c>
      <c r="F18" s="1468">
        <v>0</v>
      </c>
      <c r="G18" s="493">
        <f t="shared" si="1"/>
        <v>0</v>
      </c>
      <c r="H18" s="82"/>
      <c r="I18" s="82"/>
    </row>
    <row r="19" spans="1:9" ht="12" customHeight="1">
      <c r="A19" s="1458"/>
      <c r="B19" s="1582"/>
      <c r="C19" s="479"/>
      <c r="D19" s="98" t="s">
        <v>255</v>
      </c>
      <c r="E19" s="1468">
        <v>0</v>
      </c>
      <c r="F19" s="1468">
        <v>0</v>
      </c>
      <c r="G19" s="493">
        <f t="shared" si="1"/>
        <v>0</v>
      </c>
      <c r="H19" s="82"/>
      <c r="I19" s="82"/>
    </row>
    <row r="20" spans="1:9" ht="12" customHeight="1">
      <c r="A20" s="1458"/>
      <c r="B20" s="1582"/>
      <c r="C20" s="479"/>
      <c r="D20" s="98" t="s">
        <v>265</v>
      </c>
      <c r="E20" s="1468">
        <v>0</v>
      </c>
      <c r="F20" s="1468">
        <v>0</v>
      </c>
      <c r="G20" s="493">
        <f t="shared" si="1"/>
        <v>0</v>
      </c>
      <c r="H20" s="82"/>
      <c r="I20" s="82"/>
    </row>
    <row r="21" spans="1:9" ht="12" customHeight="1">
      <c r="A21" s="1458"/>
      <c r="B21" s="1582"/>
      <c r="C21" s="479"/>
      <c r="D21" s="98" t="s">
        <v>253</v>
      </c>
      <c r="E21" s="1468">
        <v>0</v>
      </c>
      <c r="F21" s="1468">
        <v>0</v>
      </c>
      <c r="G21" s="493">
        <f t="shared" si="1"/>
        <v>0</v>
      </c>
      <c r="H21" s="82"/>
      <c r="I21" s="82"/>
    </row>
    <row r="22" spans="1:9" ht="12" customHeight="1">
      <c r="A22" s="1458"/>
      <c r="B22" s="1582"/>
      <c r="C22" s="479"/>
      <c r="D22" s="98" t="s">
        <v>252</v>
      </c>
      <c r="E22" s="1468">
        <v>0</v>
      </c>
      <c r="F22" s="1468">
        <v>0</v>
      </c>
      <c r="G22" s="493">
        <f t="shared" si="1"/>
        <v>0</v>
      </c>
      <c r="H22" s="82"/>
      <c r="I22" s="82"/>
    </row>
    <row r="23" spans="1:9" ht="12" customHeight="1">
      <c r="A23" s="1458"/>
      <c r="B23" s="1582"/>
      <c r="C23" s="479"/>
      <c r="D23" s="13" t="s">
        <v>251</v>
      </c>
      <c r="E23" s="1468">
        <v>0</v>
      </c>
      <c r="F23" s="1468">
        <v>0</v>
      </c>
      <c r="G23" s="493">
        <f t="shared" si="1"/>
        <v>0</v>
      </c>
      <c r="H23" s="82"/>
      <c r="I23" s="82"/>
    </row>
    <row r="24" spans="1:9" ht="12" customHeight="1">
      <c r="A24" s="1458"/>
      <c r="B24" s="1582"/>
      <c r="C24" s="512" t="s">
        <v>37</v>
      </c>
      <c r="D24" s="98"/>
      <c r="E24" s="1461">
        <f>SUM(E25:E26)</f>
        <v>0</v>
      </c>
      <c r="F24" s="1461">
        <f>SUM(F25:F26)</f>
        <v>0</v>
      </c>
      <c r="G24" s="486">
        <f t="shared" si="1"/>
        <v>0</v>
      </c>
      <c r="H24" s="82"/>
      <c r="I24" s="82"/>
    </row>
    <row r="25" spans="1:9" ht="12" customHeight="1">
      <c r="A25" s="1458"/>
      <c r="B25" s="1582"/>
      <c r="C25" s="479"/>
      <c r="D25" s="98" t="s">
        <v>250</v>
      </c>
      <c r="E25" s="1468">
        <v>0</v>
      </c>
      <c r="F25" s="1468">
        <v>0</v>
      </c>
      <c r="G25" s="493">
        <f t="shared" si="1"/>
        <v>0</v>
      </c>
      <c r="H25" s="82"/>
      <c r="I25" s="82"/>
    </row>
    <row r="26" spans="1:9" ht="12" customHeight="1">
      <c r="A26" s="1458"/>
      <c r="B26" s="1582"/>
      <c r="C26" s="479"/>
      <c r="D26" s="13" t="s">
        <v>249</v>
      </c>
      <c r="E26" s="1468">
        <v>0</v>
      </c>
      <c r="F26" s="1468">
        <v>0</v>
      </c>
      <c r="G26" s="493">
        <f t="shared" si="1"/>
        <v>0</v>
      </c>
      <c r="H26" s="82"/>
      <c r="I26" s="82"/>
    </row>
    <row r="27" spans="1:9" ht="12.75" customHeight="1">
      <c r="A27" s="1458"/>
      <c r="B27" s="1582"/>
      <c r="C27" s="484" t="s">
        <v>72</v>
      </c>
      <c r="D27" s="98"/>
      <c r="E27" s="1461">
        <f>SUM(E28)</f>
        <v>9</v>
      </c>
      <c r="F27" s="1461">
        <f>SUM(F28)</f>
        <v>2</v>
      </c>
      <c r="G27" s="486">
        <f t="shared" si="1"/>
        <v>11</v>
      </c>
      <c r="H27" s="82"/>
      <c r="I27" s="82"/>
    </row>
    <row r="28" spans="1:9" ht="12.75" customHeight="1">
      <c r="A28" s="1458"/>
      <c r="B28" s="1582"/>
      <c r="C28" s="479"/>
      <c r="D28" s="98" t="s">
        <v>248</v>
      </c>
      <c r="E28" s="1468">
        <v>9</v>
      </c>
      <c r="F28" s="1468">
        <v>2</v>
      </c>
      <c r="G28" s="493">
        <f t="shared" si="1"/>
        <v>11</v>
      </c>
      <c r="H28" s="82"/>
      <c r="I28" s="82"/>
    </row>
    <row r="29" spans="1:9" ht="12.75" customHeight="1">
      <c r="A29" s="1458"/>
      <c r="B29" s="1581">
        <v>1402</v>
      </c>
      <c r="C29" s="139" t="s">
        <v>16</v>
      </c>
      <c r="D29" s="145"/>
      <c r="E29" s="1466">
        <f>SUM(E30+E35+E38+E43+E46+E50+E53+E57)</f>
        <v>335</v>
      </c>
      <c r="F29" s="1466">
        <f>SUM(F30,F35,F38,F43,F46,F50,F53,F57)</f>
        <v>412</v>
      </c>
      <c r="G29" s="472">
        <f t="shared" si="1"/>
        <v>747</v>
      </c>
      <c r="H29" s="82"/>
      <c r="I29" s="82"/>
    </row>
    <row r="30" spans="1:9" ht="12" customHeight="1">
      <c r="A30" s="1458"/>
      <c r="B30" s="1582"/>
      <c r="C30" s="484" t="s">
        <v>96</v>
      </c>
      <c r="D30" s="98"/>
      <c r="E30" s="1463">
        <f>SUM(E31:E34)</f>
        <v>174</v>
      </c>
      <c r="F30" s="1463">
        <f>SUM(F31:F34)</f>
        <v>192</v>
      </c>
      <c r="G30" s="486">
        <f t="shared" si="1"/>
        <v>366</v>
      </c>
      <c r="H30" s="82"/>
      <c r="I30" s="82"/>
    </row>
    <row r="31" spans="1:9" ht="12" customHeight="1">
      <c r="A31" s="1458"/>
      <c r="B31" s="1582"/>
      <c r="C31" s="479"/>
      <c r="D31" s="98" t="s">
        <v>240</v>
      </c>
      <c r="E31" s="1462">
        <v>65</v>
      </c>
      <c r="F31" s="1462">
        <v>61</v>
      </c>
      <c r="G31" s="493">
        <f t="shared" si="1"/>
        <v>126</v>
      </c>
      <c r="H31" s="82"/>
      <c r="I31" s="82"/>
    </row>
    <row r="32" spans="1:9" ht="12" customHeight="1">
      <c r="A32" s="1458"/>
      <c r="B32" s="1582"/>
      <c r="C32" s="479"/>
      <c r="D32" s="98" t="s">
        <v>239</v>
      </c>
      <c r="E32" s="1462">
        <v>42</v>
      </c>
      <c r="F32" s="1462">
        <v>65</v>
      </c>
      <c r="G32" s="493">
        <f t="shared" si="1"/>
        <v>107</v>
      </c>
      <c r="H32" s="82"/>
      <c r="I32" s="82"/>
    </row>
    <row r="33" spans="1:9" ht="12" customHeight="1">
      <c r="A33" s="1458"/>
      <c r="B33" s="1582"/>
      <c r="C33" s="479"/>
      <c r="D33" s="98" t="s">
        <v>247</v>
      </c>
      <c r="E33" s="1462">
        <v>29</v>
      </c>
      <c r="F33" s="1462">
        <v>56</v>
      </c>
      <c r="G33" s="493">
        <f t="shared" si="1"/>
        <v>85</v>
      </c>
      <c r="H33" s="82"/>
      <c r="I33" s="82"/>
    </row>
    <row r="34" spans="1:9" ht="12" customHeight="1">
      <c r="A34" s="1458"/>
      <c r="B34" s="1582"/>
      <c r="C34" s="479"/>
      <c r="D34" s="98" t="s">
        <v>245</v>
      </c>
      <c r="E34" s="1462">
        <v>38</v>
      </c>
      <c r="F34" s="1462">
        <v>10</v>
      </c>
      <c r="G34" s="493">
        <f t="shared" si="1"/>
        <v>48</v>
      </c>
      <c r="H34" s="82"/>
      <c r="I34" s="82"/>
    </row>
    <row r="35" spans="1:9" ht="12" customHeight="1">
      <c r="A35" s="1458"/>
      <c r="B35" s="1582"/>
      <c r="C35" s="484" t="s">
        <v>116</v>
      </c>
      <c r="D35" s="98"/>
      <c r="E35" s="1463">
        <f>SUM(E36:E37)</f>
        <v>40</v>
      </c>
      <c r="F35" s="1463">
        <f>SUM(F36:F37)</f>
        <v>54</v>
      </c>
      <c r="G35" s="486">
        <f t="shared" si="1"/>
        <v>94</v>
      </c>
      <c r="H35" s="82"/>
      <c r="I35" s="82"/>
    </row>
    <row r="36" spans="1:9" ht="12" customHeight="1">
      <c r="A36" s="1458"/>
      <c r="B36" s="1582"/>
      <c r="C36" s="479"/>
      <c r="D36" s="98" t="s">
        <v>239</v>
      </c>
      <c r="E36" s="1462">
        <v>29</v>
      </c>
      <c r="F36" s="1462">
        <v>50</v>
      </c>
      <c r="G36" s="493">
        <f t="shared" si="1"/>
        <v>79</v>
      </c>
      <c r="H36" s="82"/>
      <c r="I36" s="82"/>
    </row>
    <row r="37" spans="1:9" ht="12" customHeight="1">
      <c r="A37" s="1458"/>
      <c r="B37" s="1582"/>
      <c r="C37" s="479"/>
      <c r="D37" s="98" t="s">
        <v>245</v>
      </c>
      <c r="E37" s="1462">
        <v>11</v>
      </c>
      <c r="F37" s="1462">
        <v>4</v>
      </c>
      <c r="G37" s="493">
        <f t="shared" si="1"/>
        <v>15</v>
      </c>
      <c r="H37" s="82"/>
      <c r="I37" s="82"/>
    </row>
    <row r="38" spans="1:9" ht="12" customHeight="1">
      <c r="A38" s="1458"/>
      <c r="B38" s="1582"/>
      <c r="C38" s="484" t="s">
        <v>70</v>
      </c>
      <c r="D38" s="98"/>
      <c r="E38" s="1463">
        <f>SUM(E39:E42)</f>
        <v>11</v>
      </c>
      <c r="F38" s="1463">
        <f>SUM(F39:F42)</f>
        <v>45</v>
      </c>
      <c r="G38" s="486">
        <f t="shared" si="1"/>
        <v>56</v>
      </c>
      <c r="H38" s="82"/>
      <c r="I38" s="82"/>
    </row>
    <row r="39" spans="1:9" ht="12" customHeight="1">
      <c r="A39" s="1458"/>
      <c r="B39" s="1582"/>
      <c r="C39" s="479"/>
      <c r="D39" s="98" t="s">
        <v>240</v>
      </c>
      <c r="E39" s="1462">
        <v>0</v>
      </c>
      <c r="F39" s="1462">
        <v>0</v>
      </c>
      <c r="G39" s="493">
        <f t="shared" si="1"/>
        <v>0</v>
      </c>
      <c r="H39" s="82"/>
      <c r="I39" s="82"/>
    </row>
    <row r="40" spans="1:9" ht="12" customHeight="1">
      <c r="A40" s="1458"/>
      <c r="B40" s="1582"/>
      <c r="C40" s="479"/>
      <c r="D40" s="98" t="s">
        <v>244</v>
      </c>
      <c r="E40" s="1462">
        <v>0</v>
      </c>
      <c r="F40" s="1462">
        <v>4</v>
      </c>
      <c r="G40" s="493">
        <f t="shared" si="1"/>
        <v>4</v>
      </c>
      <c r="H40" s="82"/>
      <c r="I40" s="82"/>
    </row>
    <row r="41" spans="1:9" ht="12" customHeight="1">
      <c r="A41" s="1458"/>
      <c r="B41" s="1582"/>
      <c r="C41" s="479"/>
      <c r="D41" s="98" t="s">
        <v>243</v>
      </c>
      <c r="E41" s="1462">
        <v>0</v>
      </c>
      <c r="F41" s="1462">
        <v>7</v>
      </c>
      <c r="G41" s="493">
        <f t="shared" si="1"/>
        <v>7</v>
      </c>
      <c r="H41" s="82"/>
      <c r="I41" s="82"/>
    </row>
    <row r="42" spans="1:9" ht="12" customHeight="1">
      <c r="A42" s="1458"/>
      <c r="B42" s="1582"/>
      <c r="C42" s="479"/>
      <c r="D42" s="98" t="s">
        <v>238</v>
      </c>
      <c r="E42" s="1462">
        <v>11</v>
      </c>
      <c r="F42" s="1462">
        <v>34</v>
      </c>
      <c r="G42" s="493">
        <f t="shared" si="1"/>
        <v>45</v>
      </c>
      <c r="H42" s="82"/>
      <c r="I42" s="82"/>
    </row>
    <row r="43" spans="1:9" ht="12" customHeight="1">
      <c r="A43" s="1458"/>
      <c r="B43" s="1582"/>
      <c r="C43" s="484" t="s">
        <v>129</v>
      </c>
      <c r="D43" s="98"/>
      <c r="E43" s="1463">
        <f>SUM(E44:E45)</f>
        <v>34</v>
      </c>
      <c r="F43" s="1463">
        <f>SUM(F44:F45)</f>
        <v>48</v>
      </c>
      <c r="G43" s="486">
        <f t="shared" si="1"/>
        <v>82</v>
      </c>
      <c r="H43" s="82"/>
      <c r="I43" s="82"/>
    </row>
    <row r="44" spans="1:9" ht="12" customHeight="1">
      <c r="A44" s="1458"/>
      <c r="B44" s="1582"/>
      <c r="C44" s="479"/>
      <c r="D44" s="98" t="s">
        <v>240</v>
      </c>
      <c r="E44" s="1462">
        <v>12</v>
      </c>
      <c r="F44" s="1462">
        <v>20</v>
      </c>
      <c r="G44" s="493">
        <f t="shared" si="1"/>
        <v>32</v>
      </c>
      <c r="H44" s="82"/>
      <c r="I44" s="82"/>
    </row>
    <row r="45" spans="1:9" ht="12" customHeight="1">
      <c r="A45" s="1458"/>
      <c r="B45" s="1582"/>
      <c r="C45" s="479"/>
      <c r="D45" s="98" t="s">
        <v>239</v>
      </c>
      <c r="E45" s="1462">
        <v>22</v>
      </c>
      <c r="F45" s="1462">
        <v>28</v>
      </c>
      <c r="G45" s="493">
        <f t="shared" si="1"/>
        <v>50</v>
      </c>
      <c r="H45" s="82"/>
      <c r="I45" s="82"/>
    </row>
    <row r="46" spans="1:9" ht="12" customHeight="1">
      <c r="A46" s="1458"/>
      <c r="B46" s="1582"/>
      <c r="C46" s="484" t="s">
        <v>128</v>
      </c>
      <c r="D46" s="98"/>
      <c r="E46" s="1463">
        <f>SUM(E47:E49)</f>
        <v>18</v>
      </c>
      <c r="F46" s="1463">
        <f>SUM(F47:F49)</f>
        <v>28</v>
      </c>
      <c r="G46" s="486">
        <f t="shared" si="1"/>
        <v>46</v>
      </c>
      <c r="H46" s="82"/>
      <c r="I46" s="82"/>
    </row>
    <row r="47" spans="1:9" ht="12" customHeight="1">
      <c r="A47" s="1458"/>
      <c r="B47" s="1582"/>
      <c r="C47" s="479"/>
      <c r="D47" s="98" t="s">
        <v>240</v>
      </c>
      <c r="E47" s="1462">
        <v>8</v>
      </c>
      <c r="F47" s="1462">
        <v>8</v>
      </c>
      <c r="G47" s="493">
        <f t="shared" si="1"/>
        <v>16</v>
      </c>
      <c r="H47" s="82"/>
      <c r="I47" s="82"/>
    </row>
    <row r="48" spans="1:9" ht="12" customHeight="1">
      <c r="A48" s="1458"/>
      <c r="B48" s="1582"/>
      <c r="C48" s="479"/>
      <c r="D48" s="98" t="s">
        <v>241</v>
      </c>
      <c r="E48" s="1462">
        <v>0</v>
      </c>
      <c r="F48" s="1462">
        <v>0</v>
      </c>
      <c r="G48" s="493">
        <f t="shared" ref="G48:G66" si="2">SUM(E48:F48)</f>
        <v>0</v>
      </c>
      <c r="H48" s="82"/>
      <c r="I48" s="82"/>
    </row>
    <row r="49" spans="1:9" ht="12" customHeight="1">
      <c r="A49" s="1458"/>
      <c r="B49" s="1582"/>
      <c r="C49" s="479"/>
      <c r="D49" s="98" t="s">
        <v>239</v>
      </c>
      <c r="E49" s="1462">
        <v>10</v>
      </c>
      <c r="F49" s="1462">
        <v>20</v>
      </c>
      <c r="G49" s="493">
        <f t="shared" si="2"/>
        <v>30</v>
      </c>
      <c r="H49" s="82"/>
      <c r="I49" s="82"/>
    </row>
    <row r="50" spans="1:9" ht="12" customHeight="1">
      <c r="A50" s="1458"/>
      <c r="B50" s="1582"/>
      <c r="C50" s="484" t="s">
        <v>65</v>
      </c>
      <c r="D50" s="98"/>
      <c r="E50" s="1463">
        <f>SUM(E51:E52)</f>
        <v>24</v>
      </c>
      <c r="F50" s="1463">
        <f>SUM(F51:F52)</f>
        <v>21</v>
      </c>
      <c r="G50" s="486">
        <f t="shared" si="2"/>
        <v>45</v>
      </c>
      <c r="H50" s="82"/>
      <c r="I50" s="82"/>
    </row>
    <row r="51" spans="1:9" ht="12" customHeight="1">
      <c r="A51" s="1458"/>
      <c r="B51" s="1582"/>
      <c r="C51" s="479"/>
      <c r="D51" s="98" t="s">
        <v>240</v>
      </c>
      <c r="E51" s="1462">
        <v>12</v>
      </c>
      <c r="F51" s="1462">
        <v>11</v>
      </c>
      <c r="G51" s="493">
        <f t="shared" si="2"/>
        <v>23</v>
      </c>
      <c r="H51" s="82"/>
      <c r="I51" s="82"/>
    </row>
    <row r="52" spans="1:9" ht="12" customHeight="1">
      <c r="A52" s="1458"/>
      <c r="B52" s="1582"/>
      <c r="C52" s="479"/>
      <c r="D52" s="98" t="s">
        <v>239</v>
      </c>
      <c r="E52" s="1462">
        <v>12</v>
      </c>
      <c r="F52" s="1462">
        <v>10</v>
      </c>
      <c r="G52" s="493">
        <f t="shared" si="2"/>
        <v>22</v>
      </c>
      <c r="H52" s="82"/>
      <c r="I52" s="82"/>
    </row>
    <row r="53" spans="1:9" ht="12" customHeight="1">
      <c r="A53" s="1458"/>
      <c r="B53" s="1582"/>
      <c r="C53" s="484" t="s">
        <v>1090</v>
      </c>
      <c r="D53" s="98"/>
      <c r="E53" s="1463">
        <f>SUM(E54:E56)</f>
        <v>34</v>
      </c>
      <c r="F53" s="1463">
        <f>SUM(F54:F56)</f>
        <v>24</v>
      </c>
      <c r="G53" s="486">
        <f t="shared" si="2"/>
        <v>58</v>
      </c>
      <c r="H53" s="82"/>
      <c r="I53" s="82"/>
    </row>
    <row r="54" spans="1:9" ht="12" customHeight="1">
      <c r="A54" s="1458"/>
      <c r="B54" s="1582"/>
      <c r="C54" s="366"/>
      <c r="D54" s="98" t="s">
        <v>240</v>
      </c>
      <c r="E54" s="1462">
        <v>19</v>
      </c>
      <c r="F54" s="1462">
        <v>10</v>
      </c>
      <c r="G54" s="493">
        <f t="shared" si="2"/>
        <v>29</v>
      </c>
      <c r="H54" s="82"/>
      <c r="I54" s="82"/>
    </row>
    <row r="55" spans="1:9" ht="12" customHeight="1">
      <c r="A55" s="1458"/>
      <c r="B55" s="1582"/>
      <c r="C55" s="366"/>
      <c r="D55" s="98" t="s">
        <v>239</v>
      </c>
      <c r="E55" s="1462">
        <v>15</v>
      </c>
      <c r="F55" s="1462">
        <v>14</v>
      </c>
      <c r="G55" s="493">
        <f t="shared" si="2"/>
        <v>29</v>
      </c>
      <c r="H55" s="82"/>
      <c r="I55" s="82"/>
    </row>
    <row r="56" spans="1:9" ht="12" customHeight="1">
      <c r="A56" s="1458"/>
      <c r="B56" s="1582"/>
      <c r="C56" s="366"/>
      <c r="D56" s="98" t="s">
        <v>238</v>
      </c>
      <c r="E56" s="1462">
        <v>0</v>
      </c>
      <c r="F56" s="1462">
        <v>0</v>
      </c>
      <c r="G56" s="493">
        <f t="shared" si="2"/>
        <v>0</v>
      </c>
      <c r="H56" s="82"/>
      <c r="I56" s="82"/>
    </row>
    <row r="57" spans="1:9" ht="12" customHeight="1">
      <c r="A57" s="1458"/>
      <c r="B57" s="1582"/>
      <c r="C57" s="484" t="s">
        <v>38</v>
      </c>
      <c r="D57" s="144"/>
      <c r="E57" s="1463">
        <f>SUM(E58)</f>
        <v>0</v>
      </c>
      <c r="F57" s="1463">
        <f>SUM(F58)</f>
        <v>0</v>
      </c>
      <c r="G57" s="486">
        <f t="shared" si="2"/>
        <v>0</v>
      </c>
      <c r="H57" s="82"/>
      <c r="I57" s="82"/>
    </row>
    <row r="58" spans="1:9" ht="12" customHeight="1">
      <c r="A58" s="1458"/>
      <c r="B58" s="1583"/>
      <c r="C58" s="479"/>
      <c r="D58" s="98" t="s">
        <v>237</v>
      </c>
      <c r="E58" s="1465">
        <v>0</v>
      </c>
      <c r="F58" s="1465">
        <v>0</v>
      </c>
      <c r="G58" s="493">
        <f t="shared" si="2"/>
        <v>0</v>
      </c>
      <c r="H58" s="82"/>
      <c r="I58" s="82"/>
    </row>
    <row r="59" spans="1:9" ht="12.75" customHeight="1">
      <c r="A59" s="1458"/>
      <c r="B59" s="1581">
        <v>1403</v>
      </c>
      <c r="C59" s="139" t="s">
        <v>17</v>
      </c>
      <c r="D59" s="145"/>
      <c r="E59" s="1466">
        <f>SUM(E60+E62+E64)</f>
        <v>9</v>
      </c>
      <c r="F59" s="1466">
        <f>SUM(F60+F62+F64)</f>
        <v>33</v>
      </c>
      <c r="G59" s="472">
        <f t="shared" si="2"/>
        <v>42</v>
      </c>
      <c r="H59" s="82"/>
      <c r="I59" s="82"/>
    </row>
    <row r="60" spans="1:9" ht="12.75" customHeight="1">
      <c r="A60" s="1458"/>
      <c r="B60" s="1582"/>
      <c r="C60" s="484" t="s">
        <v>39</v>
      </c>
      <c r="D60" s="98"/>
      <c r="E60" s="1461">
        <f>SUM(E61:E61)</f>
        <v>7</v>
      </c>
      <c r="F60" s="1461">
        <f>SUM(F61:F61)</f>
        <v>27</v>
      </c>
      <c r="G60" s="486">
        <f t="shared" si="2"/>
        <v>34</v>
      </c>
      <c r="H60" s="82"/>
      <c r="I60" s="82"/>
    </row>
    <row r="61" spans="1:9" ht="12.75" customHeight="1">
      <c r="A61" s="1458"/>
      <c r="B61" s="1582"/>
      <c r="C61" s="479"/>
      <c r="D61" s="98" t="s">
        <v>234</v>
      </c>
      <c r="E61" s="1464">
        <v>7</v>
      </c>
      <c r="F61" s="1464">
        <v>27</v>
      </c>
      <c r="G61" s="493">
        <f t="shared" si="2"/>
        <v>34</v>
      </c>
      <c r="H61" s="82"/>
      <c r="I61" s="82"/>
    </row>
    <row r="62" spans="1:9" ht="12.75" customHeight="1">
      <c r="A62" s="1458"/>
      <c r="B62" s="1582"/>
      <c r="C62" s="484" t="s">
        <v>18</v>
      </c>
      <c r="D62" s="98"/>
      <c r="E62" s="1463">
        <f>SUM(E63)</f>
        <v>0</v>
      </c>
      <c r="F62" s="1463">
        <f>SUM(F63)</f>
        <v>3</v>
      </c>
      <c r="G62" s="486">
        <f t="shared" si="2"/>
        <v>3</v>
      </c>
      <c r="H62" s="82"/>
      <c r="I62" s="82"/>
    </row>
    <row r="63" spans="1:9" ht="12.75" customHeight="1">
      <c r="A63" s="1458"/>
      <c r="B63" s="1582"/>
      <c r="C63" s="479"/>
      <c r="D63" s="98" t="s">
        <v>234</v>
      </c>
      <c r="E63" s="1464">
        <v>0</v>
      </c>
      <c r="F63" s="1464">
        <v>3</v>
      </c>
      <c r="G63" s="493">
        <f t="shared" si="2"/>
        <v>3</v>
      </c>
      <c r="H63" s="82"/>
      <c r="I63" s="82"/>
    </row>
    <row r="64" spans="1:9" ht="12.75" customHeight="1">
      <c r="A64" s="1458"/>
      <c r="B64" s="1582"/>
      <c r="C64" s="484" t="s">
        <v>19</v>
      </c>
      <c r="D64" s="98"/>
      <c r="E64" s="1463">
        <f>SUM(E65:E66)</f>
        <v>2</v>
      </c>
      <c r="F64" s="1463">
        <f>SUM(F65:F66)</f>
        <v>3</v>
      </c>
      <c r="G64" s="486">
        <f t="shared" si="2"/>
        <v>5</v>
      </c>
      <c r="H64" s="82"/>
      <c r="I64" s="82"/>
    </row>
    <row r="65" spans="1:11" ht="12.75" customHeight="1">
      <c r="A65" s="1458"/>
      <c r="B65" s="1578"/>
      <c r="C65" s="479"/>
      <c r="D65" s="98" t="s">
        <v>234</v>
      </c>
      <c r="E65" s="1465">
        <v>2</v>
      </c>
      <c r="F65" s="1465">
        <v>3</v>
      </c>
      <c r="G65" s="493">
        <f t="shared" si="2"/>
        <v>5</v>
      </c>
      <c r="H65" s="82"/>
      <c r="I65" s="82"/>
    </row>
    <row r="66" spans="1:11" ht="12.75" customHeight="1">
      <c r="A66" s="1458"/>
      <c r="B66" s="1586"/>
      <c r="C66" s="495"/>
      <c r="D66" s="163" t="s">
        <v>233</v>
      </c>
      <c r="E66" s="1476">
        <v>0</v>
      </c>
      <c r="F66" s="1476">
        <v>0</v>
      </c>
      <c r="G66" s="1475">
        <f t="shared" si="2"/>
        <v>0</v>
      </c>
      <c r="H66" s="82"/>
      <c r="I66" s="82"/>
    </row>
    <row r="67" spans="1:11" ht="12" customHeight="1">
      <c r="A67" s="1458"/>
      <c r="C67" s="507"/>
      <c r="D67" s="98"/>
      <c r="E67" s="1474"/>
      <c r="F67" s="1474"/>
      <c r="G67" s="105" t="s">
        <v>232</v>
      </c>
      <c r="H67" s="82"/>
      <c r="I67" s="82"/>
    </row>
    <row r="68" spans="1:11" ht="12" customHeight="1">
      <c r="A68" s="1458"/>
      <c r="C68" s="507"/>
      <c r="D68" s="98"/>
      <c r="E68" s="1474"/>
      <c r="F68" s="1473"/>
      <c r="G68" s="1473" t="s">
        <v>776</v>
      </c>
    </row>
    <row r="69" spans="1:11" ht="4.5" customHeight="1">
      <c r="A69" s="1458"/>
      <c r="B69" s="1558" t="s">
        <v>32</v>
      </c>
      <c r="C69" s="505"/>
      <c r="D69" s="505"/>
      <c r="E69" s="1472"/>
      <c r="F69" s="1472"/>
      <c r="G69" s="1471"/>
      <c r="H69" s="82"/>
      <c r="K69" s="98"/>
    </row>
    <row r="70" spans="1:11" ht="12" customHeight="1">
      <c r="A70" s="1458"/>
      <c r="B70" s="1559"/>
      <c r="C70" s="144" t="s">
        <v>230</v>
      </c>
      <c r="D70" s="377"/>
      <c r="E70" s="1589" t="s">
        <v>29</v>
      </c>
      <c r="F70" s="1589" t="s">
        <v>30</v>
      </c>
      <c r="G70" s="1592" t="s">
        <v>6</v>
      </c>
      <c r="H70" s="82"/>
      <c r="I70" s="91"/>
    </row>
    <row r="71" spans="1:11" ht="12" customHeight="1">
      <c r="A71" s="1458"/>
      <c r="B71" s="1560"/>
      <c r="C71" s="497"/>
      <c r="D71" s="421"/>
      <c r="E71" s="1590"/>
      <c r="F71" s="1590"/>
      <c r="G71" s="1593"/>
      <c r="H71" s="82"/>
    </row>
    <row r="72" spans="1:11">
      <c r="A72" s="1458"/>
      <c r="B72" s="1570">
        <v>1404</v>
      </c>
      <c r="C72" s="139" t="s">
        <v>40</v>
      </c>
      <c r="D72" s="145"/>
      <c r="E72" s="1461">
        <f>SUM(E73,E75)</f>
        <v>51</v>
      </c>
      <c r="F72" s="1461">
        <f>SUM(F73,F75)</f>
        <v>53</v>
      </c>
      <c r="G72" s="1469">
        <f t="shared" ref="G72:G103" si="3">SUM(E72:F72)</f>
        <v>104</v>
      </c>
    </row>
    <row r="73" spans="1:11" ht="12.75" customHeight="1">
      <c r="A73" s="1458"/>
      <c r="B73" s="1573"/>
      <c r="C73" s="484" t="s">
        <v>115</v>
      </c>
      <c r="D73" s="98"/>
      <c r="E73" s="1470">
        <f>SUM(E74)</f>
        <v>0</v>
      </c>
      <c r="F73" s="1470">
        <f>SUM(F74)</f>
        <v>0</v>
      </c>
      <c r="G73" s="1469">
        <f t="shared" si="3"/>
        <v>0</v>
      </c>
    </row>
    <row r="74" spans="1:11" ht="12.75" customHeight="1">
      <c r="A74" s="1458"/>
      <c r="B74" s="1566"/>
      <c r="C74" s="479"/>
      <c r="D74" s="98" t="s">
        <v>226</v>
      </c>
      <c r="E74" s="1462">
        <v>0</v>
      </c>
      <c r="F74" s="1462">
        <v>0</v>
      </c>
      <c r="G74" s="941">
        <f t="shared" si="3"/>
        <v>0</v>
      </c>
    </row>
    <row r="75" spans="1:11" ht="12.75" customHeight="1">
      <c r="A75" s="1458"/>
      <c r="B75" s="1573"/>
      <c r="C75" s="484" t="s">
        <v>20</v>
      </c>
      <c r="D75" s="98"/>
      <c r="E75" s="1463">
        <f>SUM(E76)</f>
        <v>51</v>
      </c>
      <c r="F75" s="1463">
        <f>SUM(F76)</f>
        <v>53</v>
      </c>
      <c r="G75" s="942">
        <f t="shared" si="3"/>
        <v>104</v>
      </c>
    </row>
    <row r="76" spans="1:11" ht="12.75" customHeight="1">
      <c r="A76" s="1458"/>
      <c r="B76" s="1566"/>
      <c r="C76" s="479"/>
      <c r="D76" s="98" t="s">
        <v>293</v>
      </c>
      <c r="E76" s="1462">
        <v>51</v>
      </c>
      <c r="F76" s="1462">
        <v>53</v>
      </c>
      <c r="G76" s="941">
        <f t="shared" si="3"/>
        <v>104</v>
      </c>
    </row>
    <row r="77" spans="1:11" ht="12.75" customHeight="1">
      <c r="A77" s="1458"/>
      <c r="B77" s="1581">
        <v>1405</v>
      </c>
      <c r="C77" s="139" t="s">
        <v>21</v>
      </c>
      <c r="D77" s="151"/>
      <c r="E77" s="1466">
        <f>SUM(E78,E83,E90+E92)</f>
        <v>185</v>
      </c>
      <c r="F77" s="1466">
        <f>SUM(F78,F83,F90+F92)</f>
        <v>297</v>
      </c>
      <c r="G77" s="944">
        <f t="shared" si="3"/>
        <v>482</v>
      </c>
    </row>
    <row r="78" spans="1:11" ht="12.75" customHeight="1">
      <c r="A78" s="1458"/>
      <c r="B78" s="1582"/>
      <c r="C78" s="484" t="s">
        <v>24</v>
      </c>
      <c r="D78" s="98"/>
      <c r="E78" s="1463">
        <f>SUM(E79:E82)</f>
        <v>9</v>
      </c>
      <c r="F78" s="1463">
        <f>SUM(F79:F82)</f>
        <v>6</v>
      </c>
      <c r="G78" s="942">
        <f t="shared" si="3"/>
        <v>15</v>
      </c>
    </row>
    <row r="79" spans="1:11" ht="12.75" customHeight="1">
      <c r="A79" s="1458"/>
      <c r="B79" s="1582"/>
      <c r="C79" s="479"/>
      <c r="D79" s="98" t="s">
        <v>222</v>
      </c>
      <c r="E79" s="1462">
        <v>1</v>
      </c>
      <c r="F79" s="1462">
        <v>0</v>
      </c>
      <c r="G79" s="941">
        <f t="shared" si="3"/>
        <v>1</v>
      </c>
    </row>
    <row r="80" spans="1:11" ht="12.75" customHeight="1">
      <c r="A80" s="1458"/>
      <c r="B80" s="1582"/>
      <c r="C80" s="479"/>
      <c r="D80" s="98" t="s">
        <v>220</v>
      </c>
      <c r="E80" s="1462">
        <v>7</v>
      </c>
      <c r="F80" s="1462">
        <v>3</v>
      </c>
      <c r="G80" s="941">
        <f t="shared" si="3"/>
        <v>10</v>
      </c>
    </row>
    <row r="81" spans="1:7" ht="12.75" customHeight="1">
      <c r="A81" s="1458"/>
      <c r="B81" s="1582"/>
      <c r="C81" s="479"/>
      <c r="D81" s="98" t="s">
        <v>219</v>
      </c>
      <c r="E81" s="1462">
        <v>1</v>
      </c>
      <c r="F81" s="1462">
        <v>1</v>
      </c>
      <c r="G81" s="941">
        <f t="shared" si="3"/>
        <v>2</v>
      </c>
    </row>
    <row r="82" spans="1:7" ht="12.75" customHeight="1">
      <c r="A82" s="1458"/>
      <c r="B82" s="1582"/>
      <c r="C82" s="479"/>
      <c r="D82" s="98" t="s">
        <v>217</v>
      </c>
      <c r="E82" s="1462">
        <v>0</v>
      </c>
      <c r="F82" s="1462">
        <v>2</v>
      </c>
      <c r="G82" s="941">
        <f t="shared" si="3"/>
        <v>2</v>
      </c>
    </row>
    <row r="83" spans="1:7" ht="12.75" customHeight="1">
      <c r="A83" s="1458"/>
      <c r="B83" s="1582"/>
      <c r="C83" s="484" t="s">
        <v>22</v>
      </c>
      <c r="D83" s="98"/>
      <c r="E83" s="1463">
        <f>SUM(E84:E89)</f>
        <v>110</v>
      </c>
      <c r="F83" s="1463">
        <f>SUM(F84:F89)</f>
        <v>185</v>
      </c>
      <c r="G83" s="942">
        <f t="shared" si="3"/>
        <v>295</v>
      </c>
    </row>
    <row r="84" spans="1:7" ht="12.75" customHeight="1">
      <c r="A84" s="1458"/>
      <c r="B84" s="1582"/>
      <c r="C84" s="479"/>
      <c r="D84" s="98" t="s">
        <v>215</v>
      </c>
      <c r="E84" s="1462">
        <v>4</v>
      </c>
      <c r="F84" s="1462">
        <v>11</v>
      </c>
      <c r="G84" s="941">
        <f t="shared" si="3"/>
        <v>15</v>
      </c>
    </row>
    <row r="85" spans="1:7" ht="12.75" customHeight="1">
      <c r="A85" s="1458"/>
      <c r="B85" s="1582"/>
      <c r="C85" s="479"/>
      <c r="D85" s="98" t="s">
        <v>213</v>
      </c>
      <c r="E85" s="1462">
        <v>26</v>
      </c>
      <c r="F85" s="1462">
        <v>18</v>
      </c>
      <c r="G85" s="941">
        <f t="shared" si="3"/>
        <v>44</v>
      </c>
    </row>
    <row r="86" spans="1:7" ht="12.75" customHeight="1">
      <c r="A86" s="1458"/>
      <c r="B86" s="1582"/>
      <c r="C86" s="479"/>
      <c r="D86" s="98" t="s">
        <v>211</v>
      </c>
      <c r="E86" s="1462">
        <v>3</v>
      </c>
      <c r="F86" s="1462">
        <v>2</v>
      </c>
      <c r="G86" s="941">
        <f t="shared" si="3"/>
        <v>5</v>
      </c>
    </row>
    <row r="87" spans="1:7" ht="12.75" customHeight="1">
      <c r="A87" s="1458"/>
      <c r="B87" s="1582"/>
      <c r="C87" s="479"/>
      <c r="D87" s="98" t="s">
        <v>286</v>
      </c>
      <c r="E87" s="1462">
        <v>4</v>
      </c>
      <c r="F87" s="1462">
        <v>14</v>
      </c>
      <c r="G87" s="941">
        <f t="shared" si="3"/>
        <v>18</v>
      </c>
    </row>
    <row r="88" spans="1:7" ht="12.75" customHeight="1">
      <c r="A88" s="1458"/>
      <c r="B88" s="1582"/>
      <c r="C88" s="479"/>
      <c r="D88" s="98" t="s">
        <v>283</v>
      </c>
      <c r="E88" s="1462">
        <v>73</v>
      </c>
      <c r="F88" s="1462">
        <v>139</v>
      </c>
      <c r="G88" s="941">
        <f t="shared" si="3"/>
        <v>212</v>
      </c>
    </row>
    <row r="89" spans="1:7" ht="12.75" customHeight="1">
      <c r="A89" s="1458"/>
      <c r="B89" s="1582"/>
      <c r="C89" s="479"/>
      <c r="D89" s="66" t="s">
        <v>208</v>
      </c>
      <c r="E89" s="1462">
        <v>0</v>
      </c>
      <c r="F89" s="1462">
        <v>1</v>
      </c>
      <c r="G89" s="941">
        <f t="shared" si="3"/>
        <v>1</v>
      </c>
    </row>
    <row r="90" spans="1:7" ht="12.75" customHeight="1">
      <c r="A90" s="1458"/>
      <c r="B90" s="1582"/>
      <c r="C90" s="4" t="s">
        <v>114</v>
      </c>
      <c r="D90" s="12"/>
      <c r="E90" s="1461">
        <f>SUM(E91)</f>
        <v>48</v>
      </c>
      <c r="F90" s="1461">
        <f>SUM(F91)</f>
        <v>82</v>
      </c>
      <c r="G90" s="942">
        <f t="shared" si="3"/>
        <v>130</v>
      </c>
    </row>
    <row r="91" spans="1:7" ht="12.75" customHeight="1">
      <c r="A91" s="1458"/>
      <c r="B91" s="1582"/>
      <c r="C91" s="479"/>
      <c r="D91" s="98" t="s">
        <v>207</v>
      </c>
      <c r="E91" s="1468">
        <v>48</v>
      </c>
      <c r="F91" s="1468">
        <v>82</v>
      </c>
      <c r="G91" s="941">
        <f t="shared" si="3"/>
        <v>130</v>
      </c>
    </row>
    <row r="92" spans="1:7" ht="12.75" customHeight="1">
      <c r="A92" s="1458"/>
      <c r="B92" s="1582"/>
      <c r="C92" s="4" t="s">
        <v>58</v>
      </c>
      <c r="D92" s="12"/>
      <c r="E92" s="1461">
        <f>SUM(E93)</f>
        <v>18</v>
      </c>
      <c r="F92" s="1461">
        <f>SUM(F93)</f>
        <v>24</v>
      </c>
      <c r="G92" s="942">
        <f t="shared" si="3"/>
        <v>42</v>
      </c>
    </row>
    <row r="93" spans="1:7" ht="12.75" customHeight="1">
      <c r="A93" s="1458"/>
      <c r="B93" s="1582"/>
      <c r="C93" s="479"/>
      <c r="D93" s="98" t="s">
        <v>207</v>
      </c>
      <c r="E93" s="1468">
        <v>18</v>
      </c>
      <c r="F93" s="1468">
        <v>24</v>
      </c>
      <c r="G93" s="941">
        <f t="shared" si="3"/>
        <v>42</v>
      </c>
    </row>
    <row r="94" spans="1:7" ht="12.75" customHeight="1">
      <c r="A94" s="1458"/>
      <c r="B94" s="1581">
        <v>1406</v>
      </c>
      <c r="C94" s="139" t="s">
        <v>25</v>
      </c>
      <c r="D94" s="145"/>
      <c r="E94" s="1466">
        <f>SUM(E95,E98,E101,E103)</f>
        <v>20</v>
      </c>
      <c r="F94" s="1466">
        <f>SUM(F95,F98,F101,F103)</f>
        <v>20</v>
      </c>
      <c r="G94" s="944">
        <f t="shared" si="3"/>
        <v>40</v>
      </c>
    </row>
    <row r="95" spans="1:7" ht="12.75" customHeight="1">
      <c r="A95" s="1458"/>
      <c r="B95" s="1582"/>
      <c r="C95" s="484" t="s">
        <v>135</v>
      </c>
      <c r="D95" s="98"/>
      <c r="E95" s="1463">
        <f>SUM(E96:E97)</f>
        <v>1</v>
      </c>
      <c r="F95" s="1463">
        <f>SUM(F96:F97)</f>
        <v>0</v>
      </c>
      <c r="G95" s="942">
        <f t="shared" si="3"/>
        <v>1</v>
      </c>
    </row>
    <row r="96" spans="1:7" ht="12.75" customHeight="1">
      <c r="A96" s="1458"/>
      <c r="B96" s="1582"/>
      <c r="C96" s="484"/>
      <c r="D96" s="98" t="s">
        <v>592</v>
      </c>
      <c r="E96" s="1465">
        <v>1</v>
      </c>
      <c r="F96" s="1465">
        <v>0</v>
      </c>
      <c r="G96" s="941">
        <f t="shared" si="3"/>
        <v>1</v>
      </c>
    </row>
    <row r="97" spans="1:7" ht="12.75" customHeight="1">
      <c r="A97" s="1458"/>
      <c r="B97" s="1582"/>
      <c r="C97" s="492"/>
      <c r="D97" s="98" t="s">
        <v>201</v>
      </c>
      <c r="E97" s="1462">
        <v>0</v>
      </c>
      <c r="F97" s="1462">
        <v>0</v>
      </c>
      <c r="G97" s="941">
        <f t="shared" si="3"/>
        <v>0</v>
      </c>
    </row>
    <row r="98" spans="1:7" ht="12.75" customHeight="1">
      <c r="A98" s="1458"/>
      <c r="B98" s="1582"/>
      <c r="C98" s="484" t="s">
        <v>26</v>
      </c>
      <c r="D98" s="98"/>
      <c r="E98" s="1463">
        <f>SUM(E99:E100)</f>
        <v>18</v>
      </c>
      <c r="F98" s="1463">
        <f>SUM(F99:F100)</f>
        <v>18</v>
      </c>
      <c r="G98" s="942">
        <f t="shared" si="3"/>
        <v>36</v>
      </c>
    </row>
    <row r="99" spans="1:7" ht="12.75" customHeight="1">
      <c r="A99" s="1458"/>
      <c r="B99" s="1582"/>
      <c r="C99" s="479"/>
      <c r="D99" s="98" t="s">
        <v>200</v>
      </c>
      <c r="E99" s="1465">
        <v>18</v>
      </c>
      <c r="F99" s="1465">
        <v>18</v>
      </c>
      <c r="G99" s="941">
        <f t="shared" si="3"/>
        <v>36</v>
      </c>
    </row>
    <row r="100" spans="1:7" ht="12.75" customHeight="1">
      <c r="A100" s="1458"/>
      <c r="B100" s="1582"/>
      <c r="C100" s="479"/>
      <c r="D100" s="98" t="s">
        <v>264</v>
      </c>
      <c r="E100" s="1465">
        <v>0</v>
      </c>
      <c r="F100" s="1465">
        <v>0</v>
      </c>
      <c r="G100" s="941">
        <f t="shared" si="3"/>
        <v>0</v>
      </c>
    </row>
    <row r="101" spans="1:7" ht="12.75" customHeight="1">
      <c r="A101" s="1458"/>
      <c r="B101" s="1582"/>
      <c r="C101" s="484" t="s">
        <v>42</v>
      </c>
      <c r="D101" s="98"/>
      <c r="E101" s="1461">
        <f>SUM(E102)</f>
        <v>0</v>
      </c>
      <c r="F101" s="1461">
        <f>SUM(F102)</f>
        <v>0</v>
      </c>
      <c r="G101" s="942">
        <f t="shared" si="3"/>
        <v>0</v>
      </c>
    </row>
    <row r="102" spans="1:7" ht="12.75" customHeight="1">
      <c r="A102" s="1458"/>
      <c r="B102" s="1582"/>
      <c r="C102" s="492"/>
      <c r="D102" s="98" t="s">
        <v>198</v>
      </c>
      <c r="E102" s="1465">
        <v>0</v>
      </c>
      <c r="F102" s="1465">
        <v>0</v>
      </c>
      <c r="G102" s="941">
        <f t="shared" si="3"/>
        <v>0</v>
      </c>
    </row>
    <row r="103" spans="1:7" ht="12.75" customHeight="1">
      <c r="A103" s="1458"/>
      <c r="B103" s="1582"/>
      <c r="C103" s="484" t="s">
        <v>43</v>
      </c>
      <c r="D103" s="98"/>
      <c r="E103" s="1463">
        <f>SUM(E104)</f>
        <v>1</v>
      </c>
      <c r="F103" s="1463">
        <f>SUM(F104)</f>
        <v>2</v>
      </c>
      <c r="G103" s="942">
        <f t="shared" si="3"/>
        <v>3</v>
      </c>
    </row>
    <row r="104" spans="1:7" ht="12.75" customHeight="1">
      <c r="A104" s="1458"/>
      <c r="B104" s="1583"/>
      <c r="C104" s="479"/>
      <c r="D104" s="98" t="s">
        <v>197</v>
      </c>
      <c r="E104" s="1465">
        <v>1</v>
      </c>
      <c r="F104" s="1465">
        <v>2</v>
      </c>
      <c r="G104" s="941">
        <f t="shared" ref="G104:G128" si="4">SUM(E104:F104)</f>
        <v>3</v>
      </c>
    </row>
    <row r="105" spans="1:7" ht="12.75" customHeight="1">
      <c r="A105" s="1458"/>
      <c r="B105" s="1570">
        <v>1407</v>
      </c>
      <c r="C105" s="139" t="s">
        <v>27</v>
      </c>
      <c r="D105" s="145"/>
      <c r="E105" s="1466">
        <f>SUM(E106+E109)</f>
        <v>14</v>
      </c>
      <c r="F105" s="1466">
        <f>SUM(F106+F109)</f>
        <v>5</v>
      </c>
      <c r="G105" s="1467">
        <f t="shared" si="4"/>
        <v>19</v>
      </c>
    </row>
    <row r="106" spans="1:7" ht="12.75" customHeight="1">
      <c r="A106" s="1458"/>
      <c r="B106" s="1573"/>
      <c r="C106" s="484" t="s">
        <v>44</v>
      </c>
      <c r="D106" s="98"/>
      <c r="E106" s="1463">
        <f>SUM(E107:E108)</f>
        <v>3</v>
      </c>
      <c r="F106" s="1463">
        <f>SUM(F107:F108)</f>
        <v>0</v>
      </c>
      <c r="G106" s="941">
        <f t="shared" si="4"/>
        <v>3</v>
      </c>
    </row>
    <row r="107" spans="1:7" ht="12.75" customHeight="1">
      <c r="A107" s="1458"/>
      <c r="B107" s="1573"/>
      <c r="C107" s="484"/>
      <c r="D107" s="98" t="s">
        <v>195</v>
      </c>
      <c r="E107" s="1465">
        <v>3</v>
      </c>
      <c r="F107" s="1465">
        <v>0</v>
      </c>
      <c r="G107" s="941">
        <f t="shared" si="4"/>
        <v>3</v>
      </c>
    </row>
    <row r="108" spans="1:7">
      <c r="A108" s="1458"/>
      <c r="B108" s="1573"/>
      <c r="C108" s="479"/>
      <c r="D108" s="98" t="s">
        <v>193</v>
      </c>
      <c r="E108" s="1464">
        <v>0</v>
      </c>
      <c r="F108" s="1464">
        <v>0</v>
      </c>
      <c r="G108" s="941">
        <f t="shared" si="4"/>
        <v>0</v>
      </c>
    </row>
    <row r="109" spans="1:7" ht="12.75" customHeight="1">
      <c r="A109" s="1458"/>
      <c r="B109" s="1573"/>
      <c r="C109" s="484" t="s">
        <v>61</v>
      </c>
      <c r="D109" s="144"/>
      <c r="E109" s="1463">
        <f>SUM(E110:E111)</f>
        <v>11</v>
      </c>
      <c r="F109" s="1463">
        <f>SUM(F110:F111)</f>
        <v>5</v>
      </c>
      <c r="G109" s="941">
        <f t="shared" si="4"/>
        <v>16</v>
      </c>
    </row>
    <row r="110" spans="1:7" ht="12.75" customHeight="1">
      <c r="A110" s="1458"/>
      <c r="B110" s="1573"/>
      <c r="C110" s="479"/>
      <c r="D110" s="98" t="s">
        <v>192</v>
      </c>
      <c r="E110" s="1465">
        <v>11</v>
      </c>
      <c r="F110" s="1465">
        <v>5</v>
      </c>
      <c r="G110" s="941">
        <f t="shared" si="4"/>
        <v>16</v>
      </c>
    </row>
    <row r="111" spans="1:7" ht="12.75" customHeight="1">
      <c r="A111" s="1458"/>
      <c r="B111" s="1573"/>
      <c r="C111" s="479"/>
      <c r="D111" s="98" t="s">
        <v>191</v>
      </c>
      <c r="E111" s="1465">
        <v>0</v>
      </c>
      <c r="F111" s="1465">
        <v>0</v>
      </c>
      <c r="G111" s="941">
        <f t="shared" si="4"/>
        <v>0</v>
      </c>
    </row>
    <row r="112" spans="1:7" ht="12.75" customHeight="1">
      <c r="A112" s="1458"/>
      <c r="B112" s="1570">
        <v>1408</v>
      </c>
      <c r="C112" s="139" t="s">
        <v>28</v>
      </c>
      <c r="D112" s="138"/>
      <c r="E112" s="1466">
        <f>SUM(E117,E121,E113+E115)</f>
        <v>53</v>
      </c>
      <c r="F112" s="1466">
        <f>SUM(F117,F121,F113+F115)</f>
        <v>69</v>
      </c>
      <c r="G112" s="944">
        <f t="shared" si="4"/>
        <v>122</v>
      </c>
    </row>
    <row r="113" spans="1:7" ht="12.75" customHeight="1">
      <c r="A113" s="1458"/>
      <c r="B113" s="1573"/>
      <c r="C113" s="484" t="s">
        <v>23</v>
      </c>
      <c r="D113" s="98"/>
      <c r="E113" s="1461">
        <f>SUM(E114)</f>
        <v>43</v>
      </c>
      <c r="F113" s="1461">
        <f>SUM(F114)</f>
        <v>61</v>
      </c>
      <c r="G113" s="942">
        <f t="shared" si="4"/>
        <v>104</v>
      </c>
    </row>
    <row r="114" spans="1:7" ht="12.75" customHeight="1">
      <c r="A114" s="1458"/>
      <c r="B114" s="1573"/>
      <c r="C114" s="479"/>
      <c r="D114" s="98" t="s">
        <v>190</v>
      </c>
      <c r="E114" s="1462">
        <v>43</v>
      </c>
      <c r="F114" s="1462">
        <v>61</v>
      </c>
      <c r="G114" s="941">
        <f t="shared" si="4"/>
        <v>104</v>
      </c>
    </row>
    <row r="115" spans="1:7" ht="12.75" customHeight="1">
      <c r="A115" s="1458"/>
      <c r="B115" s="1573"/>
      <c r="C115" s="484" t="s">
        <v>59</v>
      </c>
      <c r="D115" s="144"/>
      <c r="E115" s="1463">
        <f>SUM(E116)</f>
        <v>0</v>
      </c>
      <c r="F115" s="1463">
        <f>SUM(F116)</f>
        <v>0</v>
      </c>
      <c r="G115" s="942">
        <f t="shared" si="4"/>
        <v>0</v>
      </c>
    </row>
    <row r="116" spans="1:7" ht="12.75" customHeight="1">
      <c r="A116" s="1458"/>
      <c r="B116" s="1573"/>
      <c r="C116" s="479"/>
      <c r="D116" s="98" t="s">
        <v>189</v>
      </c>
      <c r="E116" s="1462">
        <v>0</v>
      </c>
      <c r="F116" s="1462">
        <v>0</v>
      </c>
      <c r="G116" s="941">
        <f t="shared" si="4"/>
        <v>0</v>
      </c>
    </row>
    <row r="117" spans="1:7" ht="11.25" customHeight="1">
      <c r="A117" s="1458"/>
      <c r="B117" s="1573"/>
      <c r="C117" s="484" t="s">
        <v>45</v>
      </c>
      <c r="D117" s="98"/>
      <c r="E117" s="1461">
        <f>SUM(E118:E120)</f>
        <v>8</v>
      </c>
      <c r="F117" s="1463">
        <f>SUM(F118:F120)</f>
        <v>5</v>
      </c>
      <c r="G117" s="942">
        <f t="shared" si="4"/>
        <v>13</v>
      </c>
    </row>
    <row r="118" spans="1:7" ht="11.25" customHeight="1">
      <c r="A118" s="1458"/>
      <c r="B118" s="1573"/>
      <c r="C118" s="484"/>
      <c r="D118" s="98" t="s">
        <v>188</v>
      </c>
      <c r="E118" s="1464">
        <v>4</v>
      </c>
      <c r="F118" s="1465">
        <v>1</v>
      </c>
      <c r="G118" s="941">
        <f t="shared" si="4"/>
        <v>5</v>
      </c>
    </row>
    <row r="119" spans="1:7" ht="11.25" customHeight="1">
      <c r="A119" s="1458"/>
      <c r="B119" s="1573"/>
      <c r="C119" s="484"/>
      <c r="D119" s="98" t="s">
        <v>273</v>
      </c>
      <c r="E119" s="1464">
        <v>2</v>
      </c>
      <c r="F119" s="1465">
        <v>1</v>
      </c>
      <c r="G119" s="941">
        <f t="shared" si="4"/>
        <v>3</v>
      </c>
    </row>
    <row r="120" spans="1:7" ht="11.25" customHeight="1">
      <c r="A120" s="1458"/>
      <c r="B120" s="1573"/>
      <c r="C120" s="484"/>
      <c r="D120" s="98" t="s">
        <v>271</v>
      </c>
      <c r="E120" s="1464">
        <v>2</v>
      </c>
      <c r="F120" s="1465">
        <v>3</v>
      </c>
      <c r="G120" s="941">
        <f t="shared" si="4"/>
        <v>5</v>
      </c>
    </row>
    <row r="121" spans="1:7" ht="11.25" customHeight="1">
      <c r="A121" s="1458"/>
      <c r="B121" s="1573"/>
      <c r="C121" s="484" t="s">
        <v>46</v>
      </c>
      <c r="D121" s="144"/>
      <c r="E121" s="1461">
        <f>SUM(E122)</f>
        <v>2</v>
      </c>
      <c r="F121" s="1463">
        <f>SUM(F122)</f>
        <v>3</v>
      </c>
      <c r="G121" s="942">
        <f t="shared" si="4"/>
        <v>5</v>
      </c>
    </row>
    <row r="122" spans="1:7">
      <c r="A122" s="1458"/>
      <c r="B122" s="1573"/>
      <c r="C122" s="479"/>
      <c r="D122" s="98" t="s">
        <v>185</v>
      </c>
      <c r="E122" s="1464">
        <v>2</v>
      </c>
      <c r="F122" s="1464">
        <v>3</v>
      </c>
      <c r="G122" s="941">
        <f t="shared" si="4"/>
        <v>5</v>
      </c>
    </row>
    <row r="123" spans="1:7" ht="11.25" customHeight="1">
      <c r="A123" s="1458"/>
      <c r="B123" s="1570">
        <v>1624</v>
      </c>
      <c r="C123" s="139" t="s">
        <v>56</v>
      </c>
      <c r="D123" s="145"/>
      <c r="E123" s="1459">
        <f>SUM(E124+E126)</f>
        <v>3</v>
      </c>
      <c r="F123" s="1459">
        <f>SUM(F124+F126)</f>
        <v>9</v>
      </c>
      <c r="G123" s="944">
        <f t="shared" si="4"/>
        <v>12</v>
      </c>
    </row>
    <row r="124" spans="1:7" ht="11.25" customHeight="1">
      <c r="A124" s="1458"/>
      <c r="B124" s="1573"/>
      <c r="C124" s="487" t="s">
        <v>41</v>
      </c>
      <c r="D124" s="13"/>
      <c r="E124" s="1463">
        <f>SUM(E125)</f>
        <v>2</v>
      </c>
      <c r="F124" s="1463">
        <f>SUM(F125)</f>
        <v>4</v>
      </c>
      <c r="G124" s="942">
        <f t="shared" si="4"/>
        <v>6</v>
      </c>
    </row>
    <row r="125" spans="1:7" ht="11.25" customHeight="1">
      <c r="A125" s="1458"/>
      <c r="B125" s="1573"/>
      <c r="C125" s="479"/>
      <c r="D125" s="98" t="s">
        <v>184</v>
      </c>
      <c r="E125" s="1462">
        <v>2</v>
      </c>
      <c r="F125" s="1462">
        <v>4</v>
      </c>
      <c r="G125" s="941">
        <f t="shared" si="4"/>
        <v>6</v>
      </c>
    </row>
    <row r="126" spans="1:7" ht="11.25" customHeight="1">
      <c r="A126" s="1458"/>
      <c r="B126" s="1573"/>
      <c r="C126" s="484" t="s">
        <v>62</v>
      </c>
      <c r="D126" s="98"/>
      <c r="E126" s="1461">
        <f>SUM(E127)</f>
        <v>1</v>
      </c>
      <c r="F126" s="1461">
        <f>SUM(F127)</f>
        <v>5</v>
      </c>
      <c r="G126" s="942">
        <f t="shared" si="4"/>
        <v>6</v>
      </c>
    </row>
    <row r="127" spans="1:7" ht="11.25" customHeight="1">
      <c r="A127" s="1458"/>
      <c r="B127" s="1571"/>
      <c r="C127" s="495"/>
      <c r="D127" s="163" t="s">
        <v>183</v>
      </c>
      <c r="E127" s="1460">
        <v>1</v>
      </c>
      <c r="F127" s="1460">
        <v>5</v>
      </c>
      <c r="G127" s="941">
        <f t="shared" si="4"/>
        <v>6</v>
      </c>
    </row>
    <row r="128" spans="1:7">
      <c r="A128" s="1458"/>
      <c r="B128" s="62"/>
      <c r="C128" s="1579" t="s">
        <v>6</v>
      </c>
      <c r="D128" s="1580"/>
      <c r="E128" s="1459">
        <f>SUM(E7+E29+E59+E72+E77+E94+E105+E112+E123)</f>
        <v>790</v>
      </c>
      <c r="F128" s="1459">
        <f>SUM(F7+F29+F59+F72+F77+F94+F105+F112+F123)</f>
        <v>941</v>
      </c>
      <c r="G128" s="944">
        <f t="shared" si="4"/>
        <v>1731</v>
      </c>
    </row>
    <row r="129" spans="1:7" ht="12" customHeight="1">
      <c r="A129" s="1458"/>
      <c r="B129" s="62"/>
      <c r="C129" s="1591" t="s">
        <v>1089</v>
      </c>
      <c r="D129" s="1591"/>
      <c r="E129" s="1591"/>
      <c r="F129" s="1591"/>
      <c r="G129" s="1591"/>
    </row>
    <row r="130" spans="1:7" ht="9.75" customHeight="1">
      <c r="A130" s="1458"/>
      <c r="B130" s="62"/>
      <c r="C130" s="1588"/>
      <c r="D130" s="1588"/>
      <c r="E130" s="1588"/>
      <c r="F130" s="1588"/>
      <c r="G130" s="1588"/>
    </row>
    <row r="131" spans="1:7" ht="9" customHeight="1">
      <c r="C131" s="63"/>
      <c r="D131" s="63"/>
      <c r="E131" s="1457"/>
      <c r="F131" s="1457"/>
      <c r="G131" s="356"/>
    </row>
    <row r="132" spans="1:7" ht="9" customHeight="1">
      <c r="C132" s="63"/>
      <c r="D132" s="63"/>
      <c r="E132" s="1457"/>
      <c r="F132" s="1457"/>
      <c r="G132" s="356"/>
    </row>
    <row r="133" spans="1:7" ht="9" customHeight="1">
      <c r="C133" s="63"/>
      <c r="D133" s="63"/>
      <c r="E133" s="1457"/>
      <c r="F133" s="1457"/>
      <c r="G133" s="356"/>
    </row>
    <row r="134" spans="1:7" ht="9" customHeight="1">
      <c r="C134" s="63"/>
      <c r="D134" s="63"/>
      <c r="E134" s="1457"/>
      <c r="F134" s="1457"/>
      <c r="G134" s="356"/>
    </row>
    <row r="135" spans="1:7" ht="9" customHeight="1">
      <c r="C135" s="63"/>
      <c r="D135" s="63"/>
      <c r="E135" s="1457"/>
      <c r="F135" s="1457"/>
      <c r="G135" s="356"/>
    </row>
    <row r="136" spans="1:7" ht="9" customHeight="1">
      <c r="C136" s="63"/>
      <c r="D136" s="63"/>
      <c r="E136" s="1457"/>
      <c r="F136" s="1457"/>
      <c r="G136" s="356"/>
    </row>
    <row r="137" spans="1:7" ht="9" customHeight="1">
      <c r="C137" s="63"/>
      <c r="D137" s="63"/>
      <c r="E137" s="1457"/>
      <c r="F137" s="1457"/>
      <c r="G137" s="356"/>
    </row>
    <row r="138" spans="1:7" ht="9" customHeight="1">
      <c r="C138" s="63"/>
      <c r="D138" s="63"/>
      <c r="E138" s="1457"/>
      <c r="F138" s="1457"/>
      <c r="G138" s="356"/>
    </row>
    <row r="139" spans="1:7" ht="9" customHeight="1">
      <c r="C139" s="63"/>
      <c r="D139" s="63"/>
      <c r="E139" s="1457"/>
      <c r="F139" s="1457"/>
      <c r="G139" s="356"/>
    </row>
    <row r="140" spans="1:7" ht="9" customHeight="1">
      <c r="C140" s="63"/>
      <c r="D140" s="63"/>
      <c r="E140" s="1457"/>
      <c r="F140" s="1457"/>
      <c r="G140" s="356"/>
    </row>
    <row r="141" spans="1:7" ht="9" customHeight="1">
      <c r="C141" s="63"/>
      <c r="D141" s="63"/>
      <c r="E141" s="1457"/>
      <c r="F141" s="1457"/>
      <c r="G141" s="356"/>
    </row>
    <row r="142" spans="1:7" ht="9" customHeight="1">
      <c r="C142" s="63"/>
      <c r="D142" s="63"/>
      <c r="E142" s="1457"/>
      <c r="F142" s="1457"/>
      <c r="G142" s="356"/>
    </row>
    <row r="143" spans="1:7" ht="9" customHeight="1">
      <c r="C143" s="63"/>
      <c r="D143" s="63"/>
      <c r="E143" s="1457"/>
      <c r="F143" s="1457"/>
      <c r="G143" s="356"/>
    </row>
    <row r="144" spans="1: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spans="4:7" ht="9" customHeight="1"/>
    <row r="194" spans="4:7" ht="9" customHeight="1"/>
    <row r="195" spans="4:7" ht="9" customHeight="1"/>
    <row r="196" spans="4:7" ht="9" customHeight="1"/>
    <row r="197" spans="4:7" ht="9" customHeight="1"/>
    <row r="198" spans="4:7" ht="9" customHeight="1"/>
    <row r="199" spans="4:7" ht="9" customHeight="1"/>
    <row r="200" spans="4:7" ht="9" customHeight="1"/>
    <row r="201" spans="4:7" ht="9" customHeight="1"/>
    <row r="202" spans="4:7" ht="9" customHeight="1"/>
    <row r="203" spans="4:7" ht="9" customHeight="1"/>
    <row r="204" spans="4:7" ht="9" customHeight="1"/>
    <row r="205" spans="4:7" ht="9" customHeight="1"/>
    <row r="206" spans="4:7" ht="9" customHeight="1"/>
    <row r="207" spans="4:7" ht="9" customHeight="1"/>
    <row r="208" spans="4:7" ht="9" customHeight="1">
      <c r="D208" s="98"/>
      <c r="E208" s="1456"/>
      <c r="F208" s="1456"/>
      <c r="G208" s="264"/>
    </row>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sheetData>
  <mergeCells count="23">
    <mergeCell ref="C130:G130"/>
    <mergeCell ref="B123:B127"/>
    <mergeCell ref="C128:D128"/>
    <mergeCell ref="E70:E71"/>
    <mergeCell ref="F70:F71"/>
    <mergeCell ref="B112:B122"/>
    <mergeCell ref="B77:B93"/>
    <mergeCell ref="B29:B58"/>
    <mergeCell ref="C129:G129"/>
    <mergeCell ref="K1:Y1"/>
    <mergeCell ref="B69:B71"/>
    <mergeCell ref="B72:B76"/>
    <mergeCell ref="B7:B28"/>
    <mergeCell ref="G5:G6"/>
    <mergeCell ref="B1:G1"/>
    <mergeCell ref="B2:G2"/>
    <mergeCell ref="G70:G71"/>
    <mergeCell ref="B4:B6"/>
    <mergeCell ref="B59:B66"/>
    <mergeCell ref="E5:E6"/>
    <mergeCell ref="F5:F6"/>
    <mergeCell ref="B94:B104"/>
    <mergeCell ref="B105:B111"/>
  </mergeCells>
  <printOptions horizontalCentered="1"/>
  <pageMargins left="0.51181102362204722" right="0.43307086614173229" top="0.31496062992125984" bottom="0.74803149606299213" header="0.51181102362204722" footer="0.51181102362204722"/>
  <pageSetup scale="82" orientation="portrait" r:id="rId1"/>
  <headerFooter alignWithMargins="0">
    <oddFooter>&amp;F</oddFooter>
  </headerFooter>
  <rowBreaks count="1" manualBreakCount="1">
    <brk id="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DBF9D-6D57-4ECA-967C-C0D88B19BE2F}">
  <dimension ref="A1:Z516"/>
  <sheetViews>
    <sheetView view="pageBreakPreview" zoomScaleNormal="115" zoomScaleSheetLayoutView="100" workbookViewId="0">
      <selection activeCell="I91" sqref="I91:I92"/>
    </sheetView>
  </sheetViews>
  <sheetFormatPr baseColWidth="10" defaultRowHeight="12.75"/>
  <cols>
    <col min="1" max="1" width="12" style="62" customWidth="1"/>
    <col min="2" max="2" width="2" style="62" customWidth="1"/>
    <col min="3" max="3" width="1.5703125" style="62" customWidth="1"/>
    <col min="4" max="4" width="59" style="62" customWidth="1"/>
    <col min="5" max="5" width="12.7109375" style="62" customWidth="1"/>
    <col min="6" max="7" width="11.42578125" style="62"/>
    <col min="8" max="8" width="4.7109375" style="62" customWidth="1"/>
    <col min="9" max="9" width="5" style="62" customWidth="1"/>
    <col min="10" max="10" width="2.28515625" style="62" customWidth="1"/>
    <col min="11" max="11" width="26" style="62" customWidth="1"/>
    <col min="12" max="12" width="8" style="62" customWidth="1"/>
    <col min="13" max="13" width="1" style="62" customWidth="1"/>
    <col min="14" max="14" width="6.7109375"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5" width="6.7109375" style="62" customWidth="1"/>
    <col min="26" max="16384" width="11.42578125" style="62"/>
  </cols>
  <sheetData>
    <row r="1" spans="1:26" ht="3.75" customHeight="1">
      <c r="E1" s="82"/>
      <c r="F1" s="82"/>
      <c r="G1" s="82"/>
    </row>
    <row r="2" spans="1:26" ht="12.75" customHeight="1">
      <c r="A2" s="1552" t="s">
        <v>1181</v>
      </c>
      <c r="B2" s="1552"/>
      <c r="C2" s="1552"/>
      <c r="D2" s="1552"/>
      <c r="E2" s="1552"/>
      <c r="F2" s="82"/>
      <c r="I2" s="1552"/>
      <c r="J2" s="1552"/>
      <c r="K2" s="1552"/>
      <c r="L2" s="1552"/>
      <c r="M2" s="1552"/>
      <c r="N2" s="1552"/>
      <c r="O2" s="1552"/>
      <c r="P2" s="1552"/>
      <c r="Q2" s="1552"/>
      <c r="R2" s="1552"/>
      <c r="S2" s="1552"/>
      <c r="T2" s="1552"/>
      <c r="U2" s="1552"/>
      <c r="V2" s="1552"/>
      <c r="W2" s="1552"/>
    </row>
    <row r="3" spans="1:26" ht="12.75" customHeight="1">
      <c r="A3" s="1552">
        <v>2015</v>
      </c>
      <c r="B3" s="1552"/>
      <c r="C3" s="1552"/>
      <c r="D3" s="1552"/>
      <c r="E3" s="1552"/>
      <c r="F3" s="82"/>
      <c r="G3" s="107"/>
      <c r="H3" s="107"/>
      <c r="I3" s="106"/>
      <c r="Y3" s="105"/>
      <c r="Z3" s="105"/>
    </row>
    <row r="4" spans="1:26" ht="0.75" customHeight="1">
      <c r="C4" s="163"/>
      <c r="D4" s="163"/>
      <c r="E4" s="82"/>
      <c r="F4" s="82"/>
      <c r="I4" s="98"/>
    </row>
    <row r="5" spans="1:26" ht="9" customHeight="1">
      <c r="A5" s="1597" t="s">
        <v>32</v>
      </c>
      <c r="B5" s="580"/>
      <c r="C5" s="310"/>
      <c r="D5" s="580"/>
      <c r="E5" s="1783" t="s">
        <v>1175</v>
      </c>
      <c r="F5" s="82"/>
      <c r="I5" s="98"/>
    </row>
    <row r="6" spans="1:26" ht="9.75" customHeight="1">
      <c r="A6" s="1598"/>
      <c r="B6" s="171" t="s">
        <v>230</v>
      </c>
      <c r="D6" s="170"/>
      <c r="E6" s="2171"/>
      <c r="F6" s="82"/>
      <c r="G6" s="91"/>
    </row>
    <row r="7" spans="1:26" ht="4.5" customHeight="1">
      <c r="A7" s="1599"/>
      <c r="B7" s="162"/>
      <c r="C7" s="163"/>
      <c r="D7" s="162"/>
      <c r="E7" s="1601"/>
      <c r="F7" s="82"/>
    </row>
    <row r="8" spans="1:26" ht="12.75" customHeight="1">
      <c r="A8" s="1553">
        <v>1401</v>
      </c>
      <c r="B8" s="1064" t="s">
        <v>12</v>
      </c>
      <c r="C8" s="145"/>
      <c r="D8" s="151"/>
      <c r="E8" s="568"/>
      <c r="F8" s="82"/>
    </row>
    <row r="9" spans="1:26" ht="12" customHeight="1">
      <c r="A9" s="1554"/>
      <c r="B9" s="484" t="s">
        <v>13</v>
      </c>
      <c r="C9" s="98"/>
      <c r="D9" s="98"/>
      <c r="E9" s="1528"/>
      <c r="F9" s="82"/>
      <c r="G9" s="82"/>
    </row>
    <row r="10" spans="1:26" ht="12" customHeight="1">
      <c r="A10" s="1554"/>
      <c r="B10" s="98"/>
      <c r="C10" s="98" t="s">
        <v>735</v>
      </c>
      <c r="D10" s="98"/>
      <c r="E10" s="155"/>
      <c r="F10" s="82"/>
      <c r="G10" s="82"/>
    </row>
    <row r="11" spans="1:26" ht="12" customHeight="1">
      <c r="A11" s="1554"/>
      <c r="B11" s="98"/>
      <c r="D11" s="98" t="s">
        <v>807</v>
      </c>
      <c r="E11" s="155" t="s">
        <v>1166</v>
      </c>
      <c r="F11" s="82"/>
      <c r="G11" s="82"/>
    </row>
    <row r="12" spans="1:26" ht="12" customHeight="1">
      <c r="A12" s="1554"/>
      <c r="B12" s="98"/>
      <c r="C12" s="98" t="s">
        <v>740</v>
      </c>
      <c r="D12" s="98"/>
      <c r="E12" s="155"/>
      <c r="F12" s="82"/>
      <c r="G12" s="82"/>
    </row>
    <row r="13" spans="1:26" ht="12" customHeight="1">
      <c r="A13" s="1554"/>
      <c r="B13" s="98"/>
      <c r="D13" s="98" t="s">
        <v>813</v>
      </c>
      <c r="E13" s="155" t="s">
        <v>1172</v>
      </c>
      <c r="F13" s="82"/>
      <c r="G13" s="82"/>
    </row>
    <row r="14" spans="1:26" ht="12" customHeight="1">
      <c r="A14" s="1554"/>
      <c r="B14" s="144" t="s">
        <v>14</v>
      </c>
      <c r="C14" s="98"/>
      <c r="D14" s="98"/>
      <c r="E14" s="155"/>
      <c r="F14" s="82"/>
      <c r="G14" s="82"/>
    </row>
    <row r="15" spans="1:26" ht="12" customHeight="1">
      <c r="A15" s="1554"/>
      <c r="B15" s="144"/>
      <c r="C15" s="98" t="s">
        <v>736</v>
      </c>
      <c r="D15" s="98"/>
      <c r="E15" s="155"/>
      <c r="F15" s="82"/>
      <c r="G15" s="82"/>
    </row>
    <row r="16" spans="1:26" ht="12" customHeight="1">
      <c r="A16" s="1554"/>
      <c r="B16" s="144"/>
      <c r="C16" s="98"/>
      <c r="D16" s="98" t="s">
        <v>812</v>
      </c>
      <c r="E16" s="155" t="s">
        <v>1180</v>
      </c>
      <c r="F16" s="82"/>
      <c r="G16" s="82"/>
    </row>
    <row r="17" spans="1:7" ht="12" customHeight="1">
      <c r="A17" s="1554"/>
      <c r="B17" s="98"/>
      <c r="C17" s="98" t="s">
        <v>735</v>
      </c>
      <c r="D17" s="98"/>
      <c r="E17" s="155"/>
      <c r="F17" s="82"/>
      <c r="G17" s="82"/>
    </row>
    <row r="18" spans="1:7" ht="12" customHeight="1">
      <c r="A18" s="1554"/>
      <c r="B18" s="98"/>
      <c r="C18" s="98"/>
      <c r="D18" s="98" t="s">
        <v>807</v>
      </c>
      <c r="E18" s="155" t="s">
        <v>1166</v>
      </c>
      <c r="F18" s="82"/>
      <c r="G18" s="82"/>
    </row>
    <row r="19" spans="1:7" ht="12" customHeight="1">
      <c r="A19" s="1554"/>
      <c r="B19" s="144" t="s">
        <v>15</v>
      </c>
      <c r="C19" s="98"/>
      <c r="D19" s="98"/>
      <c r="E19" s="155"/>
      <c r="F19" s="82"/>
      <c r="G19" s="82"/>
    </row>
    <row r="20" spans="1:7" ht="12" customHeight="1">
      <c r="A20" s="1554"/>
      <c r="B20" s="144"/>
      <c r="C20" s="98" t="s">
        <v>736</v>
      </c>
      <c r="D20" s="98"/>
      <c r="E20" s="155"/>
      <c r="F20" s="82"/>
      <c r="G20" s="82"/>
    </row>
    <row r="21" spans="1:7" ht="12" customHeight="1">
      <c r="A21" s="1554"/>
      <c r="B21" s="144"/>
      <c r="C21" s="98"/>
      <c r="D21" s="98" t="s">
        <v>1170</v>
      </c>
      <c r="E21" s="155" t="s">
        <v>1169</v>
      </c>
      <c r="F21" s="82"/>
      <c r="G21" s="82"/>
    </row>
    <row r="22" spans="1:7" ht="12" customHeight="1">
      <c r="A22" s="1554"/>
      <c r="B22" s="98"/>
      <c r="C22" s="98" t="s">
        <v>735</v>
      </c>
      <c r="D22" s="98"/>
      <c r="E22" s="155"/>
      <c r="F22" s="82"/>
      <c r="G22" s="82"/>
    </row>
    <row r="23" spans="1:7" ht="12" customHeight="1">
      <c r="A23" s="1567"/>
      <c r="B23" s="98"/>
      <c r="C23" s="98"/>
      <c r="D23" s="98" t="s">
        <v>807</v>
      </c>
      <c r="E23" s="155" t="s">
        <v>1166</v>
      </c>
      <c r="F23" s="82"/>
      <c r="G23" s="82"/>
    </row>
    <row r="24" spans="1:7" ht="12.75" customHeight="1">
      <c r="A24" s="2176">
        <v>1402</v>
      </c>
      <c r="B24" s="139" t="s">
        <v>16</v>
      </c>
      <c r="C24" s="145"/>
      <c r="D24" s="145"/>
      <c r="E24" s="2168"/>
      <c r="F24" s="82"/>
      <c r="G24" s="82"/>
    </row>
    <row r="25" spans="1:7" ht="12" customHeight="1">
      <c r="A25" s="2175"/>
      <c r="B25" s="144" t="s">
        <v>96</v>
      </c>
      <c r="C25" s="98"/>
      <c r="D25" s="98"/>
      <c r="E25" s="155"/>
      <c r="F25" s="82"/>
      <c r="G25" s="82"/>
    </row>
    <row r="26" spans="1:7" ht="12" customHeight="1">
      <c r="A26" s="2175"/>
      <c r="B26" s="377"/>
      <c r="C26" s="98" t="s">
        <v>88</v>
      </c>
      <c r="D26" s="98"/>
      <c r="E26" s="155"/>
      <c r="F26" s="82"/>
      <c r="G26" s="82"/>
    </row>
    <row r="27" spans="1:7" ht="12" customHeight="1">
      <c r="A27" s="2175"/>
      <c r="B27" s="144"/>
      <c r="C27" s="98"/>
      <c r="D27" s="98" t="s">
        <v>805</v>
      </c>
      <c r="E27" s="155" t="s">
        <v>1169</v>
      </c>
      <c r="F27" s="82"/>
      <c r="G27" s="82"/>
    </row>
    <row r="28" spans="1:7" ht="12" customHeight="1">
      <c r="A28" s="2175"/>
      <c r="B28" s="98"/>
      <c r="C28" s="98" t="s">
        <v>735</v>
      </c>
      <c r="D28" s="98"/>
      <c r="E28" s="155"/>
      <c r="F28" s="82"/>
      <c r="G28" s="82"/>
    </row>
    <row r="29" spans="1:7" ht="12" customHeight="1">
      <c r="A29" s="2175"/>
      <c r="B29" s="98"/>
      <c r="C29" s="98"/>
      <c r="D29" s="98" t="s">
        <v>805</v>
      </c>
      <c r="E29" s="155" t="s">
        <v>1179</v>
      </c>
      <c r="F29" s="82"/>
      <c r="G29" s="82"/>
    </row>
    <row r="30" spans="1:7" ht="12" customHeight="1">
      <c r="A30" s="2175"/>
      <c r="B30" s="98"/>
      <c r="C30" s="98"/>
      <c r="D30" s="98" t="s">
        <v>795</v>
      </c>
      <c r="E30" s="155"/>
      <c r="F30" s="82"/>
      <c r="G30" s="82"/>
    </row>
    <row r="31" spans="1:7" ht="12" customHeight="1">
      <c r="A31" s="2175"/>
      <c r="B31" s="98"/>
      <c r="C31" s="98"/>
      <c r="D31" s="98" t="s">
        <v>804</v>
      </c>
      <c r="E31" s="155" t="s">
        <v>1166</v>
      </c>
      <c r="F31" s="82"/>
      <c r="G31" s="82"/>
    </row>
    <row r="32" spans="1:7" ht="12" customHeight="1">
      <c r="A32" s="2175"/>
      <c r="B32" s="98"/>
      <c r="C32" s="98"/>
      <c r="D32" s="98" t="s">
        <v>803</v>
      </c>
      <c r="E32" s="155" t="s">
        <v>1166</v>
      </c>
      <c r="F32" s="82"/>
      <c r="G32" s="82"/>
    </row>
    <row r="33" spans="1:7" ht="12" customHeight="1">
      <c r="A33" s="2175"/>
      <c r="B33" s="98"/>
      <c r="C33" s="98"/>
      <c r="D33" s="98" t="s">
        <v>1143</v>
      </c>
      <c r="E33" s="155" t="s">
        <v>1166</v>
      </c>
      <c r="F33" s="82"/>
      <c r="G33" s="82"/>
    </row>
    <row r="34" spans="1:7" ht="12" customHeight="1">
      <c r="A34" s="2175"/>
      <c r="B34" s="98"/>
      <c r="C34" s="98"/>
      <c r="D34" s="98" t="s">
        <v>802</v>
      </c>
      <c r="E34" s="155" t="s">
        <v>1166</v>
      </c>
      <c r="F34" s="82"/>
      <c r="G34" s="82"/>
    </row>
    <row r="35" spans="1:7" ht="12" customHeight="1">
      <c r="A35" s="2175"/>
      <c r="B35" s="98"/>
      <c r="C35" s="98"/>
      <c r="D35" s="98" t="s">
        <v>1117</v>
      </c>
      <c r="E35" s="155" t="s">
        <v>1166</v>
      </c>
      <c r="F35" s="82"/>
      <c r="G35" s="82"/>
    </row>
    <row r="36" spans="1:7" ht="12" customHeight="1">
      <c r="A36" s="2175"/>
      <c r="B36" s="98"/>
      <c r="C36" s="98"/>
      <c r="D36" s="98" t="s">
        <v>792</v>
      </c>
      <c r="E36" s="155" t="s">
        <v>1166</v>
      </c>
      <c r="F36" s="82"/>
      <c r="G36" s="82"/>
    </row>
    <row r="37" spans="1:7" ht="12" customHeight="1">
      <c r="A37" s="2175"/>
      <c r="B37" s="98"/>
      <c r="C37" s="98"/>
      <c r="D37" s="98" t="s">
        <v>800</v>
      </c>
      <c r="E37" s="155" t="s">
        <v>1166</v>
      </c>
      <c r="F37" s="82"/>
      <c r="G37" s="82"/>
    </row>
    <row r="38" spans="1:7" ht="12" customHeight="1">
      <c r="A38" s="2175"/>
      <c r="B38" s="98"/>
      <c r="C38" s="98"/>
      <c r="D38" s="98" t="s">
        <v>799</v>
      </c>
      <c r="E38" s="155" t="s">
        <v>1166</v>
      </c>
      <c r="F38" s="82"/>
      <c r="G38" s="82"/>
    </row>
    <row r="39" spans="1:7" ht="12" customHeight="1">
      <c r="A39" s="2175"/>
      <c r="B39" s="144" t="s">
        <v>116</v>
      </c>
      <c r="C39" s="98"/>
      <c r="D39" s="98"/>
      <c r="E39" s="155"/>
      <c r="F39" s="82"/>
      <c r="G39" s="82"/>
    </row>
    <row r="40" spans="1:7" ht="12" customHeight="1">
      <c r="A40" s="2175"/>
      <c r="B40" s="377"/>
      <c r="C40" s="98" t="s">
        <v>88</v>
      </c>
      <c r="D40" s="98"/>
      <c r="E40" s="155"/>
      <c r="F40" s="82"/>
      <c r="G40" s="82"/>
    </row>
    <row r="41" spans="1:7" ht="12" customHeight="1">
      <c r="A41" s="2175"/>
      <c r="B41" s="144"/>
      <c r="C41" s="98"/>
      <c r="D41" s="98" t="s">
        <v>805</v>
      </c>
      <c r="E41" s="155" t="s">
        <v>1169</v>
      </c>
      <c r="F41" s="82"/>
      <c r="G41" s="82"/>
    </row>
    <row r="42" spans="1:7" ht="12" customHeight="1">
      <c r="A42" s="2175"/>
      <c r="B42" s="98"/>
      <c r="C42" s="98" t="s">
        <v>735</v>
      </c>
      <c r="E42" s="155"/>
      <c r="F42" s="82"/>
      <c r="G42" s="82"/>
    </row>
    <row r="43" spans="1:7" ht="12" customHeight="1">
      <c r="A43" s="2175"/>
      <c r="B43" s="98"/>
      <c r="D43" s="13" t="s">
        <v>798</v>
      </c>
      <c r="E43" s="155" t="s">
        <v>1166</v>
      </c>
      <c r="F43" s="82"/>
      <c r="G43" s="82"/>
    </row>
    <row r="44" spans="1:7" ht="12" customHeight="1">
      <c r="A44" s="2175"/>
      <c r="B44" s="98"/>
      <c r="C44" s="98"/>
      <c r="D44" s="98" t="s">
        <v>795</v>
      </c>
      <c r="E44" s="155"/>
      <c r="F44" s="82"/>
      <c r="G44" s="82"/>
    </row>
    <row r="45" spans="1:7" ht="12" customHeight="1">
      <c r="A45" s="2175"/>
      <c r="B45" s="98"/>
      <c r="C45" s="98"/>
      <c r="D45" s="98" t="s">
        <v>797</v>
      </c>
      <c r="E45" s="155" t="s">
        <v>1166</v>
      </c>
      <c r="F45" s="82"/>
      <c r="G45" s="82"/>
    </row>
    <row r="46" spans="1:7" ht="12" customHeight="1">
      <c r="A46" s="2175"/>
      <c r="B46" s="98"/>
      <c r="C46" s="98"/>
      <c r="D46" s="98" t="s">
        <v>796</v>
      </c>
      <c r="E46" s="155" t="s">
        <v>1166</v>
      </c>
      <c r="F46" s="82"/>
      <c r="G46" s="82"/>
    </row>
    <row r="47" spans="1:7" ht="12" customHeight="1">
      <c r="A47" s="2175"/>
      <c r="B47" s="144" t="s">
        <v>70</v>
      </c>
      <c r="C47" s="98"/>
      <c r="D47" s="98"/>
      <c r="E47" s="155"/>
      <c r="F47" s="82"/>
      <c r="G47" s="82"/>
    </row>
    <row r="48" spans="1:7" ht="12" customHeight="1">
      <c r="A48" s="2175"/>
      <c r="B48" s="98"/>
      <c r="C48" s="98" t="s">
        <v>735</v>
      </c>
      <c r="D48" s="98"/>
      <c r="E48" s="155"/>
      <c r="F48" s="82"/>
      <c r="G48" s="82"/>
    </row>
    <row r="49" spans="1:7" ht="12" customHeight="1">
      <c r="A49" s="2175"/>
      <c r="B49" s="98"/>
      <c r="C49" s="98"/>
      <c r="D49" s="98" t="s">
        <v>795</v>
      </c>
      <c r="E49" s="155"/>
      <c r="F49" s="82"/>
      <c r="G49" s="82"/>
    </row>
    <row r="50" spans="1:7" ht="12" customHeight="1">
      <c r="A50" s="2175"/>
      <c r="B50" s="98"/>
      <c r="C50" s="98"/>
      <c r="D50" s="98" t="s">
        <v>794</v>
      </c>
      <c r="E50" s="155" t="s">
        <v>1166</v>
      </c>
      <c r="F50" s="82"/>
      <c r="G50" s="82"/>
    </row>
    <row r="51" spans="1:7" ht="12" customHeight="1">
      <c r="A51" s="2175"/>
      <c r="B51" s="98"/>
      <c r="C51" s="98"/>
      <c r="D51" s="98" t="s">
        <v>793</v>
      </c>
      <c r="E51" s="155" t="s">
        <v>1166</v>
      </c>
      <c r="F51" s="82"/>
      <c r="G51" s="82"/>
    </row>
    <row r="52" spans="1:7" ht="12" customHeight="1">
      <c r="A52" s="2175"/>
      <c r="B52" s="98"/>
      <c r="C52" s="98"/>
      <c r="D52" s="98" t="s">
        <v>792</v>
      </c>
      <c r="E52" s="155" t="s">
        <v>1166</v>
      </c>
      <c r="F52" s="82"/>
      <c r="G52" s="82"/>
    </row>
    <row r="53" spans="1:7" ht="12" customHeight="1">
      <c r="A53" s="2175"/>
      <c r="B53" s="98"/>
      <c r="C53" s="98"/>
      <c r="D53" s="98" t="s">
        <v>791</v>
      </c>
      <c r="E53" s="155" t="s">
        <v>1166</v>
      </c>
      <c r="F53" s="82"/>
      <c r="G53" s="82"/>
    </row>
    <row r="54" spans="1:7" ht="12" customHeight="1">
      <c r="A54" s="2175"/>
      <c r="B54" s="144" t="s">
        <v>51</v>
      </c>
      <c r="C54" s="98"/>
      <c r="D54" s="98"/>
      <c r="E54" s="155"/>
      <c r="F54" s="82"/>
      <c r="G54" s="82"/>
    </row>
    <row r="55" spans="1:7" ht="12" customHeight="1">
      <c r="A55" s="2175"/>
      <c r="B55" s="98"/>
      <c r="C55" s="98" t="s">
        <v>735</v>
      </c>
      <c r="D55" s="98"/>
      <c r="E55" s="155"/>
      <c r="F55" s="82"/>
      <c r="G55" s="82"/>
    </row>
    <row r="56" spans="1:7" ht="12" customHeight="1">
      <c r="A56" s="2175"/>
      <c r="B56" s="98"/>
      <c r="C56" s="98"/>
      <c r="D56" s="98" t="s">
        <v>790</v>
      </c>
      <c r="E56" s="155" t="s">
        <v>1166</v>
      </c>
      <c r="F56" s="82"/>
      <c r="G56" s="82"/>
    </row>
    <row r="57" spans="1:7" ht="12" customHeight="1">
      <c r="A57" s="147"/>
      <c r="B57" s="144" t="s">
        <v>1112</v>
      </c>
      <c r="C57" s="98"/>
      <c r="D57" s="98"/>
      <c r="E57" s="155"/>
    </row>
    <row r="58" spans="1:7" ht="12" customHeight="1">
      <c r="A58" s="434"/>
      <c r="B58" s="1527"/>
      <c r="C58" s="98" t="s">
        <v>740</v>
      </c>
      <c r="D58" s="98"/>
      <c r="E58" s="155"/>
    </row>
    <row r="59" spans="1:7" ht="12" customHeight="1">
      <c r="A59" s="149"/>
      <c r="B59" s="2174"/>
      <c r="C59" s="163"/>
      <c r="D59" s="163" t="s">
        <v>1178</v>
      </c>
      <c r="E59" s="1531" t="s">
        <v>1177</v>
      </c>
    </row>
    <row r="60" spans="1:7" ht="12.75" customHeight="1">
      <c r="A60" s="1555">
        <v>1403</v>
      </c>
      <c r="B60" s="138" t="s">
        <v>17</v>
      </c>
      <c r="C60" s="145"/>
      <c r="D60" s="145"/>
      <c r="E60" s="2168"/>
      <c r="F60" s="82"/>
      <c r="G60" s="82"/>
    </row>
    <row r="61" spans="1:7" ht="12" customHeight="1">
      <c r="A61" s="1556"/>
      <c r="B61" s="144" t="s">
        <v>39</v>
      </c>
      <c r="C61" s="98"/>
      <c r="D61" s="98"/>
      <c r="E61" s="2173"/>
      <c r="F61" s="82"/>
      <c r="G61" s="82"/>
    </row>
    <row r="62" spans="1:7" ht="12" customHeight="1">
      <c r="A62" s="1556"/>
      <c r="B62" s="369"/>
      <c r="C62" s="98" t="s">
        <v>735</v>
      </c>
      <c r="D62" s="98"/>
      <c r="E62" s="155"/>
      <c r="F62" s="82"/>
      <c r="G62" s="82"/>
    </row>
    <row r="63" spans="1:7" ht="12" customHeight="1">
      <c r="A63" s="1557"/>
      <c r="B63" s="369"/>
      <c r="C63" s="98"/>
      <c r="D63" s="98" t="s">
        <v>1176</v>
      </c>
      <c r="E63" s="155" t="s">
        <v>1166</v>
      </c>
      <c r="F63" s="82"/>
      <c r="G63" s="82"/>
    </row>
    <row r="64" spans="1:7" ht="12.75" customHeight="1">
      <c r="A64" s="1555">
        <v>1404</v>
      </c>
      <c r="B64" s="1545" t="s">
        <v>40</v>
      </c>
      <c r="C64" s="591"/>
      <c r="D64" s="78"/>
      <c r="E64" s="2172"/>
      <c r="F64" s="82"/>
      <c r="G64" s="82"/>
    </row>
    <row r="65" spans="1:7" ht="12" customHeight="1">
      <c r="A65" s="1556"/>
      <c r="B65" s="144" t="s">
        <v>115</v>
      </c>
      <c r="C65" s="98"/>
      <c r="D65" s="98"/>
      <c r="E65" s="155"/>
      <c r="F65" s="82"/>
      <c r="G65" s="82"/>
    </row>
    <row r="66" spans="1:7" ht="12" customHeight="1">
      <c r="A66" s="1556"/>
      <c r="B66" s="144"/>
      <c r="C66" s="98" t="s">
        <v>736</v>
      </c>
      <c r="D66" s="98"/>
      <c r="E66" s="155"/>
      <c r="F66" s="82"/>
      <c r="G66" s="82"/>
    </row>
    <row r="67" spans="1:7" ht="12" customHeight="1">
      <c r="A67" s="1556"/>
      <c r="B67" s="144"/>
      <c r="C67" s="98"/>
      <c r="D67" s="98" t="s">
        <v>786</v>
      </c>
      <c r="E67" s="155" t="s">
        <v>1169</v>
      </c>
      <c r="F67" s="82"/>
      <c r="G67" s="82"/>
    </row>
    <row r="68" spans="1:7" ht="12" customHeight="1">
      <c r="A68" s="1556"/>
      <c r="B68" s="98"/>
      <c r="C68" s="98" t="s">
        <v>1138</v>
      </c>
      <c r="D68" s="98"/>
      <c r="E68" s="155"/>
      <c r="F68" s="82"/>
      <c r="G68" s="82"/>
    </row>
    <row r="69" spans="1:7" ht="12" customHeight="1">
      <c r="A69" s="1556"/>
      <c r="B69" s="98"/>
      <c r="C69" s="98"/>
      <c r="D69" s="98" t="s">
        <v>785</v>
      </c>
      <c r="E69" s="155" t="s">
        <v>1166</v>
      </c>
      <c r="F69" s="82"/>
      <c r="G69" s="82"/>
    </row>
    <row r="70" spans="1:7" ht="12" customHeight="1">
      <c r="A70" s="1556"/>
      <c r="B70" s="98"/>
      <c r="C70" s="98"/>
      <c r="D70" s="98" t="s">
        <v>784</v>
      </c>
      <c r="E70" s="155"/>
      <c r="F70" s="82"/>
      <c r="G70" s="82"/>
    </row>
    <row r="71" spans="1:7" ht="12" customHeight="1">
      <c r="A71" s="1556"/>
      <c r="B71" s="98"/>
      <c r="C71" s="98"/>
      <c r="D71" s="98" t="s">
        <v>783</v>
      </c>
      <c r="E71" s="155" t="s">
        <v>1166</v>
      </c>
      <c r="F71" s="82"/>
      <c r="G71" s="82"/>
    </row>
    <row r="72" spans="1:7" ht="12" customHeight="1">
      <c r="A72" s="1556"/>
      <c r="B72" s="98"/>
      <c r="C72" s="98"/>
      <c r="D72" s="98" t="s">
        <v>782</v>
      </c>
      <c r="E72" s="155" t="s">
        <v>1166</v>
      </c>
      <c r="F72" s="82"/>
      <c r="G72" s="82"/>
    </row>
    <row r="73" spans="1:7" ht="12" customHeight="1">
      <c r="A73" s="1556"/>
      <c r="B73" s="98"/>
      <c r="C73" s="98"/>
      <c r="D73" s="98" t="s">
        <v>781</v>
      </c>
      <c r="E73" s="155" t="s">
        <v>1166</v>
      </c>
      <c r="F73" s="82"/>
      <c r="G73" s="82"/>
    </row>
    <row r="74" spans="1:7" ht="12" customHeight="1">
      <c r="A74" s="1556"/>
      <c r="B74" s="1055"/>
      <c r="C74" s="66" t="s">
        <v>740</v>
      </c>
      <c r="D74" s="98"/>
      <c r="E74" s="155"/>
    </row>
    <row r="75" spans="1:7" ht="12" customHeight="1">
      <c r="A75" s="1556"/>
      <c r="B75" s="98"/>
      <c r="C75" s="98"/>
      <c r="D75" s="98" t="s">
        <v>780</v>
      </c>
      <c r="E75" s="155" t="s">
        <v>1172</v>
      </c>
    </row>
    <row r="76" spans="1:7" ht="12" customHeight="1">
      <c r="A76" s="1556"/>
      <c r="B76" s="144" t="s">
        <v>20</v>
      </c>
      <c r="C76" s="98"/>
      <c r="D76" s="98"/>
      <c r="E76" s="155"/>
      <c r="F76" s="82"/>
      <c r="G76" s="82"/>
    </row>
    <row r="77" spans="1:7" ht="12" customHeight="1">
      <c r="A77" s="1556"/>
      <c r="B77" s="98"/>
      <c r="C77" s="98" t="s">
        <v>735</v>
      </c>
      <c r="D77" s="98"/>
      <c r="E77" s="155"/>
      <c r="F77" s="82"/>
      <c r="G77" s="82"/>
    </row>
    <row r="78" spans="1:7" ht="12" customHeight="1">
      <c r="A78" s="1556"/>
      <c r="B78" s="98"/>
      <c r="C78" s="98"/>
      <c r="D78" s="98" t="s">
        <v>1110</v>
      </c>
      <c r="E78" s="155" t="s">
        <v>1166</v>
      </c>
      <c r="F78" s="82"/>
      <c r="G78" s="82"/>
    </row>
    <row r="79" spans="1:7" ht="12" customHeight="1">
      <c r="A79" s="1556"/>
      <c r="B79" s="98"/>
      <c r="C79" s="98" t="s">
        <v>740</v>
      </c>
      <c r="D79" s="98"/>
      <c r="E79" s="155"/>
      <c r="F79" s="82"/>
      <c r="G79" s="82"/>
    </row>
    <row r="80" spans="1:7" ht="12" customHeight="1">
      <c r="A80" s="1557"/>
      <c r="B80" s="163"/>
      <c r="C80" s="163"/>
      <c r="D80" s="163" t="s">
        <v>777</v>
      </c>
      <c r="E80" s="1531" t="s">
        <v>1172</v>
      </c>
      <c r="F80" s="82"/>
      <c r="G80" s="82"/>
    </row>
    <row r="81" spans="1:7" ht="12" customHeight="1">
      <c r="A81" s="507"/>
      <c r="B81" s="507"/>
      <c r="C81" s="310"/>
      <c r="D81" s="310"/>
      <c r="E81" s="105" t="s">
        <v>232</v>
      </c>
      <c r="F81" s="82"/>
      <c r="G81" s="82"/>
    </row>
    <row r="82" spans="1:7" ht="12" customHeight="1">
      <c r="A82" s="507"/>
      <c r="B82" s="507"/>
      <c r="C82" s="98"/>
      <c r="D82" s="98"/>
      <c r="E82" s="105" t="s">
        <v>231</v>
      </c>
    </row>
    <row r="83" spans="1:7" ht="9" customHeight="1">
      <c r="A83" s="1597" t="s">
        <v>32</v>
      </c>
      <c r="B83" s="580"/>
      <c r="C83" s="310"/>
      <c r="D83" s="310"/>
      <c r="E83" s="1783" t="s">
        <v>1175</v>
      </c>
    </row>
    <row r="84" spans="1:7" ht="9" customHeight="1">
      <c r="A84" s="1598"/>
      <c r="B84" s="171" t="s">
        <v>230</v>
      </c>
      <c r="C84" s="1165"/>
      <c r="D84" s="569"/>
      <c r="E84" s="2171"/>
    </row>
    <row r="85" spans="1:7" ht="9" customHeight="1">
      <c r="A85" s="1599"/>
      <c r="B85" s="162"/>
      <c r="C85" s="567"/>
      <c r="D85" s="162"/>
      <c r="E85" s="1601"/>
    </row>
    <row r="86" spans="1:7" ht="12.75" customHeight="1">
      <c r="A86" s="1581">
        <v>1405</v>
      </c>
      <c r="B86" s="2170" t="s">
        <v>21</v>
      </c>
      <c r="C86" s="1063"/>
      <c r="D86" s="151"/>
      <c r="E86" s="2169"/>
    </row>
    <row r="87" spans="1:7" ht="12" customHeight="1">
      <c r="A87" s="1582"/>
      <c r="B87" s="144" t="s">
        <v>24</v>
      </c>
      <c r="C87" s="98"/>
      <c r="D87" s="98"/>
      <c r="E87" s="155"/>
    </row>
    <row r="88" spans="1:7" ht="12" customHeight="1">
      <c r="A88" s="1582"/>
      <c r="B88" s="98"/>
      <c r="C88" s="98" t="s">
        <v>735</v>
      </c>
      <c r="D88" s="98"/>
      <c r="E88" s="155"/>
    </row>
    <row r="89" spans="1:7" ht="12" customHeight="1">
      <c r="A89" s="1582"/>
      <c r="B89" s="98"/>
      <c r="D89" s="98" t="s">
        <v>774</v>
      </c>
      <c r="E89" s="155" t="s">
        <v>1166</v>
      </c>
    </row>
    <row r="90" spans="1:7" ht="12" customHeight="1">
      <c r="A90" s="1582"/>
      <c r="B90" s="144" t="s">
        <v>22</v>
      </c>
      <c r="C90" s="98"/>
      <c r="E90" s="155"/>
    </row>
    <row r="91" spans="1:7" ht="12" customHeight="1">
      <c r="A91" s="1582"/>
      <c r="B91" s="144"/>
      <c r="C91" s="98" t="s">
        <v>736</v>
      </c>
      <c r="E91" s="155"/>
    </row>
    <row r="92" spans="1:7" ht="12" customHeight="1">
      <c r="A92" s="1582"/>
      <c r="B92" s="144"/>
      <c r="C92" s="98"/>
      <c r="D92" s="98" t="s">
        <v>772</v>
      </c>
      <c r="E92" s="155" t="s">
        <v>1169</v>
      </c>
    </row>
    <row r="93" spans="1:7" ht="12" customHeight="1">
      <c r="A93" s="1582"/>
      <c r="B93" s="98"/>
      <c r="C93" s="98" t="s">
        <v>735</v>
      </c>
      <c r="E93" s="155"/>
    </row>
    <row r="94" spans="1:7" ht="12" customHeight="1">
      <c r="A94" s="1582"/>
      <c r="B94" s="98"/>
      <c r="D94" s="98" t="s">
        <v>771</v>
      </c>
      <c r="E94" s="155" t="s">
        <v>1166</v>
      </c>
    </row>
    <row r="95" spans="1:7" ht="12" customHeight="1">
      <c r="A95" s="1582"/>
      <c r="B95" s="98"/>
      <c r="D95" s="98" t="s">
        <v>770</v>
      </c>
      <c r="E95" s="155" t="s">
        <v>1166</v>
      </c>
    </row>
    <row r="96" spans="1:7" ht="12" customHeight="1">
      <c r="A96" s="1582"/>
      <c r="B96" s="98"/>
      <c r="D96" s="98" t="s">
        <v>769</v>
      </c>
      <c r="E96" s="155" t="s">
        <v>1166</v>
      </c>
    </row>
    <row r="97" spans="1:5" ht="12" customHeight="1">
      <c r="A97" s="1582"/>
      <c r="B97" s="98"/>
      <c r="C97" s="98"/>
      <c r="D97" s="98" t="s">
        <v>768</v>
      </c>
      <c r="E97" s="155" t="s">
        <v>1166</v>
      </c>
    </row>
    <row r="98" spans="1:5" ht="12" customHeight="1">
      <c r="A98" s="1582"/>
      <c r="B98" s="98"/>
      <c r="C98" s="98"/>
      <c r="D98" s="98" t="s">
        <v>1108</v>
      </c>
      <c r="E98" s="155" t="s">
        <v>1166</v>
      </c>
    </row>
    <row r="99" spans="1:5" ht="12" customHeight="1">
      <c r="A99" s="1582"/>
      <c r="B99" s="98"/>
      <c r="C99" s="98" t="s">
        <v>740</v>
      </c>
      <c r="E99" s="155"/>
    </row>
    <row r="100" spans="1:5" ht="12" customHeight="1">
      <c r="A100" s="1582"/>
      <c r="B100" s="98"/>
      <c r="C100" s="98"/>
      <c r="D100" s="98" t="s">
        <v>766</v>
      </c>
      <c r="E100" s="178" t="s">
        <v>1172</v>
      </c>
    </row>
    <row r="101" spans="1:5" ht="12" customHeight="1">
      <c r="A101" s="1582"/>
      <c r="B101" s="144" t="s">
        <v>114</v>
      </c>
      <c r="C101" s="98"/>
      <c r="E101" s="155"/>
    </row>
    <row r="102" spans="1:5" ht="12" customHeight="1">
      <c r="A102" s="1582"/>
      <c r="B102" s="144"/>
      <c r="C102" s="98" t="s">
        <v>735</v>
      </c>
      <c r="E102" s="155"/>
    </row>
    <row r="103" spans="1:5" ht="12" customHeight="1">
      <c r="A103" s="1583"/>
      <c r="B103" s="98"/>
      <c r="C103" s="98"/>
      <c r="D103" s="98" t="s">
        <v>765</v>
      </c>
      <c r="E103" s="155" t="s">
        <v>1174</v>
      </c>
    </row>
    <row r="104" spans="1:5" ht="12.75" customHeight="1">
      <c r="A104" s="1581">
        <v>1406</v>
      </c>
      <c r="B104" s="139" t="s">
        <v>25</v>
      </c>
      <c r="C104" s="145"/>
      <c r="D104" s="145"/>
      <c r="E104" s="2168"/>
    </row>
    <row r="105" spans="1:5" ht="12" customHeight="1">
      <c r="A105" s="1582"/>
      <c r="B105" s="144" t="s">
        <v>135</v>
      </c>
      <c r="C105" s="98"/>
      <c r="D105" s="98"/>
      <c r="E105" s="155"/>
    </row>
    <row r="106" spans="1:5" ht="12" customHeight="1">
      <c r="A106" s="1582"/>
      <c r="B106" s="98"/>
      <c r="C106" s="98" t="s">
        <v>735</v>
      </c>
      <c r="D106" s="98"/>
      <c r="E106" s="155"/>
    </row>
    <row r="107" spans="1:5" ht="12" customHeight="1">
      <c r="A107" s="1582"/>
      <c r="B107" s="98"/>
      <c r="C107" s="98"/>
      <c r="D107" s="98" t="s">
        <v>764</v>
      </c>
      <c r="E107" s="155" t="s">
        <v>1166</v>
      </c>
    </row>
    <row r="108" spans="1:5" ht="12" customHeight="1">
      <c r="A108" s="1582"/>
      <c r="B108" s="98"/>
      <c r="C108" s="98" t="s">
        <v>740</v>
      </c>
      <c r="D108" s="98"/>
      <c r="E108" s="155"/>
    </row>
    <row r="109" spans="1:5" ht="12" customHeight="1">
      <c r="A109" s="1582"/>
      <c r="B109" s="98"/>
      <c r="C109" s="98"/>
      <c r="D109" s="98" t="s">
        <v>763</v>
      </c>
      <c r="E109" s="155" t="s">
        <v>1169</v>
      </c>
    </row>
    <row r="110" spans="1:5" ht="12" customHeight="1">
      <c r="A110" s="1582"/>
      <c r="B110" s="98"/>
      <c r="C110" s="98"/>
      <c r="D110" s="98" t="s">
        <v>762</v>
      </c>
      <c r="E110" s="155" t="s">
        <v>1169</v>
      </c>
    </row>
    <row r="111" spans="1:5" ht="12" customHeight="1">
      <c r="A111" s="1582"/>
      <c r="B111" s="98"/>
      <c r="C111" s="98"/>
      <c r="D111" s="98" t="s">
        <v>761</v>
      </c>
      <c r="E111" s="155" t="s">
        <v>1173</v>
      </c>
    </row>
    <row r="112" spans="1:5" ht="12" customHeight="1">
      <c r="A112" s="1582"/>
      <c r="B112" s="98"/>
      <c r="C112" s="98"/>
      <c r="D112" s="98" t="s">
        <v>760</v>
      </c>
      <c r="E112" s="155" t="s">
        <v>1169</v>
      </c>
    </row>
    <row r="113" spans="1:5" ht="12" customHeight="1">
      <c r="A113" s="1582"/>
      <c r="B113" s="98"/>
      <c r="C113" s="98"/>
      <c r="D113" s="98" t="s">
        <v>759</v>
      </c>
      <c r="E113" s="155" t="s">
        <v>1173</v>
      </c>
    </row>
    <row r="114" spans="1:5" ht="12" customHeight="1">
      <c r="A114" s="1582"/>
      <c r="B114" s="98"/>
      <c r="C114" s="98"/>
      <c r="D114" s="98" t="s">
        <v>758</v>
      </c>
      <c r="E114" s="155" t="s">
        <v>1166</v>
      </c>
    </row>
    <row r="115" spans="1:5" ht="12" customHeight="1">
      <c r="A115" s="1582"/>
      <c r="B115" s="98"/>
      <c r="C115" s="98"/>
      <c r="D115" s="98" t="s">
        <v>757</v>
      </c>
      <c r="E115" s="155" t="s">
        <v>1173</v>
      </c>
    </row>
    <row r="116" spans="1:5" ht="12" customHeight="1">
      <c r="A116" s="1582"/>
      <c r="B116" s="98"/>
      <c r="C116" s="98"/>
      <c r="D116" s="98" t="s">
        <v>756</v>
      </c>
      <c r="E116" s="155" t="s">
        <v>1173</v>
      </c>
    </row>
    <row r="117" spans="1:5" ht="12" customHeight="1">
      <c r="A117" s="1582"/>
      <c r="B117" s="98"/>
      <c r="C117" s="98"/>
      <c r="D117" s="98" t="s">
        <v>755</v>
      </c>
      <c r="E117" s="155" t="s">
        <v>1169</v>
      </c>
    </row>
    <row r="118" spans="1:5" ht="12" customHeight="1">
      <c r="A118" s="1582"/>
      <c r="B118" s="98"/>
      <c r="C118" s="98"/>
      <c r="D118" s="98" t="s">
        <v>753</v>
      </c>
      <c r="E118" s="155" t="s">
        <v>1169</v>
      </c>
    </row>
    <row r="119" spans="1:5" ht="12" customHeight="1">
      <c r="A119" s="1582"/>
      <c r="B119" s="144" t="s">
        <v>26</v>
      </c>
      <c r="C119" s="98"/>
      <c r="D119" s="98"/>
      <c r="E119" s="155"/>
    </row>
    <row r="120" spans="1:5" ht="12" customHeight="1">
      <c r="A120" s="1582"/>
      <c r="B120" s="98"/>
      <c r="C120" s="98" t="s">
        <v>735</v>
      </c>
      <c r="D120" s="98"/>
      <c r="E120" s="155"/>
    </row>
    <row r="121" spans="1:5" ht="12" customHeight="1">
      <c r="A121" s="1582"/>
      <c r="B121" s="98"/>
      <c r="C121" s="98"/>
      <c r="D121" s="98" t="s">
        <v>751</v>
      </c>
      <c r="E121" s="155" t="s">
        <v>1166</v>
      </c>
    </row>
    <row r="122" spans="1:5" ht="12" customHeight="1">
      <c r="A122" s="1582"/>
      <c r="B122" s="144" t="s">
        <v>43</v>
      </c>
      <c r="C122" s="98"/>
      <c r="D122" s="98"/>
      <c r="E122" s="155"/>
    </row>
    <row r="123" spans="1:5" ht="12" customHeight="1">
      <c r="A123" s="1582"/>
      <c r="B123" s="144"/>
      <c r="C123" s="98" t="s">
        <v>736</v>
      </c>
      <c r="D123" s="98"/>
      <c r="E123" s="155"/>
    </row>
    <row r="124" spans="1:5" ht="12" customHeight="1">
      <c r="A124" s="1582"/>
      <c r="B124" s="98"/>
      <c r="C124" s="98"/>
      <c r="D124" s="98" t="s">
        <v>749</v>
      </c>
      <c r="E124" s="155" t="s">
        <v>1169</v>
      </c>
    </row>
    <row r="125" spans="1:5" ht="12" customHeight="1">
      <c r="A125" s="1582"/>
      <c r="B125" s="98"/>
      <c r="C125" s="98" t="s">
        <v>735</v>
      </c>
      <c r="D125" s="98"/>
      <c r="E125" s="155"/>
    </row>
    <row r="126" spans="1:5" ht="12" customHeight="1">
      <c r="A126" s="1583"/>
      <c r="B126" s="98"/>
      <c r="C126" s="98"/>
      <c r="D126" s="98" t="s">
        <v>748</v>
      </c>
      <c r="E126" s="155" t="s">
        <v>1166</v>
      </c>
    </row>
    <row r="127" spans="1:5" ht="12.75" customHeight="1">
      <c r="A127" s="1570">
        <v>1407</v>
      </c>
      <c r="B127" s="139" t="s">
        <v>27</v>
      </c>
      <c r="C127" s="145"/>
      <c r="D127" s="145"/>
      <c r="E127" s="2168"/>
    </row>
    <row r="128" spans="1:5" ht="12" customHeight="1">
      <c r="A128" s="1573"/>
      <c r="B128" s="144" t="s">
        <v>44</v>
      </c>
      <c r="C128" s="1057"/>
      <c r="D128" s="1057"/>
      <c r="E128" s="155"/>
    </row>
    <row r="129" spans="1:5" ht="12" customHeight="1">
      <c r="A129" s="1573"/>
      <c r="B129" s="1055"/>
      <c r="C129" s="66" t="s">
        <v>735</v>
      </c>
      <c r="D129" s="98"/>
      <c r="E129" s="155"/>
    </row>
    <row r="130" spans="1:5" ht="12" customHeight="1">
      <c r="A130" s="1573"/>
      <c r="B130" s="1055"/>
      <c r="C130" s="66"/>
      <c r="D130" s="98" t="s">
        <v>1103</v>
      </c>
      <c r="E130" s="155" t="s">
        <v>1166</v>
      </c>
    </row>
    <row r="131" spans="1:5" ht="12" customHeight="1">
      <c r="A131" s="1573"/>
      <c r="B131" s="1055"/>
      <c r="C131" s="66"/>
      <c r="D131" s="98" t="s">
        <v>745</v>
      </c>
      <c r="E131" s="155" t="s">
        <v>1166</v>
      </c>
    </row>
    <row r="132" spans="1:5" ht="12" customHeight="1">
      <c r="A132" s="1573"/>
      <c r="B132" s="144" t="s">
        <v>61</v>
      </c>
      <c r="C132" s="144"/>
      <c r="D132" s="369"/>
      <c r="E132" s="155"/>
    </row>
    <row r="133" spans="1:5" ht="12" customHeight="1">
      <c r="A133" s="1573"/>
      <c r="B133" s="98"/>
      <c r="C133" s="98" t="s">
        <v>735</v>
      </c>
      <c r="E133" s="155"/>
    </row>
    <row r="134" spans="1:5" ht="12" customHeight="1">
      <c r="A134" s="1573"/>
      <c r="B134" s="98"/>
      <c r="C134" s="98"/>
      <c r="D134" s="98" t="s">
        <v>743</v>
      </c>
      <c r="E134" s="155" t="s">
        <v>1166</v>
      </c>
    </row>
    <row r="135" spans="1:5" ht="12.75" customHeight="1">
      <c r="A135" s="1570">
        <v>1408</v>
      </c>
      <c r="B135" s="138" t="s">
        <v>28</v>
      </c>
      <c r="C135" s="145"/>
      <c r="D135" s="145"/>
      <c r="E135" s="2166"/>
    </row>
    <row r="136" spans="1:5" ht="12" customHeight="1">
      <c r="A136" s="1573"/>
      <c r="B136" s="144" t="s">
        <v>23</v>
      </c>
      <c r="C136" s="98"/>
      <c r="D136" s="98"/>
      <c r="E136" s="155"/>
    </row>
    <row r="137" spans="1:5" ht="12" customHeight="1">
      <c r="A137" s="1573"/>
      <c r="B137" s="144"/>
      <c r="C137" s="98" t="s">
        <v>736</v>
      </c>
      <c r="D137" s="98"/>
      <c r="E137" s="155"/>
    </row>
    <row r="138" spans="1:5" ht="12" customHeight="1">
      <c r="A138" s="1573"/>
      <c r="B138" s="144"/>
      <c r="C138" s="98"/>
      <c r="D138" s="1059" t="s">
        <v>742</v>
      </c>
      <c r="E138" s="155" t="s">
        <v>1169</v>
      </c>
    </row>
    <row r="139" spans="1:5" ht="12" customHeight="1">
      <c r="A139" s="1573"/>
      <c r="B139" s="98"/>
      <c r="C139" s="98" t="s">
        <v>735</v>
      </c>
      <c r="D139" s="98"/>
      <c r="E139" s="155"/>
    </row>
    <row r="140" spans="1:5" ht="12" customHeight="1">
      <c r="A140" s="1573"/>
      <c r="B140" s="98"/>
      <c r="C140" s="98"/>
      <c r="D140" s="1059" t="s">
        <v>741</v>
      </c>
      <c r="E140" s="155" t="s">
        <v>1166</v>
      </c>
    </row>
    <row r="141" spans="1:5" ht="12" customHeight="1">
      <c r="A141" s="1573"/>
      <c r="B141" s="98"/>
      <c r="C141" s="98" t="s">
        <v>740</v>
      </c>
      <c r="D141" s="1059"/>
      <c r="E141" s="155"/>
    </row>
    <row r="142" spans="1:5" ht="12" customHeight="1">
      <c r="A142" s="1573"/>
      <c r="B142" s="98"/>
      <c r="C142" s="98"/>
      <c r="D142" s="1059" t="s">
        <v>739</v>
      </c>
      <c r="E142" s="155" t="s">
        <v>1172</v>
      </c>
    </row>
    <row r="143" spans="1:5" ht="12" customHeight="1">
      <c r="A143" s="1573"/>
      <c r="B143" s="144" t="s">
        <v>59</v>
      </c>
      <c r="C143" s="1057"/>
      <c r="D143" s="1057"/>
      <c r="E143" s="155"/>
    </row>
    <row r="144" spans="1:5" ht="12" customHeight="1">
      <c r="A144" s="1573"/>
      <c r="B144" s="1055"/>
      <c r="C144" s="98" t="s">
        <v>736</v>
      </c>
      <c r="D144" s="98"/>
      <c r="E144" s="155"/>
    </row>
    <row r="145" spans="1:5" ht="12" customHeight="1">
      <c r="A145" s="1573"/>
      <c r="B145" s="1055"/>
      <c r="C145" s="98"/>
      <c r="D145" s="98" t="s">
        <v>190</v>
      </c>
      <c r="E145" s="155" t="s">
        <v>1169</v>
      </c>
    </row>
    <row r="146" spans="1:5" ht="12" customHeight="1">
      <c r="A146" s="1573"/>
      <c r="B146" s="1055"/>
      <c r="C146" s="98" t="s">
        <v>735</v>
      </c>
      <c r="D146" s="98"/>
      <c r="E146" s="155"/>
    </row>
    <row r="147" spans="1:5" ht="12" customHeight="1">
      <c r="A147" s="1573"/>
      <c r="B147" s="1055"/>
      <c r="C147" s="98"/>
      <c r="D147" s="98" t="s">
        <v>190</v>
      </c>
      <c r="E147" s="155" t="s">
        <v>1166</v>
      </c>
    </row>
    <row r="148" spans="1:5" ht="12" customHeight="1">
      <c r="A148" s="1573"/>
      <c r="B148" s="144" t="s">
        <v>46</v>
      </c>
      <c r="D148" s="98"/>
      <c r="E148" s="2163"/>
    </row>
    <row r="149" spans="1:5" ht="12" customHeight="1">
      <c r="A149" s="1573"/>
      <c r="B149" s="369"/>
      <c r="C149" s="98" t="s">
        <v>735</v>
      </c>
      <c r="D149" s="98"/>
      <c r="E149" s="2163"/>
    </row>
    <row r="150" spans="1:5" ht="12" customHeight="1">
      <c r="A150" s="1571"/>
      <c r="B150" s="369"/>
      <c r="C150" s="98"/>
      <c r="D150" s="98" t="s">
        <v>1171</v>
      </c>
      <c r="E150" s="155" t="s">
        <v>1166</v>
      </c>
    </row>
    <row r="151" spans="1:5" ht="12.75" customHeight="1">
      <c r="A151" s="1570">
        <v>1624</v>
      </c>
      <c r="B151" s="2167" t="s">
        <v>56</v>
      </c>
      <c r="C151" s="1054"/>
      <c r="D151" s="1054"/>
      <c r="E151" s="2166"/>
    </row>
    <row r="152" spans="1:5" ht="12" customHeight="1">
      <c r="A152" s="1573"/>
      <c r="B152" s="513" t="s">
        <v>54</v>
      </c>
      <c r="C152" s="528"/>
      <c r="D152" s="310"/>
      <c r="E152" s="2165"/>
    </row>
    <row r="153" spans="1:5" ht="12" customHeight="1">
      <c r="A153" s="1573"/>
      <c r="B153" s="484"/>
      <c r="C153" s="98" t="s">
        <v>736</v>
      </c>
      <c r="D153" s="98"/>
      <c r="E153" s="2163"/>
    </row>
    <row r="154" spans="1:5" ht="12" customHeight="1">
      <c r="A154" s="1573"/>
      <c r="B154" s="484"/>
      <c r="D154" s="98" t="s">
        <v>1170</v>
      </c>
      <c r="E154" s="2164" t="s">
        <v>1169</v>
      </c>
    </row>
    <row r="155" spans="1:5" ht="12" customHeight="1">
      <c r="A155" s="1573"/>
      <c r="B155" s="888"/>
      <c r="C155" s="98" t="s">
        <v>735</v>
      </c>
      <c r="D155" s="98"/>
      <c r="E155" s="2163"/>
    </row>
    <row r="156" spans="1:5" ht="12" customHeight="1">
      <c r="A156" s="1573"/>
      <c r="B156" s="888"/>
      <c r="C156" s="98"/>
      <c r="D156" s="98" t="s">
        <v>1168</v>
      </c>
      <c r="E156" s="155" t="s">
        <v>1166</v>
      </c>
    </row>
    <row r="157" spans="1:5" ht="12" customHeight="1">
      <c r="A157" s="1571"/>
      <c r="B157" s="450"/>
      <c r="C157" s="163"/>
      <c r="D157" s="163" t="s">
        <v>1167</v>
      </c>
      <c r="E157" s="1531" t="s">
        <v>1166</v>
      </c>
    </row>
    <row r="158" spans="1:5" ht="9" customHeight="1">
      <c r="A158" s="2161" t="s">
        <v>1165</v>
      </c>
      <c r="B158" s="507"/>
    </row>
    <row r="159" spans="1:5" ht="7.5" customHeight="1">
      <c r="A159" s="2161" t="s">
        <v>730</v>
      </c>
      <c r="B159" s="507"/>
      <c r="D159" s="2162"/>
    </row>
    <row r="160" spans="1:5" ht="7.5" customHeight="1">
      <c r="A160" s="2161" t="s">
        <v>1164</v>
      </c>
    </row>
    <row r="161" spans="1:4" ht="7.5" customHeight="1">
      <c r="A161" s="2161" t="s">
        <v>1163</v>
      </c>
    </row>
    <row r="162" spans="1:4" ht="15.75" customHeight="1">
      <c r="A162" s="507"/>
      <c r="B162" s="507"/>
      <c r="D162" s="98"/>
    </row>
    <row r="163" spans="1:4" ht="9" customHeight="1">
      <c r="A163" s="507"/>
      <c r="B163" s="507"/>
    </row>
    <row r="164" spans="1:4" ht="9" customHeight="1"/>
    <row r="165" spans="1:4" ht="9" customHeight="1">
      <c r="A165" s="507"/>
      <c r="B165" s="507"/>
    </row>
    <row r="166" spans="1:4" ht="9" customHeight="1">
      <c r="A166" s="507"/>
      <c r="B166" s="507"/>
    </row>
    <row r="167" spans="1:4" ht="9" customHeight="1"/>
    <row r="168" spans="1:4" ht="9" customHeight="1"/>
    <row r="169" spans="1:4" ht="9" customHeight="1"/>
    <row r="170" spans="1:4" ht="9" customHeight="1"/>
    <row r="171" spans="1:4" ht="9" customHeight="1"/>
    <row r="172" spans="1:4" ht="9" customHeight="1"/>
    <row r="173" spans="1:4" ht="9" customHeight="1"/>
    <row r="174" spans="1:4" ht="9" customHeight="1"/>
    <row r="175" spans="1:4" ht="9" customHeight="1"/>
    <row r="176" spans="1:4"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4" ht="9" customHeight="1"/>
    <row r="242" spans="3:4" ht="9" customHeight="1"/>
    <row r="243" spans="3:4" ht="9" customHeight="1"/>
    <row r="244" spans="3:4" ht="9" customHeight="1"/>
    <row r="245" spans="3:4" ht="9" customHeight="1"/>
    <row r="246" spans="3:4" ht="9" customHeight="1"/>
    <row r="247" spans="3:4" ht="9" customHeight="1"/>
    <row r="248" spans="3:4" ht="9" customHeight="1"/>
    <row r="249" spans="3:4" ht="9" customHeight="1"/>
    <row r="250" spans="3:4" ht="9" customHeight="1"/>
    <row r="251" spans="3:4" ht="9" customHeight="1">
      <c r="C251" s="98"/>
      <c r="D251" s="98"/>
    </row>
    <row r="252" spans="3:4" ht="9" customHeight="1"/>
    <row r="253" spans="3:4" ht="9" customHeight="1"/>
    <row r="254" spans="3:4" ht="9" customHeight="1"/>
    <row r="255" spans="3:4" ht="9" customHeight="1"/>
    <row r="256" spans="3:4"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sheetData>
  <mergeCells count="15">
    <mergeCell ref="I2:W2"/>
    <mergeCell ref="A2:E2"/>
    <mergeCell ref="A8:A23"/>
    <mergeCell ref="A64:A80"/>
    <mergeCell ref="A5:A7"/>
    <mergeCell ref="A3:E3"/>
    <mergeCell ref="A60:A63"/>
    <mergeCell ref="A127:A134"/>
    <mergeCell ref="E5:E7"/>
    <mergeCell ref="E83:E85"/>
    <mergeCell ref="A83:A85"/>
    <mergeCell ref="A86:A103"/>
    <mergeCell ref="A151:A157"/>
    <mergeCell ref="A135:A150"/>
    <mergeCell ref="A104:A126"/>
  </mergeCells>
  <printOptions horizontalCentered="1"/>
  <pageMargins left="0.51181102362204722" right="0.43307086614173229" top="0.51181102362204722" bottom="0.94488188976377963" header="0.51181102362204722" footer="0.51181102362204722"/>
  <pageSetup scale="72" orientation="portrait" r:id="rId1"/>
  <headerFooter alignWithMargins="0">
    <oddFooter>&amp;F</oddFooter>
  </headerFooter>
  <rowBreaks count="1" manualBreakCount="1">
    <brk id="81"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4E91-68CE-4753-B9A1-726BD30008C0}">
  <dimension ref="A1:AQ496"/>
  <sheetViews>
    <sheetView view="pageBreakPreview" zoomScaleNormal="115" zoomScaleSheetLayoutView="100" workbookViewId="0">
      <selection sqref="A1:V65536"/>
    </sheetView>
  </sheetViews>
  <sheetFormatPr baseColWidth="10" defaultRowHeight="12.75"/>
  <cols>
    <col min="1" max="1" width="3" style="91" customWidth="1"/>
    <col min="2" max="2" width="5.5703125" style="62" customWidth="1"/>
    <col min="3" max="3" width="1.5703125" style="62" customWidth="1"/>
    <col min="4" max="4" width="58.7109375" style="62" customWidth="1"/>
    <col min="5" max="6" width="4.7109375" style="262" customWidth="1"/>
    <col min="7" max="7" width="0.85546875" style="262" customWidth="1"/>
    <col min="8" max="9" width="4.7109375" style="262" customWidth="1"/>
    <col min="10" max="10" width="0.85546875" style="262" customWidth="1"/>
    <col min="11" max="12" width="4.7109375" style="262" customWidth="1"/>
    <col min="13" max="13" width="0.85546875" style="262" customWidth="1"/>
    <col min="14" max="15" width="4.7109375" style="262" customWidth="1"/>
    <col min="16" max="16" width="0.85546875" style="262" customWidth="1"/>
    <col min="17" max="18" width="4.7109375" style="262" customWidth="1"/>
    <col min="19" max="19" width="0.85546875" style="262" customWidth="1"/>
    <col min="20" max="21" width="4.7109375" style="262" customWidth="1"/>
    <col min="22" max="22" width="6.7109375" style="262" bestFit="1" customWidth="1"/>
    <col min="23" max="24" width="11.42578125" style="62"/>
    <col min="25" max="25" width="4.7109375" style="62" customWidth="1"/>
    <col min="26" max="26" width="5" style="62" customWidth="1"/>
    <col min="27" max="27" width="2.28515625" style="62" customWidth="1"/>
    <col min="28" max="28" width="26" style="62" customWidth="1"/>
    <col min="29" max="29" width="8" style="62" customWidth="1"/>
    <col min="30" max="30" width="1" style="62" customWidth="1"/>
    <col min="31" max="31" width="6.7109375" style="62" customWidth="1"/>
    <col min="32" max="32" width="1" style="62" customWidth="1"/>
    <col min="33" max="33" width="6.7109375" style="62" customWidth="1"/>
    <col min="34" max="34" width="1" style="62" customWidth="1"/>
    <col min="35" max="35" width="6.7109375" style="62" customWidth="1"/>
    <col min="36" max="36" width="1" style="62" customWidth="1"/>
    <col min="37" max="37" width="6.7109375" style="62" customWidth="1"/>
    <col min="38" max="38" width="1" style="62" customWidth="1"/>
    <col min="39" max="39" width="6.7109375" style="62" customWidth="1"/>
    <col min="40" max="40" width="1" style="62" customWidth="1"/>
    <col min="41" max="42" width="6.7109375" style="62" customWidth="1"/>
    <col min="43" max="16384" width="11.42578125" style="62"/>
  </cols>
  <sheetData>
    <row r="1" spans="1:43" ht="12.75" customHeight="1">
      <c r="B1" s="1552" t="s">
        <v>1083</v>
      </c>
      <c r="C1" s="1552"/>
      <c r="D1" s="1552"/>
      <c r="E1" s="1552"/>
      <c r="F1" s="1552"/>
      <c r="G1" s="1552"/>
      <c r="H1" s="1552"/>
      <c r="I1" s="1552"/>
      <c r="J1" s="1552"/>
      <c r="K1" s="1552"/>
      <c r="L1" s="1552"/>
      <c r="M1" s="1552"/>
      <c r="N1" s="1552"/>
      <c r="O1" s="1552"/>
      <c r="P1" s="1552"/>
      <c r="Q1" s="1552"/>
      <c r="R1" s="1552"/>
      <c r="S1" s="1552"/>
      <c r="T1" s="1552"/>
      <c r="U1" s="1552"/>
      <c r="V1" s="1552"/>
      <c r="W1" s="82"/>
      <c r="Z1" s="1552"/>
      <c r="AA1" s="1552"/>
      <c r="AB1" s="1552"/>
      <c r="AC1" s="1552"/>
      <c r="AD1" s="1552"/>
      <c r="AE1" s="1552"/>
      <c r="AF1" s="1552"/>
      <c r="AG1" s="1552"/>
      <c r="AH1" s="1552"/>
      <c r="AI1" s="1552"/>
      <c r="AJ1" s="1552"/>
      <c r="AK1" s="1552"/>
      <c r="AL1" s="1552"/>
      <c r="AM1" s="1552"/>
      <c r="AN1" s="1552"/>
    </row>
    <row r="2" spans="1:43" ht="12.75" customHeight="1">
      <c r="A2" s="313"/>
      <c r="B2" s="107"/>
      <c r="C2" s="399"/>
      <c r="D2" s="1602" t="s">
        <v>55</v>
      </c>
      <c r="E2" s="1602"/>
      <c r="F2" s="1602"/>
      <c r="G2" s="1602"/>
      <c r="H2" s="1602"/>
      <c r="I2" s="1602"/>
      <c r="J2" s="1602"/>
      <c r="K2" s="1602"/>
      <c r="L2" s="1602"/>
      <c r="M2" s="1602"/>
      <c r="N2" s="1602"/>
      <c r="O2" s="1602"/>
      <c r="P2" s="1602"/>
      <c r="Q2" s="1602"/>
      <c r="R2" s="1602"/>
      <c r="S2" s="1602"/>
      <c r="T2" s="1602"/>
      <c r="U2" s="1602"/>
      <c r="W2" s="82"/>
      <c r="X2" s="107"/>
      <c r="Y2" s="107"/>
      <c r="Z2" s="106"/>
      <c r="AP2" s="105"/>
      <c r="AQ2" s="105"/>
    </row>
    <row r="3" spans="1:43" ht="3" customHeight="1">
      <c r="C3" s="163"/>
      <c r="D3" s="163"/>
      <c r="E3" s="91"/>
      <c r="F3" s="91"/>
      <c r="G3" s="91"/>
      <c r="H3" s="91"/>
      <c r="I3" s="91"/>
      <c r="J3" s="91"/>
      <c r="K3" s="91"/>
      <c r="L3" s="91"/>
      <c r="M3" s="91"/>
      <c r="N3" s="91"/>
      <c r="O3" s="91"/>
      <c r="P3" s="1071"/>
      <c r="Q3" s="1071"/>
      <c r="R3" s="1071"/>
      <c r="S3" s="1071"/>
      <c r="T3" s="1071"/>
      <c r="U3" s="312"/>
      <c r="V3" s="312"/>
      <c r="W3" s="82"/>
      <c r="Z3" s="98"/>
    </row>
    <row r="4" spans="1:43" ht="12" customHeight="1">
      <c r="B4" s="1597" t="s">
        <v>32</v>
      </c>
      <c r="C4" s="310"/>
      <c r="D4" s="580"/>
      <c r="E4" s="1595"/>
      <c r="F4" s="1595"/>
      <c r="G4" s="1454"/>
      <c r="H4" s="1595"/>
      <c r="I4" s="1595"/>
      <c r="J4" s="1445"/>
      <c r="K4" s="1595" t="s">
        <v>1071</v>
      </c>
      <c r="L4" s="1595"/>
      <c r="M4" s="1445"/>
      <c r="N4" s="1595" t="s">
        <v>1070</v>
      </c>
      <c r="O4" s="1595"/>
      <c r="P4" s="1445"/>
      <c r="Q4" s="1595"/>
      <c r="R4" s="1595"/>
      <c r="S4" s="1084"/>
      <c r="T4" s="307"/>
      <c r="U4" s="307"/>
      <c r="V4" s="306"/>
      <c r="W4" s="82"/>
      <c r="Z4" s="98"/>
    </row>
    <row r="5" spans="1:43" ht="12" customHeight="1">
      <c r="B5" s="1598"/>
      <c r="C5" s="171" t="s">
        <v>561</v>
      </c>
      <c r="D5" s="170"/>
      <c r="E5" s="1596" t="s">
        <v>345</v>
      </c>
      <c r="F5" s="1596"/>
      <c r="G5" s="1444"/>
      <c r="H5" s="1596" t="s">
        <v>1069</v>
      </c>
      <c r="I5" s="1596"/>
      <c r="J5" s="1443"/>
      <c r="K5" s="1594" t="s">
        <v>1068</v>
      </c>
      <c r="L5" s="1594"/>
      <c r="M5" s="1443"/>
      <c r="N5" s="1594" t="s">
        <v>93</v>
      </c>
      <c r="O5" s="1594"/>
      <c r="P5" s="1443"/>
      <c r="Q5" s="1594" t="s">
        <v>1067</v>
      </c>
      <c r="R5" s="1594"/>
      <c r="S5" s="462"/>
      <c r="T5" s="1600" t="s">
        <v>6</v>
      </c>
      <c r="U5" s="1600"/>
      <c r="V5" s="1601"/>
      <c r="W5" s="82"/>
      <c r="X5" s="91"/>
    </row>
    <row r="6" spans="1:43">
      <c r="B6" s="1599"/>
      <c r="C6" s="163"/>
      <c r="D6" s="162"/>
      <c r="E6" s="301" t="s">
        <v>29</v>
      </c>
      <c r="F6" s="301" t="s">
        <v>30</v>
      </c>
      <c r="G6" s="301"/>
      <c r="H6" s="301" t="s">
        <v>29</v>
      </c>
      <c r="I6" s="301" t="s">
        <v>30</v>
      </c>
      <c r="J6" s="301"/>
      <c r="K6" s="301" t="s">
        <v>29</v>
      </c>
      <c r="L6" s="301" t="s">
        <v>30</v>
      </c>
      <c r="M6" s="301"/>
      <c r="N6" s="301" t="s">
        <v>29</v>
      </c>
      <c r="O6" s="301" t="s">
        <v>30</v>
      </c>
      <c r="P6" s="301"/>
      <c r="Q6" s="301" t="s">
        <v>29</v>
      </c>
      <c r="R6" s="301" t="s">
        <v>30</v>
      </c>
      <c r="S6" s="301"/>
      <c r="T6" s="301" t="s">
        <v>29</v>
      </c>
      <c r="U6" s="301" t="s">
        <v>30</v>
      </c>
      <c r="V6" s="1083" t="s">
        <v>6</v>
      </c>
      <c r="W6" s="82"/>
    </row>
    <row r="7" spans="1:43">
      <c r="B7" s="1581">
        <v>1401</v>
      </c>
      <c r="C7" s="391" t="s">
        <v>12</v>
      </c>
      <c r="D7" s="947"/>
      <c r="E7" s="1453">
        <f>SUM(E8+E11+E15+E22+E29+E32)</f>
        <v>73</v>
      </c>
      <c r="F7" s="1453">
        <f>SUM(F8+F11+F15+F22+F29+F32)</f>
        <v>34</v>
      </c>
      <c r="G7" s="1453"/>
      <c r="H7" s="1453">
        <f>SUM(H8+H11+H15+H22+H29+H32)</f>
        <v>43</v>
      </c>
      <c r="I7" s="1453">
        <f>SUM(I8+I11+I15+I22+I29+I32)</f>
        <v>8</v>
      </c>
      <c r="J7" s="1453"/>
      <c r="K7" s="1453">
        <f>SUM(K8+K11+K15+K22+K29+K32)</f>
        <v>13</v>
      </c>
      <c r="L7" s="1453">
        <f>SUM(L8+L11+L15+L22+L29+L32)</f>
        <v>3</v>
      </c>
      <c r="M7" s="1453"/>
      <c r="N7" s="1453">
        <f>SUM(N8+N11+N15+N22+N29+N32)</f>
        <v>0</v>
      </c>
      <c r="O7" s="1453">
        <f>SUM(O8+O11+O15+O22+O29+O32)</f>
        <v>0</v>
      </c>
      <c r="P7" s="1453"/>
      <c r="Q7" s="1453">
        <f>SUM(Q8+Q11+Q15+Q22+Q29+Q32)</f>
        <v>0</v>
      </c>
      <c r="R7" s="1453">
        <f>SUM(R8+R11+R15+R22+R29+R32)</f>
        <v>4</v>
      </c>
      <c r="S7" s="300"/>
      <c r="T7" s="1453">
        <f t="shared" ref="T7:T38" si="0">SUM(E7+H7+K7+N7+Q7)</f>
        <v>129</v>
      </c>
      <c r="U7" s="1453">
        <f t="shared" ref="U7:U38" si="1">SUM(F7+I7+L7+O7+R7)</f>
        <v>49</v>
      </c>
      <c r="V7" s="1050">
        <f>SUM(T7+U7)</f>
        <v>178</v>
      </c>
      <c r="W7" s="515"/>
    </row>
    <row r="8" spans="1:43" ht="12.95" customHeight="1">
      <c r="B8" s="1582"/>
      <c r="C8" s="513" t="s">
        <v>13</v>
      </c>
      <c r="D8" s="310"/>
      <c r="E8" s="1075">
        <f>SUM(E9:E10)</f>
        <v>29</v>
      </c>
      <c r="F8" s="1075">
        <f>SUM(F9:F10)</f>
        <v>12</v>
      </c>
      <c r="G8" s="1075"/>
      <c r="H8" s="1075">
        <f>SUM(H9:H10)</f>
        <v>34</v>
      </c>
      <c r="I8" s="1075">
        <f>SUM(I9:I10)</f>
        <v>5</v>
      </c>
      <c r="J8" s="1075"/>
      <c r="K8" s="1075">
        <f>SUM(K9:K10)</f>
        <v>0</v>
      </c>
      <c r="L8" s="1075">
        <f>SUM(L9:L10)</f>
        <v>0</v>
      </c>
      <c r="M8" s="1075"/>
      <c r="N8" s="1075">
        <f>SUM(N9:N10)</f>
        <v>0</v>
      </c>
      <c r="O8" s="1075">
        <f>SUM(O9:O10)</f>
        <v>0</v>
      </c>
      <c r="P8" s="1075"/>
      <c r="Q8" s="1075">
        <f>SUM(Q9:Q10)</f>
        <v>0</v>
      </c>
      <c r="R8" s="1075">
        <f>SUM(R9:R10)</f>
        <v>0</v>
      </c>
      <c r="S8" s="1069"/>
      <c r="T8" s="577">
        <f t="shared" si="0"/>
        <v>63</v>
      </c>
      <c r="U8" s="577">
        <f t="shared" si="1"/>
        <v>17</v>
      </c>
      <c r="V8" s="576">
        <f t="shared" ref="V8:V39" si="2">SUM(T8:U8)</f>
        <v>80</v>
      </c>
      <c r="W8" s="1342"/>
      <c r="X8" s="82"/>
    </row>
    <row r="9" spans="1:43" ht="12.95" customHeight="1">
      <c r="B9" s="1578"/>
      <c r="C9" s="479"/>
      <c r="D9" s="66" t="s">
        <v>249</v>
      </c>
      <c r="E9" s="265">
        <v>29</v>
      </c>
      <c r="F9" s="265">
        <v>12</v>
      </c>
      <c r="G9" s="265"/>
      <c r="H9" s="265">
        <v>34</v>
      </c>
      <c r="I9" s="265">
        <v>5</v>
      </c>
      <c r="J9" s="265"/>
      <c r="K9" s="265">
        <v>0</v>
      </c>
      <c r="L9" s="265">
        <v>0</v>
      </c>
      <c r="M9" s="265"/>
      <c r="N9" s="265">
        <v>0</v>
      </c>
      <c r="O9" s="265">
        <v>0</v>
      </c>
      <c r="P9" s="265"/>
      <c r="Q9" s="265">
        <v>0</v>
      </c>
      <c r="R9" s="265">
        <v>0</v>
      </c>
      <c r="S9" s="265"/>
      <c r="T9" s="279">
        <f t="shared" si="0"/>
        <v>63</v>
      </c>
      <c r="U9" s="279">
        <f t="shared" si="1"/>
        <v>17</v>
      </c>
      <c r="V9" s="281">
        <f t="shared" si="2"/>
        <v>80</v>
      </c>
      <c r="W9" s="154"/>
      <c r="X9" s="82"/>
    </row>
    <row r="10" spans="1:43" ht="12.95" customHeight="1">
      <c r="B10" s="1582"/>
      <c r="C10" s="1452"/>
      <c r="D10" s="13" t="s">
        <v>600</v>
      </c>
      <c r="E10" s="265">
        <v>0</v>
      </c>
      <c r="F10" s="265">
        <v>0</v>
      </c>
      <c r="G10" s="265"/>
      <c r="H10" s="265">
        <v>0</v>
      </c>
      <c r="I10" s="265">
        <v>0</v>
      </c>
      <c r="J10" s="265"/>
      <c r="K10" s="265">
        <v>0</v>
      </c>
      <c r="L10" s="265">
        <v>0</v>
      </c>
      <c r="M10" s="265"/>
      <c r="N10" s="265">
        <v>0</v>
      </c>
      <c r="O10" s="265">
        <v>0</v>
      </c>
      <c r="P10" s="265"/>
      <c r="Q10" s="265">
        <v>0</v>
      </c>
      <c r="R10" s="265">
        <v>0</v>
      </c>
      <c r="S10" s="265"/>
      <c r="T10" s="279">
        <f t="shared" si="0"/>
        <v>0</v>
      </c>
      <c r="U10" s="279">
        <f t="shared" si="1"/>
        <v>0</v>
      </c>
      <c r="V10" s="281">
        <f t="shared" si="2"/>
        <v>0</v>
      </c>
      <c r="W10" s="1177"/>
      <c r="X10" s="82"/>
    </row>
    <row r="11" spans="1:43" ht="12.95" customHeight="1">
      <c r="B11" s="1582"/>
      <c r="C11" s="484" t="s">
        <v>14</v>
      </c>
      <c r="D11" s="98"/>
      <c r="E11" s="1058">
        <f>SUM(E12:E14)</f>
        <v>18</v>
      </c>
      <c r="F11" s="1058">
        <f>SUM(F12:F14)</f>
        <v>8</v>
      </c>
      <c r="G11" s="1058"/>
      <c r="H11" s="1058">
        <f>SUM(H12:H14)</f>
        <v>5</v>
      </c>
      <c r="I11" s="1058">
        <f>SUM(I12:I14)</f>
        <v>1</v>
      </c>
      <c r="J11" s="1058"/>
      <c r="K11" s="1058">
        <f>SUM(K12:K14)</f>
        <v>2</v>
      </c>
      <c r="L11" s="1058">
        <f>SUM(L12:L14)</f>
        <v>2</v>
      </c>
      <c r="M11" s="1058"/>
      <c r="N11" s="1058">
        <f>SUM(N12:N14)</f>
        <v>0</v>
      </c>
      <c r="O11" s="1058">
        <f>SUM(O12:O14)</f>
        <v>0</v>
      </c>
      <c r="P11" s="1058"/>
      <c r="Q11" s="1058">
        <f>SUM(Q12:Q14)</f>
        <v>0</v>
      </c>
      <c r="R11" s="1058">
        <f>SUM(R12:R14)</f>
        <v>4</v>
      </c>
      <c r="S11" s="91"/>
      <c r="T11" s="1042">
        <f t="shared" si="0"/>
        <v>25</v>
      </c>
      <c r="U11" s="1042">
        <f t="shared" si="1"/>
        <v>15</v>
      </c>
      <c r="V11" s="565">
        <f t="shared" si="2"/>
        <v>40</v>
      </c>
      <c r="W11" s="1177"/>
      <c r="X11" s="82"/>
    </row>
    <row r="12" spans="1:43" ht="12.95" customHeight="1">
      <c r="B12" s="1582"/>
      <c r="C12" s="479"/>
      <c r="D12" s="98" t="s">
        <v>259</v>
      </c>
      <c r="E12" s="91">
        <v>10</v>
      </c>
      <c r="F12" s="91">
        <v>4</v>
      </c>
      <c r="G12" s="91"/>
      <c r="H12" s="91">
        <v>3</v>
      </c>
      <c r="I12" s="91">
        <v>0</v>
      </c>
      <c r="J12" s="91"/>
      <c r="K12" s="91">
        <v>1</v>
      </c>
      <c r="L12" s="91">
        <v>2</v>
      </c>
      <c r="M12" s="91"/>
      <c r="N12" s="91">
        <v>0</v>
      </c>
      <c r="O12" s="91">
        <v>0</v>
      </c>
      <c r="P12" s="91"/>
      <c r="Q12" s="91">
        <v>0</v>
      </c>
      <c r="R12" s="91">
        <v>2</v>
      </c>
      <c r="S12" s="91"/>
      <c r="T12" s="279">
        <f t="shared" si="0"/>
        <v>14</v>
      </c>
      <c r="U12" s="279">
        <f t="shared" si="1"/>
        <v>8</v>
      </c>
      <c r="V12" s="281">
        <f t="shared" si="2"/>
        <v>22</v>
      </c>
      <c r="W12" s="178"/>
      <c r="X12" s="82"/>
    </row>
    <row r="13" spans="1:43" ht="12.95" customHeight="1">
      <c r="B13" s="1582"/>
      <c r="C13" s="479"/>
      <c r="D13" s="98" t="s">
        <v>258</v>
      </c>
      <c r="E13" s="91">
        <v>8</v>
      </c>
      <c r="F13" s="91">
        <v>3</v>
      </c>
      <c r="G13" s="91"/>
      <c r="H13" s="91">
        <v>0</v>
      </c>
      <c r="I13" s="91">
        <v>0</v>
      </c>
      <c r="J13" s="91"/>
      <c r="K13" s="91">
        <v>1</v>
      </c>
      <c r="L13" s="91">
        <v>0</v>
      </c>
      <c r="M13" s="91"/>
      <c r="N13" s="91">
        <v>0</v>
      </c>
      <c r="O13" s="91">
        <v>0</v>
      </c>
      <c r="P13" s="91"/>
      <c r="Q13" s="91">
        <v>0</v>
      </c>
      <c r="R13" s="91">
        <v>1</v>
      </c>
      <c r="S13" s="91"/>
      <c r="T13" s="279">
        <f t="shared" si="0"/>
        <v>9</v>
      </c>
      <c r="U13" s="279">
        <f t="shared" si="1"/>
        <v>4</v>
      </c>
      <c r="V13" s="281">
        <f t="shared" si="2"/>
        <v>13</v>
      </c>
      <c r="W13" s="154"/>
      <c r="X13" s="82"/>
    </row>
    <row r="14" spans="1:43" ht="12.95" customHeight="1">
      <c r="B14" s="1582"/>
      <c r="C14" s="479"/>
      <c r="D14" s="98" t="s">
        <v>1088</v>
      </c>
      <c r="E14" s="91">
        <v>0</v>
      </c>
      <c r="F14" s="91">
        <v>1</v>
      </c>
      <c r="G14" s="91"/>
      <c r="H14" s="91">
        <v>2</v>
      </c>
      <c r="I14" s="91">
        <v>1</v>
      </c>
      <c r="J14" s="91"/>
      <c r="K14" s="91">
        <v>0</v>
      </c>
      <c r="L14" s="91">
        <v>0</v>
      </c>
      <c r="M14" s="91"/>
      <c r="N14" s="91">
        <v>0</v>
      </c>
      <c r="O14" s="91">
        <v>0</v>
      </c>
      <c r="P14" s="91"/>
      <c r="Q14" s="91">
        <v>0</v>
      </c>
      <c r="R14" s="91">
        <v>1</v>
      </c>
      <c r="S14" s="91"/>
      <c r="T14" s="279">
        <f t="shared" si="0"/>
        <v>2</v>
      </c>
      <c r="U14" s="279">
        <f t="shared" si="1"/>
        <v>3</v>
      </c>
      <c r="V14" s="281">
        <f t="shared" si="2"/>
        <v>5</v>
      </c>
      <c r="W14" s="154"/>
      <c r="X14" s="82"/>
    </row>
    <row r="15" spans="1:43" ht="12.95" customHeight="1">
      <c r="B15" s="1582"/>
      <c r="C15" s="484" t="s">
        <v>15</v>
      </c>
      <c r="D15" s="98"/>
      <c r="E15" s="1058">
        <f>SUM(E16:E21)</f>
        <v>15</v>
      </c>
      <c r="F15" s="1058">
        <f>SUM(F16:F21)</f>
        <v>6</v>
      </c>
      <c r="G15" s="1058"/>
      <c r="H15" s="1058">
        <f>SUM(H16:H21)</f>
        <v>0</v>
      </c>
      <c r="I15" s="1058">
        <f>SUM(I16:I21)</f>
        <v>0</v>
      </c>
      <c r="J15" s="1058"/>
      <c r="K15" s="1058">
        <f>SUM(K16:K21)</f>
        <v>11</v>
      </c>
      <c r="L15" s="1058">
        <f>SUM(L16:L21)</f>
        <v>1</v>
      </c>
      <c r="M15" s="1058"/>
      <c r="N15" s="1058">
        <f>SUM(N16:N21)</f>
        <v>0</v>
      </c>
      <c r="O15" s="1058">
        <f>SUM(O16:O21)</f>
        <v>0</v>
      </c>
      <c r="P15" s="1058"/>
      <c r="Q15" s="1058">
        <f>SUM(Q16:Q21)</f>
        <v>0</v>
      </c>
      <c r="R15" s="1058">
        <f>SUM(R16:R21)</f>
        <v>0</v>
      </c>
      <c r="S15" s="91"/>
      <c r="T15" s="1042">
        <f t="shared" si="0"/>
        <v>26</v>
      </c>
      <c r="U15" s="1042">
        <f t="shared" si="1"/>
        <v>7</v>
      </c>
      <c r="V15" s="565">
        <f t="shared" si="2"/>
        <v>33</v>
      </c>
      <c r="W15" s="1177"/>
      <c r="X15" s="82"/>
    </row>
    <row r="16" spans="1:43" ht="12.95" customHeight="1">
      <c r="B16" s="1582"/>
      <c r="C16" s="484"/>
      <c r="D16" s="98" t="s">
        <v>257</v>
      </c>
      <c r="E16" s="91">
        <v>0</v>
      </c>
      <c r="F16" s="91">
        <v>0</v>
      </c>
      <c r="G16" s="91"/>
      <c r="H16" s="91">
        <v>0</v>
      </c>
      <c r="I16" s="91">
        <v>0</v>
      </c>
      <c r="J16" s="91"/>
      <c r="K16" s="91">
        <v>0</v>
      </c>
      <c r="L16" s="91">
        <v>0</v>
      </c>
      <c r="M16" s="91"/>
      <c r="N16" s="91">
        <v>0</v>
      </c>
      <c r="O16" s="91">
        <v>0</v>
      </c>
      <c r="P16" s="91"/>
      <c r="Q16" s="91">
        <v>0</v>
      </c>
      <c r="R16" s="91">
        <v>0</v>
      </c>
      <c r="S16" s="91"/>
      <c r="T16" s="279">
        <f t="shared" si="0"/>
        <v>0</v>
      </c>
      <c r="U16" s="279">
        <f t="shared" si="1"/>
        <v>0</v>
      </c>
      <c r="V16" s="281">
        <f t="shared" si="2"/>
        <v>0</v>
      </c>
      <c r="W16" s="178"/>
      <c r="X16" s="82"/>
    </row>
    <row r="17" spans="2:24" ht="12.95" customHeight="1">
      <c r="B17" s="1582"/>
      <c r="C17" s="479"/>
      <c r="D17" s="98" t="s">
        <v>256</v>
      </c>
      <c r="E17" s="91">
        <v>14</v>
      </c>
      <c r="F17" s="91">
        <v>6</v>
      </c>
      <c r="G17" s="91"/>
      <c r="H17" s="91">
        <v>0</v>
      </c>
      <c r="I17" s="91">
        <v>0</v>
      </c>
      <c r="J17" s="91"/>
      <c r="K17" s="91">
        <v>11</v>
      </c>
      <c r="L17" s="91">
        <v>1</v>
      </c>
      <c r="M17" s="91"/>
      <c r="N17" s="91">
        <v>0</v>
      </c>
      <c r="O17" s="91">
        <v>0</v>
      </c>
      <c r="P17" s="91"/>
      <c r="Q17" s="91">
        <v>0</v>
      </c>
      <c r="R17" s="91">
        <v>0</v>
      </c>
      <c r="S17" s="91"/>
      <c r="T17" s="279">
        <f t="shared" si="0"/>
        <v>25</v>
      </c>
      <c r="U17" s="279">
        <f t="shared" si="1"/>
        <v>7</v>
      </c>
      <c r="V17" s="281">
        <f t="shared" si="2"/>
        <v>32</v>
      </c>
      <c r="W17" s="1438"/>
      <c r="X17" s="82"/>
    </row>
    <row r="18" spans="2:24" ht="12.95" customHeight="1">
      <c r="B18" s="1582"/>
      <c r="C18" s="479"/>
      <c r="D18" s="98" t="s">
        <v>1088</v>
      </c>
      <c r="E18" s="91">
        <v>0</v>
      </c>
      <c r="F18" s="91">
        <v>0</v>
      </c>
      <c r="G18" s="91"/>
      <c r="H18" s="91">
        <v>0</v>
      </c>
      <c r="I18" s="91">
        <v>0</v>
      </c>
      <c r="J18" s="91"/>
      <c r="K18" s="91">
        <v>0</v>
      </c>
      <c r="L18" s="91">
        <v>0</v>
      </c>
      <c r="M18" s="91"/>
      <c r="N18" s="91">
        <v>0</v>
      </c>
      <c r="O18" s="91">
        <v>0</v>
      </c>
      <c r="P18" s="91"/>
      <c r="Q18" s="91">
        <v>0</v>
      </c>
      <c r="R18" s="91">
        <v>0</v>
      </c>
      <c r="S18" s="91"/>
      <c r="T18" s="279">
        <f t="shared" si="0"/>
        <v>0</v>
      </c>
      <c r="U18" s="279">
        <f t="shared" si="1"/>
        <v>0</v>
      </c>
      <c r="V18" s="281">
        <f t="shared" si="2"/>
        <v>0</v>
      </c>
      <c r="W18" s="1287"/>
      <c r="X18" s="82"/>
    </row>
    <row r="19" spans="2:24" ht="12.95" customHeight="1">
      <c r="B19" s="1582"/>
      <c r="C19" s="479"/>
      <c r="D19" s="98" t="s">
        <v>1081</v>
      </c>
      <c r="E19" s="91">
        <v>0</v>
      </c>
      <c r="F19" s="91">
        <v>0</v>
      </c>
      <c r="G19" s="91"/>
      <c r="H19" s="91">
        <v>0</v>
      </c>
      <c r="I19" s="91">
        <v>0</v>
      </c>
      <c r="J19" s="91"/>
      <c r="K19" s="91">
        <v>0</v>
      </c>
      <c r="L19" s="91">
        <v>0</v>
      </c>
      <c r="M19" s="91"/>
      <c r="N19" s="91">
        <v>0</v>
      </c>
      <c r="O19" s="91">
        <v>0</v>
      </c>
      <c r="P19" s="91"/>
      <c r="Q19" s="91">
        <v>0</v>
      </c>
      <c r="R19" s="91">
        <v>0</v>
      </c>
      <c r="S19" s="91"/>
      <c r="T19" s="279">
        <f t="shared" si="0"/>
        <v>0</v>
      </c>
      <c r="U19" s="279">
        <f t="shared" si="1"/>
        <v>0</v>
      </c>
      <c r="V19" s="281">
        <f t="shared" si="2"/>
        <v>0</v>
      </c>
      <c r="W19" s="1287"/>
      <c r="X19" s="82"/>
    </row>
    <row r="20" spans="2:24" ht="12.95" customHeight="1">
      <c r="B20" s="1582"/>
      <c r="C20" s="479"/>
      <c r="D20" s="98" t="s">
        <v>1080</v>
      </c>
      <c r="E20" s="91">
        <v>0</v>
      </c>
      <c r="F20" s="91">
        <v>0</v>
      </c>
      <c r="G20" s="91"/>
      <c r="H20" s="91">
        <v>0</v>
      </c>
      <c r="I20" s="91">
        <v>0</v>
      </c>
      <c r="J20" s="91"/>
      <c r="K20" s="91">
        <v>0</v>
      </c>
      <c r="L20" s="91">
        <v>0</v>
      </c>
      <c r="M20" s="91"/>
      <c r="N20" s="91">
        <v>0</v>
      </c>
      <c r="O20" s="91">
        <v>0</v>
      </c>
      <c r="P20" s="91"/>
      <c r="Q20" s="91">
        <v>0</v>
      </c>
      <c r="R20" s="91">
        <v>0</v>
      </c>
      <c r="S20" s="91"/>
      <c r="T20" s="279">
        <f t="shared" si="0"/>
        <v>0</v>
      </c>
      <c r="U20" s="279">
        <f t="shared" si="1"/>
        <v>0</v>
      </c>
      <c r="V20" s="281">
        <f t="shared" si="2"/>
        <v>0</v>
      </c>
      <c r="W20" s="1287"/>
      <c r="X20" s="82"/>
    </row>
    <row r="21" spans="2:24" ht="12.95" customHeight="1">
      <c r="B21" s="1582"/>
      <c r="C21" s="479"/>
      <c r="D21" s="98" t="s">
        <v>1087</v>
      </c>
      <c r="E21" s="91">
        <v>1</v>
      </c>
      <c r="F21" s="91">
        <v>0</v>
      </c>
      <c r="G21" s="91"/>
      <c r="H21" s="91">
        <v>0</v>
      </c>
      <c r="I21" s="91">
        <v>0</v>
      </c>
      <c r="J21" s="91"/>
      <c r="K21" s="91">
        <v>0</v>
      </c>
      <c r="L21" s="91">
        <v>0</v>
      </c>
      <c r="M21" s="91"/>
      <c r="N21" s="91">
        <v>0</v>
      </c>
      <c r="O21" s="91">
        <v>0</v>
      </c>
      <c r="P21" s="91"/>
      <c r="Q21" s="91">
        <v>0</v>
      </c>
      <c r="R21" s="91">
        <v>0</v>
      </c>
      <c r="S21" s="91"/>
      <c r="T21" s="279">
        <f t="shared" si="0"/>
        <v>1</v>
      </c>
      <c r="U21" s="279">
        <f t="shared" si="1"/>
        <v>0</v>
      </c>
      <c r="V21" s="281">
        <f t="shared" si="2"/>
        <v>1</v>
      </c>
      <c r="W21" s="1287"/>
      <c r="X21" s="82"/>
    </row>
    <row r="22" spans="2:24" ht="12.95" customHeight="1">
      <c r="B22" s="1582"/>
      <c r="C22" s="512" t="s">
        <v>36</v>
      </c>
      <c r="D22" s="156"/>
      <c r="E22" s="313">
        <f>SUM(E23:E28)</f>
        <v>2</v>
      </c>
      <c r="F22" s="313">
        <f>SUM(F23:F28)</f>
        <v>2</v>
      </c>
      <c r="G22" s="313"/>
      <c r="H22" s="313">
        <f>SUM(H23:H28)</f>
        <v>3</v>
      </c>
      <c r="I22" s="313">
        <f>SUM(I23:I28)</f>
        <v>1</v>
      </c>
      <c r="J22" s="313"/>
      <c r="K22" s="313">
        <f>SUM(K23:K28)</f>
        <v>0</v>
      </c>
      <c r="L22" s="313">
        <f>SUM(L23:L28)</f>
        <v>0</v>
      </c>
      <c r="M22" s="313"/>
      <c r="N22" s="313">
        <f>SUM(N23:N28)</f>
        <v>0</v>
      </c>
      <c r="O22" s="313">
        <f>SUM(O23:O28)</f>
        <v>0</v>
      </c>
      <c r="P22" s="313"/>
      <c r="Q22" s="313">
        <f>SUM(Q23:Q28)</f>
        <v>0</v>
      </c>
      <c r="R22" s="313">
        <f>SUM(R23:R28)</f>
        <v>0</v>
      </c>
      <c r="S22" s="313"/>
      <c r="T22" s="1042">
        <f t="shared" si="0"/>
        <v>5</v>
      </c>
      <c r="U22" s="1042">
        <f t="shared" si="1"/>
        <v>3</v>
      </c>
      <c r="V22" s="565">
        <f t="shared" si="2"/>
        <v>8</v>
      </c>
      <c r="W22" s="156"/>
      <c r="X22" s="82"/>
    </row>
    <row r="23" spans="2:24" ht="12.95" customHeight="1">
      <c r="B23" s="1582"/>
      <c r="C23" s="479"/>
      <c r="D23" s="98" t="s">
        <v>250</v>
      </c>
      <c r="E23" s="91">
        <v>2</v>
      </c>
      <c r="F23" s="91">
        <v>0</v>
      </c>
      <c r="G23" s="91"/>
      <c r="H23" s="91">
        <v>1</v>
      </c>
      <c r="I23" s="91">
        <v>0</v>
      </c>
      <c r="J23" s="91"/>
      <c r="K23" s="91">
        <v>0</v>
      </c>
      <c r="L23" s="91">
        <v>0</v>
      </c>
      <c r="M23" s="91"/>
      <c r="N23" s="91">
        <v>0</v>
      </c>
      <c r="O23" s="91">
        <v>0</v>
      </c>
      <c r="P23" s="91"/>
      <c r="Q23" s="91">
        <v>0</v>
      </c>
      <c r="R23" s="91">
        <v>0</v>
      </c>
      <c r="S23" s="91"/>
      <c r="T23" s="279">
        <f t="shared" si="0"/>
        <v>3</v>
      </c>
      <c r="U23" s="279">
        <f t="shared" si="1"/>
        <v>0</v>
      </c>
      <c r="V23" s="281">
        <f t="shared" si="2"/>
        <v>3</v>
      </c>
      <c r="W23" s="1438"/>
      <c r="X23" s="82"/>
    </row>
    <row r="24" spans="2:24" ht="12.95" customHeight="1">
      <c r="B24" s="1582"/>
      <c r="C24" s="479"/>
      <c r="D24" s="98" t="s">
        <v>255</v>
      </c>
      <c r="E24" s="91">
        <v>0</v>
      </c>
      <c r="F24" s="91">
        <v>1</v>
      </c>
      <c r="G24" s="91"/>
      <c r="H24" s="91">
        <v>0</v>
      </c>
      <c r="I24" s="91">
        <v>0</v>
      </c>
      <c r="J24" s="91"/>
      <c r="K24" s="91">
        <v>0</v>
      </c>
      <c r="L24" s="91">
        <v>0</v>
      </c>
      <c r="M24" s="91"/>
      <c r="N24" s="91">
        <v>0</v>
      </c>
      <c r="O24" s="91">
        <v>0</v>
      </c>
      <c r="P24" s="91"/>
      <c r="Q24" s="91">
        <v>0</v>
      </c>
      <c r="R24" s="91">
        <v>0</v>
      </c>
      <c r="S24" s="91"/>
      <c r="T24" s="279">
        <f t="shared" si="0"/>
        <v>0</v>
      </c>
      <c r="U24" s="279">
        <f t="shared" si="1"/>
        <v>1</v>
      </c>
      <c r="V24" s="281">
        <f t="shared" si="2"/>
        <v>1</v>
      </c>
      <c r="W24" s="1438"/>
      <c r="X24" s="82"/>
    </row>
    <row r="25" spans="2:24" ht="12.95" customHeight="1">
      <c r="B25" s="1582"/>
      <c r="C25" s="479"/>
      <c r="D25" s="98" t="s">
        <v>265</v>
      </c>
      <c r="E25" s="91">
        <v>0</v>
      </c>
      <c r="F25" s="91">
        <v>0</v>
      </c>
      <c r="G25" s="91"/>
      <c r="H25" s="91">
        <v>0</v>
      </c>
      <c r="I25" s="91">
        <v>0</v>
      </c>
      <c r="J25" s="91"/>
      <c r="K25" s="91">
        <v>0</v>
      </c>
      <c r="L25" s="91">
        <v>0</v>
      </c>
      <c r="M25" s="91"/>
      <c r="N25" s="91">
        <v>0</v>
      </c>
      <c r="O25" s="91">
        <v>0</v>
      </c>
      <c r="P25" s="91"/>
      <c r="Q25" s="91">
        <v>0</v>
      </c>
      <c r="R25" s="91">
        <v>0</v>
      </c>
      <c r="S25" s="91"/>
      <c r="T25" s="279">
        <f t="shared" si="0"/>
        <v>0</v>
      </c>
      <c r="U25" s="279">
        <f t="shared" si="1"/>
        <v>0</v>
      </c>
      <c r="V25" s="281">
        <f t="shared" si="2"/>
        <v>0</v>
      </c>
      <c r="W25" s="1438"/>
      <c r="X25" s="82"/>
    </row>
    <row r="26" spans="2:24" ht="12.95" customHeight="1">
      <c r="B26" s="1582"/>
      <c r="C26" s="479"/>
      <c r="D26" s="98" t="s">
        <v>253</v>
      </c>
      <c r="E26" s="91">
        <v>0</v>
      </c>
      <c r="F26" s="91">
        <v>1</v>
      </c>
      <c r="G26" s="91"/>
      <c r="H26" s="91">
        <v>0</v>
      </c>
      <c r="I26" s="91">
        <v>0</v>
      </c>
      <c r="J26" s="91"/>
      <c r="K26" s="91">
        <v>0</v>
      </c>
      <c r="L26" s="91">
        <v>0</v>
      </c>
      <c r="M26" s="91"/>
      <c r="N26" s="91">
        <v>0</v>
      </c>
      <c r="O26" s="91">
        <v>0</v>
      </c>
      <c r="P26" s="91"/>
      <c r="Q26" s="91">
        <v>0</v>
      </c>
      <c r="R26" s="91">
        <v>0</v>
      </c>
      <c r="S26" s="91"/>
      <c r="T26" s="279">
        <f t="shared" si="0"/>
        <v>0</v>
      </c>
      <c r="U26" s="279">
        <f t="shared" si="1"/>
        <v>1</v>
      </c>
      <c r="V26" s="281">
        <f t="shared" si="2"/>
        <v>1</v>
      </c>
      <c r="W26" s="1438"/>
      <c r="X26" s="82"/>
    </row>
    <row r="27" spans="2:24" ht="12" customHeight="1">
      <c r="B27" s="1582"/>
      <c r="C27" s="479"/>
      <c r="D27" s="98" t="s">
        <v>252</v>
      </c>
      <c r="E27" s="265">
        <v>0</v>
      </c>
      <c r="F27" s="265">
        <v>0</v>
      </c>
      <c r="G27" s="265"/>
      <c r="H27" s="265">
        <v>2</v>
      </c>
      <c r="I27" s="265">
        <v>1</v>
      </c>
      <c r="J27" s="265"/>
      <c r="K27" s="265">
        <v>0</v>
      </c>
      <c r="L27" s="265">
        <v>0</v>
      </c>
      <c r="M27" s="265"/>
      <c r="N27" s="265">
        <v>0</v>
      </c>
      <c r="O27" s="265">
        <v>0</v>
      </c>
      <c r="P27" s="265"/>
      <c r="Q27" s="265">
        <v>0</v>
      </c>
      <c r="R27" s="265">
        <v>0</v>
      </c>
      <c r="S27" s="91"/>
      <c r="T27" s="279">
        <f t="shared" si="0"/>
        <v>2</v>
      </c>
      <c r="U27" s="279">
        <f t="shared" si="1"/>
        <v>1</v>
      </c>
      <c r="V27" s="281">
        <f t="shared" si="2"/>
        <v>3</v>
      </c>
      <c r="W27" s="1438"/>
      <c r="X27" s="82"/>
    </row>
    <row r="28" spans="2:24" ht="12" customHeight="1">
      <c r="B28" s="1582"/>
      <c r="C28" s="479"/>
      <c r="D28" s="98" t="s">
        <v>251</v>
      </c>
      <c r="E28" s="265">
        <v>0</v>
      </c>
      <c r="F28" s="265">
        <v>0</v>
      </c>
      <c r="G28" s="265"/>
      <c r="H28" s="265">
        <v>0</v>
      </c>
      <c r="I28" s="265">
        <v>0</v>
      </c>
      <c r="J28" s="265"/>
      <c r="K28" s="265">
        <v>0</v>
      </c>
      <c r="L28" s="265">
        <v>0</v>
      </c>
      <c r="M28" s="265"/>
      <c r="N28" s="265">
        <v>0</v>
      </c>
      <c r="O28" s="265">
        <v>0</v>
      </c>
      <c r="P28" s="265"/>
      <c r="Q28" s="265">
        <v>0</v>
      </c>
      <c r="R28" s="265">
        <v>0</v>
      </c>
      <c r="S28" s="91"/>
      <c r="T28" s="279">
        <f t="shared" si="0"/>
        <v>0</v>
      </c>
      <c r="U28" s="279">
        <f t="shared" si="1"/>
        <v>0</v>
      </c>
      <c r="V28" s="281">
        <f t="shared" si="2"/>
        <v>0</v>
      </c>
      <c r="W28" s="1438"/>
      <c r="X28" s="82"/>
    </row>
    <row r="29" spans="2:24" ht="12" customHeight="1">
      <c r="B29" s="1582"/>
      <c r="C29" s="512" t="s">
        <v>37</v>
      </c>
      <c r="D29" s="98"/>
      <c r="E29" s="1422">
        <f>SUM(E30:E31)</f>
        <v>8</v>
      </c>
      <c r="F29" s="1422">
        <f>SUM(F30:F31)</f>
        <v>5</v>
      </c>
      <c r="G29" s="1422"/>
      <c r="H29" s="1422">
        <f>SUM(H30:H31)</f>
        <v>1</v>
      </c>
      <c r="I29" s="1422">
        <f>SUM(I30:I31)</f>
        <v>1</v>
      </c>
      <c r="J29" s="1422"/>
      <c r="K29" s="1422">
        <f>SUM(K30:K31)</f>
        <v>0</v>
      </c>
      <c r="L29" s="1422">
        <f>SUM(L30:L31)</f>
        <v>0</v>
      </c>
      <c r="M29" s="1422"/>
      <c r="N29" s="1422">
        <f>SUM(N30:N31)</f>
        <v>0</v>
      </c>
      <c r="O29" s="1422">
        <f>SUM(O30:O31)</f>
        <v>0</v>
      </c>
      <c r="P29" s="1422"/>
      <c r="Q29" s="1422">
        <f>SUM(Q30:Q31)</f>
        <v>0</v>
      </c>
      <c r="R29" s="1422">
        <f>SUM(R30:R31)</f>
        <v>0</v>
      </c>
      <c r="S29" s="910"/>
      <c r="T29" s="1450">
        <f t="shared" si="0"/>
        <v>9</v>
      </c>
      <c r="U29" s="1450">
        <f t="shared" si="1"/>
        <v>6</v>
      </c>
      <c r="V29" s="1449">
        <f t="shared" si="2"/>
        <v>15</v>
      </c>
      <c r="W29" s="1177"/>
      <c r="X29" s="82"/>
    </row>
    <row r="30" spans="2:24" ht="12" customHeight="1">
      <c r="B30" s="1582"/>
      <c r="C30" s="479"/>
      <c r="D30" s="98" t="s">
        <v>250</v>
      </c>
      <c r="E30" s="91">
        <v>2</v>
      </c>
      <c r="F30" s="91">
        <v>2</v>
      </c>
      <c r="G30" s="91"/>
      <c r="H30" s="91">
        <v>0</v>
      </c>
      <c r="I30" s="91">
        <v>0</v>
      </c>
      <c r="J30" s="91"/>
      <c r="K30" s="91">
        <v>0</v>
      </c>
      <c r="L30" s="91">
        <v>0</v>
      </c>
      <c r="M30" s="91"/>
      <c r="N30" s="91">
        <v>0</v>
      </c>
      <c r="O30" s="91">
        <v>0</v>
      </c>
      <c r="P30" s="91"/>
      <c r="Q30" s="91">
        <v>0</v>
      </c>
      <c r="R30" s="91">
        <v>0</v>
      </c>
      <c r="S30" s="91"/>
      <c r="T30" s="279">
        <f t="shared" si="0"/>
        <v>2</v>
      </c>
      <c r="U30" s="279">
        <f t="shared" si="1"/>
        <v>2</v>
      </c>
      <c r="V30" s="281">
        <f t="shared" si="2"/>
        <v>4</v>
      </c>
      <c r="W30" s="1438"/>
      <c r="X30" s="82"/>
    </row>
    <row r="31" spans="2:24" ht="12" customHeight="1">
      <c r="B31" s="1582"/>
      <c r="C31" s="479"/>
      <c r="D31" s="13" t="s">
        <v>249</v>
      </c>
      <c r="E31" s="265">
        <v>6</v>
      </c>
      <c r="F31" s="265">
        <v>3</v>
      </c>
      <c r="G31" s="265"/>
      <c r="H31" s="265">
        <v>1</v>
      </c>
      <c r="I31" s="265">
        <v>1</v>
      </c>
      <c r="J31" s="265"/>
      <c r="K31" s="265">
        <v>0</v>
      </c>
      <c r="L31" s="265">
        <v>0</v>
      </c>
      <c r="M31" s="265"/>
      <c r="N31" s="265">
        <v>0</v>
      </c>
      <c r="O31" s="265">
        <v>0</v>
      </c>
      <c r="P31" s="265"/>
      <c r="Q31" s="265">
        <v>0</v>
      </c>
      <c r="R31" s="265">
        <v>0</v>
      </c>
      <c r="S31" s="209"/>
      <c r="T31" s="279">
        <f t="shared" si="0"/>
        <v>7</v>
      </c>
      <c r="U31" s="279">
        <f t="shared" si="1"/>
        <v>4</v>
      </c>
      <c r="V31" s="281">
        <f t="shared" si="2"/>
        <v>11</v>
      </c>
      <c r="W31" s="1177"/>
      <c r="X31" s="82"/>
    </row>
    <row r="32" spans="2:24" ht="12" customHeight="1">
      <c r="B32" s="1582"/>
      <c r="C32" s="484" t="s">
        <v>72</v>
      </c>
      <c r="D32" s="98"/>
      <c r="E32" s="1058">
        <f>SUM(E33)</f>
        <v>1</v>
      </c>
      <c r="F32" s="1058">
        <f>SUM(F33)</f>
        <v>1</v>
      </c>
      <c r="G32" s="1058"/>
      <c r="H32" s="1058">
        <f>SUM(H33)</f>
        <v>0</v>
      </c>
      <c r="I32" s="1058">
        <f>SUM(I33)</f>
        <v>0</v>
      </c>
      <c r="J32" s="1058"/>
      <c r="K32" s="1058">
        <f>SUM(K33)</f>
        <v>0</v>
      </c>
      <c r="L32" s="1058">
        <f>SUM(L33)</f>
        <v>0</v>
      </c>
      <c r="M32" s="1058"/>
      <c r="N32" s="1058">
        <f>SUM(N33)</f>
        <v>0</v>
      </c>
      <c r="O32" s="1058">
        <f>SUM(O33)</f>
        <v>0</v>
      </c>
      <c r="P32" s="1058"/>
      <c r="Q32" s="1058">
        <f>SUM(Q33)</f>
        <v>0</v>
      </c>
      <c r="R32" s="1058">
        <f>SUM(R33)</f>
        <v>0</v>
      </c>
      <c r="S32" s="91"/>
      <c r="T32" s="1042">
        <f t="shared" si="0"/>
        <v>1</v>
      </c>
      <c r="U32" s="1042">
        <f t="shared" si="1"/>
        <v>1</v>
      </c>
      <c r="V32" s="565">
        <f t="shared" si="2"/>
        <v>2</v>
      </c>
      <c r="W32" s="1287"/>
      <c r="X32" s="82"/>
    </row>
    <row r="33" spans="1:24" s="12" customFormat="1" ht="12" customHeight="1">
      <c r="A33" s="209"/>
      <c r="B33" s="1582"/>
      <c r="C33" s="1452"/>
      <c r="D33" s="13" t="s">
        <v>248</v>
      </c>
      <c r="E33" s="265">
        <v>1</v>
      </c>
      <c r="F33" s="265">
        <v>1</v>
      </c>
      <c r="G33" s="265"/>
      <c r="H33" s="265">
        <v>0</v>
      </c>
      <c r="I33" s="265">
        <v>0</v>
      </c>
      <c r="J33" s="265"/>
      <c r="K33" s="265">
        <v>0</v>
      </c>
      <c r="L33" s="265">
        <v>0</v>
      </c>
      <c r="M33" s="265"/>
      <c r="N33" s="265">
        <v>0</v>
      </c>
      <c r="O33" s="265">
        <v>0</v>
      </c>
      <c r="P33" s="265"/>
      <c r="Q33" s="265">
        <v>0</v>
      </c>
      <c r="R33" s="265">
        <v>0</v>
      </c>
      <c r="S33" s="209"/>
      <c r="T33" s="279">
        <f t="shared" si="0"/>
        <v>1</v>
      </c>
      <c r="U33" s="279">
        <f t="shared" si="1"/>
        <v>1</v>
      </c>
      <c r="V33" s="281">
        <f t="shared" si="2"/>
        <v>2</v>
      </c>
      <c r="W33" s="238"/>
      <c r="X33" s="203"/>
    </row>
    <row r="34" spans="1:24" ht="12" customHeight="1">
      <c r="B34" s="1581">
        <v>1402</v>
      </c>
      <c r="C34" s="139" t="s">
        <v>16</v>
      </c>
      <c r="D34" s="145"/>
      <c r="E34" s="380">
        <f>SUM(E35+E44+E48+E55+E59+E65+E68+E71)</f>
        <v>77</v>
      </c>
      <c r="F34" s="380">
        <f>SUM(F35+F44+F48+F55+F59+F65+F68+F71)</f>
        <v>106</v>
      </c>
      <c r="G34" s="380"/>
      <c r="H34" s="380">
        <f>SUM(H35+H44+H48+H55+H59+H65+H68+H71)</f>
        <v>160</v>
      </c>
      <c r="I34" s="380">
        <f>SUM(I35+I44+I48+I55+I59+I65+I68+I71)</f>
        <v>249</v>
      </c>
      <c r="J34" s="380"/>
      <c r="K34" s="380">
        <f>SUM(K35+K44+K48+K55+K59+K65+K68+K71)</f>
        <v>6</v>
      </c>
      <c r="L34" s="380">
        <f>SUM(L35+L44+L48+L55+L59+L65+L68+L71)</f>
        <v>8</v>
      </c>
      <c r="M34" s="380"/>
      <c r="N34" s="380">
        <f>SUM(N35+N44+N48+N55+N59+N65+N68+N71)</f>
        <v>12</v>
      </c>
      <c r="O34" s="380">
        <f>SUM(O35+O44+O48+O55+O59+O65+O68+O71)</f>
        <v>25</v>
      </c>
      <c r="P34" s="380"/>
      <c r="Q34" s="380">
        <f>SUM(Q35+Q44+Q48+Q55+Q59+Q65+Q68+Q71)</f>
        <v>20</v>
      </c>
      <c r="R34" s="380">
        <f>SUM(R35+R44+R48+R55+R59+R65+R68+R71)</f>
        <v>50</v>
      </c>
      <c r="S34" s="1437"/>
      <c r="T34" s="275">
        <f t="shared" si="0"/>
        <v>275</v>
      </c>
      <c r="U34" s="275">
        <f t="shared" si="1"/>
        <v>438</v>
      </c>
      <c r="V34" s="367">
        <f t="shared" si="2"/>
        <v>713</v>
      </c>
      <c r="W34" s="1431"/>
      <c r="X34" s="82"/>
    </row>
    <row r="35" spans="1:24" ht="14.25" customHeight="1">
      <c r="B35" s="1582"/>
      <c r="C35" s="484" t="s">
        <v>96</v>
      </c>
      <c r="D35" s="98"/>
      <c r="E35" s="1058">
        <f>SUM(E36:E43)</f>
        <v>48</v>
      </c>
      <c r="F35" s="1058">
        <f>SUM(F36:F43)</f>
        <v>77</v>
      </c>
      <c r="G35" s="1058"/>
      <c r="H35" s="1058">
        <f>SUM(H36:H43)</f>
        <v>69</v>
      </c>
      <c r="I35" s="1058">
        <f>SUM(I36:I43)</f>
        <v>105</v>
      </c>
      <c r="J35" s="1058"/>
      <c r="K35" s="1058">
        <f>SUM(K36:K43)</f>
        <v>2</v>
      </c>
      <c r="L35" s="1058">
        <f>SUM(L36:L43)</f>
        <v>2</v>
      </c>
      <c r="M35" s="1058"/>
      <c r="N35" s="1058">
        <f>SUM(N36:N43)</f>
        <v>2</v>
      </c>
      <c r="O35" s="1058">
        <f>SUM(O36:O43)</f>
        <v>1</v>
      </c>
      <c r="P35" s="1058"/>
      <c r="Q35" s="1058">
        <f>SUM(Q36:Q43)</f>
        <v>3</v>
      </c>
      <c r="R35" s="1058">
        <f>SUM(R36:R43)</f>
        <v>6</v>
      </c>
      <c r="S35" s="1058"/>
      <c r="T35" s="1451">
        <f t="shared" si="0"/>
        <v>124</v>
      </c>
      <c r="U35" s="1451">
        <f t="shared" si="1"/>
        <v>191</v>
      </c>
      <c r="V35" s="871">
        <f t="shared" si="2"/>
        <v>315</v>
      </c>
      <c r="W35" s="1342"/>
      <c r="X35" s="82"/>
    </row>
    <row r="36" spans="1:24" ht="12.95" customHeight="1">
      <c r="B36" s="1582"/>
      <c r="C36" s="479"/>
      <c r="D36" s="98" t="s">
        <v>240</v>
      </c>
      <c r="E36" s="91">
        <v>19</v>
      </c>
      <c r="F36" s="91">
        <v>17</v>
      </c>
      <c r="G36" s="91"/>
      <c r="H36" s="91">
        <v>24</v>
      </c>
      <c r="I36" s="91">
        <v>31</v>
      </c>
      <c r="J36" s="91"/>
      <c r="K36" s="91">
        <v>1</v>
      </c>
      <c r="L36" s="91">
        <v>0</v>
      </c>
      <c r="M36" s="91"/>
      <c r="N36" s="91">
        <v>0</v>
      </c>
      <c r="O36" s="91">
        <v>0</v>
      </c>
      <c r="P36" s="91"/>
      <c r="Q36" s="91">
        <v>0</v>
      </c>
      <c r="R36" s="91">
        <v>0</v>
      </c>
      <c r="S36" s="91"/>
      <c r="T36" s="279">
        <f t="shared" si="0"/>
        <v>44</v>
      </c>
      <c r="U36" s="279">
        <f t="shared" si="1"/>
        <v>48</v>
      </c>
      <c r="V36" s="281">
        <f t="shared" si="2"/>
        <v>92</v>
      </c>
      <c r="W36" s="1287"/>
      <c r="X36" s="82"/>
    </row>
    <row r="37" spans="1:24" ht="12.95" customHeight="1">
      <c r="B37" s="1582"/>
      <c r="C37" s="479"/>
      <c r="D37" s="98" t="s">
        <v>1075</v>
      </c>
      <c r="E37" s="91">
        <v>0</v>
      </c>
      <c r="F37" s="91">
        <v>0</v>
      </c>
      <c r="G37" s="91"/>
      <c r="H37" s="91">
        <v>1</v>
      </c>
      <c r="I37" s="91">
        <v>3</v>
      </c>
      <c r="J37" s="91"/>
      <c r="K37" s="91">
        <v>0</v>
      </c>
      <c r="L37" s="91">
        <v>0</v>
      </c>
      <c r="M37" s="91"/>
      <c r="N37" s="91">
        <v>0</v>
      </c>
      <c r="O37" s="91">
        <v>0</v>
      </c>
      <c r="P37" s="91">
        <v>0</v>
      </c>
      <c r="Q37" s="91">
        <v>0</v>
      </c>
      <c r="R37" s="91">
        <v>0</v>
      </c>
      <c r="S37" s="91"/>
      <c r="T37" s="279">
        <f t="shared" si="0"/>
        <v>1</v>
      </c>
      <c r="U37" s="279">
        <f t="shared" si="1"/>
        <v>3</v>
      </c>
      <c r="V37" s="281">
        <f t="shared" si="2"/>
        <v>4</v>
      </c>
      <c r="W37" s="1287"/>
      <c r="X37" s="82"/>
    </row>
    <row r="38" spans="1:24" ht="12.95" customHeight="1">
      <c r="B38" s="1582"/>
      <c r="C38" s="479"/>
      <c r="D38" s="98" t="s">
        <v>1074</v>
      </c>
      <c r="E38" s="91">
        <v>0</v>
      </c>
      <c r="F38" s="91">
        <v>0</v>
      </c>
      <c r="G38" s="91"/>
      <c r="H38" s="91">
        <v>0</v>
      </c>
      <c r="I38" s="91">
        <v>1</v>
      </c>
      <c r="J38" s="91"/>
      <c r="K38" s="91">
        <v>0</v>
      </c>
      <c r="L38" s="91">
        <v>0</v>
      </c>
      <c r="M38" s="91"/>
      <c r="N38" s="91">
        <v>0</v>
      </c>
      <c r="O38" s="91">
        <v>1</v>
      </c>
      <c r="P38" s="91"/>
      <c r="Q38" s="91">
        <v>0</v>
      </c>
      <c r="R38" s="91">
        <v>0</v>
      </c>
      <c r="S38" s="91"/>
      <c r="T38" s="279">
        <f t="shared" si="0"/>
        <v>0</v>
      </c>
      <c r="U38" s="279">
        <f t="shared" si="1"/>
        <v>2</v>
      </c>
      <c r="V38" s="281">
        <f t="shared" si="2"/>
        <v>2</v>
      </c>
      <c r="W38" s="1287"/>
      <c r="X38" s="82"/>
    </row>
    <row r="39" spans="1:24" ht="12.95" customHeight="1">
      <c r="B39" s="1582"/>
      <c r="C39" s="479"/>
      <c r="D39" s="98" t="s">
        <v>239</v>
      </c>
      <c r="E39" s="91">
        <v>10</v>
      </c>
      <c r="F39" s="91">
        <v>9</v>
      </c>
      <c r="G39" s="91"/>
      <c r="H39" s="91">
        <v>27</v>
      </c>
      <c r="I39" s="91">
        <v>36</v>
      </c>
      <c r="J39" s="91"/>
      <c r="K39" s="91">
        <v>1</v>
      </c>
      <c r="L39" s="91">
        <v>0</v>
      </c>
      <c r="M39" s="91"/>
      <c r="N39" s="91">
        <v>0</v>
      </c>
      <c r="O39" s="91">
        <v>0</v>
      </c>
      <c r="P39" s="91"/>
      <c r="Q39" s="91">
        <v>3</v>
      </c>
      <c r="R39" s="91">
        <v>5</v>
      </c>
      <c r="S39" s="91"/>
      <c r="T39" s="279">
        <f t="shared" ref="T39:T70" si="3">SUM(E39+H39+K39+N39+Q39)</f>
        <v>41</v>
      </c>
      <c r="U39" s="279">
        <f t="shared" ref="U39:U70" si="4">SUM(F39+I39+L39+O39+R39)</f>
        <v>50</v>
      </c>
      <c r="V39" s="281">
        <f t="shared" si="2"/>
        <v>91</v>
      </c>
      <c r="W39" s="1287"/>
      <c r="X39" s="82"/>
    </row>
    <row r="40" spans="1:24" ht="12.95" customHeight="1">
      <c r="B40" s="1582"/>
      <c r="C40" s="479"/>
      <c r="D40" s="98" t="s">
        <v>1077</v>
      </c>
      <c r="E40" s="91">
        <v>0</v>
      </c>
      <c r="F40" s="91">
        <v>0</v>
      </c>
      <c r="G40" s="91"/>
      <c r="H40" s="91">
        <v>3</v>
      </c>
      <c r="I40" s="91">
        <v>1</v>
      </c>
      <c r="J40" s="91"/>
      <c r="K40" s="91">
        <v>0</v>
      </c>
      <c r="L40" s="91">
        <v>0</v>
      </c>
      <c r="M40" s="91"/>
      <c r="N40" s="91">
        <v>0</v>
      </c>
      <c r="O40" s="91">
        <v>0</v>
      </c>
      <c r="P40" s="91"/>
      <c r="Q40" s="91">
        <v>0</v>
      </c>
      <c r="R40" s="91">
        <v>0</v>
      </c>
      <c r="S40" s="91"/>
      <c r="T40" s="279">
        <f t="shared" si="3"/>
        <v>3</v>
      </c>
      <c r="U40" s="279">
        <f t="shared" si="4"/>
        <v>1</v>
      </c>
      <c r="V40" s="281">
        <f t="shared" ref="V40:V71" si="5">SUM(T40:U40)</f>
        <v>4</v>
      </c>
      <c r="W40" s="1287"/>
      <c r="X40" s="82"/>
    </row>
    <row r="41" spans="1:24" ht="12.95" customHeight="1">
      <c r="B41" s="1582"/>
      <c r="C41" s="479"/>
      <c r="D41" s="98" t="s">
        <v>247</v>
      </c>
      <c r="E41" s="91">
        <v>19</v>
      </c>
      <c r="F41" s="91">
        <v>51</v>
      </c>
      <c r="G41" s="91"/>
      <c r="H41" s="91">
        <v>9</v>
      </c>
      <c r="I41" s="91">
        <v>33</v>
      </c>
      <c r="J41" s="91"/>
      <c r="K41" s="91">
        <v>0</v>
      </c>
      <c r="L41" s="91">
        <v>2</v>
      </c>
      <c r="M41" s="91"/>
      <c r="N41" s="91">
        <v>0</v>
      </c>
      <c r="O41" s="91">
        <v>0</v>
      </c>
      <c r="P41" s="91"/>
      <c r="Q41" s="91">
        <v>0</v>
      </c>
      <c r="R41" s="91">
        <v>0</v>
      </c>
      <c r="S41" s="91"/>
      <c r="T41" s="279">
        <f t="shared" si="3"/>
        <v>28</v>
      </c>
      <c r="U41" s="279">
        <f t="shared" si="4"/>
        <v>86</v>
      </c>
      <c r="V41" s="281">
        <f t="shared" si="5"/>
        <v>114</v>
      </c>
      <c r="W41" s="1441"/>
      <c r="X41" s="82"/>
    </row>
    <row r="42" spans="1:24" ht="12.95" customHeight="1">
      <c r="B42" s="1582"/>
      <c r="C42" s="479"/>
      <c r="D42" s="13" t="s">
        <v>1078</v>
      </c>
      <c r="E42" s="91">
        <v>0</v>
      </c>
      <c r="F42" s="91">
        <v>0</v>
      </c>
      <c r="G42" s="91"/>
      <c r="H42" s="91">
        <v>0</v>
      </c>
      <c r="I42" s="91">
        <v>0</v>
      </c>
      <c r="J42" s="91"/>
      <c r="K42" s="91">
        <v>0</v>
      </c>
      <c r="L42" s="91">
        <v>0</v>
      </c>
      <c r="M42" s="91"/>
      <c r="N42" s="91">
        <v>2</v>
      </c>
      <c r="O42" s="91">
        <v>0</v>
      </c>
      <c r="P42" s="91"/>
      <c r="Q42" s="91">
        <v>0</v>
      </c>
      <c r="R42" s="91">
        <v>0</v>
      </c>
      <c r="S42" s="91"/>
      <c r="T42" s="279">
        <f t="shared" si="3"/>
        <v>2</v>
      </c>
      <c r="U42" s="279">
        <f t="shared" si="4"/>
        <v>0</v>
      </c>
      <c r="V42" s="281">
        <f t="shared" si="5"/>
        <v>2</v>
      </c>
      <c r="W42" s="1441"/>
      <c r="X42" s="82"/>
    </row>
    <row r="43" spans="1:24" ht="12.95" customHeight="1">
      <c r="B43" s="1582"/>
      <c r="C43" s="479"/>
      <c r="D43" s="98" t="s">
        <v>245</v>
      </c>
      <c r="E43" s="91">
        <v>0</v>
      </c>
      <c r="F43" s="91">
        <v>0</v>
      </c>
      <c r="G43" s="91"/>
      <c r="H43" s="91">
        <v>5</v>
      </c>
      <c r="I43" s="91">
        <v>0</v>
      </c>
      <c r="J43" s="91"/>
      <c r="K43" s="91">
        <v>0</v>
      </c>
      <c r="L43" s="91">
        <v>0</v>
      </c>
      <c r="M43" s="91"/>
      <c r="N43" s="91">
        <v>0</v>
      </c>
      <c r="O43" s="91">
        <v>0</v>
      </c>
      <c r="P43" s="91"/>
      <c r="Q43" s="91">
        <v>0</v>
      </c>
      <c r="R43" s="91">
        <v>1</v>
      </c>
      <c r="S43" s="91"/>
      <c r="T43" s="279">
        <f t="shared" si="3"/>
        <v>5</v>
      </c>
      <c r="U43" s="279">
        <f t="shared" si="4"/>
        <v>1</v>
      </c>
      <c r="V43" s="281">
        <f t="shared" si="5"/>
        <v>6</v>
      </c>
      <c r="W43" s="1287"/>
      <c r="X43" s="82"/>
    </row>
    <row r="44" spans="1:24" ht="12.95" customHeight="1">
      <c r="B44" s="1582"/>
      <c r="C44" s="484" t="s">
        <v>116</v>
      </c>
      <c r="D44" s="98"/>
      <c r="E44" s="1058">
        <f>SUM(E45:E47)</f>
        <v>9</v>
      </c>
      <c r="F44" s="1058">
        <f>SUM(F45:F47)</f>
        <v>1</v>
      </c>
      <c r="G44" s="1058"/>
      <c r="H44" s="1058">
        <f>SUM(H45:H47)</f>
        <v>21</v>
      </c>
      <c r="I44" s="1058">
        <f>SUM(I45:I47)</f>
        <v>34</v>
      </c>
      <c r="J44" s="1058"/>
      <c r="K44" s="1058">
        <f>SUM(K45:K47)</f>
        <v>3</v>
      </c>
      <c r="L44" s="1058">
        <f>SUM(L45:L47)</f>
        <v>2</v>
      </c>
      <c r="M44" s="1058"/>
      <c r="N44" s="1058">
        <f>SUM(N45:N47)</f>
        <v>0</v>
      </c>
      <c r="O44" s="1058">
        <f>SUM(O45:O47)</f>
        <v>2</v>
      </c>
      <c r="P44" s="1058"/>
      <c r="Q44" s="1058">
        <f>SUM(Q45:Q47)</f>
        <v>1</v>
      </c>
      <c r="R44" s="1058">
        <f>SUM(R45:R47)</f>
        <v>2</v>
      </c>
      <c r="S44" s="1058"/>
      <c r="T44" s="1042">
        <f t="shared" si="3"/>
        <v>34</v>
      </c>
      <c r="U44" s="1042">
        <f t="shared" si="4"/>
        <v>41</v>
      </c>
      <c r="V44" s="565">
        <f t="shared" si="5"/>
        <v>75</v>
      </c>
      <c r="W44" s="1342"/>
      <c r="X44" s="82"/>
    </row>
    <row r="45" spans="1:24" ht="12.95" customHeight="1">
      <c r="B45" s="1582"/>
      <c r="C45" s="479"/>
      <c r="D45" s="98" t="s">
        <v>239</v>
      </c>
      <c r="E45" s="91">
        <v>3</v>
      </c>
      <c r="F45" s="91">
        <v>0</v>
      </c>
      <c r="G45" s="91"/>
      <c r="H45" s="91">
        <v>17</v>
      </c>
      <c r="I45" s="91">
        <v>27</v>
      </c>
      <c r="J45" s="91"/>
      <c r="K45" s="91">
        <v>2</v>
      </c>
      <c r="L45" s="91">
        <v>1</v>
      </c>
      <c r="M45" s="91"/>
      <c r="N45" s="91">
        <v>0</v>
      </c>
      <c r="O45" s="91">
        <v>0</v>
      </c>
      <c r="P45" s="91"/>
      <c r="Q45" s="91">
        <v>1</v>
      </c>
      <c r="R45" s="91">
        <v>2</v>
      </c>
      <c r="S45" s="91"/>
      <c r="T45" s="279">
        <f t="shared" si="3"/>
        <v>23</v>
      </c>
      <c r="U45" s="279">
        <f t="shared" si="4"/>
        <v>30</v>
      </c>
      <c r="V45" s="281">
        <f t="shared" si="5"/>
        <v>53</v>
      </c>
      <c r="W45" s="1287"/>
      <c r="X45" s="82"/>
    </row>
    <row r="46" spans="1:24" ht="12.95" customHeight="1">
      <c r="B46" s="1582"/>
      <c r="C46" s="479"/>
      <c r="D46" s="98" t="s">
        <v>1077</v>
      </c>
      <c r="E46" s="91">
        <v>0</v>
      </c>
      <c r="F46" s="91">
        <v>0</v>
      </c>
      <c r="G46" s="91"/>
      <c r="H46" s="91">
        <v>1</v>
      </c>
      <c r="I46" s="91">
        <v>0</v>
      </c>
      <c r="J46" s="91"/>
      <c r="K46" s="91">
        <v>0</v>
      </c>
      <c r="L46" s="91">
        <v>0</v>
      </c>
      <c r="M46" s="91"/>
      <c r="N46" s="91">
        <v>0</v>
      </c>
      <c r="O46" s="91">
        <v>1</v>
      </c>
      <c r="P46" s="91"/>
      <c r="Q46" s="91">
        <v>0</v>
      </c>
      <c r="R46" s="91">
        <v>0</v>
      </c>
      <c r="S46" s="91"/>
      <c r="T46" s="279">
        <f t="shared" si="3"/>
        <v>1</v>
      </c>
      <c r="U46" s="279">
        <f t="shared" si="4"/>
        <v>1</v>
      </c>
      <c r="V46" s="281">
        <f t="shared" si="5"/>
        <v>2</v>
      </c>
      <c r="W46" s="1287"/>
      <c r="X46" s="82"/>
    </row>
    <row r="47" spans="1:24" ht="12.95" customHeight="1">
      <c r="B47" s="1582"/>
      <c r="C47" s="479"/>
      <c r="D47" s="98" t="s">
        <v>245</v>
      </c>
      <c r="E47" s="91">
        <v>6</v>
      </c>
      <c r="F47" s="91">
        <v>1</v>
      </c>
      <c r="G47" s="91"/>
      <c r="H47" s="91">
        <v>3</v>
      </c>
      <c r="I47" s="91">
        <v>7</v>
      </c>
      <c r="J47" s="91"/>
      <c r="K47" s="91">
        <v>1</v>
      </c>
      <c r="L47" s="91">
        <v>1</v>
      </c>
      <c r="M47" s="91"/>
      <c r="N47" s="91">
        <v>0</v>
      </c>
      <c r="O47" s="91">
        <v>1</v>
      </c>
      <c r="P47" s="91"/>
      <c r="Q47" s="91">
        <v>0</v>
      </c>
      <c r="R47" s="91">
        <v>0</v>
      </c>
      <c r="S47" s="91"/>
      <c r="T47" s="279">
        <f t="shared" si="3"/>
        <v>10</v>
      </c>
      <c r="U47" s="279">
        <f t="shared" si="4"/>
        <v>10</v>
      </c>
      <c r="V47" s="281">
        <f t="shared" si="5"/>
        <v>20</v>
      </c>
      <c r="W47" s="154"/>
      <c r="X47" s="82"/>
    </row>
    <row r="48" spans="1:24" ht="12.95" customHeight="1">
      <c r="B48" s="1582"/>
      <c r="C48" s="484" t="s">
        <v>73</v>
      </c>
      <c r="D48" s="98"/>
      <c r="E48" s="1058">
        <f>SUM(E49:E54)</f>
        <v>3</v>
      </c>
      <c r="F48" s="1058">
        <f>SUM(F49:F54)</f>
        <v>4</v>
      </c>
      <c r="G48" s="1058"/>
      <c r="H48" s="1058">
        <f>SUM(H49:H54)</f>
        <v>13</v>
      </c>
      <c r="I48" s="1058">
        <f>SUM(I49:I54)</f>
        <v>40</v>
      </c>
      <c r="J48" s="1058"/>
      <c r="K48" s="1058">
        <f>SUM(K49:K54)</f>
        <v>1</v>
      </c>
      <c r="L48" s="1058">
        <f>SUM(L49:L54)</f>
        <v>3</v>
      </c>
      <c r="M48" s="1058"/>
      <c r="N48" s="1058">
        <f>SUM(N49:N54)</f>
        <v>9</v>
      </c>
      <c r="O48" s="1058">
        <f>SUM(O49:O54)</f>
        <v>21</v>
      </c>
      <c r="P48" s="1058"/>
      <c r="Q48" s="1058">
        <f>SUM(Q49:Q54)</f>
        <v>0</v>
      </c>
      <c r="R48" s="1058">
        <f>SUM(R49:R54)</f>
        <v>2</v>
      </c>
      <c r="S48" s="1058"/>
      <c r="T48" s="1042">
        <f t="shared" si="3"/>
        <v>26</v>
      </c>
      <c r="U48" s="1042">
        <f t="shared" si="4"/>
        <v>70</v>
      </c>
      <c r="V48" s="565">
        <f t="shared" si="5"/>
        <v>96</v>
      </c>
      <c r="W48" s="1431"/>
      <c r="X48" s="82"/>
    </row>
    <row r="49" spans="2:24" ht="12.95" customHeight="1">
      <c r="B49" s="1582"/>
      <c r="C49" s="479"/>
      <c r="D49" s="98" t="s">
        <v>240</v>
      </c>
      <c r="E49" s="91">
        <v>3</v>
      </c>
      <c r="F49" s="91">
        <v>4</v>
      </c>
      <c r="G49" s="91"/>
      <c r="H49" s="91">
        <v>4</v>
      </c>
      <c r="I49" s="91">
        <v>14</v>
      </c>
      <c r="J49" s="91"/>
      <c r="K49" s="91">
        <v>0</v>
      </c>
      <c r="L49" s="91">
        <v>0</v>
      </c>
      <c r="M49" s="91"/>
      <c r="N49" s="91">
        <v>4</v>
      </c>
      <c r="O49" s="91">
        <v>9</v>
      </c>
      <c r="P49" s="91"/>
      <c r="Q49" s="91">
        <v>0</v>
      </c>
      <c r="R49" s="91">
        <v>0</v>
      </c>
      <c r="S49" s="91"/>
      <c r="T49" s="279">
        <f t="shared" si="3"/>
        <v>11</v>
      </c>
      <c r="U49" s="279">
        <f t="shared" si="4"/>
        <v>27</v>
      </c>
      <c r="V49" s="281">
        <f t="shared" si="5"/>
        <v>38</v>
      </c>
      <c r="W49" s="1287"/>
      <c r="X49" s="82"/>
    </row>
    <row r="50" spans="2:24" ht="12.95" customHeight="1">
      <c r="B50" s="1582"/>
      <c r="C50" s="479"/>
      <c r="D50" s="98" t="s">
        <v>1086</v>
      </c>
      <c r="E50" s="91">
        <v>0</v>
      </c>
      <c r="F50" s="91">
        <v>0</v>
      </c>
      <c r="G50" s="91"/>
      <c r="H50" s="91">
        <v>1</v>
      </c>
      <c r="I50" s="91">
        <v>0</v>
      </c>
      <c r="J50" s="91"/>
      <c r="K50" s="91">
        <v>0</v>
      </c>
      <c r="L50" s="91">
        <v>0</v>
      </c>
      <c r="M50" s="91"/>
      <c r="N50" s="91">
        <v>0</v>
      </c>
      <c r="O50" s="91">
        <v>0</v>
      </c>
      <c r="P50" s="91"/>
      <c r="Q50" s="91">
        <v>0</v>
      </c>
      <c r="R50" s="91">
        <v>0</v>
      </c>
      <c r="S50" s="91"/>
      <c r="T50" s="279">
        <f t="shared" si="3"/>
        <v>1</v>
      </c>
      <c r="U50" s="279">
        <f t="shared" si="4"/>
        <v>0</v>
      </c>
      <c r="V50" s="281">
        <f t="shared" si="5"/>
        <v>1</v>
      </c>
      <c r="W50" s="178"/>
      <c r="X50" s="82"/>
    </row>
    <row r="51" spans="2:24" ht="12.95" customHeight="1">
      <c r="B51" s="1582"/>
      <c r="C51" s="479"/>
      <c r="D51" s="98" t="s">
        <v>1075</v>
      </c>
      <c r="E51" s="91">
        <v>0</v>
      </c>
      <c r="F51" s="91">
        <v>0</v>
      </c>
      <c r="G51" s="91"/>
      <c r="H51" s="91">
        <v>3</v>
      </c>
      <c r="I51" s="91">
        <v>1</v>
      </c>
      <c r="J51" s="91"/>
      <c r="K51" s="91">
        <v>0</v>
      </c>
      <c r="L51" s="91">
        <v>0</v>
      </c>
      <c r="M51" s="91"/>
      <c r="N51" s="91">
        <v>0</v>
      </c>
      <c r="O51" s="91">
        <v>0</v>
      </c>
      <c r="P51" s="91"/>
      <c r="Q51" s="91">
        <v>0</v>
      </c>
      <c r="R51" s="91">
        <v>0</v>
      </c>
      <c r="S51" s="91"/>
      <c r="T51" s="279">
        <f t="shared" si="3"/>
        <v>3</v>
      </c>
      <c r="U51" s="279">
        <f t="shared" si="4"/>
        <v>1</v>
      </c>
      <c r="V51" s="281">
        <f t="shared" si="5"/>
        <v>4</v>
      </c>
      <c r="W51" s="178"/>
      <c r="X51" s="82"/>
    </row>
    <row r="52" spans="2:24" ht="12.95" customHeight="1">
      <c r="B52" s="1582"/>
      <c r="C52" s="479"/>
      <c r="D52" s="98" t="s">
        <v>244</v>
      </c>
      <c r="E52" s="91">
        <v>0</v>
      </c>
      <c r="F52" s="91">
        <v>0</v>
      </c>
      <c r="G52" s="91"/>
      <c r="H52" s="91">
        <v>1</v>
      </c>
      <c r="I52" s="91">
        <v>0</v>
      </c>
      <c r="J52" s="91"/>
      <c r="K52" s="91">
        <v>0</v>
      </c>
      <c r="L52" s="91">
        <v>0</v>
      </c>
      <c r="M52" s="91"/>
      <c r="N52" s="91">
        <v>0</v>
      </c>
      <c r="O52" s="91">
        <v>1</v>
      </c>
      <c r="P52" s="91"/>
      <c r="Q52" s="91">
        <v>0</v>
      </c>
      <c r="R52" s="91">
        <v>0</v>
      </c>
      <c r="S52" s="91"/>
      <c r="T52" s="279">
        <f t="shared" si="3"/>
        <v>1</v>
      </c>
      <c r="U52" s="279">
        <f t="shared" si="4"/>
        <v>1</v>
      </c>
      <c r="V52" s="281">
        <f t="shared" si="5"/>
        <v>2</v>
      </c>
      <c r="W52" s="178"/>
      <c r="X52" s="82"/>
    </row>
    <row r="53" spans="2:24" ht="12.95" customHeight="1">
      <c r="B53" s="1582"/>
      <c r="C53" s="479"/>
      <c r="D53" s="98" t="s">
        <v>243</v>
      </c>
      <c r="E53" s="91">
        <v>0</v>
      </c>
      <c r="F53" s="91">
        <v>0</v>
      </c>
      <c r="G53" s="91"/>
      <c r="H53" s="91">
        <v>3</v>
      </c>
      <c r="I53" s="91">
        <v>9</v>
      </c>
      <c r="J53" s="91"/>
      <c r="K53" s="91">
        <v>0</v>
      </c>
      <c r="L53" s="91">
        <v>0</v>
      </c>
      <c r="M53" s="91"/>
      <c r="N53" s="91">
        <v>3</v>
      </c>
      <c r="O53" s="91">
        <v>5</v>
      </c>
      <c r="P53" s="91"/>
      <c r="Q53" s="91">
        <v>0</v>
      </c>
      <c r="R53" s="91">
        <v>0</v>
      </c>
      <c r="S53" s="91"/>
      <c r="T53" s="279">
        <f t="shared" si="3"/>
        <v>6</v>
      </c>
      <c r="U53" s="279">
        <f t="shared" si="4"/>
        <v>14</v>
      </c>
      <c r="V53" s="281">
        <f t="shared" si="5"/>
        <v>20</v>
      </c>
      <c r="W53" s="154"/>
      <c r="X53" s="82"/>
    </row>
    <row r="54" spans="2:24" ht="12.95" customHeight="1">
      <c r="B54" s="1582"/>
      <c r="C54" s="479"/>
      <c r="D54" s="98" t="s">
        <v>238</v>
      </c>
      <c r="E54" s="91">
        <v>0</v>
      </c>
      <c r="F54" s="91">
        <v>0</v>
      </c>
      <c r="G54" s="91"/>
      <c r="H54" s="91">
        <v>1</v>
      </c>
      <c r="I54" s="91">
        <v>16</v>
      </c>
      <c r="J54" s="91"/>
      <c r="K54" s="91">
        <v>1</v>
      </c>
      <c r="L54" s="91">
        <v>3</v>
      </c>
      <c r="M54" s="91"/>
      <c r="N54" s="91">
        <v>2</v>
      </c>
      <c r="O54" s="91">
        <v>6</v>
      </c>
      <c r="P54" s="91"/>
      <c r="Q54" s="91">
        <v>0</v>
      </c>
      <c r="R54" s="91">
        <v>2</v>
      </c>
      <c r="S54" s="91"/>
      <c r="T54" s="279">
        <f t="shared" si="3"/>
        <v>4</v>
      </c>
      <c r="U54" s="279">
        <f t="shared" si="4"/>
        <v>27</v>
      </c>
      <c r="V54" s="281">
        <f t="shared" si="5"/>
        <v>31</v>
      </c>
      <c r="W54" s="154"/>
      <c r="X54" s="82"/>
    </row>
    <row r="55" spans="2:24" ht="12.95" customHeight="1">
      <c r="B55" s="1582"/>
      <c r="C55" s="484" t="s">
        <v>129</v>
      </c>
      <c r="D55" s="98"/>
      <c r="E55" s="1058">
        <f>SUM(E56:E58)</f>
        <v>3</v>
      </c>
      <c r="F55" s="1058">
        <f>SUM(F56:F58)</f>
        <v>10</v>
      </c>
      <c r="G55" s="1058"/>
      <c r="H55" s="1058">
        <f>SUM(H56:H58)</f>
        <v>23</v>
      </c>
      <c r="I55" s="1058">
        <f>SUM(I56:I58)</f>
        <v>29</v>
      </c>
      <c r="J55" s="1058"/>
      <c r="K55" s="1058">
        <f>SUM(K56:K58)</f>
        <v>0</v>
      </c>
      <c r="L55" s="1058">
        <f>SUM(L56:L58)</f>
        <v>0</v>
      </c>
      <c r="M55" s="1058"/>
      <c r="N55" s="1058">
        <f>SUM(N56:N58)</f>
        <v>1</v>
      </c>
      <c r="O55" s="1058">
        <f>SUM(O56:O58)</f>
        <v>0</v>
      </c>
      <c r="P55" s="1058"/>
      <c r="Q55" s="1058">
        <f>SUM(Q56:Q58)</f>
        <v>6</v>
      </c>
      <c r="R55" s="1058">
        <f>SUM(R56:R58)</f>
        <v>17</v>
      </c>
      <c r="S55" s="1058"/>
      <c r="T55" s="1042">
        <f t="shared" si="3"/>
        <v>33</v>
      </c>
      <c r="U55" s="1042">
        <f t="shared" si="4"/>
        <v>56</v>
      </c>
      <c r="V55" s="565">
        <f t="shared" si="5"/>
        <v>89</v>
      </c>
      <c r="W55" s="824"/>
      <c r="X55" s="82"/>
    </row>
    <row r="56" spans="2:24" ht="12.95" customHeight="1">
      <c r="B56" s="1582"/>
      <c r="C56" s="479"/>
      <c r="D56" s="98" t="s">
        <v>240</v>
      </c>
      <c r="E56" s="91">
        <v>1</v>
      </c>
      <c r="F56" s="91">
        <v>5</v>
      </c>
      <c r="G56" s="91"/>
      <c r="H56" s="91">
        <v>7</v>
      </c>
      <c r="I56" s="91">
        <v>12</v>
      </c>
      <c r="J56" s="91"/>
      <c r="K56" s="91">
        <v>0</v>
      </c>
      <c r="L56" s="91">
        <v>0</v>
      </c>
      <c r="M56" s="91"/>
      <c r="N56" s="91">
        <v>0</v>
      </c>
      <c r="O56" s="91">
        <v>0</v>
      </c>
      <c r="P56" s="91"/>
      <c r="Q56" s="91">
        <v>1</v>
      </c>
      <c r="R56" s="91">
        <v>7</v>
      </c>
      <c r="S56" s="91"/>
      <c r="T56" s="279">
        <f t="shared" si="3"/>
        <v>9</v>
      </c>
      <c r="U56" s="279">
        <f t="shared" si="4"/>
        <v>24</v>
      </c>
      <c r="V56" s="281">
        <f t="shared" si="5"/>
        <v>33</v>
      </c>
      <c r="W56" s="1287"/>
      <c r="X56" s="82"/>
    </row>
    <row r="57" spans="2:24" ht="12.95" customHeight="1">
      <c r="B57" s="1582"/>
      <c r="C57" s="479"/>
      <c r="D57" s="98" t="s">
        <v>1075</v>
      </c>
      <c r="E57" s="91">
        <v>0</v>
      </c>
      <c r="F57" s="91">
        <v>0</v>
      </c>
      <c r="G57" s="91"/>
      <c r="H57" s="91">
        <v>0</v>
      </c>
      <c r="I57" s="91">
        <v>1</v>
      </c>
      <c r="J57" s="91"/>
      <c r="K57" s="91">
        <v>0</v>
      </c>
      <c r="L57" s="91">
        <v>0</v>
      </c>
      <c r="M57" s="91"/>
      <c r="N57" s="91">
        <v>1</v>
      </c>
      <c r="O57" s="91">
        <v>0</v>
      </c>
      <c r="P57" s="91"/>
      <c r="Q57" s="91">
        <v>0</v>
      </c>
      <c r="R57" s="91">
        <v>0</v>
      </c>
      <c r="S57" s="91"/>
      <c r="T57" s="279">
        <f t="shared" si="3"/>
        <v>1</v>
      </c>
      <c r="U57" s="279">
        <f t="shared" si="4"/>
        <v>1</v>
      </c>
      <c r="V57" s="281">
        <f t="shared" si="5"/>
        <v>2</v>
      </c>
      <c r="W57" s="1287"/>
      <c r="X57" s="82"/>
    </row>
    <row r="58" spans="2:24" ht="12.95" customHeight="1">
      <c r="B58" s="1582"/>
      <c r="C58" s="479"/>
      <c r="D58" s="98" t="s">
        <v>239</v>
      </c>
      <c r="E58" s="91">
        <v>2</v>
      </c>
      <c r="F58" s="91">
        <v>5</v>
      </c>
      <c r="G58" s="91"/>
      <c r="H58" s="91">
        <v>16</v>
      </c>
      <c r="I58" s="91">
        <v>16</v>
      </c>
      <c r="J58" s="91"/>
      <c r="K58" s="91">
        <v>0</v>
      </c>
      <c r="L58" s="91">
        <v>0</v>
      </c>
      <c r="M58" s="91"/>
      <c r="N58" s="91">
        <v>0</v>
      </c>
      <c r="O58" s="91">
        <v>0</v>
      </c>
      <c r="P58" s="91"/>
      <c r="Q58" s="91">
        <v>5</v>
      </c>
      <c r="R58" s="91">
        <v>10</v>
      </c>
      <c r="S58" s="91"/>
      <c r="T58" s="279">
        <f t="shared" si="3"/>
        <v>23</v>
      </c>
      <c r="U58" s="279">
        <f t="shared" si="4"/>
        <v>31</v>
      </c>
      <c r="V58" s="281">
        <f t="shared" si="5"/>
        <v>54</v>
      </c>
      <c r="W58" s="1287"/>
      <c r="X58" s="82"/>
    </row>
    <row r="59" spans="2:24" ht="12" customHeight="1">
      <c r="B59" s="1582"/>
      <c r="C59" s="484" t="s">
        <v>128</v>
      </c>
      <c r="D59" s="98"/>
      <c r="E59" s="1422">
        <f>SUM(E60:E64)</f>
        <v>11</v>
      </c>
      <c r="F59" s="1422">
        <f>SUM(F60:F64)</f>
        <v>10</v>
      </c>
      <c r="G59" s="1422"/>
      <c r="H59" s="1422">
        <f>SUM(H60:H64)</f>
        <v>10</v>
      </c>
      <c r="I59" s="1422">
        <f>SUM(I60:I64)</f>
        <v>9</v>
      </c>
      <c r="J59" s="1422"/>
      <c r="K59" s="1422">
        <f>SUM(K60:K64)</f>
        <v>0</v>
      </c>
      <c r="L59" s="1422">
        <f>SUM(L60:L64)</f>
        <v>1</v>
      </c>
      <c r="M59" s="1422"/>
      <c r="N59" s="1422">
        <f>SUM(N60:N64)</f>
        <v>0</v>
      </c>
      <c r="O59" s="1422">
        <f>SUM(O60:O64)</f>
        <v>1</v>
      </c>
      <c r="P59" s="1422"/>
      <c r="Q59" s="1422">
        <f>SUM(Q60:Q64)</f>
        <v>7</v>
      </c>
      <c r="R59" s="1422">
        <f>SUM(R60:R64)</f>
        <v>7</v>
      </c>
      <c r="S59" s="1422"/>
      <c r="T59" s="1450">
        <f t="shared" si="3"/>
        <v>28</v>
      </c>
      <c r="U59" s="1450">
        <f t="shared" si="4"/>
        <v>28</v>
      </c>
      <c r="V59" s="1449">
        <f t="shared" si="5"/>
        <v>56</v>
      </c>
      <c r="W59" s="824"/>
      <c r="X59" s="82"/>
    </row>
    <row r="60" spans="2:24" ht="12.95" customHeight="1">
      <c r="B60" s="1582"/>
      <c r="C60" s="479"/>
      <c r="D60" s="98" t="s">
        <v>240</v>
      </c>
      <c r="E60" s="91">
        <v>8</v>
      </c>
      <c r="F60" s="91">
        <v>4</v>
      </c>
      <c r="G60" s="91"/>
      <c r="H60" s="91">
        <v>1</v>
      </c>
      <c r="I60" s="91">
        <v>1</v>
      </c>
      <c r="J60" s="91"/>
      <c r="K60" s="91">
        <v>0</v>
      </c>
      <c r="L60" s="91">
        <v>0</v>
      </c>
      <c r="M60" s="91"/>
      <c r="N60" s="91">
        <v>0</v>
      </c>
      <c r="O60" s="91">
        <v>0</v>
      </c>
      <c r="P60" s="91"/>
      <c r="Q60" s="91">
        <v>7</v>
      </c>
      <c r="R60" s="91">
        <v>7</v>
      </c>
      <c r="S60" s="91"/>
      <c r="T60" s="279">
        <f t="shared" si="3"/>
        <v>16</v>
      </c>
      <c r="U60" s="279">
        <f t="shared" si="4"/>
        <v>12</v>
      </c>
      <c r="V60" s="281">
        <f t="shared" si="5"/>
        <v>28</v>
      </c>
      <c r="W60" s="98"/>
      <c r="X60" s="82"/>
    </row>
    <row r="61" spans="2:24" ht="12.95" customHeight="1">
      <c r="B61" s="1582"/>
      <c r="C61" s="479"/>
      <c r="D61" s="98" t="s">
        <v>1075</v>
      </c>
      <c r="E61" s="91">
        <v>0</v>
      </c>
      <c r="F61" s="91">
        <v>0</v>
      </c>
      <c r="G61" s="91"/>
      <c r="H61" s="91">
        <v>0</v>
      </c>
      <c r="I61" s="91">
        <v>0</v>
      </c>
      <c r="J61" s="91"/>
      <c r="K61" s="91">
        <v>0</v>
      </c>
      <c r="L61" s="91">
        <v>1</v>
      </c>
      <c r="M61" s="91"/>
      <c r="N61" s="91">
        <v>0</v>
      </c>
      <c r="O61" s="91">
        <v>0</v>
      </c>
      <c r="P61" s="91"/>
      <c r="Q61" s="91">
        <v>0</v>
      </c>
      <c r="R61" s="91">
        <v>0</v>
      </c>
      <c r="S61" s="91"/>
      <c r="T61" s="279">
        <f t="shared" si="3"/>
        <v>0</v>
      </c>
      <c r="U61" s="279">
        <f t="shared" si="4"/>
        <v>1</v>
      </c>
      <c r="V61" s="281">
        <f t="shared" si="5"/>
        <v>1</v>
      </c>
      <c r="W61" s="98"/>
      <c r="X61" s="82"/>
    </row>
    <row r="62" spans="2:24" ht="12" customHeight="1">
      <c r="B62" s="1582"/>
      <c r="C62" s="479"/>
      <c r="D62" s="13" t="s">
        <v>1073</v>
      </c>
      <c r="E62" s="91">
        <v>0</v>
      </c>
      <c r="F62" s="91">
        <v>0</v>
      </c>
      <c r="G62" s="91"/>
      <c r="H62" s="91">
        <v>0</v>
      </c>
      <c r="I62" s="91">
        <v>0</v>
      </c>
      <c r="J62" s="91"/>
      <c r="K62" s="91">
        <v>0</v>
      </c>
      <c r="L62" s="91">
        <v>0</v>
      </c>
      <c r="M62" s="91"/>
      <c r="N62" s="91">
        <v>0</v>
      </c>
      <c r="O62" s="91">
        <v>0</v>
      </c>
      <c r="P62" s="91"/>
      <c r="Q62" s="91">
        <v>0</v>
      </c>
      <c r="R62" s="91">
        <v>0</v>
      </c>
      <c r="S62" s="91"/>
      <c r="T62" s="279">
        <f t="shared" si="3"/>
        <v>0</v>
      </c>
      <c r="U62" s="279">
        <f t="shared" si="4"/>
        <v>0</v>
      </c>
      <c r="V62" s="281">
        <f t="shared" si="5"/>
        <v>0</v>
      </c>
      <c r="W62" s="98"/>
      <c r="X62" s="82"/>
    </row>
    <row r="63" spans="2:24" ht="12.95" customHeight="1">
      <c r="B63" s="1582"/>
      <c r="C63" s="479"/>
      <c r="D63" s="98" t="s">
        <v>239</v>
      </c>
      <c r="E63" s="91">
        <v>3</v>
      </c>
      <c r="F63" s="91">
        <v>6</v>
      </c>
      <c r="G63" s="91"/>
      <c r="H63" s="91">
        <v>9</v>
      </c>
      <c r="I63" s="91">
        <v>7</v>
      </c>
      <c r="J63" s="91"/>
      <c r="K63" s="91">
        <v>0</v>
      </c>
      <c r="L63" s="91">
        <v>0</v>
      </c>
      <c r="M63" s="91"/>
      <c r="N63" s="91">
        <v>0</v>
      </c>
      <c r="O63" s="91">
        <v>1</v>
      </c>
      <c r="P63" s="91"/>
      <c r="Q63" s="91">
        <v>0</v>
      </c>
      <c r="R63" s="91">
        <v>0</v>
      </c>
      <c r="S63" s="91"/>
      <c r="T63" s="279">
        <f t="shared" si="3"/>
        <v>12</v>
      </c>
      <c r="U63" s="279">
        <f t="shared" si="4"/>
        <v>14</v>
      </c>
      <c r="V63" s="281">
        <f t="shared" si="5"/>
        <v>26</v>
      </c>
      <c r="W63" s="1438"/>
      <c r="X63" s="82"/>
    </row>
    <row r="64" spans="2:24" ht="12.95" customHeight="1">
      <c r="B64" s="1582"/>
      <c r="C64" s="479"/>
      <c r="D64" s="98" t="s">
        <v>1077</v>
      </c>
      <c r="E64" s="91">
        <v>0</v>
      </c>
      <c r="F64" s="91">
        <v>0</v>
      </c>
      <c r="G64" s="91"/>
      <c r="H64" s="91">
        <v>0</v>
      </c>
      <c r="I64" s="91">
        <v>1</v>
      </c>
      <c r="J64" s="91"/>
      <c r="K64" s="91">
        <v>0</v>
      </c>
      <c r="L64" s="91">
        <v>0</v>
      </c>
      <c r="M64" s="91"/>
      <c r="N64" s="91">
        <v>0</v>
      </c>
      <c r="O64" s="91">
        <v>0</v>
      </c>
      <c r="P64" s="91"/>
      <c r="Q64" s="91">
        <v>0</v>
      </c>
      <c r="R64" s="91">
        <v>0</v>
      </c>
      <c r="S64" s="91"/>
      <c r="T64" s="279">
        <f t="shared" si="3"/>
        <v>0</v>
      </c>
      <c r="U64" s="279">
        <f t="shared" si="4"/>
        <v>1</v>
      </c>
      <c r="V64" s="281">
        <f t="shared" si="5"/>
        <v>1</v>
      </c>
      <c r="W64" s="1438"/>
      <c r="X64" s="82"/>
    </row>
    <row r="65" spans="2:24" ht="12" customHeight="1">
      <c r="B65" s="1582"/>
      <c r="C65" s="484" t="s">
        <v>65</v>
      </c>
      <c r="D65" s="98"/>
      <c r="E65" s="1422">
        <f>SUM(E66:E67)</f>
        <v>0</v>
      </c>
      <c r="F65" s="1422">
        <f>SUM(F66:F67)</f>
        <v>0</v>
      </c>
      <c r="G65" s="1422"/>
      <c r="H65" s="1422">
        <f>SUM(H66:H67)</f>
        <v>20</v>
      </c>
      <c r="I65" s="1422">
        <f>SUM(I66:I67)</f>
        <v>13</v>
      </c>
      <c r="J65" s="1422"/>
      <c r="K65" s="1422">
        <f>SUM(K66:K67)</f>
        <v>0</v>
      </c>
      <c r="L65" s="1422">
        <f>SUM(L66:L67)</f>
        <v>0</v>
      </c>
      <c r="M65" s="1422"/>
      <c r="N65" s="1422">
        <f>SUM(N66:N67)</f>
        <v>0</v>
      </c>
      <c r="O65" s="1422">
        <f>SUM(O66:O67)</f>
        <v>0</v>
      </c>
      <c r="P65" s="1422"/>
      <c r="Q65" s="1422">
        <f>SUM(Q66:Q67)</f>
        <v>3</v>
      </c>
      <c r="R65" s="1422">
        <f>SUM(R66:R67)</f>
        <v>13</v>
      </c>
      <c r="S65" s="910"/>
      <c r="T65" s="1450">
        <f t="shared" si="3"/>
        <v>23</v>
      </c>
      <c r="U65" s="1450">
        <f t="shared" si="4"/>
        <v>26</v>
      </c>
      <c r="V65" s="1449">
        <f t="shared" si="5"/>
        <v>49</v>
      </c>
      <c r="W65" s="144"/>
      <c r="X65" s="82"/>
    </row>
    <row r="66" spans="2:24" ht="11.25" customHeight="1">
      <c r="B66" s="1582"/>
      <c r="C66" s="479"/>
      <c r="D66" s="98" t="s">
        <v>240</v>
      </c>
      <c r="E66" s="91">
        <v>0</v>
      </c>
      <c r="F66" s="91">
        <v>0</v>
      </c>
      <c r="G66" s="91"/>
      <c r="H66" s="91">
        <v>17</v>
      </c>
      <c r="I66" s="91">
        <v>10</v>
      </c>
      <c r="J66" s="91"/>
      <c r="K66" s="91">
        <v>0</v>
      </c>
      <c r="L66" s="91">
        <v>0</v>
      </c>
      <c r="M66" s="91"/>
      <c r="N66" s="91">
        <v>0</v>
      </c>
      <c r="O66" s="91">
        <v>0</v>
      </c>
      <c r="P66" s="91"/>
      <c r="Q66" s="91">
        <v>1</v>
      </c>
      <c r="R66" s="91">
        <v>6</v>
      </c>
      <c r="S66" s="91"/>
      <c r="T66" s="279">
        <f t="shared" si="3"/>
        <v>18</v>
      </c>
      <c r="U66" s="279">
        <f t="shared" si="4"/>
        <v>16</v>
      </c>
      <c r="V66" s="281">
        <f t="shared" si="5"/>
        <v>34</v>
      </c>
      <c r="W66" s="98"/>
      <c r="X66" s="82"/>
    </row>
    <row r="67" spans="2:24" ht="11.25" customHeight="1">
      <c r="B67" s="1582"/>
      <c r="C67" s="479"/>
      <c r="D67" s="98" t="s">
        <v>239</v>
      </c>
      <c r="E67" s="91">
        <v>0</v>
      </c>
      <c r="F67" s="91">
        <v>0</v>
      </c>
      <c r="G67" s="91"/>
      <c r="H67" s="91">
        <v>3</v>
      </c>
      <c r="I67" s="91">
        <v>3</v>
      </c>
      <c r="J67" s="91"/>
      <c r="K67" s="91">
        <v>0</v>
      </c>
      <c r="L67" s="91">
        <v>0</v>
      </c>
      <c r="M67" s="91"/>
      <c r="N67" s="91">
        <v>0</v>
      </c>
      <c r="O67" s="91">
        <v>0</v>
      </c>
      <c r="P67" s="91"/>
      <c r="Q67" s="91">
        <v>2</v>
      </c>
      <c r="R67" s="91">
        <v>7</v>
      </c>
      <c r="S67" s="91"/>
      <c r="T67" s="279">
        <f t="shared" si="3"/>
        <v>5</v>
      </c>
      <c r="U67" s="279">
        <f t="shared" si="4"/>
        <v>10</v>
      </c>
      <c r="V67" s="281">
        <f t="shared" si="5"/>
        <v>15</v>
      </c>
      <c r="W67" s="402"/>
      <c r="X67" s="82"/>
    </row>
    <row r="68" spans="2:24" ht="12" customHeight="1">
      <c r="B68" s="1582"/>
      <c r="C68" s="484" t="s">
        <v>127</v>
      </c>
      <c r="D68" s="98"/>
      <c r="E68" s="1058">
        <f>SUM(E69:E70)</f>
        <v>3</v>
      </c>
      <c r="F68" s="1058">
        <f>SUM(F69:F70)</f>
        <v>3</v>
      </c>
      <c r="G68" s="1058"/>
      <c r="H68" s="1058">
        <f>SUM(H69:H70)</f>
        <v>4</v>
      </c>
      <c r="I68" s="1058">
        <f>SUM(I69:I70)</f>
        <v>19</v>
      </c>
      <c r="J68" s="1058"/>
      <c r="K68" s="1058">
        <f>SUM(K69:K70)</f>
        <v>0</v>
      </c>
      <c r="L68" s="1058">
        <f>SUM(L69:L70)</f>
        <v>0</v>
      </c>
      <c r="M68" s="1058"/>
      <c r="N68" s="1058">
        <f>SUM(N69:N70)</f>
        <v>0</v>
      </c>
      <c r="O68" s="1058">
        <f>SUM(O69:O70)</f>
        <v>0</v>
      </c>
      <c r="P68" s="1058"/>
      <c r="Q68" s="1058">
        <f>SUM(Q69:Q70)</f>
        <v>0</v>
      </c>
      <c r="R68" s="1058">
        <f>SUM(R69:R70)</f>
        <v>3</v>
      </c>
      <c r="S68" s="91"/>
      <c r="T68" s="1042">
        <f t="shared" si="3"/>
        <v>7</v>
      </c>
      <c r="U68" s="1042">
        <f t="shared" si="4"/>
        <v>25</v>
      </c>
      <c r="V68" s="565">
        <f t="shared" si="5"/>
        <v>32</v>
      </c>
      <c r="W68" s="144"/>
      <c r="X68" s="82"/>
    </row>
    <row r="69" spans="2:24" ht="12" customHeight="1">
      <c r="B69" s="1582"/>
      <c r="C69" s="366"/>
      <c r="D69" s="98" t="s">
        <v>240</v>
      </c>
      <c r="E69" s="91">
        <v>3</v>
      </c>
      <c r="F69" s="91">
        <v>3</v>
      </c>
      <c r="G69" s="91"/>
      <c r="H69" s="91">
        <v>4</v>
      </c>
      <c r="I69" s="91">
        <v>19</v>
      </c>
      <c r="J69" s="91"/>
      <c r="K69" s="91">
        <v>0</v>
      </c>
      <c r="L69" s="91">
        <v>0</v>
      </c>
      <c r="M69" s="91"/>
      <c r="N69" s="91">
        <v>0</v>
      </c>
      <c r="O69" s="91">
        <v>0</v>
      </c>
      <c r="P69" s="91"/>
      <c r="Q69" s="91">
        <v>0</v>
      </c>
      <c r="R69" s="91">
        <v>3</v>
      </c>
      <c r="S69" s="91"/>
      <c r="T69" s="279">
        <f t="shared" si="3"/>
        <v>7</v>
      </c>
      <c r="U69" s="279">
        <f t="shared" si="4"/>
        <v>25</v>
      </c>
      <c r="V69" s="281">
        <f t="shared" si="5"/>
        <v>32</v>
      </c>
      <c r="W69" s="98"/>
      <c r="X69" s="82"/>
    </row>
    <row r="70" spans="2:24" ht="12" customHeight="1">
      <c r="B70" s="1582"/>
      <c r="C70" s="366"/>
      <c r="D70" s="98" t="s">
        <v>239</v>
      </c>
      <c r="E70" s="91">
        <v>0</v>
      </c>
      <c r="F70" s="91">
        <v>0</v>
      </c>
      <c r="G70" s="91"/>
      <c r="H70" s="91">
        <v>0</v>
      </c>
      <c r="I70" s="91">
        <v>0</v>
      </c>
      <c r="J70" s="91"/>
      <c r="K70" s="91">
        <v>0</v>
      </c>
      <c r="L70" s="91">
        <v>0</v>
      </c>
      <c r="M70" s="91"/>
      <c r="N70" s="91">
        <v>0</v>
      </c>
      <c r="O70" s="91">
        <v>0</v>
      </c>
      <c r="P70" s="91"/>
      <c r="Q70" s="91">
        <v>0</v>
      </c>
      <c r="R70" s="91">
        <v>0</v>
      </c>
      <c r="S70" s="91"/>
      <c r="T70" s="279">
        <f t="shared" si="3"/>
        <v>0</v>
      </c>
      <c r="U70" s="279">
        <f t="shared" si="4"/>
        <v>0</v>
      </c>
      <c r="V70" s="281">
        <f t="shared" si="5"/>
        <v>0</v>
      </c>
      <c r="W70" s="1287"/>
      <c r="X70" s="82"/>
    </row>
    <row r="71" spans="2:24" ht="10.5" customHeight="1">
      <c r="B71" s="1582"/>
      <c r="C71" s="484" t="s">
        <v>38</v>
      </c>
      <c r="D71" s="144"/>
      <c r="E71" s="1058">
        <f>SUM(E72)</f>
        <v>0</v>
      </c>
      <c r="F71" s="1058">
        <f>SUM(F72)</f>
        <v>1</v>
      </c>
      <c r="G71" s="1058"/>
      <c r="H71" s="1058">
        <f>SUM(H72)</f>
        <v>0</v>
      </c>
      <c r="I71" s="1058">
        <f>SUM(I72)</f>
        <v>0</v>
      </c>
      <c r="J71" s="1058"/>
      <c r="K71" s="1058">
        <f>SUM(K72)</f>
        <v>0</v>
      </c>
      <c r="L71" s="1058">
        <f>SUM(L72)</f>
        <v>0</v>
      </c>
      <c r="M71" s="1058"/>
      <c r="N71" s="1058">
        <f>SUM(N72)</f>
        <v>0</v>
      </c>
      <c r="O71" s="1058">
        <f>SUM(O72)</f>
        <v>0</v>
      </c>
      <c r="P71" s="1058"/>
      <c r="Q71" s="1058">
        <f>SUM(Q72)</f>
        <v>0</v>
      </c>
      <c r="R71" s="1058">
        <f>SUM(R72)</f>
        <v>0</v>
      </c>
      <c r="S71" s="1058"/>
      <c r="T71" s="1042">
        <f t="shared" ref="T71:T81" si="6">SUM(E71+H71+K71+N71+Q71)</f>
        <v>0</v>
      </c>
      <c r="U71" s="1042">
        <f t="shared" ref="U71:U81" si="7">SUM(F71+I71+L71+O71+R71)</f>
        <v>1</v>
      </c>
      <c r="V71" s="565">
        <f t="shared" si="5"/>
        <v>1</v>
      </c>
      <c r="W71" s="364"/>
      <c r="X71" s="82"/>
    </row>
    <row r="72" spans="2:24">
      <c r="B72" s="1583"/>
      <c r="C72" s="479"/>
      <c r="D72" s="98" t="s">
        <v>237</v>
      </c>
      <c r="E72" s="91">
        <v>0</v>
      </c>
      <c r="F72" s="91">
        <v>1</v>
      </c>
      <c r="G72" s="91"/>
      <c r="H72" s="91">
        <v>0</v>
      </c>
      <c r="I72" s="91">
        <v>0</v>
      </c>
      <c r="J72" s="91"/>
      <c r="K72" s="91">
        <v>0</v>
      </c>
      <c r="L72" s="91">
        <v>0</v>
      </c>
      <c r="M72" s="91"/>
      <c r="N72" s="91">
        <v>0</v>
      </c>
      <c r="O72" s="91">
        <v>0</v>
      </c>
      <c r="P72" s="91"/>
      <c r="Q72" s="91">
        <v>0</v>
      </c>
      <c r="R72" s="91">
        <v>0</v>
      </c>
      <c r="S72" s="91"/>
      <c r="T72" s="279">
        <f t="shared" si="6"/>
        <v>0</v>
      </c>
      <c r="U72" s="279">
        <f t="shared" si="7"/>
        <v>1</v>
      </c>
      <c r="V72" s="281">
        <f t="shared" ref="V72:V81" si="8">SUM(T72:U72)</f>
        <v>1</v>
      </c>
      <c r="W72" s="320"/>
      <c r="X72" s="82"/>
    </row>
    <row r="73" spans="2:24" ht="12" customHeight="1">
      <c r="B73" s="1581">
        <v>1403</v>
      </c>
      <c r="C73" s="139" t="s">
        <v>17</v>
      </c>
      <c r="D73" s="145"/>
      <c r="E73" s="380">
        <f>SUM(E74+E77+E79)</f>
        <v>7</v>
      </c>
      <c r="F73" s="380">
        <f>SUM(F74+F77+F79)</f>
        <v>6</v>
      </c>
      <c r="G73" s="380"/>
      <c r="H73" s="380">
        <f>SUM(H74+H77+H79)</f>
        <v>9</v>
      </c>
      <c r="I73" s="380">
        <f>SUM(I74+I77+I79)</f>
        <v>5</v>
      </c>
      <c r="J73" s="380"/>
      <c r="K73" s="380">
        <f>SUM(K74+K77+K79)</f>
        <v>0</v>
      </c>
      <c r="L73" s="380">
        <f>SUM(L74+L77+L79)</f>
        <v>0</v>
      </c>
      <c r="M73" s="380"/>
      <c r="N73" s="380">
        <f>SUM(N74+N77+N79)</f>
        <v>5</v>
      </c>
      <c r="O73" s="380">
        <f>SUM(O74+O77+O79)</f>
        <v>3</v>
      </c>
      <c r="P73" s="380"/>
      <c r="Q73" s="380">
        <f>SUM(Q74+Q77+Q79)</f>
        <v>2</v>
      </c>
      <c r="R73" s="380">
        <f>SUM(R74+R77+R79)</f>
        <v>2</v>
      </c>
      <c r="S73" s="380"/>
      <c r="T73" s="275">
        <f t="shared" si="6"/>
        <v>23</v>
      </c>
      <c r="U73" s="275">
        <f t="shared" si="7"/>
        <v>16</v>
      </c>
      <c r="V73" s="367">
        <f t="shared" si="8"/>
        <v>39</v>
      </c>
      <c r="W73" s="186"/>
      <c r="X73" s="82"/>
    </row>
    <row r="74" spans="2:24" ht="12" customHeight="1">
      <c r="B74" s="1582"/>
      <c r="C74" s="484" t="s">
        <v>39</v>
      </c>
      <c r="D74" s="98"/>
      <c r="E74" s="1058">
        <f>SUM(E75:E76)</f>
        <v>1</v>
      </c>
      <c r="F74" s="1058">
        <f>SUM(F75:F76)</f>
        <v>1</v>
      </c>
      <c r="G74" s="1058"/>
      <c r="H74" s="1058">
        <f>SUM(H75:H76)</f>
        <v>2</v>
      </c>
      <c r="I74" s="1058">
        <f>SUM(I75:I76)</f>
        <v>1</v>
      </c>
      <c r="J74" s="1058"/>
      <c r="K74" s="1058">
        <f>SUM(K75:K76)</f>
        <v>0</v>
      </c>
      <c r="L74" s="1058">
        <f>SUM(L75:L76)</f>
        <v>0</v>
      </c>
      <c r="M74" s="1058"/>
      <c r="N74" s="1058">
        <f>SUM(N75:N76)</f>
        <v>0</v>
      </c>
      <c r="O74" s="1058">
        <f>SUM(O75:O76)</f>
        <v>0</v>
      </c>
      <c r="P74" s="1058"/>
      <c r="Q74" s="1058">
        <f>SUM(Q75:Q76)</f>
        <v>0</v>
      </c>
      <c r="R74" s="1058">
        <f>SUM(R75:R76)</f>
        <v>0</v>
      </c>
      <c r="S74" s="91"/>
      <c r="T74" s="1042">
        <f t="shared" si="6"/>
        <v>3</v>
      </c>
      <c r="U74" s="1042">
        <f t="shared" si="7"/>
        <v>2</v>
      </c>
      <c r="V74" s="565">
        <f t="shared" si="8"/>
        <v>5</v>
      </c>
      <c r="W74" s="1431"/>
      <c r="X74" s="82"/>
    </row>
    <row r="75" spans="2:24" ht="12" customHeight="1">
      <c r="B75" s="1582"/>
      <c r="C75" s="479"/>
      <c r="D75" s="98" t="s">
        <v>236</v>
      </c>
      <c r="E75" s="91">
        <v>0</v>
      </c>
      <c r="F75" s="91">
        <v>0</v>
      </c>
      <c r="G75" s="91"/>
      <c r="H75" s="91">
        <v>1</v>
      </c>
      <c r="I75" s="91">
        <v>1</v>
      </c>
      <c r="J75" s="91"/>
      <c r="K75" s="91">
        <v>0</v>
      </c>
      <c r="L75" s="91">
        <v>0</v>
      </c>
      <c r="M75" s="91"/>
      <c r="N75" s="91">
        <v>0</v>
      </c>
      <c r="O75" s="91">
        <v>0</v>
      </c>
      <c r="P75" s="91"/>
      <c r="Q75" s="91">
        <v>0</v>
      </c>
      <c r="R75" s="91">
        <v>0</v>
      </c>
      <c r="S75" s="91"/>
      <c r="T75" s="279">
        <f t="shared" si="6"/>
        <v>1</v>
      </c>
      <c r="U75" s="279">
        <f t="shared" si="7"/>
        <v>1</v>
      </c>
      <c r="V75" s="281">
        <f t="shared" si="8"/>
        <v>2</v>
      </c>
      <c r="W75" s="1438"/>
      <c r="X75" s="82"/>
    </row>
    <row r="76" spans="2:24" ht="12" customHeight="1">
      <c r="B76" s="1582"/>
      <c r="C76" s="479"/>
      <c r="D76" s="98" t="s">
        <v>234</v>
      </c>
      <c r="E76" s="91">
        <v>1</v>
      </c>
      <c r="F76" s="91">
        <v>1</v>
      </c>
      <c r="G76" s="91"/>
      <c r="H76" s="91">
        <v>1</v>
      </c>
      <c r="I76" s="91">
        <v>0</v>
      </c>
      <c r="J76" s="91"/>
      <c r="K76" s="91">
        <v>0</v>
      </c>
      <c r="L76" s="91">
        <v>0</v>
      </c>
      <c r="M76" s="91"/>
      <c r="N76" s="91">
        <v>0</v>
      </c>
      <c r="O76" s="91">
        <v>0</v>
      </c>
      <c r="P76" s="91"/>
      <c r="Q76" s="91">
        <v>0</v>
      </c>
      <c r="R76" s="91">
        <v>0</v>
      </c>
      <c r="S76" s="91"/>
      <c r="T76" s="279">
        <f t="shared" si="6"/>
        <v>2</v>
      </c>
      <c r="U76" s="279">
        <f t="shared" si="7"/>
        <v>1</v>
      </c>
      <c r="V76" s="281">
        <f t="shared" si="8"/>
        <v>3</v>
      </c>
      <c r="W76" s="377"/>
      <c r="X76" s="82"/>
    </row>
    <row r="77" spans="2:24" ht="12" customHeight="1">
      <c r="B77" s="1582"/>
      <c r="C77" s="484" t="s">
        <v>18</v>
      </c>
      <c r="D77" s="98"/>
      <c r="E77" s="1058">
        <f>SUM(E78)</f>
        <v>1</v>
      </c>
      <c r="F77" s="1058">
        <f>SUM(F78)</f>
        <v>2</v>
      </c>
      <c r="G77" s="1058"/>
      <c r="H77" s="1058">
        <f>SUM(H78)</f>
        <v>5</v>
      </c>
      <c r="I77" s="1058">
        <f>SUM(I78)</f>
        <v>2</v>
      </c>
      <c r="J77" s="1058"/>
      <c r="K77" s="1058">
        <f>SUM(K78)</f>
        <v>0</v>
      </c>
      <c r="L77" s="1058">
        <f>SUM(L78)</f>
        <v>0</v>
      </c>
      <c r="M77" s="1058"/>
      <c r="N77" s="1058">
        <f>SUM(N78)</f>
        <v>1</v>
      </c>
      <c r="O77" s="1058">
        <f>SUM(O78)</f>
        <v>0</v>
      </c>
      <c r="P77" s="1058"/>
      <c r="Q77" s="1058">
        <f>SUM(Q78)</f>
        <v>1</v>
      </c>
      <c r="R77" s="1058">
        <f>SUM(R78)</f>
        <v>0</v>
      </c>
      <c r="S77" s="1058"/>
      <c r="T77" s="1042">
        <f t="shared" si="6"/>
        <v>8</v>
      </c>
      <c r="U77" s="1042">
        <f t="shared" si="7"/>
        <v>4</v>
      </c>
      <c r="V77" s="565">
        <f t="shared" si="8"/>
        <v>12</v>
      </c>
      <c r="W77" s="144"/>
      <c r="X77" s="82"/>
    </row>
    <row r="78" spans="2:24" ht="12" customHeight="1">
      <c r="B78" s="1582"/>
      <c r="C78" s="479"/>
      <c r="D78" s="98" t="s">
        <v>234</v>
      </c>
      <c r="E78" s="91">
        <v>1</v>
      </c>
      <c r="F78" s="91">
        <v>2</v>
      </c>
      <c r="G78" s="91"/>
      <c r="H78" s="91">
        <v>5</v>
      </c>
      <c r="I78" s="91">
        <v>2</v>
      </c>
      <c r="J78" s="91"/>
      <c r="K78" s="91">
        <v>0</v>
      </c>
      <c r="L78" s="91">
        <v>0</v>
      </c>
      <c r="M78" s="91"/>
      <c r="N78" s="91">
        <v>1</v>
      </c>
      <c r="O78" s="91">
        <v>0</v>
      </c>
      <c r="P78" s="91"/>
      <c r="Q78" s="91">
        <v>1</v>
      </c>
      <c r="R78" s="91">
        <v>0</v>
      </c>
      <c r="S78" s="91"/>
      <c r="T78" s="279">
        <f t="shared" si="6"/>
        <v>8</v>
      </c>
      <c r="U78" s="279">
        <f t="shared" si="7"/>
        <v>4</v>
      </c>
      <c r="V78" s="281">
        <f t="shared" si="8"/>
        <v>12</v>
      </c>
      <c r="W78" s="1438"/>
      <c r="X78" s="82"/>
    </row>
    <row r="79" spans="2:24" ht="12" customHeight="1">
      <c r="B79" s="1582"/>
      <c r="C79" s="484" t="s">
        <v>19</v>
      </c>
      <c r="D79" s="98"/>
      <c r="E79" s="1058">
        <f>SUM(E80+E81)</f>
        <v>5</v>
      </c>
      <c r="F79" s="1058">
        <f>SUM(F80+F81)</f>
        <v>3</v>
      </c>
      <c r="G79" s="1058"/>
      <c r="H79" s="1058">
        <f>SUM(H80+H81)</f>
        <v>2</v>
      </c>
      <c r="I79" s="1058">
        <f>SUM(I80+I81)</f>
        <v>2</v>
      </c>
      <c r="J79" s="1058"/>
      <c r="K79" s="1058">
        <f>SUM(K80+K81)</f>
        <v>0</v>
      </c>
      <c r="L79" s="1058">
        <f>SUM(L80+L81)</f>
        <v>0</v>
      </c>
      <c r="M79" s="1058"/>
      <c r="N79" s="1058">
        <f>SUM(N80+N81)</f>
        <v>4</v>
      </c>
      <c r="O79" s="1058">
        <f>SUM(O80+O81)</f>
        <v>3</v>
      </c>
      <c r="P79" s="1058"/>
      <c r="Q79" s="1058">
        <f>SUM(Q80+Q81)</f>
        <v>1</v>
      </c>
      <c r="R79" s="1058">
        <f>SUM(R80+R81)</f>
        <v>2</v>
      </c>
      <c r="S79" s="1058"/>
      <c r="T79" s="1042">
        <f t="shared" si="6"/>
        <v>12</v>
      </c>
      <c r="U79" s="1042">
        <f t="shared" si="7"/>
        <v>10</v>
      </c>
      <c r="V79" s="565">
        <f t="shared" si="8"/>
        <v>22</v>
      </c>
      <c r="W79" s="1438"/>
      <c r="X79" s="82"/>
    </row>
    <row r="80" spans="2:24" ht="12" customHeight="1">
      <c r="B80" s="1578"/>
      <c r="C80" s="479"/>
      <c r="D80" s="98" t="s">
        <v>234</v>
      </c>
      <c r="E80" s="91">
        <v>5</v>
      </c>
      <c r="F80" s="91">
        <v>3</v>
      </c>
      <c r="G80" s="91"/>
      <c r="H80" s="91">
        <v>1</v>
      </c>
      <c r="I80" s="91">
        <v>2</v>
      </c>
      <c r="J80" s="91"/>
      <c r="K80" s="91">
        <v>0</v>
      </c>
      <c r="L80" s="91">
        <v>0</v>
      </c>
      <c r="M80" s="91"/>
      <c r="N80" s="91">
        <v>4</v>
      </c>
      <c r="O80" s="91">
        <v>3</v>
      </c>
      <c r="P80" s="91"/>
      <c r="Q80" s="91">
        <v>1</v>
      </c>
      <c r="R80" s="91">
        <v>1</v>
      </c>
      <c r="S80" s="91"/>
      <c r="T80" s="279">
        <f t="shared" si="6"/>
        <v>11</v>
      </c>
      <c r="U80" s="279">
        <f t="shared" si="7"/>
        <v>9</v>
      </c>
      <c r="V80" s="281">
        <f t="shared" si="8"/>
        <v>20</v>
      </c>
      <c r="W80" s="1438"/>
      <c r="X80" s="82"/>
    </row>
    <row r="81" spans="2:26" ht="12" customHeight="1">
      <c r="B81" s="1586"/>
      <c r="C81" s="495"/>
      <c r="D81" s="163" t="s">
        <v>233</v>
      </c>
      <c r="E81" s="1071">
        <v>0</v>
      </c>
      <c r="F81" s="1071">
        <v>0</v>
      </c>
      <c r="G81" s="1071"/>
      <c r="H81" s="1071">
        <v>1</v>
      </c>
      <c r="I81" s="1071">
        <v>0</v>
      </c>
      <c r="J81" s="1071"/>
      <c r="K81" s="1071">
        <v>0</v>
      </c>
      <c r="L81" s="1071">
        <v>0</v>
      </c>
      <c r="M81" s="1071"/>
      <c r="N81" s="1071">
        <v>0</v>
      </c>
      <c r="O81" s="1071">
        <v>0</v>
      </c>
      <c r="P81" s="1071"/>
      <c r="Q81" s="1071">
        <v>0</v>
      </c>
      <c r="R81" s="1071">
        <v>1</v>
      </c>
      <c r="S81" s="1071"/>
      <c r="T81" s="273">
        <f t="shared" si="6"/>
        <v>1</v>
      </c>
      <c r="U81" s="273">
        <f t="shared" si="7"/>
        <v>1</v>
      </c>
      <c r="V81" s="278">
        <f t="shared" si="8"/>
        <v>2</v>
      </c>
      <c r="W81" s="1431"/>
      <c r="X81" s="82"/>
    </row>
    <row r="82" spans="2:26" ht="12" customHeight="1">
      <c r="B82" s="507"/>
      <c r="C82" s="98"/>
      <c r="D82" s="98"/>
      <c r="E82" s="91"/>
      <c r="F82" s="91"/>
      <c r="G82" s="91"/>
      <c r="H82" s="91"/>
      <c r="I82" s="91"/>
      <c r="J82" s="91"/>
      <c r="K82" s="91"/>
      <c r="L82" s="91"/>
      <c r="M82" s="91"/>
      <c r="N82" s="91"/>
      <c r="O82" s="91"/>
      <c r="P82" s="91"/>
      <c r="Q82" s="91"/>
      <c r="R82" s="91"/>
      <c r="S82" s="91"/>
      <c r="T82" s="1448"/>
      <c r="U82" s="1448"/>
      <c r="V82" s="1447" t="s">
        <v>1072</v>
      </c>
      <c r="W82" s="82"/>
      <c r="X82" s="82"/>
    </row>
    <row r="83" spans="2:26" ht="12" customHeight="1">
      <c r="B83" s="507"/>
      <c r="C83" s="98"/>
      <c r="D83" s="98"/>
      <c r="E83" s="91"/>
      <c r="F83" s="91"/>
      <c r="G83" s="91"/>
      <c r="H83" s="91"/>
      <c r="I83" s="91"/>
      <c r="J83" s="91"/>
      <c r="K83" s="91"/>
      <c r="L83" s="91"/>
      <c r="M83" s="91"/>
      <c r="N83" s="91"/>
      <c r="O83" s="91"/>
      <c r="P83" s="91"/>
      <c r="Q83" s="91"/>
      <c r="R83" s="91"/>
      <c r="S83" s="91"/>
      <c r="T83" s="1082"/>
      <c r="U83" s="1446" t="s">
        <v>776</v>
      </c>
      <c r="V83" s="1446"/>
      <c r="W83" s="82"/>
      <c r="X83" s="82"/>
    </row>
    <row r="84" spans="2:26" ht="12" customHeight="1">
      <c r="B84" s="1597" t="s">
        <v>32</v>
      </c>
      <c r="C84" s="310"/>
      <c r="D84" s="580"/>
      <c r="E84" s="1595"/>
      <c r="F84" s="1595"/>
      <c r="G84" s="1595"/>
      <c r="H84" s="1595"/>
      <c r="I84" s="1595"/>
      <c r="J84" s="1445"/>
      <c r="K84" s="1595" t="s">
        <v>1071</v>
      </c>
      <c r="L84" s="1595"/>
      <c r="M84" s="1445"/>
      <c r="N84" s="1595" t="s">
        <v>1070</v>
      </c>
      <c r="O84" s="1595"/>
      <c r="P84" s="1445"/>
      <c r="Q84" s="1595"/>
      <c r="R84" s="1595"/>
      <c r="S84" s="1084"/>
      <c r="T84" s="307"/>
      <c r="U84" s="307"/>
      <c r="V84" s="306"/>
      <c r="W84" s="82"/>
      <c r="Z84" s="98"/>
    </row>
    <row r="85" spans="2:26" ht="12" customHeight="1">
      <c r="B85" s="1598"/>
      <c r="C85" s="171" t="s">
        <v>561</v>
      </c>
      <c r="D85" s="170"/>
      <c r="E85" s="1596" t="s">
        <v>345</v>
      </c>
      <c r="F85" s="1596"/>
      <c r="G85" s="1444"/>
      <c r="H85" s="1596" t="s">
        <v>1069</v>
      </c>
      <c r="I85" s="1596"/>
      <c r="J85" s="1443"/>
      <c r="K85" s="1594" t="s">
        <v>1068</v>
      </c>
      <c r="L85" s="1594"/>
      <c r="M85" s="1443"/>
      <c r="N85" s="1594" t="s">
        <v>93</v>
      </c>
      <c r="O85" s="1594"/>
      <c r="P85" s="1443"/>
      <c r="Q85" s="1594" t="s">
        <v>1067</v>
      </c>
      <c r="R85" s="1594"/>
      <c r="S85" s="462"/>
      <c r="T85" s="1600" t="s">
        <v>6</v>
      </c>
      <c r="U85" s="1600"/>
      <c r="V85" s="1601"/>
      <c r="W85" s="82"/>
      <c r="X85" s="91"/>
    </row>
    <row r="86" spans="2:26">
      <c r="B86" s="1599"/>
      <c r="C86" s="163"/>
      <c r="D86" s="162"/>
      <c r="E86" s="301" t="s">
        <v>29</v>
      </c>
      <c r="F86" s="301" t="s">
        <v>30</v>
      </c>
      <c r="G86" s="301"/>
      <c r="H86" s="301" t="s">
        <v>29</v>
      </c>
      <c r="I86" s="301" t="s">
        <v>30</v>
      </c>
      <c r="J86" s="301"/>
      <c r="K86" s="301" t="s">
        <v>29</v>
      </c>
      <c r="L86" s="301" t="s">
        <v>30</v>
      </c>
      <c r="M86" s="301"/>
      <c r="N86" s="301" t="s">
        <v>29</v>
      </c>
      <c r="O86" s="301" t="s">
        <v>30</v>
      </c>
      <c r="P86" s="301"/>
      <c r="Q86" s="301" t="s">
        <v>29</v>
      </c>
      <c r="R86" s="301" t="s">
        <v>30</v>
      </c>
      <c r="S86" s="301"/>
      <c r="T86" s="301" t="s">
        <v>29</v>
      </c>
      <c r="U86" s="301" t="s">
        <v>30</v>
      </c>
      <c r="V86" s="1083" t="s">
        <v>6</v>
      </c>
      <c r="W86" s="82"/>
    </row>
    <row r="87" spans="2:26" ht="12.75" customHeight="1">
      <c r="B87" s="1570">
        <v>1404</v>
      </c>
      <c r="C87" s="139" t="s">
        <v>40</v>
      </c>
      <c r="D87" s="145"/>
      <c r="E87" s="380">
        <f>SUM(E88+E90)</f>
        <v>53</v>
      </c>
      <c r="F87" s="380">
        <f>SUM(F88+F90)</f>
        <v>13</v>
      </c>
      <c r="G87" s="380"/>
      <c r="H87" s="380">
        <f>SUM(H88+H90)</f>
        <v>13</v>
      </c>
      <c r="I87" s="380">
        <f>SUM(I88+I90)</f>
        <v>8</v>
      </c>
      <c r="J87" s="380"/>
      <c r="K87" s="380">
        <f>SUM(K88+K90)</f>
        <v>1</v>
      </c>
      <c r="L87" s="380">
        <f>SUM(L88+L90)</f>
        <v>2</v>
      </c>
      <c r="M87" s="380"/>
      <c r="N87" s="380">
        <f>SUM(N88+N90)</f>
        <v>0</v>
      </c>
      <c r="O87" s="380">
        <f>SUM(O88+O90)</f>
        <v>0</v>
      </c>
      <c r="P87" s="380"/>
      <c r="Q87" s="380">
        <f>SUM(Q88+Q90)</f>
        <v>0</v>
      </c>
      <c r="R87" s="380">
        <f>SUM(R88+R90)</f>
        <v>0</v>
      </c>
      <c r="S87" s="1437"/>
      <c r="T87" s="380">
        <f t="shared" ref="T87:T100" si="9">SUM(E87+H87+K87+N87+Q87)</f>
        <v>67</v>
      </c>
      <c r="U87" s="380">
        <f t="shared" ref="U87:U100" si="10">SUM(F87+I87+L87+O87+R87)</f>
        <v>23</v>
      </c>
      <c r="V87" s="390">
        <f t="shared" ref="V87:V97" si="11">SUM(T87:U87)</f>
        <v>90</v>
      </c>
      <c r="W87" s="515"/>
    </row>
    <row r="88" spans="2:26" ht="11.25" customHeight="1">
      <c r="B88" s="1573"/>
      <c r="C88" s="484" t="s">
        <v>115</v>
      </c>
      <c r="D88" s="98"/>
      <c r="E88" s="1058">
        <f>SUM(E89)</f>
        <v>46</v>
      </c>
      <c r="F88" s="1058">
        <f>SUM(F89)</f>
        <v>9</v>
      </c>
      <c r="G88" s="1058"/>
      <c r="H88" s="1058">
        <f>SUM(H89)</f>
        <v>0</v>
      </c>
      <c r="I88" s="1058">
        <f>SUM(I89)</f>
        <v>0</v>
      </c>
      <c r="J88" s="1058"/>
      <c r="K88" s="1058">
        <f>SUM(K89)</f>
        <v>1</v>
      </c>
      <c r="L88" s="1058">
        <f>SUM(L89)</f>
        <v>2</v>
      </c>
      <c r="M88" s="1058"/>
      <c r="N88" s="1058">
        <f>SUM(N89)</f>
        <v>0</v>
      </c>
      <c r="O88" s="1058">
        <f>SUM(O89)</f>
        <v>0</v>
      </c>
      <c r="P88" s="1058"/>
      <c r="Q88" s="1058">
        <f>SUM(Q89)</f>
        <v>0</v>
      </c>
      <c r="R88" s="1058">
        <f>SUM(R89)</f>
        <v>0</v>
      </c>
      <c r="S88" s="91"/>
      <c r="T88" s="1075">
        <f t="shared" si="9"/>
        <v>47</v>
      </c>
      <c r="U88" s="1075">
        <f t="shared" si="10"/>
        <v>11</v>
      </c>
      <c r="V88" s="575">
        <f t="shared" si="11"/>
        <v>58</v>
      </c>
      <c r="W88" s="1342"/>
    </row>
    <row r="89" spans="2:26" ht="12" customHeight="1">
      <c r="B89" s="1566"/>
      <c r="C89" s="479"/>
      <c r="D89" s="98" t="s">
        <v>226</v>
      </c>
      <c r="E89" s="91">
        <v>46</v>
      </c>
      <c r="F89" s="91">
        <v>9</v>
      </c>
      <c r="G89" s="91"/>
      <c r="H89" s="91">
        <v>0</v>
      </c>
      <c r="I89" s="91">
        <v>0</v>
      </c>
      <c r="J89" s="91"/>
      <c r="K89" s="91">
        <v>1</v>
      </c>
      <c r="L89" s="91">
        <v>2</v>
      </c>
      <c r="M89" s="91"/>
      <c r="N89" s="91">
        <v>0</v>
      </c>
      <c r="O89" s="91">
        <v>0</v>
      </c>
      <c r="P89" s="91"/>
      <c r="Q89" s="91">
        <v>0</v>
      </c>
      <c r="R89" s="91">
        <v>0</v>
      </c>
      <c r="S89" s="91"/>
      <c r="T89" s="288">
        <f t="shared" si="9"/>
        <v>47</v>
      </c>
      <c r="U89" s="288">
        <f t="shared" si="10"/>
        <v>11</v>
      </c>
      <c r="V89" s="281">
        <f t="shared" si="11"/>
        <v>58</v>
      </c>
      <c r="W89" s="1441"/>
    </row>
    <row r="90" spans="2:26" ht="12" customHeight="1">
      <c r="B90" s="1573"/>
      <c r="C90" s="484" t="s">
        <v>20</v>
      </c>
      <c r="D90" s="98"/>
      <c r="E90" s="1058">
        <f>SUM(E91)</f>
        <v>7</v>
      </c>
      <c r="F90" s="1058">
        <f>SUM(F91)</f>
        <v>4</v>
      </c>
      <c r="G90" s="1058"/>
      <c r="H90" s="1058">
        <f>SUM(H91)</f>
        <v>13</v>
      </c>
      <c r="I90" s="1058">
        <f>SUM(I91)</f>
        <v>8</v>
      </c>
      <c r="J90" s="1058"/>
      <c r="K90" s="1058">
        <f>SUM(K91)</f>
        <v>0</v>
      </c>
      <c r="L90" s="1058">
        <f>SUM(L91)</f>
        <v>0</v>
      </c>
      <c r="M90" s="1058"/>
      <c r="N90" s="1058">
        <f>SUM(N91)</f>
        <v>0</v>
      </c>
      <c r="O90" s="1058">
        <f>SUM(O91)</f>
        <v>0</v>
      </c>
      <c r="P90" s="1058"/>
      <c r="Q90" s="1058">
        <f>SUM(Q91)</f>
        <v>0</v>
      </c>
      <c r="R90" s="1058">
        <f>SUM(R91)</f>
        <v>0</v>
      </c>
      <c r="S90" s="91"/>
      <c r="T90" s="1058">
        <f t="shared" si="9"/>
        <v>20</v>
      </c>
      <c r="U90" s="1058">
        <f t="shared" si="10"/>
        <v>12</v>
      </c>
      <c r="V90" s="565">
        <f t="shared" si="11"/>
        <v>32</v>
      </c>
      <c r="W90" s="1442"/>
    </row>
    <row r="91" spans="2:26" ht="12" customHeight="1">
      <c r="B91" s="1566"/>
      <c r="C91" s="479"/>
      <c r="D91" s="98" t="s">
        <v>293</v>
      </c>
      <c r="E91" s="91">
        <v>7</v>
      </c>
      <c r="F91" s="91">
        <v>4</v>
      </c>
      <c r="G91" s="91"/>
      <c r="H91" s="91">
        <v>13</v>
      </c>
      <c r="I91" s="91">
        <v>8</v>
      </c>
      <c r="J91" s="91"/>
      <c r="K91" s="91">
        <v>0</v>
      </c>
      <c r="L91" s="91">
        <v>0</v>
      </c>
      <c r="M91" s="91"/>
      <c r="N91" s="91">
        <v>0</v>
      </c>
      <c r="O91" s="91">
        <v>0</v>
      </c>
      <c r="P91" s="91"/>
      <c r="Q91" s="91">
        <v>0</v>
      </c>
      <c r="R91" s="91">
        <v>0</v>
      </c>
      <c r="S91" s="91"/>
      <c r="T91" s="1062">
        <f t="shared" si="9"/>
        <v>20</v>
      </c>
      <c r="U91" s="1062">
        <f t="shared" si="10"/>
        <v>12</v>
      </c>
      <c r="V91" s="281">
        <f t="shared" si="11"/>
        <v>32</v>
      </c>
      <c r="W91" s="1441"/>
    </row>
    <row r="92" spans="2:26" ht="12.75" customHeight="1">
      <c r="B92" s="1581">
        <v>1405</v>
      </c>
      <c r="C92" s="139" t="s">
        <v>21</v>
      </c>
      <c r="D92" s="151"/>
      <c r="E92" s="672">
        <f t="shared" ref="E92:R92" si="12">SUM(E93+E98+E108+E110)</f>
        <v>90</v>
      </c>
      <c r="F92" s="672">
        <f t="shared" si="12"/>
        <v>178</v>
      </c>
      <c r="G92" s="672">
        <f t="shared" si="12"/>
        <v>0</v>
      </c>
      <c r="H92" s="672">
        <f t="shared" si="12"/>
        <v>17</v>
      </c>
      <c r="I92" s="672">
        <f t="shared" si="12"/>
        <v>30</v>
      </c>
      <c r="J92" s="672">
        <f t="shared" si="12"/>
        <v>0</v>
      </c>
      <c r="K92" s="672">
        <f t="shared" si="12"/>
        <v>0</v>
      </c>
      <c r="L92" s="672">
        <f t="shared" si="12"/>
        <v>2</v>
      </c>
      <c r="M92" s="672">
        <f t="shared" si="12"/>
        <v>0</v>
      </c>
      <c r="N92" s="672">
        <f t="shared" si="12"/>
        <v>1</v>
      </c>
      <c r="O92" s="672">
        <f t="shared" si="12"/>
        <v>2</v>
      </c>
      <c r="P92" s="672">
        <f t="shared" si="12"/>
        <v>0</v>
      </c>
      <c r="Q92" s="672">
        <f t="shared" si="12"/>
        <v>6</v>
      </c>
      <c r="R92" s="672">
        <f t="shared" si="12"/>
        <v>4</v>
      </c>
      <c r="S92" s="672"/>
      <c r="T92" s="380">
        <f t="shared" si="9"/>
        <v>114</v>
      </c>
      <c r="U92" s="380">
        <f t="shared" si="10"/>
        <v>216</v>
      </c>
      <c r="V92" s="367">
        <f t="shared" si="11"/>
        <v>330</v>
      </c>
      <c r="W92" s="1431"/>
    </row>
    <row r="93" spans="2:26" ht="12" customHeight="1">
      <c r="B93" s="1582"/>
      <c r="C93" s="484" t="s">
        <v>24</v>
      </c>
      <c r="D93" s="98"/>
      <c r="E93" s="1058">
        <f>SUM(E94:E97)</f>
        <v>20</v>
      </c>
      <c r="F93" s="1058">
        <f>SUM(F94:F97)</f>
        <v>22</v>
      </c>
      <c r="G93" s="1058"/>
      <c r="H93" s="1058">
        <f>SUM(H94:H97)</f>
        <v>7</v>
      </c>
      <c r="I93" s="1058">
        <f>SUM(I94:I97)</f>
        <v>6</v>
      </c>
      <c r="J93" s="1058"/>
      <c r="K93" s="1058">
        <f>SUM(K94:K97)</f>
        <v>0</v>
      </c>
      <c r="L93" s="1058">
        <f>SUM(L94:L97)</f>
        <v>0</v>
      </c>
      <c r="M93" s="1058"/>
      <c r="N93" s="1058">
        <f>SUM(N94:N97)</f>
        <v>1</v>
      </c>
      <c r="O93" s="1058">
        <f>SUM(O94:O97)</f>
        <v>0</v>
      </c>
      <c r="P93" s="1058"/>
      <c r="Q93" s="1058">
        <f>SUM(Q94:Q97)</f>
        <v>0</v>
      </c>
      <c r="R93" s="1058">
        <f>SUM(R94:R97)</f>
        <v>0</v>
      </c>
      <c r="S93" s="91"/>
      <c r="T93" s="1058">
        <f t="shared" si="9"/>
        <v>28</v>
      </c>
      <c r="U93" s="1058">
        <f t="shared" si="10"/>
        <v>28</v>
      </c>
      <c r="V93" s="565">
        <f t="shared" si="11"/>
        <v>56</v>
      </c>
      <c r="W93" s="1431"/>
    </row>
    <row r="94" spans="2:26" ht="12" customHeight="1">
      <c r="B94" s="1582"/>
      <c r="C94" s="479"/>
      <c r="D94" s="98" t="s">
        <v>222</v>
      </c>
      <c r="E94" s="91">
        <v>1</v>
      </c>
      <c r="F94" s="91">
        <v>0</v>
      </c>
      <c r="G94" s="91"/>
      <c r="H94" s="91">
        <v>0</v>
      </c>
      <c r="I94" s="91">
        <v>0</v>
      </c>
      <c r="J94" s="91"/>
      <c r="K94" s="91">
        <v>0</v>
      </c>
      <c r="L94" s="91">
        <v>0</v>
      </c>
      <c r="M94" s="91"/>
      <c r="N94" s="91">
        <v>0</v>
      </c>
      <c r="O94" s="91">
        <v>0</v>
      </c>
      <c r="P94" s="91"/>
      <c r="Q94" s="91">
        <v>0</v>
      </c>
      <c r="R94" s="91">
        <v>0</v>
      </c>
      <c r="S94" s="91"/>
      <c r="T94" s="288">
        <f t="shared" si="9"/>
        <v>1</v>
      </c>
      <c r="U94" s="288">
        <f t="shared" si="10"/>
        <v>0</v>
      </c>
      <c r="V94" s="281">
        <f t="shared" si="11"/>
        <v>1</v>
      </c>
      <c r="W94" s="1440"/>
    </row>
    <row r="95" spans="2:26" ht="12" customHeight="1">
      <c r="B95" s="1582"/>
      <c r="C95" s="479"/>
      <c r="D95" s="98" t="s">
        <v>220</v>
      </c>
      <c r="E95" s="91">
        <v>11</v>
      </c>
      <c r="F95" s="91">
        <v>8</v>
      </c>
      <c r="G95" s="91"/>
      <c r="H95" s="91">
        <v>7</v>
      </c>
      <c r="I95" s="91">
        <v>5</v>
      </c>
      <c r="J95" s="91"/>
      <c r="K95" s="91">
        <v>0</v>
      </c>
      <c r="L95" s="91">
        <v>0</v>
      </c>
      <c r="M95" s="91"/>
      <c r="N95" s="91">
        <v>1</v>
      </c>
      <c r="O95" s="91">
        <v>0</v>
      </c>
      <c r="P95" s="91"/>
      <c r="Q95" s="91">
        <v>0</v>
      </c>
      <c r="R95" s="91">
        <v>0</v>
      </c>
      <c r="S95" s="91"/>
      <c r="T95" s="288">
        <f t="shared" si="9"/>
        <v>19</v>
      </c>
      <c r="U95" s="288">
        <f t="shared" si="10"/>
        <v>13</v>
      </c>
      <c r="V95" s="281">
        <f t="shared" si="11"/>
        <v>32</v>
      </c>
      <c r="W95" s="1440"/>
    </row>
    <row r="96" spans="2:26" ht="12" customHeight="1">
      <c r="B96" s="1582"/>
      <c r="C96" s="479"/>
      <c r="D96" s="98" t="s">
        <v>219</v>
      </c>
      <c r="E96" s="91">
        <v>1</v>
      </c>
      <c r="F96" s="91">
        <v>2</v>
      </c>
      <c r="G96" s="91"/>
      <c r="H96" s="91">
        <v>0</v>
      </c>
      <c r="I96" s="91">
        <v>0</v>
      </c>
      <c r="J96" s="91"/>
      <c r="K96" s="91">
        <v>0</v>
      </c>
      <c r="L96" s="91">
        <v>0</v>
      </c>
      <c r="M96" s="91"/>
      <c r="N96" s="91">
        <v>0</v>
      </c>
      <c r="O96" s="91">
        <v>0</v>
      </c>
      <c r="P96" s="91"/>
      <c r="Q96" s="91">
        <v>0</v>
      </c>
      <c r="R96" s="91">
        <v>0</v>
      </c>
      <c r="S96" s="91"/>
      <c r="T96" s="288">
        <f t="shared" si="9"/>
        <v>1</v>
      </c>
      <c r="U96" s="288">
        <f t="shared" si="10"/>
        <v>2</v>
      </c>
      <c r="V96" s="281">
        <f t="shared" si="11"/>
        <v>3</v>
      </c>
      <c r="W96" s="178"/>
    </row>
    <row r="97" spans="2:23" ht="12" customHeight="1">
      <c r="B97" s="1582"/>
      <c r="C97" s="479"/>
      <c r="D97" s="98" t="s">
        <v>217</v>
      </c>
      <c r="E97" s="91">
        <v>7</v>
      </c>
      <c r="F97" s="91">
        <v>12</v>
      </c>
      <c r="G97" s="91"/>
      <c r="H97" s="91">
        <v>0</v>
      </c>
      <c r="I97" s="91">
        <v>1</v>
      </c>
      <c r="J97" s="91"/>
      <c r="K97" s="91">
        <v>0</v>
      </c>
      <c r="L97" s="91">
        <v>0</v>
      </c>
      <c r="M97" s="91"/>
      <c r="N97" s="91">
        <v>0</v>
      </c>
      <c r="O97" s="91">
        <v>0</v>
      </c>
      <c r="P97" s="91"/>
      <c r="Q97" s="91">
        <v>0</v>
      </c>
      <c r="R97" s="91">
        <v>0</v>
      </c>
      <c r="S97" s="91"/>
      <c r="T97" s="288">
        <f t="shared" si="9"/>
        <v>7</v>
      </c>
      <c r="U97" s="288">
        <f t="shared" si="10"/>
        <v>13</v>
      </c>
      <c r="V97" s="281">
        <f t="shared" si="11"/>
        <v>20</v>
      </c>
      <c r="W97" s="1287"/>
    </row>
    <row r="98" spans="2:23" ht="12" customHeight="1">
      <c r="B98" s="1582"/>
      <c r="C98" s="484" t="s">
        <v>22</v>
      </c>
      <c r="D98" s="98"/>
      <c r="E98" s="1058">
        <f>SUM(E99:E107)</f>
        <v>39</v>
      </c>
      <c r="F98" s="1058">
        <f>SUM(F99:F107)</f>
        <v>78</v>
      </c>
      <c r="G98" s="1058"/>
      <c r="H98" s="1058">
        <f>SUM(H99:H107)</f>
        <v>10</v>
      </c>
      <c r="I98" s="1058">
        <f>SUM(I99:I107)</f>
        <v>24</v>
      </c>
      <c r="J98" s="1058"/>
      <c r="K98" s="1058">
        <f>SUM(K99:K107)</f>
        <v>0</v>
      </c>
      <c r="L98" s="1058">
        <f>SUM(L99:L107)</f>
        <v>2</v>
      </c>
      <c r="M98" s="1058"/>
      <c r="N98" s="1058">
        <f>SUM(N99:N107)</f>
        <v>0</v>
      </c>
      <c r="O98" s="1058">
        <f>SUM(O99:O107)</f>
        <v>2</v>
      </c>
      <c r="P98" s="1058"/>
      <c r="Q98" s="1058">
        <f>SUM(Q99:Q107)</f>
        <v>1</v>
      </c>
      <c r="R98" s="1058">
        <f>SUM(R99:R107)</f>
        <v>1</v>
      </c>
      <c r="S98" s="1058"/>
      <c r="T98" s="1058">
        <f t="shared" si="9"/>
        <v>50</v>
      </c>
      <c r="U98" s="1058">
        <f t="shared" si="10"/>
        <v>107</v>
      </c>
      <c r="V98" s="1439">
        <f>SUM(V99:V107)</f>
        <v>157</v>
      </c>
      <c r="W98" s="1431"/>
    </row>
    <row r="99" spans="2:23" ht="12" customHeight="1">
      <c r="B99" s="1582"/>
      <c r="C99" s="484"/>
      <c r="D99" s="98" t="s">
        <v>1085</v>
      </c>
      <c r="E99" s="91">
        <v>0</v>
      </c>
      <c r="F99" s="91">
        <v>0</v>
      </c>
      <c r="G99" s="91"/>
      <c r="H99" s="91">
        <v>1</v>
      </c>
      <c r="I99" s="91">
        <v>0</v>
      </c>
      <c r="J99" s="91"/>
      <c r="K99" s="91">
        <v>0</v>
      </c>
      <c r="L99" s="91">
        <v>0</v>
      </c>
      <c r="M99" s="91"/>
      <c r="N99" s="91">
        <v>0</v>
      </c>
      <c r="O99" s="91">
        <v>0</v>
      </c>
      <c r="P99" s="91"/>
      <c r="Q99" s="91">
        <v>0</v>
      </c>
      <c r="R99" s="91">
        <v>0</v>
      </c>
      <c r="S99" s="91"/>
      <c r="T99" s="288">
        <f t="shared" si="9"/>
        <v>1</v>
      </c>
      <c r="U99" s="288">
        <f t="shared" si="10"/>
        <v>0</v>
      </c>
      <c r="V99" s="281">
        <f t="shared" ref="V99:V115" si="13">SUM(T99:U99)</f>
        <v>1</v>
      </c>
      <c r="W99" s="1287"/>
    </row>
    <row r="100" spans="2:23" ht="12" customHeight="1">
      <c r="B100" s="1582"/>
      <c r="C100" s="479"/>
      <c r="D100" s="98" t="s">
        <v>215</v>
      </c>
      <c r="E100" s="91">
        <v>3</v>
      </c>
      <c r="F100" s="91">
        <v>4</v>
      </c>
      <c r="G100" s="91"/>
      <c r="H100" s="91">
        <v>0</v>
      </c>
      <c r="I100" s="91">
        <v>0</v>
      </c>
      <c r="J100" s="91"/>
      <c r="K100" s="91">
        <v>0</v>
      </c>
      <c r="L100" s="91">
        <v>0</v>
      </c>
      <c r="M100" s="91"/>
      <c r="N100" s="91">
        <v>0</v>
      </c>
      <c r="O100" s="91">
        <v>0</v>
      </c>
      <c r="P100" s="91"/>
      <c r="Q100" s="91">
        <v>0</v>
      </c>
      <c r="R100" s="91">
        <v>0</v>
      </c>
      <c r="S100" s="91"/>
      <c r="T100" s="288">
        <f t="shared" si="9"/>
        <v>3</v>
      </c>
      <c r="U100" s="288">
        <f t="shared" si="10"/>
        <v>4</v>
      </c>
      <c r="V100" s="281">
        <f t="shared" si="13"/>
        <v>7</v>
      </c>
      <c r="W100" s="1438"/>
    </row>
    <row r="101" spans="2:23" ht="12" customHeight="1">
      <c r="B101" s="1582"/>
      <c r="C101" s="479"/>
      <c r="D101" s="98" t="s">
        <v>213</v>
      </c>
      <c r="E101" s="91">
        <v>13</v>
      </c>
      <c r="F101" s="91">
        <v>20</v>
      </c>
      <c r="G101" s="91"/>
      <c r="H101" s="91">
        <v>4</v>
      </c>
      <c r="I101" s="91">
        <v>11</v>
      </c>
      <c r="J101" s="91"/>
      <c r="K101" s="91">
        <v>0</v>
      </c>
      <c r="L101" s="91">
        <v>1</v>
      </c>
      <c r="M101" s="91"/>
      <c r="N101" s="91">
        <v>0</v>
      </c>
      <c r="O101" s="91">
        <v>0</v>
      </c>
      <c r="P101" s="91"/>
      <c r="Q101" s="91">
        <v>0</v>
      </c>
      <c r="R101" s="91">
        <v>0</v>
      </c>
      <c r="S101" s="91"/>
      <c r="T101" s="288">
        <f t="shared" ref="T101:T112" si="14">SUM(E101+H101+K101+N101+Q101)</f>
        <v>17</v>
      </c>
      <c r="U101" s="288">
        <f>SUM(F101+I101+L101+O1006+R101)</f>
        <v>32</v>
      </c>
      <c r="V101" s="281">
        <f t="shared" si="13"/>
        <v>49</v>
      </c>
      <c r="W101" s="1287"/>
    </row>
    <row r="102" spans="2:23" ht="12" customHeight="1">
      <c r="B102" s="1582"/>
      <c r="C102" s="479"/>
      <c r="D102" s="98" t="s">
        <v>1066</v>
      </c>
      <c r="E102" s="91">
        <v>0</v>
      </c>
      <c r="F102" s="91">
        <v>0</v>
      </c>
      <c r="G102" s="91"/>
      <c r="H102" s="91">
        <v>0</v>
      </c>
      <c r="I102" s="91">
        <v>3</v>
      </c>
      <c r="J102" s="91"/>
      <c r="K102" s="91">
        <v>0</v>
      </c>
      <c r="L102" s="91">
        <v>0</v>
      </c>
      <c r="M102" s="91"/>
      <c r="N102" s="91">
        <v>0</v>
      </c>
      <c r="O102" s="91">
        <v>1</v>
      </c>
      <c r="P102" s="91"/>
      <c r="Q102" s="91">
        <v>0</v>
      </c>
      <c r="R102" s="91">
        <v>0</v>
      </c>
      <c r="S102" s="91"/>
      <c r="T102" s="288">
        <f t="shared" si="14"/>
        <v>0</v>
      </c>
      <c r="U102" s="288">
        <f t="shared" ref="U102:U112" si="15">SUM(F102+I102+L102+O102+R102)</f>
        <v>4</v>
      </c>
      <c r="V102" s="281">
        <f t="shared" si="13"/>
        <v>4</v>
      </c>
      <c r="W102" s="1287"/>
    </row>
    <row r="103" spans="2:23" ht="12" customHeight="1">
      <c r="B103" s="1582"/>
      <c r="C103" s="479"/>
      <c r="D103" s="98" t="s">
        <v>211</v>
      </c>
      <c r="E103" s="91">
        <v>0</v>
      </c>
      <c r="F103" s="91">
        <v>0</v>
      </c>
      <c r="G103" s="91"/>
      <c r="H103" s="91">
        <v>0</v>
      </c>
      <c r="I103" s="91">
        <v>0</v>
      </c>
      <c r="J103" s="91"/>
      <c r="K103" s="91">
        <v>0</v>
      </c>
      <c r="L103" s="91">
        <v>0</v>
      </c>
      <c r="M103" s="91"/>
      <c r="N103" s="91">
        <v>0</v>
      </c>
      <c r="O103" s="91">
        <v>0</v>
      </c>
      <c r="P103" s="91"/>
      <c r="Q103" s="91">
        <v>0</v>
      </c>
      <c r="R103" s="91">
        <v>0</v>
      </c>
      <c r="S103" s="91"/>
      <c r="T103" s="91">
        <f t="shared" si="14"/>
        <v>0</v>
      </c>
      <c r="U103" s="91">
        <f t="shared" si="15"/>
        <v>0</v>
      </c>
      <c r="V103" s="1076">
        <f t="shared" si="13"/>
        <v>0</v>
      </c>
      <c r="W103" s="1177"/>
    </row>
    <row r="104" spans="2:23" ht="12" customHeight="1">
      <c r="B104" s="1582"/>
      <c r="C104" s="479"/>
      <c r="D104" s="13" t="s">
        <v>286</v>
      </c>
      <c r="E104" s="91">
        <v>1</v>
      </c>
      <c r="F104" s="91">
        <v>10</v>
      </c>
      <c r="G104" s="91"/>
      <c r="H104" s="91">
        <v>0</v>
      </c>
      <c r="I104" s="91">
        <v>1</v>
      </c>
      <c r="J104" s="91"/>
      <c r="K104" s="91">
        <v>0</v>
      </c>
      <c r="L104" s="91">
        <v>0</v>
      </c>
      <c r="M104" s="91"/>
      <c r="N104" s="91">
        <v>0</v>
      </c>
      <c r="O104" s="91">
        <v>0</v>
      </c>
      <c r="P104" s="91"/>
      <c r="Q104" s="91">
        <v>0</v>
      </c>
      <c r="R104" s="91">
        <v>0</v>
      </c>
      <c r="S104" s="91"/>
      <c r="T104" s="288">
        <f t="shared" si="14"/>
        <v>1</v>
      </c>
      <c r="U104" s="288">
        <f t="shared" si="15"/>
        <v>11</v>
      </c>
      <c r="V104" s="281">
        <f t="shared" si="13"/>
        <v>12</v>
      </c>
      <c r="W104" s="1177"/>
    </row>
    <row r="105" spans="2:23" ht="12" customHeight="1">
      <c r="B105" s="1582"/>
      <c r="C105" s="479"/>
      <c r="D105" s="13" t="s">
        <v>1084</v>
      </c>
      <c r="E105" s="91">
        <v>0</v>
      </c>
      <c r="F105" s="91">
        <v>0</v>
      </c>
      <c r="G105" s="91"/>
      <c r="H105" s="91">
        <v>1</v>
      </c>
      <c r="I105" s="91">
        <v>0</v>
      </c>
      <c r="J105" s="91"/>
      <c r="K105" s="91">
        <v>0</v>
      </c>
      <c r="L105" s="91">
        <v>0</v>
      </c>
      <c r="M105" s="91"/>
      <c r="N105" s="91">
        <v>0</v>
      </c>
      <c r="O105" s="91">
        <v>0</v>
      </c>
      <c r="P105" s="91"/>
      <c r="Q105" s="91">
        <v>0</v>
      </c>
      <c r="R105" s="91">
        <v>0</v>
      </c>
      <c r="S105" s="91"/>
      <c r="T105" s="288">
        <f t="shared" si="14"/>
        <v>1</v>
      </c>
      <c r="U105" s="288">
        <f t="shared" si="15"/>
        <v>0</v>
      </c>
      <c r="V105" s="281">
        <f t="shared" si="13"/>
        <v>1</v>
      </c>
      <c r="W105" s="1177"/>
    </row>
    <row r="106" spans="2:23" ht="12" customHeight="1">
      <c r="B106" s="1582"/>
      <c r="C106" s="479"/>
      <c r="D106" s="98" t="s">
        <v>283</v>
      </c>
      <c r="E106" s="91">
        <v>22</v>
      </c>
      <c r="F106" s="91">
        <v>44</v>
      </c>
      <c r="G106" s="91"/>
      <c r="H106" s="91">
        <v>4</v>
      </c>
      <c r="I106" s="91">
        <v>9</v>
      </c>
      <c r="J106" s="91"/>
      <c r="K106" s="91">
        <v>0</v>
      </c>
      <c r="L106" s="91">
        <v>1</v>
      </c>
      <c r="M106" s="91"/>
      <c r="N106" s="91">
        <v>0</v>
      </c>
      <c r="O106" s="91">
        <v>1</v>
      </c>
      <c r="P106" s="91"/>
      <c r="Q106" s="91">
        <v>1</v>
      </c>
      <c r="R106" s="91">
        <v>1</v>
      </c>
      <c r="S106" s="91"/>
      <c r="T106" s="288">
        <f t="shared" si="14"/>
        <v>27</v>
      </c>
      <c r="U106" s="288">
        <f t="shared" si="15"/>
        <v>56</v>
      </c>
      <c r="V106" s="281">
        <f t="shared" si="13"/>
        <v>83</v>
      </c>
      <c r="W106" s="1287"/>
    </row>
    <row r="107" spans="2:23" ht="12" customHeight="1">
      <c r="B107" s="1582"/>
      <c r="C107" s="479"/>
      <c r="D107" s="66" t="s">
        <v>1065</v>
      </c>
      <c r="E107" s="265">
        <v>0</v>
      </c>
      <c r="F107" s="265">
        <v>0</v>
      </c>
      <c r="G107" s="265"/>
      <c r="H107" s="265">
        <v>0</v>
      </c>
      <c r="I107" s="265">
        <v>0</v>
      </c>
      <c r="J107" s="265"/>
      <c r="K107" s="265">
        <v>0</v>
      </c>
      <c r="L107" s="265">
        <v>0</v>
      </c>
      <c r="M107" s="265"/>
      <c r="N107" s="265">
        <v>0</v>
      </c>
      <c r="O107" s="265">
        <v>0</v>
      </c>
      <c r="P107" s="265"/>
      <c r="Q107" s="265">
        <v>0</v>
      </c>
      <c r="R107" s="265">
        <v>0</v>
      </c>
      <c r="S107" s="265"/>
      <c r="T107" s="288">
        <f t="shared" si="14"/>
        <v>0</v>
      </c>
      <c r="U107" s="288">
        <f t="shared" si="15"/>
        <v>0</v>
      </c>
      <c r="V107" s="281">
        <f t="shared" si="13"/>
        <v>0</v>
      </c>
      <c r="W107" s="178"/>
    </row>
    <row r="108" spans="2:23" ht="12" customHeight="1">
      <c r="B108" s="150"/>
      <c r="C108" s="4" t="s">
        <v>114</v>
      </c>
      <c r="D108" s="12"/>
      <c r="E108" s="1436">
        <f>SUM(E109)</f>
        <v>18</v>
      </c>
      <c r="F108" s="1436">
        <f>SUM(F109)</f>
        <v>61</v>
      </c>
      <c r="G108" s="1436"/>
      <c r="H108" s="1436">
        <f>SUM(H109)</f>
        <v>0</v>
      </c>
      <c r="I108" s="1436">
        <f>SUM(I109)</f>
        <v>0</v>
      </c>
      <c r="J108" s="1436"/>
      <c r="K108" s="1436">
        <f>SUM(K109)</f>
        <v>0</v>
      </c>
      <c r="L108" s="1436">
        <f>SUM(L109)</f>
        <v>0</v>
      </c>
      <c r="M108" s="1436"/>
      <c r="N108" s="1436">
        <f>SUM(N109)</f>
        <v>0</v>
      </c>
      <c r="O108" s="1436">
        <f>SUM(O109)</f>
        <v>0</v>
      </c>
      <c r="P108" s="1436"/>
      <c r="Q108" s="1436">
        <f>SUM(Q109)</f>
        <v>0</v>
      </c>
      <c r="R108" s="1436">
        <f>SUM(R109)</f>
        <v>0</v>
      </c>
      <c r="S108" s="356"/>
      <c r="T108" s="1058">
        <f t="shared" si="14"/>
        <v>18</v>
      </c>
      <c r="U108" s="1058">
        <f t="shared" si="15"/>
        <v>61</v>
      </c>
      <c r="V108" s="565">
        <f t="shared" si="13"/>
        <v>79</v>
      </c>
      <c r="W108" s="178"/>
    </row>
    <row r="109" spans="2:23" ht="12" customHeight="1">
      <c r="B109" s="150"/>
      <c r="C109" s="98"/>
      <c r="D109" s="98" t="s">
        <v>207</v>
      </c>
      <c r="E109" s="265">
        <v>18</v>
      </c>
      <c r="F109" s="265">
        <v>61</v>
      </c>
      <c r="G109" s="265"/>
      <c r="H109" s="265">
        <v>0</v>
      </c>
      <c r="I109" s="265">
        <v>0</v>
      </c>
      <c r="J109" s="265"/>
      <c r="K109" s="265">
        <v>0</v>
      </c>
      <c r="L109" s="265">
        <v>0</v>
      </c>
      <c r="M109" s="265"/>
      <c r="N109" s="265">
        <v>0</v>
      </c>
      <c r="O109" s="265">
        <v>0</v>
      </c>
      <c r="P109" s="265"/>
      <c r="Q109" s="265">
        <v>0</v>
      </c>
      <c r="R109" s="265">
        <v>0</v>
      </c>
      <c r="S109" s="265"/>
      <c r="T109" s="288">
        <f t="shared" si="14"/>
        <v>18</v>
      </c>
      <c r="U109" s="288">
        <f t="shared" si="15"/>
        <v>61</v>
      </c>
      <c r="V109" s="281">
        <f t="shared" si="13"/>
        <v>79</v>
      </c>
      <c r="W109" s="178"/>
    </row>
    <row r="110" spans="2:23" ht="12" customHeight="1">
      <c r="B110" s="150"/>
      <c r="C110" s="4" t="s">
        <v>58</v>
      </c>
      <c r="D110" s="12"/>
      <c r="E110" s="1436">
        <f>SUM(E111)</f>
        <v>13</v>
      </c>
      <c r="F110" s="1436">
        <f>SUM(F111)</f>
        <v>17</v>
      </c>
      <c r="G110" s="1436"/>
      <c r="H110" s="1436">
        <f>SUM(H111)</f>
        <v>0</v>
      </c>
      <c r="I110" s="1436">
        <f>SUM(I111)</f>
        <v>0</v>
      </c>
      <c r="J110" s="1436"/>
      <c r="K110" s="1436">
        <f>SUM(K111)</f>
        <v>0</v>
      </c>
      <c r="L110" s="1436">
        <f>SUM(L111)</f>
        <v>0</v>
      </c>
      <c r="M110" s="1436"/>
      <c r="N110" s="1436">
        <f>SUM(N111)</f>
        <v>0</v>
      </c>
      <c r="O110" s="1436">
        <f>SUM(O111)</f>
        <v>0</v>
      </c>
      <c r="P110" s="1436"/>
      <c r="Q110" s="1436">
        <f>SUM(Q111)</f>
        <v>5</v>
      </c>
      <c r="R110" s="1436">
        <f>SUM(R111)</f>
        <v>3</v>
      </c>
      <c r="S110" s="356"/>
      <c r="T110" s="1058">
        <f t="shared" si="14"/>
        <v>18</v>
      </c>
      <c r="U110" s="1058">
        <f t="shared" si="15"/>
        <v>20</v>
      </c>
      <c r="V110" s="565">
        <f t="shared" si="13"/>
        <v>38</v>
      </c>
      <c r="W110" s="178"/>
    </row>
    <row r="111" spans="2:23" ht="12" customHeight="1">
      <c r="B111" s="150"/>
      <c r="C111" s="98"/>
      <c r="D111" s="98" t="s">
        <v>207</v>
      </c>
      <c r="E111" s="265">
        <v>13</v>
      </c>
      <c r="F111" s="265">
        <v>17</v>
      </c>
      <c r="G111" s="265"/>
      <c r="H111" s="265">
        <v>0</v>
      </c>
      <c r="I111" s="265">
        <v>0</v>
      </c>
      <c r="J111" s="265"/>
      <c r="K111" s="265">
        <v>0</v>
      </c>
      <c r="L111" s="265">
        <v>0</v>
      </c>
      <c r="M111" s="265"/>
      <c r="N111" s="265">
        <v>0</v>
      </c>
      <c r="O111" s="265">
        <v>0</v>
      </c>
      <c r="P111" s="265"/>
      <c r="Q111" s="265">
        <v>5</v>
      </c>
      <c r="R111" s="265">
        <v>3</v>
      </c>
      <c r="S111" s="265"/>
      <c r="T111" s="288">
        <f t="shared" si="14"/>
        <v>18</v>
      </c>
      <c r="U111" s="288">
        <f t="shared" si="15"/>
        <v>20</v>
      </c>
      <c r="V111" s="281">
        <f t="shared" si="13"/>
        <v>38</v>
      </c>
      <c r="W111" s="178"/>
    </row>
    <row r="112" spans="2:23" ht="12" customHeight="1">
      <c r="B112" s="1581">
        <v>1406</v>
      </c>
      <c r="C112" s="139" t="s">
        <v>25</v>
      </c>
      <c r="D112" s="145"/>
      <c r="E112" s="380">
        <f>SUM(E113+E116+E119+E121)</f>
        <v>3</v>
      </c>
      <c r="F112" s="380">
        <f>SUM(F113+F116+F119+F121)</f>
        <v>8</v>
      </c>
      <c r="G112" s="380"/>
      <c r="H112" s="380">
        <f>SUM(H113+H116+H119+H121)</f>
        <v>9</v>
      </c>
      <c r="I112" s="380">
        <f>SUM(I113+I116+I119+I121)</f>
        <v>1</v>
      </c>
      <c r="J112" s="380"/>
      <c r="K112" s="380">
        <f>SUM(K113+K116+K119+K121)</f>
        <v>42</v>
      </c>
      <c r="L112" s="380">
        <f>SUM(L113+L116+L119+L121)</f>
        <v>27</v>
      </c>
      <c r="M112" s="380"/>
      <c r="N112" s="380">
        <f>SUM(N113+N116+N119+N121)</f>
        <v>1</v>
      </c>
      <c r="O112" s="380">
        <f>SUM(O113+O116+O119+O121)</f>
        <v>1</v>
      </c>
      <c r="P112" s="380"/>
      <c r="Q112" s="380">
        <f>SUM(Q113+Q116+Q119+Q121)</f>
        <v>6</v>
      </c>
      <c r="R112" s="380">
        <f>SUM(R113+R116+R119+R121)</f>
        <v>4</v>
      </c>
      <c r="S112" s="1437"/>
      <c r="T112" s="380">
        <f t="shared" si="14"/>
        <v>61</v>
      </c>
      <c r="U112" s="380">
        <f t="shared" si="15"/>
        <v>41</v>
      </c>
      <c r="V112" s="367">
        <f t="shared" si="13"/>
        <v>102</v>
      </c>
      <c r="W112" s="1431"/>
    </row>
    <row r="113" spans="2:23" ht="12" customHeight="1">
      <c r="B113" s="1582"/>
      <c r="C113" s="484" t="s">
        <v>135</v>
      </c>
      <c r="D113" s="98"/>
      <c r="E113" s="1058">
        <f>SUM(E114+E115)</f>
        <v>0</v>
      </c>
      <c r="F113" s="1058">
        <f>SUM(F114+F115)</f>
        <v>2</v>
      </c>
      <c r="G113" s="1058"/>
      <c r="H113" s="1058">
        <f>SUM(H114+H115)</f>
        <v>0</v>
      </c>
      <c r="I113" s="1058">
        <f>SUM(I114+I115)</f>
        <v>0</v>
      </c>
      <c r="J113" s="1058"/>
      <c r="K113" s="1058">
        <f>SUM(K114+K115)</f>
        <v>41</v>
      </c>
      <c r="L113" s="1058">
        <f>SUM(L114+L115)</f>
        <v>27</v>
      </c>
      <c r="M113" s="1058"/>
      <c r="N113" s="1058">
        <f>SUM(N114+N115)</f>
        <v>0</v>
      </c>
      <c r="O113" s="1058">
        <f>SUM(O114+O115)</f>
        <v>0</v>
      </c>
      <c r="P113" s="1058"/>
      <c r="Q113" s="1058">
        <f>SUM(Q114+Q115)</f>
        <v>6</v>
      </c>
      <c r="R113" s="1058">
        <f>SUM(R114+R115)</f>
        <v>4</v>
      </c>
      <c r="S113" s="1058"/>
      <c r="T113" s="1058">
        <f>SUM(T114+T115)</f>
        <v>47</v>
      </c>
      <c r="U113" s="1058">
        <f>SUM(U114+U115)</f>
        <v>33</v>
      </c>
      <c r="V113" s="565">
        <f t="shared" si="13"/>
        <v>80</v>
      </c>
      <c r="W113" s="1177"/>
    </row>
    <row r="114" spans="2:23" ht="12" customHeight="1">
      <c r="B114" s="1582"/>
      <c r="C114" s="492"/>
      <c r="D114" s="98" t="s">
        <v>592</v>
      </c>
      <c r="E114" s="91">
        <v>0</v>
      </c>
      <c r="F114" s="91">
        <v>0</v>
      </c>
      <c r="G114" s="91"/>
      <c r="H114" s="91">
        <v>0</v>
      </c>
      <c r="I114" s="91">
        <v>0</v>
      </c>
      <c r="J114" s="91"/>
      <c r="K114" s="91">
        <v>0</v>
      </c>
      <c r="L114" s="91">
        <v>0</v>
      </c>
      <c r="M114" s="91"/>
      <c r="N114" s="91">
        <v>0</v>
      </c>
      <c r="O114" s="91">
        <v>0</v>
      </c>
      <c r="P114" s="91"/>
      <c r="Q114" s="91">
        <v>0</v>
      </c>
      <c r="R114" s="91">
        <v>0</v>
      </c>
      <c r="S114" s="91"/>
      <c r="T114" s="288">
        <f>SUM(E114+H114+K114+N1018+Q114)</f>
        <v>0</v>
      </c>
      <c r="U114" s="288">
        <f>SUM(F114+I114+L114+O1018+R114)</f>
        <v>0</v>
      </c>
      <c r="V114" s="281">
        <f t="shared" si="13"/>
        <v>0</v>
      </c>
      <c r="W114" s="1287"/>
    </row>
    <row r="115" spans="2:23" ht="12" customHeight="1">
      <c r="B115" s="1582"/>
      <c r="C115" s="492"/>
      <c r="D115" s="98" t="s">
        <v>201</v>
      </c>
      <c r="E115" s="91">
        <v>0</v>
      </c>
      <c r="F115" s="91">
        <v>2</v>
      </c>
      <c r="G115" s="91"/>
      <c r="H115" s="91">
        <v>0</v>
      </c>
      <c r="I115" s="91">
        <v>0</v>
      </c>
      <c r="J115" s="91"/>
      <c r="K115" s="91">
        <v>41</v>
      </c>
      <c r="L115" s="91">
        <v>27</v>
      </c>
      <c r="M115" s="91"/>
      <c r="N115" s="91">
        <v>0</v>
      </c>
      <c r="O115" s="91">
        <v>0</v>
      </c>
      <c r="P115" s="91"/>
      <c r="Q115" s="91">
        <v>6</v>
      </c>
      <c r="R115" s="91">
        <v>4</v>
      </c>
      <c r="S115" s="91"/>
      <c r="T115" s="288">
        <f t="shared" ref="T115:U117" si="16">SUM(E115+H115+K115+N115+Q115)</f>
        <v>47</v>
      </c>
      <c r="U115" s="288">
        <f t="shared" si="16"/>
        <v>33</v>
      </c>
      <c r="V115" s="281">
        <f t="shared" si="13"/>
        <v>80</v>
      </c>
      <c r="W115" s="1438"/>
    </row>
    <row r="116" spans="2:23" ht="12" customHeight="1">
      <c r="B116" s="1582"/>
      <c r="C116" s="484" t="s">
        <v>26</v>
      </c>
      <c r="D116" s="98"/>
      <c r="E116" s="1058">
        <f>SUM(E117:E118)</f>
        <v>3</v>
      </c>
      <c r="F116" s="1058">
        <f>SUM(F117:F118)</f>
        <v>6</v>
      </c>
      <c r="G116" s="1058"/>
      <c r="H116" s="1058">
        <f>SUM(H117:H118)</f>
        <v>0</v>
      </c>
      <c r="I116" s="1058">
        <f>SUM(I117:I118)</f>
        <v>0</v>
      </c>
      <c r="J116" s="1058"/>
      <c r="K116" s="1058">
        <f>SUM(K117:K118)</f>
        <v>1</v>
      </c>
      <c r="L116" s="1058">
        <f>SUM(L117:L118)</f>
        <v>0</v>
      </c>
      <c r="M116" s="1058"/>
      <c r="N116" s="1058">
        <f>SUM(N117:N118)</f>
        <v>0</v>
      </c>
      <c r="O116" s="1058">
        <f>SUM(O117:O118)</f>
        <v>1</v>
      </c>
      <c r="P116" s="1058"/>
      <c r="Q116" s="1058">
        <f>SUM(Q117:Q118)</f>
        <v>0</v>
      </c>
      <c r="R116" s="1058">
        <f>SUM(R117:R118)</f>
        <v>0</v>
      </c>
      <c r="S116" s="1058"/>
      <c r="T116" s="1058">
        <f t="shared" si="16"/>
        <v>4</v>
      </c>
      <c r="U116" s="1058">
        <f t="shared" si="16"/>
        <v>7</v>
      </c>
      <c r="V116" s="575">
        <f>SUM(V117,V118)</f>
        <v>11</v>
      </c>
      <c r="W116" s="1342"/>
    </row>
    <row r="117" spans="2:23" ht="12" customHeight="1">
      <c r="B117" s="1582"/>
      <c r="C117" s="479"/>
      <c r="D117" s="98" t="s">
        <v>200</v>
      </c>
      <c r="E117" s="91">
        <v>3</v>
      </c>
      <c r="F117" s="91">
        <v>6</v>
      </c>
      <c r="G117" s="91"/>
      <c r="H117" s="91">
        <v>0</v>
      </c>
      <c r="I117" s="91">
        <v>0</v>
      </c>
      <c r="J117" s="91"/>
      <c r="K117" s="91">
        <v>1</v>
      </c>
      <c r="L117" s="91">
        <v>0</v>
      </c>
      <c r="M117" s="91"/>
      <c r="N117" s="91">
        <v>0</v>
      </c>
      <c r="O117" s="91">
        <v>1</v>
      </c>
      <c r="P117" s="91"/>
      <c r="Q117" s="91">
        <v>0</v>
      </c>
      <c r="R117" s="91">
        <v>0</v>
      </c>
      <c r="S117" s="91"/>
      <c r="T117" s="288">
        <f t="shared" si="16"/>
        <v>4</v>
      </c>
      <c r="U117" s="288">
        <f t="shared" si="16"/>
        <v>7</v>
      </c>
      <c r="V117" s="281">
        <f>SUM(T117:U117)</f>
        <v>11</v>
      </c>
      <c r="W117" s="178"/>
    </row>
    <row r="118" spans="2:23" ht="12" customHeight="1">
      <c r="B118" s="1582"/>
      <c r="C118" s="479"/>
      <c r="D118" s="98" t="s">
        <v>264</v>
      </c>
      <c r="E118" s="91">
        <v>0</v>
      </c>
      <c r="F118" s="91">
        <v>0</v>
      </c>
      <c r="G118" s="91"/>
      <c r="H118" s="91">
        <v>0</v>
      </c>
      <c r="I118" s="91">
        <v>0</v>
      </c>
      <c r="J118" s="91"/>
      <c r="K118" s="91">
        <v>0</v>
      </c>
      <c r="L118" s="91">
        <v>0</v>
      </c>
      <c r="M118" s="91"/>
      <c r="N118" s="91">
        <v>0</v>
      </c>
      <c r="O118" s="91">
        <v>0</v>
      </c>
      <c r="P118" s="91"/>
      <c r="Q118" s="91">
        <v>0</v>
      </c>
      <c r="R118" s="91">
        <v>0</v>
      </c>
      <c r="S118" s="91"/>
      <c r="T118" s="288">
        <f>SUM(E118+H118+K118+N1022+Q118)</f>
        <v>0</v>
      </c>
      <c r="U118" s="288">
        <f>SUM(T118)</f>
        <v>0</v>
      </c>
      <c r="V118" s="859">
        <v>0</v>
      </c>
      <c r="W118" s="823"/>
    </row>
    <row r="119" spans="2:23" ht="12" customHeight="1">
      <c r="B119" s="1582"/>
      <c r="C119" s="484" t="s">
        <v>42</v>
      </c>
      <c r="D119" s="98"/>
      <c r="E119" s="1058">
        <f>SUM(E120)</f>
        <v>0</v>
      </c>
      <c r="F119" s="1058">
        <f>SUM(F120)</f>
        <v>0</v>
      </c>
      <c r="G119" s="1058"/>
      <c r="H119" s="1058">
        <f>SUM(H120)</f>
        <v>0</v>
      </c>
      <c r="I119" s="1058">
        <f>SUM(I120)</f>
        <v>0</v>
      </c>
      <c r="J119" s="1058"/>
      <c r="K119" s="1058">
        <f>SUM(K120)</f>
        <v>0</v>
      </c>
      <c r="L119" s="1058">
        <f>SUM(L120)</f>
        <v>0</v>
      </c>
      <c r="M119" s="1058"/>
      <c r="N119" s="1058">
        <f>SUM(N120)</f>
        <v>0</v>
      </c>
      <c r="O119" s="1058">
        <f>SUM(O120)</f>
        <v>0</v>
      </c>
      <c r="P119" s="1058"/>
      <c r="Q119" s="1058">
        <f>SUM(Q120)</f>
        <v>0</v>
      </c>
      <c r="R119" s="1058">
        <f>SUM(R120)</f>
        <v>0</v>
      </c>
      <c r="S119" s="91"/>
      <c r="T119" s="1058">
        <f>SUM(E119+H119+K119+N1023+Q119)</f>
        <v>0</v>
      </c>
      <c r="U119" s="1058">
        <f>SUM(F119+I119+L119+O1023+R119)</f>
        <v>0</v>
      </c>
      <c r="V119" s="565">
        <f>SUM(T119:U119)</f>
        <v>0</v>
      </c>
      <c r="W119" s="823"/>
    </row>
    <row r="120" spans="2:23" ht="12" customHeight="1">
      <c r="B120" s="1582"/>
      <c r="C120" s="492"/>
      <c r="D120" s="98" t="s">
        <v>198</v>
      </c>
      <c r="E120" s="91">
        <v>0</v>
      </c>
      <c r="F120" s="91">
        <v>0</v>
      </c>
      <c r="G120" s="91"/>
      <c r="H120" s="91">
        <v>0</v>
      </c>
      <c r="I120" s="91">
        <v>0</v>
      </c>
      <c r="J120" s="91"/>
      <c r="K120" s="91">
        <v>0</v>
      </c>
      <c r="L120" s="91">
        <v>0</v>
      </c>
      <c r="M120" s="91"/>
      <c r="N120" s="91">
        <v>0</v>
      </c>
      <c r="O120" s="91">
        <v>0</v>
      </c>
      <c r="P120" s="91"/>
      <c r="Q120" s="91">
        <v>0</v>
      </c>
      <c r="R120" s="91">
        <v>0</v>
      </c>
      <c r="S120" s="91"/>
      <c r="T120" s="288">
        <f>SUM(E120+H120+K120+N1024+Q120)</f>
        <v>0</v>
      </c>
      <c r="U120" s="288">
        <f>SUM(F120+I120+L120+O1024+R120)</f>
        <v>0</v>
      </c>
      <c r="V120" s="281">
        <f>SUM(T120:U120)</f>
        <v>0</v>
      </c>
      <c r="W120" s="1177"/>
    </row>
    <row r="121" spans="2:23" ht="12" customHeight="1">
      <c r="B121" s="1582"/>
      <c r="C121" s="484" t="s">
        <v>43</v>
      </c>
      <c r="D121" s="98"/>
      <c r="E121" s="1058">
        <f>SUM(E122)</f>
        <v>0</v>
      </c>
      <c r="F121" s="1058">
        <f>SUM(F122)</f>
        <v>0</v>
      </c>
      <c r="G121" s="1058"/>
      <c r="H121" s="1058">
        <f>SUM(H122)</f>
        <v>9</v>
      </c>
      <c r="I121" s="1058">
        <f>SUM(I122)</f>
        <v>1</v>
      </c>
      <c r="J121" s="1058"/>
      <c r="K121" s="1058">
        <f>SUM(K122)</f>
        <v>0</v>
      </c>
      <c r="L121" s="1058">
        <f>SUM(L122)</f>
        <v>0</v>
      </c>
      <c r="M121" s="1058"/>
      <c r="N121" s="1058">
        <f>SUM(N122)</f>
        <v>1</v>
      </c>
      <c r="O121" s="1058">
        <f>SUM(O122)</f>
        <v>0</v>
      </c>
      <c r="P121" s="1058"/>
      <c r="Q121" s="1058">
        <f>SUM(Q122)</f>
        <v>0</v>
      </c>
      <c r="R121" s="1058">
        <f>SUM(R122)</f>
        <v>0</v>
      </c>
      <c r="S121" s="91"/>
      <c r="T121" s="1058">
        <f t="shared" ref="T121:U124" si="17">SUM(E121+H121+K121+N121+Q121)</f>
        <v>10</v>
      </c>
      <c r="U121" s="1058">
        <f t="shared" si="17"/>
        <v>1</v>
      </c>
      <c r="V121" s="565">
        <f>SUM(T121:U121)</f>
        <v>11</v>
      </c>
      <c r="W121" s="823"/>
    </row>
    <row r="122" spans="2:23" ht="12" customHeight="1">
      <c r="B122" s="1583"/>
      <c r="C122" s="479"/>
      <c r="D122" s="98" t="s">
        <v>197</v>
      </c>
      <c r="E122" s="91">
        <v>0</v>
      </c>
      <c r="F122" s="91">
        <v>0</v>
      </c>
      <c r="G122" s="91"/>
      <c r="H122" s="91">
        <v>9</v>
      </c>
      <c r="I122" s="91">
        <v>1</v>
      </c>
      <c r="J122" s="91"/>
      <c r="K122" s="91">
        <v>0</v>
      </c>
      <c r="L122" s="91">
        <v>0</v>
      </c>
      <c r="M122" s="91"/>
      <c r="N122" s="91">
        <v>1</v>
      </c>
      <c r="O122" s="91">
        <v>0</v>
      </c>
      <c r="P122" s="91"/>
      <c r="Q122" s="91">
        <v>0</v>
      </c>
      <c r="R122" s="91">
        <v>0</v>
      </c>
      <c r="S122" s="91"/>
      <c r="T122" s="288">
        <f t="shared" si="17"/>
        <v>10</v>
      </c>
      <c r="U122" s="288">
        <f t="shared" si="17"/>
        <v>1</v>
      </c>
      <c r="V122" s="281">
        <f>SUM(T122:U122)</f>
        <v>11</v>
      </c>
      <c r="W122" s="823"/>
    </row>
    <row r="123" spans="2:23" ht="12" customHeight="1">
      <c r="B123" s="1570">
        <v>1407</v>
      </c>
      <c r="C123" s="139" t="s">
        <v>27</v>
      </c>
      <c r="D123" s="145"/>
      <c r="E123" s="380">
        <f>SUM(E124+E127)</f>
        <v>6</v>
      </c>
      <c r="F123" s="380">
        <f>SUM(F124+F127)</f>
        <v>4</v>
      </c>
      <c r="G123" s="380"/>
      <c r="H123" s="380">
        <f>SUM(H124+H127)</f>
        <v>0</v>
      </c>
      <c r="I123" s="380">
        <f>SUM(I124+I127)</f>
        <v>0</v>
      </c>
      <c r="J123" s="380"/>
      <c r="K123" s="380">
        <f>SUM(K124+K127)</f>
        <v>0</v>
      </c>
      <c r="L123" s="380">
        <f>SUM(L124+L127)</f>
        <v>0</v>
      </c>
      <c r="M123" s="380"/>
      <c r="N123" s="380">
        <f>SUM(N124+N127)</f>
        <v>0</v>
      </c>
      <c r="O123" s="380">
        <f>SUM(O124+O127)</f>
        <v>1</v>
      </c>
      <c r="P123" s="380"/>
      <c r="Q123" s="380">
        <f>SUM(Q124+Q127)</f>
        <v>0</v>
      </c>
      <c r="R123" s="380">
        <f>SUM(R124+R127)</f>
        <v>0</v>
      </c>
      <c r="S123" s="1437"/>
      <c r="T123" s="380">
        <f t="shared" si="17"/>
        <v>6</v>
      </c>
      <c r="U123" s="380">
        <f t="shared" si="17"/>
        <v>5</v>
      </c>
      <c r="V123" s="367">
        <f>SUM(T123:U123)</f>
        <v>11</v>
      </c>
      <c r="W123" s="1431"/>
    </row>
    <row r="124" spans="2:23" ht="12" customHeight="1">
      <c r="B124" s="1573"/>
      <c r="C124" s="484" t="s">
        <v>44</v>
      </c>
      <c r="D124" s="98"/>
      <c r="E124" s="1058">
        <f>SUM(E125:E126)</f>
        <v>1</v>
      </c>
      <c r="F124" s="1058">
        <f>SUM(F125:F126)</f>
        <v>1</v>
      </c>
      <c r="G124" s="1058"/>
      <c r="H124" s="1058">
        <f>SUM(H125:H126)</f>
        <v>0</v>
      </c>
      <c r="I124" s="1058">
        <f>SUM(I125:I126)</f>
        <v>0</v>
      </c>
      <c r="J124" s="1058"/>
      <c r="K124" s="1058">
        <f>SUM(K125:K126)</f>
        <v>0</v>
      </c>
      <c r="L124" s="1058">
        <f>SUM(L125:L126)</f>
        <v>0</v>
      </c>
      <c r="M124" s="1058"/>
      <c r="N124" s="1058">
        <f>SUM(N125:N126)</f>
        <v>0</v>
      </c>
      <c r="O124" s="1058">
        <f>SUM(O125:O126)</f>
        <v>1</v>
      </c>
      <c r="P124" s="1058"/>
      <c r="Q124" s="1058">
        <f>SUM(Q125:Q126)</f>
        <v>0</v>
      </c>
      <c r="R124" s="1058">
        <f>SUM(R125:R126)</f>
        <v>0</v>
      </c>
      <c r="S124" s="1058"/>
      <c r="T124" s="1058">
        <f t="shared" si="17"/>
        <v>1</v>
      </c>
      <c r="U124" s="1058">
        <f t="shared" si="17"/>
        <v>2</v>
      </c>
      <c r="V124" s="1435">
        <f>SUM(V125:V126)</f>
        <v>3</v>
      </c>
      <c r="W124" s="364"/>
    </row>
    <row r="125" spans="2:23" ht="12" customHeight="1">
      <c r="B125" s="1573"/>
      <c r="C125" s="484"/>
      <c r="D125" s="98" t="s">
        <v>195</v>
      </c>
      <c r="E125" s="91">
        <v>1</v>
      </c>
      <c r="F125" s="91">
        <v>1</v>
      </c>
      <c r="G125" s="91"/>
      <c r="H125" s="91">
        <v>0</v>
      </c>
      <c r="I125" s="91">
        <v>0</v>
      </c>
      <c r="J125" s="91"/>
      <c r="K125" s="91">
        <v>0</v>
      </c>
      <c r="L125" s="91">
        <v>0</v>
      </c>
      <c r="M125" s="91"/>
      <c r="N125" s="91">
        <v>0</v>
      </c>
      <c r="O125" s="91">
        <v>1</v>
      </c>
      <c r="P125" s="91"/>
      <c r="Q125" s="91">
        <v>0</v>
      </c>
      <c r="R125" s="91">
        <v>0</v>
      </c>
      <c r="S125" s="91"/>
      <c r="T125" s="288">
        <f>SUM(E125+H125+K125+N36+Q125)</f>
        <v>1</v>
      </c>
      <c r="U125" s="288">
        <f t="shared" ref="U125:U140" si="18">SUM(F125+I125+L125+O125+R125)</f>
        <v>2</v>
      </c>
      <c r="V125" s="281">
        <f t="shared" ref="V125:V143" si="19">SUM(T125:U125)</f>
        <v>3</v>
      </c>
      <c r="W125" s="320"/>
    </row>
    <row r="126" spans="2:23" ht="12" customHeight="1">
      <c r="B126" s="1573"/>
      <c r="C126" s="479"/>
      <c r="D126" s="98" t="s">
        <v>193</v>
      </c>
      <c r="E126" s="91">
        <v>0</v>
      </c>
      <c r="F126" s="91">
        <v>0</v>
      </c>
      <c r="G126" s="91"/>
      <c r="H126" s="91">
        <v>0</v>
      </c>
      <c r="I126" s="91">
        <v>0</v>
      </c>
      <c r="J126" s="91"/>
      <c r="K126" s="91">
        <v>0</v>
      </c>
      <c r="L126" s="91">
        <v>0</v>
      </c>
      <c r="M126" s="91"/>
      <c r="N126" s="91">
        <v>0</v>
      </c>
      <c r="O126" s="91">
        <v>0</v>
      </c>
      <c r="P126" s="91"/>
      <c r="Q126" s="91">
        <v>0</v>
      </c>
      <c r="R126" s="91">
        <v>0</v>
      </c>
      <c r="S126" s="91"/>
      <c r="T126" s="288">
        <f t="shared" ref="T126:T134" si="20">SUM(E126+H126+K126+N126+Q126)</f>
        <v>0</v>
      </c>
      <c r="U126" s="288">
        <f t="shared" si="18"/>
        <v>0</v>
      </c>
      <c r="V126" s="281">
        <f t="shared" si="19"/>
        <v>0</v>
      </c>
      <c r="W126" s="66"/>
    </row>
    <row r="127" spans="2:23" ht="12" customHeight="1">
      <c r="B127" s="1573"/>
      <c r="C127" s="484" t="s">
        <v>61</v>
      </c>
      <c r="D127" s="98"/>
      <c r="E127" s="1058">
        <f>SUM(E128:E129)</f>
        <v>5</v>
      </c>
      <c r="F127" s="1058">
        <f>SUM(F128:F129)</f>
        <v>3</v>
      </c>
      <c r="G127" s="1058"/>
      <c r="H127" s="1058">
        <f>SUM(H128:H129)</f>
        <v>0</v>
      </c>
      <c r="I127" s="1058">
        <f>SUM(I128:I129)</f>
        <v>0</v>
      </c>
      <c r="J127" s="1058"/>
      <c r="K127" s="1058">
        <f>SUM(K128:K129)</f>
        <v>0</v>
      </c>
      <c r="L127" s="1058">
        <f>SUM(L128:L129)</f>
        <v>0</v>
      </c>
      <c r="M127" s="1058"/>
      <c r="N127" s="1058">
        <f>SUM(N128:N129)</f>
        <v>0</v>
      </c>
      <c r="O127" s="1058">
        <f>SUM(O128:O129)</f>
        <v>0</v>
      </c>
      <c r="P127" s="1058"/>
      <c r="Q127" s="1058">
        <f>SUM(Q128:Q129)</f>
        <v>0</v>
      </c>
      <c r="R127" s="1058">
        <f>SUM(R128:R129)</f>
        <v>0</v>
      </c>
      <c r="S127" s="91"/>
      <c r="T127" s="1058">
        <f t="shared" si="20"/>
        <v>5</v>
      </c>
      <c r="U127" s="1058">
        <f t="shared" si="18"/>
        <v>3</v>
      </c>
      <c r="V127" s="565">
        <f t="shared" si="19"/>
        <v>8</v>
      </c>
      <c r="W127" s="364"/>
    </row>
    <row r="128" spans="2:23" ht="12" customHeight="1">
      <c r="B128" s="1573"/>
      <c r="C128" s="484"/>
      <c r="D128" s="98" t="s">
        <v>192</v>
      </c>
      <c r="E128" s="91">
        <v>4</v>
      </c>
      <c r="F128" s="91">
        <v>2</v>
      </c>
      <c r="G128" s="91"/>
      <c r="H128" s="91">
        <v>0</v>
      </c>
      <c r="I128" s="91">
        <v>0</v>
      </c>
      <c r="J128" s="91"/>
      <c r="K128" s="91">
        <v>0</v>
      </c>
      <c r="L128" s="91">
        <v>0</v>
      </c>
      <c r="M128" s="91"/>
      <c r="N128" s="91">
        <v>0</v>
      </c>
      <c r="O128" s="91">
        <v>0</v>
      </c>
      <c r="P128" s="91"/>
      <c r="Q128" s="91">
        <v>0</v>
      </c>
      <c r="R128" s="91">
        <v>0</v>
      </c>
      <c r="S128" s="91"/>
      <c r="T128" s="288">
        <f t="shared" si="20"/>
        <v>4</v>
      </c>
      <c r="U128" s="288">
        <f t="shared" si="18"/>
        <v>2</v>
      </c>
      <c r="V128" s="281">
        <f t="shared" si="19"/>
        <v>6</v>
      </c>
      <c r="W128" s="364"/>
    </row>
    <row r="129" spans="2:23" ht="12" customHeight="1">
      <c r="B129" s="1573"/>
      <c r="C129" s="484"/>
      <c r="D129" s="98" t="s">
        <v>191</v>
      </c>
      <c r="E129" s="91">
        <v>1</v>
      </c>
      <c r="F129" s="91">
        <v>1</v>
      </c>
      <c r="G129" s="91"/>
      <c r="H129" s="91">
        <v>0</v>
      </c>
      <c r="I129" s="91">
        <v>0</v>
      </c>
      <c r="J129" s="91"/>
      <c r="K129" s="91">
        <v>0</v>
      </c>
      <c r="L129" s="91">
        <v>0</v>
      </c>
      <c r="M129" s="91"/>
      <c r="N129" s="91">
        <v>0</v>
      </c>
      <c r="O129" s="91">
        <v>0</v>
      </c>
      <c r="P129" s="91"/>
      <c r="Q129" s="91">
        <v>0</v>
      </c>
      <c r="R129" s="91">
        <v>0</v>
      </c>
      <c r="S129" s="91"/>
      <c r="T129" s="288">
        <f t="shared" si="20"/>
        <v>1</v>
      </c>
      <c r="U129" s="288">
        <f t="shared" si="18"/>
        <v>1</v>
      </c>
      <c r="V129" s="281">
        <f t="shared" si="19"/>
        <v>2</v>
      </c>
      <c r="W129" s="320"/>
    </row>
    <row r="130" spans="2:23" ht="12" customHeight="1">
      <c r="B130" s="1570">
        <v>1408</v>
      </c>
      <c r="C130" s="139" t="s">
        <v>28</v>
      </c>
      <c r="D130" s="138"/>
      <c r="E130" s="380">
        <f t="shared" ref="E130:R130" si="21">SUM(E135+E139+E133+E131)</f>
        <v>4</v>
      </c>
      <c r="F130" s="380">
        <f t="shared" si="21"/>
        <v>4</v>
      </c>
      <c r="G130" s="380">
        <f t="shared" si="21"/>
        <v>0</v>
      </c>
      <c r="H130" s="380">
        <f t="shared" si="21"/>
        <v>22</v>
      </c>
      <c r="I130" s="380">
        <f t="shared" si="21"/>
        <v>54</v>
      </c>
      <c r="J130" s="380">
        <f t="shared" si="21"/>
        <v>0</v>
      </c>
      <c r="K130" s="380">
        <f t="shared" si="21"/>
        <v>2</v>
      </c>
      <c r="L130" s="380">
        <f t="shared" si="21"/>
        <v>1</v>
      </c>
      <c r="M130" s="380">
        <f t="shared" si="21"/>
        <v>0</v>
      </c>
      <c r="N130" s="380">
        <f t="shared" si="21"/>
        <v>1</v>
      </c>
      <c r="O130" s="380">
        <f t="shared" si="21"/>
        <v>0</v>
      </c>
      <c r="P130" s="380">
        <f t="shared" si="21"/>
        <v>0</v>
      </c>
      <c r="Q130" s="380">
        <f t="shared" si="21"/>
        <v>8</v>
      </c>
      <c r="R130" s="380">
        <f t="shared" si="21"/>
        <v>15</v>
      </c>
      <c r="S130" s="380">
        <f>SUM(D130+G130+J130+M130+P130)</f>
        <v>0</v>
      </c>
      <c r="T130" s="380">
        <f t="shared" si="20"/>
        <v>37</v>
      </c>
      <c r="U130" s="380">
        <f t="shared" si="18"/>
        <v>74</v>
      </c>
      <c r="V130" s="367">
        <f t="shared" si="19"/>
        <v>111</v>
      </c>
      <c r="W130" s="1431"/>
    </row>
    <row r="131" spans="2:23" ht="12" customHeight="1">
      <c r="B131" s="1573"/>
      <c r="C131" s="484" t="s">
        <v>23</v>
      </c>
      <c r="D131" s="98"/>
      <c r="E131" s="1058">
        <f>SUM(E132)</f>
        <v>4</v>
      </c>
      <c r="F131" s="1058">
        <f>SUM(F132)</f>
        <v>4</v>
      </c>
      <c r="G131" s="1058"/>
      <c r="H131" s="1058">
        <f>SUM(H132)</f>
        <v>16</v>
      </c>
      <c r="I131" s="1058">
        <f>SUM(I132)</f>
        <v>50</v>
      </c>
      <c r="J131" s="1058"/>
      <c r="K131" s="1058">
        <f>SUM(K132)</f>
        <v>2</v>
      </c>
      <c r="L131" s="1058">
        <f>SUM(L132)</f>
        <v>1</v>
      </c>
      <c r="M131" s="1058"/>
      <c r="N131" s="1058">
        <f>SUM(N132)</f>
        <v>1</v>
      </c>
      <c r="O131" s="1058">
        <f>SUM(O132)</f>
        <v>0</v>
      </c>
      <c r="P131" s="1058"/>
      <c r="Q131" s="1058">
        <f>SUM(Q132)</f>
        <v>8</v>
      </c>
      <c r="R131" s="1058">
        <f>SUM(R132)</f>
        <v>15</v>
      </c>
      <c r="S131" s="91"/>
      <c r="T131" s="1058">
        <f t="shared" si="20"/>
        <v>31</v>
      </c>
      <c r="U131" s="1058">
        <f t="shared" si="18"/>
        <v>70</v>
      </c>
      <c r="V131" s="565">
        <f t="shared" si="19"/>
        <v>101</v>
      </c>
      <c r="W131" s="1431"/>
    </row>
    <row r="132" spans="2:23" ht="12" customHeight="1">
      <c r="B132" s="1573"/>
      <c r="C132" s="479"/>
      <c r="D132" s="98" t="s">
        <v>190</v>
      </c>
      <c r="E132" s="91">
        <v>4</v>
      </c>
      <c r="F132" s="91">
        <v>4</v>
      </c>
      <c r="G132" s="91"/>
      <c r="H132" s="91">
        <v>16</v>
      </c>
      <c r="I132" s="91">
        <v>50</v>
      </c>
      <c r="J132" s="91"/>
      <c r="K132" s="91">
        <v>2</v>
      </c>
      <c r="L132" s="91">
        <v>1</v>
      </c>
      <c r="M132" s="91"/>
      <c r="N132" s="91">
        <v>1</v>
      </c>
      <c r="O132" s="91">
        <v>0</v>
      </c>
      <c r="P132" s="91"/>
      <c r="Q132" s="91">
        <v>8</v>
      </c>
      <c r="R132" s="91">
        <v>15</v>
      </c>
      <c r="S132" s="91"/>
      <c r="T132" s="288">
        <f t="shared" si="20"/>
        <v>31</v>
      </c>
      <c r="U132" s="288">
        <f t="shared" si="18"/>
        <v>70</v>
      </c>
      <c r="V132" s="281">
        <f t="shared" si="19"/>
        <v>101</v>
      </c>
      <c r="W132" s="1431"/>
    </row>
    <row r="133" spans="2:23" ht="12" customHeight="1">
      <c r="B133" s="1573"/>
      <c r="C133" s="144" t="s">
        <v>59</v>
      </c>
      <c r="D133" s="144"/>
      <c r="E133" s="1436">
        <f t="shared" ref="E133:R133" si="22">SUM(E134)</f>
        <v>0</v>
      </c>
      <c r="F133" s="1436">
        <f t="shared" si="22"/>
        <v>0</v>
      </c>
      <c r="G133" s="1436">
        <f t="shared" si="22"/>
        <v>0</v>
      </c>
      <c r="H133" s="1436">
        <f t="shared" si="22"/>
        <v>0</v>
      </c>
      <c r="I133" s="1436">
        <f t="shared" si="22"/>
        <v>0</v>
      </c>
      <c r="J133" s="1436">
        <f t="shared" si="22"/>
        <v>0</v>
      </c>
      <c r="K133" s="1436">
        <f t="shared" si="22"/>
        <v>0</v>
      </c>
      <c r="L133" s="1436">
        <f t="shared" si="22"/>
        <v>0</v>
      </c>
      <c r="M133" s="1436">
        <f t="shared" si="22"/>
        <v>0</v>
      </c>
      <c r="N133" s="1436">
        <f t="shared" si="22"/>
        <v>0</v>
      </c>
      <c r="O133" s="1436">
        <f t="shared" si="22"/>
        <v>0</v>
      </c>
      <c r="P133" s="1436">
        <f t="shared" si="22"/>
        <v>0</v>
      </c>
      <c r="Q133" s="1436">
        <f t="shared" si="22"/>
        <v>0</v>
      </c>
      <c r="R133" s="1436">
        <f t="shared" si="22"/>
        <v>0</v>
      </c>
      <c r="S133" s="1436"/>
      <c r="T133" s="1436">
        <f t="shared" si="20"/>
        <v>0</v>
      </c>
      <c r="U133" s="1058">
        <f t="shared" si="18"/>
        <v>0</v>
      </c>
      <c r="V133" s="538">
        <f t="shared" si="19"/>
        <v>0</v>
      </c>
      <c r="W133" s="1431"/>
    </row>
    <row r="134" spans="2:23" ht="12" customHeight="1">
      <c r="B134" s="1573"/>
      <c r="C134" s="98"/>
      <c r="D134" s="98" t="s">
        <v>189</v>
      </c>
      <c r="E134" s="265">
        <v>0</v>
      </c>
      <c r="F134" s="265">
        <v>0</v>
      </c>
      <c r="G134" s="265"/>
      <c r="H134" s="265">
        <v>0</v>
      </c>
      <c r="I134" s="265">
        <v>0</v>
      </c>
      <c r="J134" s="265"/>
      <c r="K134" s="265">
        <v>0</v>
      </c>
      <c r="L134" s="265">
        <v>0</v>
      </c>
      <c r="M134" s="265"/>
      <c r="N134" s="265">
        <v>0</v>
      </c>
      <c r="O134" s="265">
        <v>0</v>
      </c>
      <c r="P134" s="265"/>
      <c r="Q134" s="265">
        <v>0</v>
      </c>
      <c r="R134" s="265">
        <v>0</v>
      </c>
      <c r="S134" s="265"/>
      <c r="T134" s="295">
        <f t="shared" si="20"/>
        <v>0</v>
      </c>
      <c r="U134" s="288">
        <f t="shared" si="18"/>
        <v>0</v>
      </c>
      <c r="V134" s="331">
        <f t="shared" si="19"/>
        <v>0</v>
      </c>
      <c r="W134" s="1431"/>
    </row>
    <row r="135" spans="2:23" ht="12" customHeight="1">
      <c r="B135" s="1573"/>
      <c r="C135" s="484" t="s">
        <v>45</v>
      </c>
      <c r="D135" s="98"/>
      <c r="E135" s="1058">
        <f>SUM(E136:E138)</f>
        <v>0</v>
      </c>
      <c r="F135" s="1058">
        <f>SUM(F136:F138)</f>
        <v>0</v>
      </c>
      <c r="G135" s="1058"/>
      <c r="H135" s="1058">
        <f>SUM(H136:H138)</f>
        <v>1</v>
      </c>
      <c r="I135" s="1058">
        <f>SUM(I136:I138)</f>
        <v>1</v>
      </c>
      <c r="J135" s="1058"/>
      <c r="K135" s="1058">
        <f>SUM(K136:K138)</f>
        <v>0</v>
      </c>
      <c r="L135" s="1058">
        <f>SUM(L136:L138)</f>
        <v>0</v>
      </c>
      <c r="M135" s="1058"/>
      <c r="N135" s="1058">
        <f>SUM(N136:N138)</f>
        <v>0</v>
      </c>
      <c r="O135" s="1058">
        <f>SUM(O136:O138)</f>
        <v>0</v>
      </c>
      <c r="P135" s="1058"/>
      <c r="Q135" s="1058">
        <f>SUM(Q136:Q138)</f>
        <v>0</v>
      </c>
      <c r="R135" s="1058">
        <f>SUM(R136:R138)</f>
        <v>0</v>
      </c>
      <c r="S135" s="1058"/>
      <c r="T135" s="1058">
        <f t="shared" ref="T135:T140" si="23">SUM(E135+H135+K135+N1035+Q135)</f>
        <v>1</v>
      </c>
      <c r="U135" s="1058">
        <f t="shared" si="18"/>
        <v>1</v>
      </c>
      <c r="V135" s="565">
        <f t="shared" si="19"/>
        <v>2</v>
      </c>
      <c r="W135" s="823"/>
    </row>
    <row r="136" spans="2:23" ht="12" customHeight="1">
      <c r="B136" s="1573"/>
      <c r="C136" s="484"/>
      <c r="D136" s="98" t="s">
        <v>188</v>
      </c>
      <c r="E136" s="91">
        <v>0</v>
      </c>
      <c r="F136" s="91">
        <v>0</v>
      </c>
      <c r="G136" s="91"/>
      <c r="H136" s="91">
        <v>0</v>
      </c>
      <c r="I136" s="91">
        <v>1</v>
      </c>
      <c r="J136" s="91"/>
      <c r="K136" s="91">
        <v>0</v>
      </c>
      <c r="L136" s="91">
        <v>0</v>
      </c>
      <c r="M136" s="91"/>
      <c r="N136" s="91">
        <v>0</v>
      </c>
      <c r="O136" s="91">
        <v>0</v>
      </c>
      <c r="P136" s="91"/>
      <c r="Q136" s="91">
        <v>0</v>
      </c>
      <c r="R136" s="91">
        <v>0</v>
      </c>
      <c r="S136" s="91"/>
      <c r="T136" s="288">
        <f t="shared" si="23"/>
        <v>0</v>
      </c>
      <c r="U136" s="288">
        <f t="shared" si="18"/>
        <v>1</v>
      </c>
      <c r="V136" s="281">
        <f t="shared" si="19"/>
        <v>1</v>
      </c>
      <c r="W136" s="377"/>
    </row>
    <row r="137" spans="2:23" ht="12" customHeight="1">
      <c r="B137" s="1573"/>
      <c r="C137" s="484"/>
      <c r="D137" s="98" t="s">
        <v>273</v>
      </c>
      <c r="E137" s="91">
        <v>0</v>
      </c>
      <c r="F137" s="91">
        <v>0</v>
      </c>
      <c r="G137" s="91"/>
      <c r="H137" s="91">
        <v>0</v>
      </c>
      <c r="I137" s="91">
        <v>0</v>
      </c>
      <c r="J137" s="91"/>
      <c r="K137" s="91">
        <v>0</v>
      </c>
      <c r="L137" s="91">
        <v>0</v>
      </c>
      <c r="M137" s="91"/>
      <c r="N137" s="91">
        <v>0</v>
      </c>
      <c r="O137" s="91">
        <v>0</v>
      </c>
      <c r="P137" s="91"/>
      <c r="Q137" s="91">
        <v>0</v>
      </c>
      <c r="R137" s="91">
        <v>0</v>
      </c>
      <c r="S137" s="91"/>
      <c r="T137" s="288">
        <f t="shared" si="23"/>
        <v>0</v>
      </c>
      <c r="U137" s="288">
        <f t="shared" si="18"/>
        <v>0</v>
      </c>
      <c r="V137" s="281">
        <f t="shared" si="19"/>
        <v>0</v>
      </c>
      <c r="W137" s="178"/>
    </row>
    <row r="138" spans="2:23" ht="12" customHeight="1">
      <c r="B138" s="1573"/>
      <c r="C138" s="484"/>
      <c r="D138" s="98" t="s">
        <v>271</v>
      </c>
      <c r="E138" s="91">
        <v>0</v>
      </c>
      <c r="F138" s="91">
        <v>0</v>
      </c>
      <c r="G138" s="91"/>
      <c r="H138" s="91">
        <v>1</v>
      </c>
      <c r="I138" s="91">
        <v>0</v>
      </c>
      <c r="J138" s="91"/>
      <c r="K138" s="91">
        <v>0</v>
      </c>
      <c r="L138" s="91">
        <v>0</v>
      </c>
      <c r="M138" s="91"/>
      <c r="N138" s="91">
        <v>0</v>
      </c>
      <c r="O138" s="91">
        <v>0</v>
      </c>
      <c r="P138" s="91"/>
      <c r="Q138" s="91">
        <v>0</v>
      </c>
      <c r="R138" s="91">
        <v>0</v>
      </c>
      <c r="S138" s="91"/>
      <c r="T138" s="288">
        <f t="shared" si="23"/>
        <v>1</v>
      </c>
      <c r="U138" s="288">
        <f t="shared" si="18"/>
        <v>0</v>
      </c>
      <c r="V138" s="281">
        <f t="shared" si="19"/>
        <v>1</v>
      </c>
      <c r="W138" s="144"/>
    </row>
    <row r="139" spans="2:23" ht="10.5" customHeight="1">
      <c r="B139" s="1573"/>
      <c r="C139" s="484" t="s">
        <v>46</v>
      </c>
      <c r="D139" s="144"/>
      <c r="E139" s="1058">
        <f>SUM(E140)</f>
        <v>0</v>
      </c>
      <c r="F139" s="1058">
        <f>SUM(F140)</f>
        <v>0</v>
      </c>
      <c r="G139" s="1058"/>
      <c r="H139" s="1058">
        <f>SUM(H140)</f>
        <v>5</v>
      </c>
      <c r="I139" s="1058">
        <f>SUM(I140)</f>
        <v>3</v>
      </c>
      <c r="J139" s="1058"/>
      <c r="K139" s="1058">
        <f>SUM(K140)</f>
        <v>0</v>
      </c>
      <c r="L139" s="1058">
        <f>SUM(L140)</f>
        <v>0</v>
      </c>
      <c r="M139" s="1058"/>
      <c r="N139" s="1058">
        <f>SUM(N140)</f>
        <v>0</v>
      </c>
      <c r="O139" s="1058">
        <f>SUM(O140)</f>
        <v>0</v>
      </c>
      <c r="P139" s="1058"/>
      <c r="Q139" s="1058">
        <f>SUM(Q140)</f>
        <v>0</v>
      </c>
      <c r="R139" s="1058">
        <f>SUM(R140)</f>
        <v>0</v>
      </c>
      <c r="S139" s="1058"/>
      <c r="T139" s="1058">
        <f t="shared" si="23"/>
        <v>5</v>
      </c>
      <c r="U139" s="1058">
        <f t="shared" si="18"/>
        <v>3</v>
      </c>
      <c r="V139" s="565">
        <f t="shared" si="19"/>
        <v>8</v>
      </c>
      <c r="W139" s="98"/>
    </row>
    <row r="140" spans="2:23" ht="10.5" customHeight="1">
      <c r="B140" s="1573"/>
      <c r="C140" s="484"/>
      <c r="D140" s="98" t="s">
        <v>185</v>
      </c>
      <c r="E140" s="91">
        <v>0</v>
      </c>
      <c r="F140" s="91">
        <v>0</v>
      </c>
      <c r="G140" s="91"/>
      <c r="H140" s="91">
        <v>5</v>
      </c>
      <c r="I140" s="91">
        <v>3</v>
      </c>
      <c r="J140" s="91"/>
      <c r="K140" s="91">
        <v>0</v>
      </c>
      <c r="L140" s="91">
        <v>0</v>
      </c>
      <c r="M140" s="91"/>
      <c r="N140" s="91">
        <v>0</v>
      </c>
      <c r="O140" s="91">
        <v>0</v>
      </c>
      <c r="P140" s="91"/>
      <c r="Q140" s="91">
        <v>0</v>
      </c>
      <c r="R140" s="91">
        <v>0</v>
      </c>
      <c r="S140" s="91"/>
      <c r="T140" s="288">
        <f t="shared" si="23"/>
        <v>5</v>
      </c>
      <c r="U140" s="288">
        <f t="shared" si="18"/>
        <v>3</v>
      </c>
      <c r="V140" s="281">
        <f t="shared" si="19"/>
        <v>8</v>
      </c>
      <c r="W140" s="98"/>
    </row>
    <row r="141" spans="2:23" ht="12" customHeight="1">
      <c r="B141" s="1605">
        <v>1624</v>
      </c>
      <c r="C141" s="139" t="s">
        <v>56</v>
      </c>
      <c r="D141" s="145"/>
      <c r="E141" s="380">
        <f t="shared" ref="E141:R141" si="24">SUM(E142+E144)</f>
        <v>1</v>
      </c>
      <c r="F141" s="380">
        <f t="shared" si="24"/>
        <v>3</v>
      </c>
      <c r="G141" s="380">
        <f t="shared" si="24"/>
        <v>0</v>
      </c>
      <c r="H141" s="380">
        <f t="shared" si="24"/>
        <v>0</v>
      </c>
      <c r="I141" s="380">
        <f t="shared" si="24"/>
        <v>0</v>
      </c>
      <c r="J141" s="380">
        <f t="shared" si="24"/>
        <v>0</v>
      </c>
      <c r="K141" s="380">
        <f t="shared" si="24"/>
        <v>0</v>
      </c>
      <c r="L141" s="380">
        <f t="shared" si="24"/>
        <v>0</v>
      </c>
      <c r="M141" s="380">
        <f t="shared" si="24"/>
        <v>0</v>
      </c>
      <c r="N141" s="380">
        <f t="shared" si="24"/>
        <v>0</v>
      </c>
      <c r="O141" s="380">
        <f t="shared" si="24"/>
        <v>0</v>
      </c>
      <c r="P141" s="380">
        <f t="shared" si="24"/>
        <v>0</v>
      </c>
      <c r="Q141" s="380">
        <f t="shared" si="24"/>
        <v>0</v>
      </c>
      <c r="R141" s="380">
        <f t="shared" si="24"/>
        <v>0</v>
      </c>
      <c r="S141" s="1437"/>
      <c r="T141" s="380">
        <f>SUM(E141+H141+K141+N1043+Q141)</f>
        <v>1</v>
      </c>
      <c r="U141" s="380">
        <f>SUM(F141+I141+L141+O1043+R141)</f>
        <v>3</v>
      </c>
      <c r="V141" s="367">
        <f t="shared" si="19"/>
        <v>4</v>
      </c>
      <c r="W141" s="144"/>
    </row>
    <row r="142" spans="2:23" ht="12" customHeight="1">
      <c r="B142" s="1606"/>
      <c r="C142" s="487" t="s">
        <v>41</v>
      </c>
      <c r="D142" s="66"/>
      <c r="E142" s="1436">
        <f>SUM(E143)</f>
        <v>1</v>
      </c>
      <c r="F142" s="1436">
        <f>SUM(F143)</f>
        <v>3</v>
      </c>
      <c r="G142" s="1436"/>
      <c r="H142" s="1436">
        <f>SUM(H143)</f>
        <v>0</v>
      </c>
      <c r="I142" s="1436">
        <f>SUM(I143)</f>
        <v>0</v>
      </c>
      <c r="J142" s="1436"/>
      <c r="K142" s="1436">
        <f>SUM(K143)</f>
        <v>0</v>
      </c>
      <c r="L142" s="1436">
        <f>SUM(L143)</f>
        <v>0</v>
      </c>
      <c r="M142" s="1436"/>
      <c r="N142" s="1436">
        <f>SUM(N143)</f>
        <v>0</v>
      </c>
      <c r="O142" s="1436">
        <f>SUM(O143)</f>
        <v>0</v>
      </c>
      <c r="P142" s="1436"/>
      <c r="Q142" s="1436">
        <f>SUM(Q143)</f>
        <v>0</v>
      </c>
      <c r="R142" s="1436">
        <f>SUM(R143)</f>
        <v>0</v>
      </c>
      <c r="S142" s="265"/>
      <c r="T142" s="1436">
        <f t="shared" ref="T142:U145" si="25">SUM(E142+H142+K142+N142+Q142)</f>
        <v>1</v>
      </c>
      <c r="U142" s="1058">
        <f t="shared" si="25"/>
        <v>3</v>
      </c>
      <c r="V142" s="565">
        <f t="shared" si="19"/>
        <v>4</v>
      </c>
      <c r="W142" s="144"/>
    </row>
    <row r="143" spans="2:23" ht="12" customHeight="1">
      <c r="B143" s="1606"/>
      <c r="C143" s="479"/>
      <c r="D143" s="98" t="s">
        <v>184</v>
      </c>
      <c r="E143" s="91">
        <v>1</v>
      </c>
      <c r="F143" s="91">
        <v>3</v>
      </c>
      <c r="G143" s="91"/>
      <c r="H143" s="91">
        <v>0</v>
      </c>
      <c r="I143" s="91">
        <v>0</v>
      </c>
      <c r="J143" s="91"/>
      <c r="K143" s="91">
        <v>0</v>
      </c>
      <c r="L143" s="91">
        <v>0</v>
      </c>
      <c r="M143" s="91"/>
      <c r="N143" s="91">
        <v>0</v>
      </c>
      <c r="O143" s="91">
        <v>0</v>
      </c>
      <c r="P143" s="91"/>
      <c r="Q143" s="91">
        <v>0</v>
      </c>
      <c r="R143" s="91">
        <v>0</v>
      </c>
      <c r="S143" s="91"/>
      <c r="T143" s="288">
        <f t="shared" si="25"/>
        <v>1</v>
      </c>
      <c r="U143" s="288">
        <f t="shared" si="25"/>
        <v>3</v>
      </c>
      <c r="V143" s="281">
        <f t="shared" si="19"/>
        <v>4</v>
      </c>
      <c r="W143" s="144"/>
    </row>
    <row r="144" spans="2:23" ht="12" customHeight="1">
      <c r="B144" s="1606"/>
      <c r="C144" s="484" t="s">
        <v>62</v>
      </c>
      <c r="D144" s="98"/>
      <c r="E144" s="1058">
        <f>SUM(E145)</f>
        <v>0</v>
      </c>
      <c r="F144" s="1058">
        <f>SUM(F145)</f>
        <v>0</v>
      </c>
      <c r="G144" s="1058"/>
      <c r="H144" s="1058">
        <f>SUM(H145)</f>
        <v>0</v>
      </c>
      <c r="I144" s="1058">
        <f>SUM(I145)</f>
        <v>0</v>
      </c>
      <c r="J144" s="1058"/>
      <c r="K144" s="1058">
        <f>SUM(K145)</f>
        <v>0</v>
      </c>
      <c r="L144" s="1058">
        <f>SUM(L145)</f>
        <v>0</v>
      </c>
      <c r="M144" s="1058"/>
      <c r="N144" s="1058">
        <f>SUM(N145)</f>
        <v>0</v>
      </c>
      <c r="O144" s="1058">
        <f>SUM(O145)</f>
        <v>0</v>
      </c>
      <c r="P144" s="1058"/>
      <c r="Q144" s="1058">
        <f>SUM(Q145)</f>
        <v>0</v>
      </c>
      <c r="R144" s="1058">
        <f>SUM(R145)</f>
        <v>0</v>
      </c>
      <c r="S144" s="91"/>
      <c r="T144" s="1058">
        <f t="shared" si="25"/>
        <v>0</v>
      </c>
      <c r="U144" s="1058">
        <f t="shared" si="25"/>
        <v>0</v>
      </c>
      <c r="V144" s="1435">
        <v>0</v>
      </c>
      <c r="W144" s="144"/>
    </row>
    <row r="145" spans="2:23" ht="12" customHeight="1">
      <c r="B145" s="1607"/>
      <c r="C145" s="479"/>
      <c r="D145" s="98" t="s">
        <v>183</v>
      </c>
      <c r="E145" s="91">
        <v>0</v>
      </c>
      <c r="F145" s="91">
        <v>0</v>
      </c>
      <c r="G145" s="91"/>
      <c r="H145" s="91">
        <v>0</v>
      </c>
      <c r="I145" s="91">
        <v>0</v>
      </c>
      <c r="J145" s="91"/>
      <c r="K145" s="91">
        <v>0</v>
      </c>
      <c r="L145" s="91">
        <v>0</v>
      </c>
      <c r="M145" s="91"/>
      <c r="N145" s="91">
        <v>0</v>
      </c>
      <c r="O145" s="91">
        <v>0</v>
      </c>
      <c r="P145" s="91"/>
      <c r="Q145" s="91">
        <v>0</v>
      </c>
      <c r="R145" s="91">
        <v>0</v>
      </c>
      <c r="S145" s="91"/>
      <c r="T145" s="288">
        <f t="shared" si="25"/>
        <v>0</v>
      </c>
      <c r="U145" s="288">
        <f t="shared" si="25"/>
        <v>0</v>
      </c>
      <c r="V145" s="281">
        <f>SUM(T145:U145)</f>
        <v>0</v>
      </c>
      <c r="W145" s="144"/>
    </row>
    <row r="146" spans="2:23">
      <c r="B146" s="1434"/>
      <c r="C146" s="1603" t="s">
        <v>6</v>
      </c>
      <c r="D146" s="1604"/>
      <c r="E146" s="1433">
        <f>SUM(E7+E34+E73+E87+E92+E112+E123+E130+E141)</f>
        <v>314</v>
      </c>
      <c r="F146" s="1433">
        <f>SUM(F7+F34+F73+F87+F92+F112+F123+F130+F141)</f>
        <v>356</v>
      </c>
      <c r="G146" s="1433"/>
      <c r="H146" s="1433">
        <f>SUM(H7+H34+H73+H87+H92+H112+H123+H130+H141)</f>
        <v>273</v>
      </c>
      <c r="I146" s="1433">
        <f>SUM(I7+I34+I73+I87+I92+I112+I123+I130+I141)</f>
        <v>355</v>
      </c>
      <c r="J146" s="1433"/>
      <c r="K146" s="1433">
        <f>SUM(K7+K34+K73+K87+K92+K112+K123+K130+K141)</f>
        <v>64</v>
      </c>
      <c r="L146" s="1433">
        <f>SUM(L7+L34+L73+L87+L92+L112+L123+L130+L141)</f>
        <v>43</v>
      </c>
      <c r="M146" s="1433"/>
      <c r="N146" s="1433">
        <f>SUM(N7+N34+N73+N87+N92+N112+N123+N130+N141)</f>
        <v>20</v>
      </c>
      <c r="O146" s="1433">
        <f>SUM(O7+O34+O73+O87+O92+O112+O123+O130+O141)</f>
        <v>32</v>
      </c>
      <c r="P146" s="1433"/>
      <c r="Q146" s="1433">
        <f>SUM(Q7+Q34+Q73+Q87+Q92+Q112+Q123+Q130+Q141)</f>
        <v>42</v>
      </c>
      <c r="R146" s="1433">
        <f>SUM(R7+R34+R73+R87+R92+R112+R123+R130+R141)</f>
        <v>79</v>
      </c>
      <c r="S146" s="1433"/>
      <c r="T146" s="1433">
        <f>SUM(T7+T34+T73+T87+T92+T112+T123+T130+T141)</f>
        <v>713</v>
      </c>
      <c r="U146" s="1433">
        <f>SUM(U7+U34+U73+U87+U92+U112+U123+U130+U141)</f>
        <v>865</v>
      </c>
      <c r="V146" s="1432">
        <f>SUM(V7+V34+V73+V87+V92+V112+V123+V130+V141)</f>
        <v>1578</v>
      </c>
      <c r="W146" s="1431"/>
    </row>
    <row r="147" spans="2:23" ht="9.75" customHeight="1">
      <c r="B147" s="564"/>
      <c r="C147" s="1430" t="s">
        <v>182</v>
      </c>
      <c r="D147" s="315"/>
      <c r="E147" s="313"/>
      <c r="F147" s="313"/>
      <c r="G147" s="313"/>
      <c r="H147" s="313"/>
      <c r="I147" s="313"/>
      <c r="J147" s="313"/>
      <c r="K147" s="313"/>
      <c r="L147" s="313"/>
      <c r="M147" s="313"/>
      <c r="N147" s="313"/>
      <c r="O147" s="313"/>
      <c r="P147" s="313"/>
      <c r="Q147" s="313"/>
      <c r="R147" s="313"/>
      <c r="S147" s="313"/>
    </row>
    <row r="148" spans="2:23" ht="9.75" customHeight="1">
      <c r="C148" s="1430" t="s">
        <v>1064</v>
      </c>
    </row>
    <row r="149" spans="2:23" ht="9.75" customHeight="1">
      <c r="C149" s="582" t="s">
        <v>1063</v>
      </c>
    </row>
    <row r="150" spans="2:23" ht="10.5" customHeight="1"/>
    <row r="151" spans="2:23" ht="9" customHeight="1"/>
    <row r="152" spans="2:23" ht="15.75" customHeight="1"/>
    <row r="153" spans="2:23" ht="9" customHeight="1"/>
    <row r="154" spans="2:23" ht="9" customHeight="1"/>
    <row r="155" spans="2:23" ht="9" customHeight="1"/>
    <row r="156" spans="2:23" ht="9" customHeight="1"/>
    <row r="157" spans="2:23" ht="9" customHeight="1"/>
    <row r="158" spans="2:23" ht="9" customHeight="1"/>
    <row r="159" spans="2:23" ht="9" customHeight="1"/>
    <row r="160" spans="2:2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3:22" ht="9" customHeight="1"/>
    <row r="226" spans="3:22" ht="9" customHeight="1"/>
    <row r="227" spans="3:22" ht="9" customHeight="1"/>
    <row r="228" spans="3:22" ht="9" customHeight="1"/>
    <row r="229" spans="3:22" ht="9" customHeight="1">
      <c r="T229" s="263"/>
      <c r="U229" s="263"/>
      <c r="V229" s="264"/>
    </row>
    <row r="230" spans="3:22" ht="9" customHeight="1"/>
    <row r="231" spans="3:22" ht="9" customHeight="1"/>
    <row r="232" spans="3:22" ht="9" customHeight="1"/>
    <row r="233" spans="3:22" ht="9" customHeight="1">
      <c r="C233" s="98"/>
      <c r="D233" s="98"/>
      <c r="E233" s="91"/>
      <c r="F233" s="91"/>
      <c r="G233" s="91"/>
      <c r="H233" s="91"/>
      <c r="I233" s="91"/>
      <c r="J233" s="91"/>
      <c r="K233" s="91"/>
      <c r="L233" s="91"/>
      <c r="M233" s="91"/>
      <c r="N233" s="91"/>
      <c r="O233" s="91"/>
      <c r="P233" s="91"/>
      <c r="Q233" s="91"/>
      <c r="R233" s="91"/>
      <c r="S233" s="91"/>
    </row>
    <row r="234" spans="3:22" ht="9" customHeight="1"/>
    <row r="235" spans="3:22" ht="9" customHeight="1"/>
    <row r="236" spans="3:22" ht="9" customHeight="1"/>
    <row r="237" spans="3:22" ht="9" customHeight="1"/>
    <row r="238" spans="3:22" ht="9" customHeight="1"/>
    <row r="239" spans="3:22" ht="9" customHeight="1"/>
    <row r="240" spans="3:22"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36">
    <mergeCell ref="B130:B140"/>
    <mergeCell ref="E84:I84"/>
    <mergeCell ref="B112:B122"/>
    <mergeCell ref="E85:F85"/>
    <mergeCell ref="C146:D146"/>
    <mergeCell ref="B123:B129"/>
    <mergeCell ref="B92:B107"/>
    <mergeCell ref="B141:B145"/>
    <mergeCell ref="B87:B91"/>
    <mergeCell ref="Z1:AN1"/>
    <mergeCell ref="B1:V1"/>
    <mergeCell ref="B4:B6"/>
    <mergeCell ref="B7:B33"/>
    <mergeCell ref="B84:B86"/>
    <mergeCell ref="K5:L5"/>
    <mergeCell ref="K4:L4"/>
    <mergeCell ref="N85:O85"/>
    <mergeCell ref="E5:F5"/>
    <mergeCell ref="T5:V5"/>
    <mergeCell ref="T85:V85"/>
    <mergeCell ref="D2:U2"/>
    <mergeCell ref="B34:B72"/>
    <mergeCell ref="B73:B81"/>
    <mergeCell ref="H85:I85"/>
    <mergeCell ref="K85:L85"/>
    <mergeCell ref="Q85:R85"/>
    <mergeCell ref="K84:L84"/>
    <mergeCell ref="Q4:R4"/>
    <mergeCell ref="E4:F4"/>
    <mergeCell ref="H4:I4"/>
    <mergeCell ref="Q5:R5"/>
    <mergeCell ref="Q84:R84"/>
    <mergeCell ref="H5:I5"/>
    <mergeCell ref="N4:O4"/>
    <mergeCell ref="N5:O5"/>
    <mergeCell ref="N84:O84"/>
  </mergeCells>
  <printOptions horizontalCentered="1"/>
  <pageMargins left="3.937007874015748E-2" right="3.937007874015748E-2" top="0.15748031496062992" bottom="0.15748031496062992" header="0.31496062992125984" footer="0.31496062992125984"/>
  <pageSetup scale="70" orientation="portrait" r:id="rId1"/>
  <headerFooter alignWithMargins="0">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7A10-ED6B-43D3-A4F5-EB45BD6DB7D1}">
  <dimension ref="A1:AQ489"/>
  <sheetViews>
    <sheetView view="pageBreakPreview" zoomScaleNormal="115" zoomScaleSheetLayoutView="100" workbookViewId="0">
      <selection sqref="A1:V65536"/>
    </sheetView>
  </sheetViews>
  <sheetFormatPr baseColWidth="10" defaultRowHeight="12.75"/>
  <cols>
    <col min="1" max="1" width="3" style="91" customWidth="1"/>
    <col min="2" max="2" width="5.5703125" style="62" customWidth="1"/>
    <col min="3" max="3" width="1.5703125" style="62" customWidth="1"/>
    <col min="4" max="4" width="58.7109375" style="62" customWidth="1"/>
    <col min="5" max="6" width="4.7109375" style="262" customWidth="1"/>
    <col min="7" max="7" width="0.85546875" style="262" customWidth="1"/>
    <col min="8" max="9" width="4.7109375" style="262" customWidth="1"/>
    <col min="10" max="10" width="0.85546875" style="262" customWidth="1"/>
    <col min="11" max="12" width="4.7109375" style="262" customWidth="1"/>
    <col min="13" max="13" width="0.85546875" style="262" customWidth="1"/>
    <col min="14" max="15" width="4.7109375" style="262" customWidth="1"/>
    <col min="16" max="16" width="0.85546875" style="262" customWidth="1"/>
    <col min="17" max="18" width="4.7109375" style="262" customWidth="1"/>
    <col min="19" max="19" width="0.85546875" style="262" customWidth="1"/>
    <col min="20" max="21" width="4.7109375" style="262" customWidth="1"/>
    <col min="22" max="22" width="6.7109375" style="262" bestFit="1" customWidth="1"/>
    <col min="23" max="24" width="11.42578125" style="62"/>
    <col min="25" max="25" width="4.7109375" style="62" customWidth="1"/>
    <col min="26" max="26" width="5" style="62" customWidth="1"/>
    <col min="27" max="27" width="2.28515625" style="62" customWidth="1"/>
    <col min="28" max="28" width="26" style="62" customWidth="1"/>
    <col min="29" max="29" width="8" style="62" customWidth="1"/>
    <col min="30" max="30" width="1" style="62" customWidth="1"/>
    <col min="31" max="31" width="6.7109375" style="62" customWidth="1"/>
    <col min="32" max="32" width="1" style="62" customWidth="1"/>
    <col min="33" max="33" width="6.7109375" style="62" customWidth="1"/>
    <col min="34" max="34" width="1" style="62" customWidth="1"/>
    <col min="35" max="35" width="6.7109375" style="62" customWidth="1"/>
    <col min="36" max="36" width="1" style="62" customWidth="1"/>
    <col min="37" max="37" width="6.7109375" style="62" customWidth="1"/>
    <col min="38" max="38" width="1" style="62" customWidth="1"/>
    <col min="39" max="39" width="6.7109375" style="62" customWidth="1"/>
    <col min="40" max="40" width="1" style="62" customWidth="1"/>
    <col min="41" max="42" width="6.7109375" style="62" customWidth="1"/>
    <col min="43" max="16384" width="11.42578125" style="62"/>
  </cols>
  <sheetData>
    <row r="1" spans="1:43" ht="12.75" customHeight="1">
      <c r="B1" s="1552" t="s">
        <v>1083</v>
      </c>
      <c r="C1" s="1552"/>
      <c r="D1" s="1552"/>
      <c r="E1" s="1552"/>
      <c r="F1" s="1552"/>
      <c r="G1" s="1552"/>
      <c r="H1" s="1552"/>
      <c r="I1" s="1552"/>
      <c r="J1" s="1552"/>
      <c r="K1" s="1552"/>
      <c r="L1" s="1552"/>
      <c r="M1" s="1552"/>
      <c r="N1" s="1552"/>
      <c r="O1" s="1552"/>
      <c r="P1" s="1552"/>
      <c r="Q1" s="1552"/>
      <c r="R1" s="1552"/>
      <c r="S1" s="1552"/>
      <c r="T1" s="1552"/>
      <c r="U1" s="1552"/>
      <c r="V1" s="1552"/>
      <c r="W1" s="82"/>
      <c r="Z1" s="1552"/>
      <c r="AA1" s="1552"/>
      <c r="AB1" s="1552"/>
      <c r="AC1" s="1552"/>
      <c r="AD1" s="1552"/>
      <c r="AE1" s="1552"/>
      <c r="AF1" s="1552"/>
      <c r="AG1" s="1552"/>
      <c r="AH1" s="1552"/>
      <c r="AI1" s="1552"/>
      <c r="AJ1" s="1552"/>
      <c r="AK1" s="1552"/>
      <c r="AL1" s="1552"/>
      <c r="AM1" s="1552"/>
      <c r="AN1" s="1552"/>
    </row>
    <row r="2" spans="1:43" ht="12.75" customHeight="1">
      <c r="A2" s="313"/>
      <c r="B2" s="107"/>
      <c r="C2" s="399"/>
      <c r="D2" s="1602" t="s">
        <v>74</v>
      </c>
      <c r="E2" s="1602"/>
      <c r="F2" s="1602"/>
      <c r="G2" s="1602"/>
      <c r="H2" s="1602"/>
      <c r="I2" s="1602"/>
      <c r="J2" s="1602"/>
      <c r="K2" s="1602"/>
      <c r="L2" s="1602"/>
      <c r="M2" s="1602"/>
      <c r="N2" s="1602"/>
      <c r="O2" s="1602"/>
      <c r="P2" s="1602"/>
      <c r="Q2" s="1602"/>
      <c r="R2" s="1602"/>
      <c r="S2" s="1602"/>
      <c r="T2" s="1602"/>
      <c r="U2" s="1602"/>
      <c r="W2" s="82"/>
      <c r="X2" s="107"/>
      <c r="Y2" s="107"/>
      <c r="Z2" s="106"/>
      <c r="AP2" s="105"/>
      <c r="AQ2" s="105"/>
    </row>
    <row r="3" spans="1:43" ht="3" customHeight="1">
      <c r="C3" s="163"/>
      <c r="D3" s="163"/>
      <c r="E3" s="91"/>
      <c r="F3" s="91"/>
      <c r="G3" s="91"/>
      <c r="H3" s="91"/>
      <c r="I3" s="91"/>
      <c r="J3" s="91"/>
      <c r="K3" s="91"/>
      <c r="L3" s="91"/>
      <c r="M3" s="91"/>
      <c r="N3" s="91"/>
      <c r="O3" s="91"/>
      <c r="P3" s="1071"/>
      <c r="Q3" s="1071"/>
      <c r="R3" s="1071"/>
      <c r="S3" s="1071"/>
      <c r="T3" s="1071"/>
      <c r="U3" s="312"/>
      <c r="V3" s="312"/>
      <c r="W3" s="82"/>
      <c r="Z3" s="98"/>
    </row>
    <row r="4" spans="1:43" ht="12" customHeight="1">
      <c r="B4" s="1597" t="s">
        <v>32</v>
      </c>
      <c r="C4" s="310"/>
      <c r="D4" s="580"/>
      <c r="E4" s="1595"/>
      <c r="F4" s="1595"/>
      <c r="G4" s="1454"/>
      <c r="H4" s="1595"/>
      <c r="I4" s="1595"/>
      <c r="J4" s="1445"/>
      <c r="K4" s="1595" t="s">
        <v>1071</v>
      </c>
      <c r="L4" s="1595"/>
      <c r="M4" s="1445"/>
      <c r="N4" s="1595" t="s">
        <v>1070</v>
      </c>
      <c r="O4" s="1595"/>
      <c r="P4" s="1445"/>
      <c r="Q4" s="1595"/>
      <c r="R4" s="1595"/>
      <c r="S4" s="1084"/>
      <c r="T4" s="307"/>
      <c r="U4" s="307"/>
      <c r="V4" s="306"/>
      <c r="W4" s="82"/>
      <c r="Z4" s="98"/>
    </row>
    <row r="5" spans="1:43" ht="12" customHeight="1">
      <c r="B5" s="1598"/>
      <c r="C5" s="171" t="s">
        <v>561</v>
      </c>
      <c r="D5" s="170"/>
      <c r="E5" s="1596" t="s">
        <v>345</v>
      </c>
      <c r="F5" s="1596"/>
      <c r="G5" s="1444"/>
      <c r="H5" s="1596" t="s">
        <v>1069</v>
      </c>
      <c r="I5" s="1596"/>
      <c r="J5" s="1443"/>
      <c r="K5" s="1594" t="s">
        <v>1068</v>
      </c>
      <c r="L5" s="1594"/>
      <c r="M5" s="1443"/>
      <c r="N5" s="1594" t="s">
        <v>93</v>
      </c>
      <c r="O5" s="1594"/>
      <c r="P5" s="1443"/>
      <c r="Q5" s="1594" t="s">
        <v>1067</v>
      </c>
      <c r="R5" s="1594"/>
      <c r="S5" s="462"/>
      <c r="T5" s="1600" t="s">
        <v>6</v>
      </c>
      <c r="U5" s="1600"/>
      <c r="V5" s="1601"/>
      <c r="W5" s="82"/>
      <c r="X5" s="91"/>
    </row>
    <row r="6" spans="1:43">
      <c r="B6" s="1599"/>
      <c r="C6" s="163"/>
      <c r="D6" s="162"/>
      <c r="E6" s="301" t="s">
        <v>29</v>
      </c>
      <c r="F6" s="301" t="s">
        <v>30</v>
      </c>
      <c r="G6" s="301"/>
      <c r="H6" s="301" t="s">
        <v>29</v>
      </c>
      <c r="I6" s="301" t="s">
        <v>30</v>
      </c>
      <c r="J6" s="301"/>
      <c r="K6" s="301" t="s">
        <v>29</v>
      </c>
      <c r="L6" s="301" t="s">
        <v>30</v>
      </c>
      <c r="M6" s="301"/>
      <c r="N6" s="301" t="s">
        <v>29</v>
      </c>
      <c r="O6" s="301" t="s">
        <v>30</v>
      </c>
      <c r="P6" s="301"/>
      <c r="Q6" s="301" t="s">
        <v>29</v>
      </c>
      <c r="R6" s="301" t="s">
        <v>30</v>
      </c>
      <c r="S6" s="301"/>
      <c r="T6" s="301" t="s">
        <v>29</v>
      </c>
      <c r="U6" s="301" t="s">
        <v>30</v>
      </c>
      <c r="V6" s="1083" t="s">
        <v>6</v>
      </c>
      <c r="W6" s="82"/>
    </row>
    <row r="7" spans="1:43">
      <c r="B7" s="1581">
        <v>1401</v>
      </c>
      <c r="C7" s="391" t="s">
        <v>12</v>
      </c>
      <c r="D7" s="947"/>
      <c r="E7" s="1453">
        <f>SUM(E8+E11+E15+E20+E27+E30)</f>
        <v>103</v>
      </c>
      <c r="F7" s="1453">
        <f>SUM(F8+F11+F15+F20+F27+F30)</f>
        <v>25</v>
      </c>
      <c r="G7" s="1453"/>
      <c r="H7" s="1453">
        <f>SUM(H8+H11+H15+H20+H27+H30)</f>
        <v>28</v>
      </c>
      <c r="I7" s="1453">
        <f>SUM(I8+I11+I15+I20+I27+I30)</f>
        <v>9</v>
      </c>
      <c r="J7" s="1453"/>
      <c r="K7" s="1453">
        <f>SUM(K8+K11+K15+K20+K27+K30)</f>
        <v>7</v>
      </c>
      <c r="L7" s="1453">
        <f>SUM(L8+L11+L15+L20+L27+L30)</f>
        <v>0</v>
      </c>
      <c r="M7" s="1453"/>
      <c r="N7" s="1453">
        <f>SUM(N8+N11+N15+N20+N27+N30)</f>
        <v>0</v>
      </c>
      <c r="O7" s="1453">
        <f>SUM(O8+O11+O15+O20+O27+O30)</f>
        <v>0</v>
      </c>
      <c r="P7" s="1453"/>
      <c r="Q7" s="1453">
        <f>SUM(Q8+Q11+Q15+Q20+Q27+Q30)</f>
        <v>4</v>
      </c>
      <c r="R7" s="1453">
        <f>SUM(R8+R11+R15+R20+R27+R30)</f>
        <v>5</v>
      </c>
      <c r="S7" s="300"/>
      <c r="T7" s="1453">
        <f t="shared" ref="T7:T38" si="0">SUM(E7+H7+K7+N7+Q7)</f>
        <v>142</v>
      </c>
      <c r="U7" s="1453">
        <f t="shared" ref="U7:U38" si="1">SUM(F7+I7+L7+O7+R7)</f>
        <v>39</v>
      </c>
      <c r="V7" s="1050">
        <f>SUM(T7+U7)</f>
        <v>181</v>
      </c>
      <c r="W7" s="515"/>
    </row>
    <row r="8" spans="1:43" ht="12.95" customHeight="1">
      <c r="B8" s="1582"/>
      <c r="C8" s="513" t="s">
        <v>13</v>
      </c>
      <c r="D8" s="310"/>
      <c r="E8" s="1075">
        <f>SUM(E9:E10)</f>
        <v>23</v>
      </c>
      <c r="F8" s="1075">
        <f>SUM(F9:F10)</f>
        <v>4</v>
      </c>
      <c r="G8" s="1075"/>
      <c r="H8" s="1075">
        <f>SUM(H9:H10)</f>
        <v>5</v>
      </c>
      <c r="I8" s="1075">
        <f>SUM(I9:I10)</f>
        <v>2</v>
      </c>
      <c r="J8" s="1075"/>
      <c r="K8" s="1075">
        <f>SUM(K9:K10)</f>
        <v>0</v>
      </c>
      <c r="L8" s="1075">
        <f>SUM(L9:L10)</f>
        <v>0</v>
      </c>
      <c r="M8" s="1075"/>
      <c r="N8" s="1075">
        <f>SUM(N9:N10)</f>
        <v>0</v>
      </c>
      <c r="O8" s="1075">
        <f>SUM(O9:O10)</f>
        <v>0</v>
      </c>
      <c r="P8" s="1075"/>
      <c r="Q8" s="1075">
        <f>SUM(Q9:Q10)</f>
        <v>0</v>
      </c>
      <c r="R8" s="1075">
        <f>SUM(R9:R10)</f>
        <v>0</v>
      </c>
      <c r="S8" s="1069"/>
      <c r="T8" s="577">
        <f t="shared" si="0"/>
        <v>28</v>
      </c>
      <c r="U8" s="577">
        <f t="shared" si="1"/>
        <v>6</v>
      </c>
      <c r="V8" s="576">
        <f t="shared" ref="V8:V39" si="2">SUM(T8:U8)</f>
        <v>34</v>
      </c>
      <c r="W8" s="1342"/>
      <c r="X8" s="82"/>
    </row>
    <row r="9" spans="1:43" ht="12.95" customHeight="1">
      <c r="B9" s="1578"/>
      <c r="C9" s="479"/>
      <c r="D9" s="66" t="s">
        <v>249</v>
      </c>
      <c r="E9" s="265">
        <v>23</v>
      </c>
      <c r="F9" s="265">
        <v>4</v>
      </c>
      <c r="G9" s="265"/>
      <c r="H9" s="265">
        <v>5</v>
      </c>
      <c r="I9" s="265">
        <v>2</v>
      </c>
      <c r="J9" s="265"/>
      <c r="K9" s="265">
        <v>0</v>
      </c>
      <c r="L9" s="265">
        <v>0</v>
      </c>
      <c r="M9" s="265"/>
      <c r="N9" s="265">
        <v>0</v>
      </c>
      <c r="O9" s="265">
        <v>0</v>
      </c>
      <c r="P9" s="265"/>
      <c r="Q9" s="265">
        <v>0</v>
      </c>
      <c r="R9" s="265">
        <v>0</v>
      </c>
      <c r="S9" s="265"/>
      <c r="T9" s="279">
        <f t="shared" si="0"/>
        <v>28</v>
      </c>
      <c r="U9" s="279">
        <f t="shared" si="1"/>
        <v>6</v>
      </c>
      <c r="V9" s="281">
        <f t="shared" si="2"/>
        <v>34</v>
      </c>
      <c r="W9" s="154"/>
      <c r="X9" s="82"/>
    </row>
    <row r="10" spans="1:43" ht="12.95" customHeight="1">
      <c r="B10" s="1582"/>
      <c r="C10" s="1452"/>
      <c r="D10" s="13" t="s">
        <v>600</v>
      </c>
      <c r="E10" s="265">
        <v>0</v>
      </c>
      <c r="F10" s="265">
        <v>0</v>
      </c>
      <c r="G10" s="265"/>
      <c r="H10" s="265">
        <v>0</v>
      </c>
      <c r="I10" s="265">
        <v>0</v>
      </c>
      <c r="J10" s="265"/>
      <c r="K10" s="265">
        <v>0</v>
      </c>
      <c r="L10" s="265">
        <v>0</v>
      </c>
      <c r="M10" s="265"/>
      <c r="N10" s="265">
        <v>0</v>
      </c>
      <c r="O10" s="265">
        <v>0</v>
      </c>
      <c r="P10" s="265"/>
      <c r="Q10" s="265">
        <v>0</v>
      </c>
      <c r="R10" s="265">
        <v>0</v>
      </c>
      <c r="S10" s="265"/>
      <c r="T10" s="279">
        <f t="shared" si="0"/>
        <v>0</v>
      </c>
      <c r="U10" s="279">
        <f t="shared" si="1"/>
        <v>0</v>
      </c>
      <c r="V10" s="281">
        <f t="shared" si="2"/>
        <v>0</v>
      </c>
      <c r="W10" s="1177"/>
      <c r="X10" s="82"/>
    </row>
    <row r="11" spans="1:43" ht="12.95" customHeight="1">
      <c r="B11" s="1582"/>
      <c r="C11" s="484" t="s">
        <v>14</v>
      </c>
      <c r="D11" s="98"/>
      <c r="E11" s="1058">
        <f>SUM(E12:E14)</f>
        <v>43</v>
      </c>
      <c r="F11" s="1058">
        <f>SUM(F12:F14)</f>
        <v>6</v>
      </c>
      <c r="G11" s="1058"/>
      <c r="H11" s="1058">
        <f>SUM(H12:H14)</f>
        <v>0</v>
      </c>
      <c r="I11" s="1058">
        <f>SUM(I12:I14)</f>
        <v>0</v>
      </c>
      <c r="J11" s="1058"/>
      <c r="K11" s="1058">
        <f>SUM(K12:K14)</f>
        <v>1</v>
      </c>
      <c r="L11" s="1058">
        <f>SUM(L12:L14)</f>
        <v>0</v>
      </c>
      <c r="M11" s="1058"/>
      <c r="N11" s="1058">
        <f>SUM(N12:N14)</f>
        <v>0</v>
      </c>
      <c r="O11" s="1058">
        <f>SUM(O12:O14)</f>
        <v>0</v>
      </c>
      <c r="P11" s="1058"/>
      <c r="Q11" s="1058">
        <f>SUM(Q12:Q14)</f>
        <v>0</v>
      </c>
      <c r="R11" s="1058">
        <f>SUM(R12:R14)</f>
        <v>0</v>
      </c>
      <c r="S11" s="91"/>
      <c r="T11" s="1042">
        <f t="shared" si="0"/>
        <v>44</v>
      </c>
      <c r="U11" s="1042">
        <f t="shared" si="1"/>
        <v>6</v>
      </c>
      <c r="V11" s="565">
        <f t="shared" si="2"/>
        <v>50</v>
      </c>
      <c r="W11" s="1177"/>
      <c r="X11" s="82"/>
    </row>
    <row r="12" spans="1:43" ht="12.95" customHeight="1">
      <c r="B12" s="1582"/>
      <c r="C12" s="479"/>
      <c r="D12" s="98" t="s">
        <v>259</v>
      </c>
      <c r="E12" s="91">
        <v>28</v>
      </c>
      <c r="F12" s="91">
        <v>3</v>
      </c>
      <c r="G12" s="91"/>
      <c r="H12" s="91">
        <v>0</v>
      </c>
      <c r="I12" s="91">
        <v>0</v>
      </c>
      <c r="J12" s="91"/>
      <c r="K12" s="91">
        <v>1</v>
      </c>
      <c r="L12" s="91">
        <v>0</v>
      </c>
      <c r="M12" s="91"/>
      <c r="N12" s="91">
        <v>0</v>
      </c>
      <c r="O12" s="91">
        <v>0</v>
      </c>
      <c r="P12" s="91"/>
      <c r="Q12" s="91">
        <v>0</v>
      </c>
      <c r="R12" s="91">
        <v>0</v>
      </c>
      <c r="S12" s="91"/>
      <c r="T12" s="279">
        <f t="shared" si="0"/>
        <v>29</v>
      </c>
      <c r="U12" s="279">
        <f t="shared" si="1"/>
        <v>3</v>
      </c>
      <c r="V12" s="281">
        <f t="shared" si="2"/>
        <v>32</v>
      </c>
      <c r="W12" s="178"/>
      <c r="X12" s="82"/>
    </row>
    <row r="13" spans="1:43" ht="12.95" customHeight="1">
      <c r="B13" s="1582"/>
      <c r="C13" s="479"/>
      <c r="D13" s="98" t="s">
        <v>1082</v>
      </c>
      <c r="E13" s="91">
        <v>4</v>
      </c>
      <c r="F13" s="91">
        <v>0</v>
      </c>
      <c r="G13" s="91"/>
      <c r="H13" s="91">
        <v>0</v>
      </c>
      <c r="I13" s="91">
        <v>0</v>
      </c>
      <c r="J13" s="91"/>
      <c r="K13" s="91">
        <v>0</v>
      </c>
      <c r="L13" s="91">
        <v>0</v>
      </c>
      <c r="M13" s="91"/>
      <c r="N13" s="91">
        <v>0</v>
      </c>
      <c r="O13" s="91">
        <v>0</v>
      </c>
      <c r="P13" s="91"/>
      <c r="Q13" s="91">
        <v>0</v>
      </c>
      <c r="R13" s="91">
        <v>0</v>
      </c>
      <c r="S13" s="91"/>
      <c r="T13" s="279">
        <f t="shared" si="0"/>
        <v>4</v>
      </c>
      <c r="U13" s="279">
        <f t="shared" si="1"/>
        <v>0</v>
      </c>
      <c r="V13" s="281">
        <f t="shared" si="2"/>
        <v>4</v>
      </c>
      <c r="W13" s="178"/>
      <c r="X13" s="82"/>
    </row>
    <row r="14" spans="1:43" ht="12.95" customHeight="1">
      <c r="B14" s="1582"/>
      <c r="C14" s="479"/>
      <c r="D14" s="98" t="s">
        <v>258</v>
      </c>
      <c r="E14" s="91">
        <v>11</v>
      </c>
      <c r="F14" s="91">
        <v>3</v>
      </c>
      <c r="G14" s="91"/>
      <c r="H14" s="91">
        <v>0</v>
      </c>
      <c r="I14" s="91">
        <v>0</v>
      </c>
      <c r="J14" s="91"/>
      <c r="K14" s="91">
        <v>0</v>
      </c>
      <c r="L14" s="91">
        <v>0</v>
      </c>
      <c r="M14" s="91"/>
      <c r="N14" s="91">
        <v>0</v>
      </c>
      <c r="O14" s="91">
        <v>0</v>
      </c>
      <c r="P14" s="91"/>
      <c r="Q14" s="91">
        <v>0</v>
      </c>
      <c r="R14" s="91">
        <v>0</v>
      </c>
      <c r="S14" s="91"/>
      <c r="T14" s="279">
        <f t="shared" si="0"/>
        <v>11</v>
      </c>
      <c r="U14" s="279">
        <f t="shared" si="1"/>
        <v>3</v>
      </c>
      <c r="V14" s="281">
        <f t="shared" si="2"/>
        <v>14</v>
      </c>
      <c r="W14" s="154"/>
      <c r="X14" s="82"/>
    </row>
    <row r="15" spans="1:43" ht="12.95" customHeight="1">
      <c r="B15" s="1582"/>
      <c r="C15" s="484" t="s">
        <v>15</v>
      </c>
      <c r="D15" s="98"/>
      <c r="E15" s="1058">
        <f>SUM(E16:E19)</f>
        <v>23</v>
      </c>
      <c r="F15" s="1058">
        <f>SUM(F16:F19)</f>
        <v>6</v>
      </c>
      <c r="G15" s="1058"/>
      <c r="H15" s="1058">
        <f>SUM(H16:H19)</f>
        <v>14</v>
      </c>
      <c r="I15" s="1058">
        <f>SUM(I16:I19)</f>
        <v>2</v>
      </c>
      <c r="J15" s="1058"/>
      <c r="K15" s="1058">
        <f>SUM(K16:K19)</f>
        <v>6</v>
      </c>
      <c r="L15" s="1058">
        <f>SUM(L16:L19)</f>
        <v>0</v>
      </c>
      <c r="M15" s="1058"/>
      <c r="N15" s="1058">
        <f>SUM(N16:N19)</f>
        <v>0</v>
      </c>
      <c r="O15" s="1058">
        <f>SUM(O16:O19)</f>
        <v>0</v>
      </c>
      <c r="P15" s="1058"/>
      <c r="Q15" s="1058">
        <f>SUM(Q16:Q19)</f>
        <v>0</v>
      </c>
      <c r="R15" s="1058">
        <f>SUM(R16:R19)</f>
        <v>0</v>
      </c>
      <c r="S15" s="91"/>
      <c r="T15" s="1042">
        <f t="shared" si="0"/>
        <v>43</v>
      </c>
      <c r="U15" s="1042">
        <f t="shared" si="1"/>
        <v>8</v>
      </c>
      <c r="V15" s="565">
        <f t="shared" si="2"/>
        <v>51</v>
      </c>
      <c r="W15" s="1177"/>
      <c r="X15" s="82"/>
    </row>
    <row r="16" spans="1:43" ht="12.95" customHeight="1">
      <c r="B16" s="1582"/>
      <c r="C16" s="484"/>
      <c r="D16" s="98" t="s">
        <v>257</v>
      </c>
      <c r="E16" s="91">
        <v>0</v>
      </c>
      <c r="F16" s="91">
        <v>0</v>
      </c>
      <c r="G16" s="91"/>
      <c r="H16" s="91">
        <v>0</v>
      </c>
      <c r="I16" s="91">
        <v>0</v>
      </c>
      <c r="J16" s="91"/>
      <c r="K16" s="91">
        <v>0</v>
      </c>
      <c r="L16" s="91">
        <v>0</v>
      </c>
      <c r="M16" s="91"/>
      <c r="N16" s="91">
        <v>0</v>
      </c>
      <c r="O16" s="91">
        <v>0</v>
      </c>
      <c r="P16" s="91"/>
      <c r="Q16" s="91">
        <v>0</v>
      </c>
      <c r="R16" s="91">
        <v>0</v>
      </c>
      <c r="S16" s="91"/>
      <c r="T16" s="279">
        <f t="shared" si="0"/>
        <v>0</v>
      </c>
      <c r="U16" s="279">
        <f t="shared" si="1"/>
        <v>0</v>
      </c>
      <c r="V16" s="281">
        <f t="shared" si="2"/>
        <v>0</v>
      </c>
      <c r="W16" s="178"/>
      <c r="X16" s="82"/>
    </row>
    <row r="17" spans="1:24" ht="12.95" customHeight="1">
      <c r="B17" s="1582"/>
      <c r="C17" s="479"/>
      <c r="D17" s="98" t="s">
        <v>256</v>
      </c>
      <c r="E17" s="91">
        <v>22</v>
      </c>
      <c r="F17" s="91">
        <v>6</v>
      </c>
      <c r="G17" s="91"/>
      <c r="H17" s="91">
        <v>9</v>
      </c>
      <c r="I17" s="91">
        <v>1</v>
      </c>
      <c r="J17" s="91"/>
      <c r="K17" s="91">
        <v>4</v>
      </c>
      <c r="L17" s="91">
        <v>0</v>
      </c>
      <c r="M17" s="91"/>
      <c r="N17" s="91">
        <v>0</v>
      </c>
      <c r="O17" s="91">
        <v>0</v>
      </c>
      <c r="P17" s="91"/>
      <c r="Q17" s="91">
        <v>0</v>
      </c>
      <c r="R17" s="91">
        <v>0</v>
      </c>
      <c r="S17" s="91"/>
      <c r="T17" s="279">
        <f t="shared" si="0"/>
        <v>35</v>
      </c>
      <c r="U17" s="279">
        <f t="shared" si="1"/>
        <v>7</v>
      </c>
      <c r="V17" s="281">
        <f t="shared" si="2"/>
        <v>42</v>
      </c>
      <c r="W17" s="1438"/>
      <c r="X17" s="82"/>
    </row>
    <row r="18" spans="1:24" ht="12.95" customHeight="1">
      <c r="B18" s="1582"/>
      <c r="C18" s="479"/>
      <c r="D18" s="98" t="s">
        <v>1081</v>
      </c>
      <c r="E18" s="91">
        <v>0</v>
      </c>
      <c r="F18" s="91">
        <v>0</v>
      </c>
      <c r="G18" s="91"/>
      <c r="H18" s="91">
        <v>3</v>
      </c>
      <c r="I18" s="91">
        <v>1</v>
      </c>
      <c r="J18" s="91"/>
      <c r="K18" s="91">
        <v>0</v>
      </c>
      <c r="L18" s="91">
        <v>0</v>
      </c>
      <c r="M18" s="91"/>
      <c r="N18" s="91">
        <v>0</v>
      </c>
      <c r="O18" s="91">
        <v>0</v>
      </c>
      <c r="P18" s="91"/>
      <c r="Q18" s="91">
        <v>0</v>
      </c>
      <c r="R18" s="91">
        <v>0</v>
      </c>
      <c r="S18" s="91"/>
      <c r="T18" s="279">
        <f t="shared" si="0"/>
        <v>3</v>
      </c>
      <c r="U18" s="279">
        <f t="shared" si="1"/>
        <v>1</v>
      </c>
      <c r="V18" s="281">
        <f t="shared" si="2"/>
        <v>4</v>
      </c>
      <c r="W18" s="1287"/>
      <c r="X18" s="82"/>
    </row>
    <row r="19" spans="1:24" ht="12.95" customHeight="1">
      <c r="B19" s="1582"/>
      <c r="C19" s="479"/>
      <c r="D19" s="98" t="s">
        <v>1080</v>
      </c>
      <c r="E19" s="91">
        <v>1</v>
      </c>
      <c r="F19" s="91">
        <v>0</v>
      </c>
      <c r="G19" s="91"/>
      <c r="H19" s="91">
        <v>2</v>
      </c>
      <c r="I19" s="91">
        <v>0</v>
      </c>
      <c r="J19" s="91"/>
      <c r="K19" s="91">
        <v>2</v>
      </c>
      <c r="L19" s="91">
        <v>0</v>
      </c>
      <c r="M19" s="91"/>
      <c r="N19" s="91">
        <v>0</v>
      </c>
      <c r="O19" s="91">
        <v>0</v>
      </c>
      <c r="P19" s="91"/>
      <c r="Q19" s="91">
        <v>0</v>
      </c>
      <c r="R19" s="91">
        <v>0</v>
      </c>
      <c r="S19" s="91"/>
      <c r="T19" s="279">
        <f t="shared" si="0"/>
        <v>5</v>
      </c>
      <c r="U19" s="279">
        <f t="shared" si="1"/>
        <v>0</v>
      </c>
      <c r="V19" s="281">
        <f t="shared" si="2"/>
        <v>5</v>
      </c>
      <c r="W19" s="1287"/>
      <c r="X19" s="82"/>
    </row>
    <row r="20" spans="1:24" ht="12.95" customHeight="1">
      <c r="B20" s="1582"/>
      <c r="C20" s="512" t="s">
        <v>36</v>
      </c>
      <c r="D20" s="156"/>
      <c r="E20" s="313">
        <f>SUM(E21:E26)</f>
        <v>2</v>
      </c>
      <c r="F20" s="313">
        <f>SUM(F21:F26)</f>
        <v>2</v>
      </c>
      <c r="G20" s="313"/>
      <c r="H20" s="313">
        <f>SUM(H21:H26)</f>
        <v>0</v>
      </c>
      <c r="I20" s="313">
        <f>SUM(I21:I26)</f>
        <v>2</v>
      </c>
      <c r="J20" s="313"/>
      <c r="K20" s="313">
        <f>SUM(K21:K26)</f>
        <v>0</v>
      </c>
      <c r="L20" s="313">
        <f>SUM(L21:L26)</f>
        <v>0</v>
      </c>
      <c r="M20" s="313"/>
      <c r="N20" s="313">
        <f>SUM(N21:N26)</f>
        <v>0</v>
      </c>
      <c r="O20" s="313">
        <f>SUM(O21:O26)</f>
        <v>0</v>
      </c>
      <c r="P20" s="313"/>
      <c r="Q20" s="313">
        <f>SUM(Q21:Q26)</f>
        <v>1</v>
      </c>
      <c r="R20" s="313">
        <f>SUM(R21:R26)</f>
        <v>0</v>
      </c>
      <c r="S20" s="313"/>
      <c r="T20" s="1042">
        <f t="shared" si="0"/>
        <v>3</v>
      </c>
      <c r="U20" s="1042">
        <f t="shared" si="1"/>
        <v>4</v>
      </c>
      <c r="V20" s="565">
        <f t="shared" si="2"/>
        <v>7</v>
      </c>
      <c r="W20" s="156"/>
      <c r="X20" s="82"/>
    </row>
    <row r="21" spans="1:24" ht="12.95" customHeight="1">
      <c r="B21" s="1582"/>
      <c r="C21" s="479"/>
      <c r="D21" s="98" t="s">
        <v>250</v>
      </c>
      <c r="E21" s="91">
        <v>2</v>
      </c>
      <c r="F21" s="91">
        <v>0</v>
      </c>
      <c r="G21" s="91"/>
      <c r="H21" s="91">
        <v>0</v>
      </c>
      <c r="I21" s="91">
        <v>1</v>
      </c>
      <c r="J21" s="91"/>
      <c r="K21" s="91">
        <v>0</v>
      </c>
      <c r="L21" s="91">
        <v>0</v>
      </c>
      <c r="M21" s="91"/>
      <c r="N21" s="91">
        <v>0</v>
      </c>
      <c r="O21" s="91">
        <v>0</v>
      </c>
      <c r="P21" s="91"/>
      <c r="Q21" s="91">
        <v>1</v>
      </c>
      <c r="R21" s="91">
        <v>0</v>
      </c>
      <c r="S21" s="91"/>
      <c r="T21" s="279">
        <f t="shared" si="0"/>
        <v>3</v>
      </c>
      <c r="U21" s="279">
        <f t="shared" si="1"/>
        <v>1</v>
      </c>
      <c r="V21" s="281">
        <f t="shared" si="2"/>
        <v>4</v>
      </c>
      <c r="W21" s="1438"/>
      <c r="X21" s="82"/>
    </row>
    <row r="22" spans="1:24" ht="12.95" customHeight="1">
      <c r="B22" s="1582"/>
      <c r="C22" s="479"/>
      <c r="D22" s="98" t="s">
        <v>255</v>
      </c>
      <c r="E22" s="91">
        <v>0</v>
      </c>
      <c r="F22" s="91">
        <v>0</v>
      </c>
      <c r="G22" s="91"/>
      <c r="H22" s="91">
        <v>0</v>
      </c>
      <c r="I22" s="91">
        <v>0</v>
      </c>
      <c r="J22" s="91"/>
      <c r="K22" s="91">
        <v>0</v>
      </c>
      <c r="L22" s="91">
        <v>0</v>
      </c>
      <c r="M22" s="91"/>
      <c r="N22" s="91">
        <v>0</v>
      </c>
      <c r="O22" s="91">
        <v>0</v>
      </c>
      <c r="P22" s="91"/>
      <c r="Q22" s="91">
        <v>0</v>
      </c>
      <c r="R22" s="91">
        <v>0</v>
      </c>
      <c r="S22" s="91"/>
      <c r="T22" s="279">
        <f t="shared" si="0"/>
        <v>0</v>
      </c>
      <c r="U22" s="279">
        <f t="shared" si="1"/>
        <v>0</v>
      </c>
      <c r="V22" s="281">
        <f t="shared" si="2"/>
        <v>0</v>
      </c>
      <c r="W22" s="1438"/>
      <c r="X22" s="82"/>
    </row>
    <row r="23" spans="1:24" ht="12.95" customHeight="1">
      <c r="B23" s="1582"/>
      <c r="C23" s="479"/>
      <c r="D23" s="98" t="s">
        <v>265</v>
      </c>
      <c r="E23" s="91">
        <v>0</v>
      </c>
      <c r="F23" s="91">
        <v>0</v>
      </c>
      <c r="G23" s="91"/>
      <c r="H23" s="91">
        <v>0</v>
      </c>
      <c r="I23" s="91">
        <v>1</v>
      </c>
      <c r="J23" s="91"/>
      <c r="K23" s="91">
        <v>0</v>
      </c>
      <c r="L23" s="91">
        <v>0</v>
      </c>
      <c r="M23" s="91"/>
      <c r="N23" s="91">
        <v>0</v>
      </c>
      <c r="O23" s="91">
        <v>0</v>
      </c>
      <c r="P23" s="91"/>
      <c r="Q23" s="91">
        <v>0</v>
      </c>
      <c r="R23" s="91">
        <v>0</v>
      </c>
      <c r="S23" s="91"/>
      <c r="T23" s="279">
        <f t="shared" si="0"/>
        <v>0</v>
      </c>
      <c r="U23" s="279">
        <f t="shared" si="1"/>
        <v>1</v>
      </c>
      <c r="V23" s="281">
        <f t="shared" si="2"/>
        <v>1</v>
      </c>
      <c r="W23" s="1438"/>
      <c r="X23" s="82"/>
    </row>
    <row r="24" spans="1:24" ht="12.95" customHeight="1">
      <c r="B24" s="1582"/>
      <c r="C24" s="479"/>
      <c r="D24" s="98" t="s">
        <v>253</v>
      </c>
      <c r="E24" s="91">
        <v>0</v>
      </c>
      <c r="F24" s="91">
        <v>2</v>
      </c>
      <c r="G24" s="91"/>
      <c r="H24" s="91">
        <v>0</v>
      </c>
      <c r="I24" s="91">
        <v>0</v>
      </c>
      <c r="J24" s="91"/>
      <c r="K24" s="91">
        <v>0</v>
      </c>
      <c r="L24" s="91">
        <v>0</v>
      </c>
      <c r="M24" s="91"/>
      <c r="N24" s="91">
        <v>0</v>
      </c>
      <c r="O24" s="91">
        <v>0</v>
      </c>
      <c r="P24" s="91"/>
      <c r="Q24" s="91">
        <v>0</v>
      </c>
      <c r="R24" s="91">
        <v>0</v>
      </c>
      <c r="S24" s="91"/>
      <c r="T24" s="279">
        <f t="shared" si="0"/>
        <v>0</v>
      </c>
      <c r="U24" s="279">
        <f t="shared" si="1"/>
        <v>2</v>
      </c>
      <c r="V24" s="281">
        <f t="shared" si="2"/>
        <v>2</v>
      </c>
      <c r="W24" s="1438"/>
      <c r="X24" s="82"/>
    </row>
    <row r="25" spans="1:24" ht="12" customHeight="1">
      <c r="B25" s="1582"/>
      <c r="C25" s="479"/>
      <c r="D25" s="98" t="s">
        <v>252</v>
      </c>
      <c r="E25" s="265">
        <v>0</v>
      </c>
      <c r="F25" s="265">
        <v>0</v>
      </c>
      <c r="G25" s="265"/>
      <c r="H25" s="265">
        <v>0</v>
      </c>
      <c r="I25" s="265">
        <v>0</v>
      </c>
      <c r="J25" s="265"/>
      <c r="K25" s="265">
        <v>0</v>
      </c>
      <c r="L25" s="265">
        <v>0</v>
      </c>
      <c r="M25" s="265"/>
      <c r="N25" s="265">
        <v>0</v>
      </c>
      <c r="O25" s="265">
        <v>0</v>
      </c>
      <c r="P25" s="265"/>
      <c r="Q25" s="265">
        <v>0</v>
      </c>
      <c r="R25" s="265">
        <v>0</v>
      </c>
      <c r="S25" s="91"/>
      <c r="T25" s="279">
        <f t="shared" si="0"/>
        <v>0</v>
      </c>
      <c r="U25" s="279">
        <f t="shared" si="1"/>
        <v>0</v>
      </c>
      <c r="V25" s="281">
        <f t="shared" si="2"/>
        <v>0</v>
      </c>
      <c r="W25" s="1438"/>
      <c r="X25" s="82"/>
    </row>
    <row r="26" spans="1:24" ht="12" customHeight="1">
      <c r="B26" s="1582"/>
      <c r="C26" s="479"/>
      <c r="D26" s="98" t="s">
        <v>251</v>
      </c>
      <c r="E26" s="265">
        <v>0</v>
      </c>
      <c r="F26" s="265">
        <v>0</v>
      </c>
      <c r="G26" s="265"/>
      <c r="H26" s="265">
        <v>0</v>
      </c>
      <c r="I26" s="265">
        <v>0</v>
      </c>
      <c r="J26" s="265"/>
      <c r="K26" s="265">
        <v>0</v>
      </c>
      <c r="L26" s="265">
        <v>0</v>
      </c>
      <c r="M26" s="265"/>
      <c r="N26" s="265">
        <v>0</v>
      </c>
      <c r="O26" s="265">
        <v>0</v>
      </c>
      <c r="P26" s="265"/>
      <c r="Q26" s="265">
        <v>0</v>
      </c>
      <c r="R26" s="265">
        <v>0</v>
      </c>
      <c r="S26" s="91"/>
      <c r="T26" s="279">
        <f t="shared" si="0"/>
        <v>0</v>
      </c>
      <c r="U26" s="279">
        <f t="shared" si="1"/>
        <v>0</v>
      </c>
      <c r="V26" s="281">
        <f t="shared" si="2"/>
        <v>0</v>
      </c>
      <c r="W26" s="1438"/>
      <c r="X26" s="82"/>
    </row>
    <row r="27" spans="1:24" ht="12" customHeight="1">
      <c r="B27" s="1582"/>
      <c r="C27" s="512" t="s">
        <v>37</v>
      </c>
      <c r="D27" s="98"/>
      <c r="E27" s="1422">
        <f>SUM(E28:E29)</f>
        <v>8</v>
      </c>
      <c r="F27" s="1422">
        <f>SUM(F28:F29)</f>
        <v>5</v>
      </c>
      <c r="G27" s="1422"/>
      <c r="H27" s="1422">
        <f>SUM(H28:H29)</f>
        <v>0</v>
      </c>
      <c r="I27" s="1422">
        <f>SUM(I28:I29)</f>
        <v>0</v>
      </c>
      <c r="J27" s="1422"/>
      <c r="K27" s="1422">
        <f>SUM(K28:K29)</f>
        <v>0</v>
      </c>
      <c r="L27" s="1422">
        <f>SUM(L28:L29)</f>
        <v>0</v>
      </c>
      <c r="M27" s="1422"/>
      <c r="N27" s="1422">
        <f>SUM(N28:N29)</f>
        <v>0</v>
      </c>
      <c r="O27" s="1422">
        <f>SUM(O28:O29)</f>
        <v>0</v>
      </c>
      <c r="P27" s="1422"/>
      <c r="Q27" s="1422">
        <f>SUM(Q28:Q29)</f>
        <v>0</v>
      </c>
      <c r="R27" s="1422">
        <f>SUM(R28:R29)</f>
        <v>1</v>
      </c>
      <c r="S27" s="910"/>
      <c r="T27" s="1450">
        <f t="shared" si="0"/>
        <v>8</v>
      </c>
      <c r="U27" s="1450">
        <f t="shared" si="1"/>
        <v>6</v>
      </c>
      <c r="V27" s="1449">
        <f t="shared" si="2"/>
        <v>14</v>
      </c>
      <c r="W27" s="1177"/>
      <c r="X27" s="82"/>
    </row>
    <row r="28" spans="1:24" ht="12" customHeight="1">
      <c r="B28" s="1582"/>
      <c r="C28" s="479"/>
      <c r="D28" s="98" t="s">
        <v>250</v>
      </c>
      <c r="E28" s="91">
        <v>4</v>
      </c>
      <c r="F28" s="91">
        <v>0</v>
      </c>
      <c r="G28" s="91"/>
      <c r="H28" s="91">
        <v>0</v>
      </c>
      <c r="I28" s="91">
        <v>0</v>
      </c>
      <c r="J28" s="91"/>
      <c r="K28" s="91">
        <v>0</v>
      </c>
      <c r="L28" s="91">
        <v>0</v>
      </c>
      <c r="M28" s="91"/>
      <c r="N28" s="91">
        <v>0</v>
      </c>
      <c r="O28" s="91">
        <v>0</v>
      </c>
      <c r="P28" s="91"/>
      <c r="Q28" s="91">
        <v>0</v>
      </c>
      <c r="R28" s="91">
        <v>1</v>
      </c>
      <c r="S28" s="91"/>
      <c r="T28" s="279">
        <f t="shared" si="0"/>
        <v>4</v>
      </c>
      <c r="U28" s="279">
        <f t="shared" si="1"/>
        <v>1</v>
      </c>
      <c r="V28" s="281">
        <f t="shared" si="2"/>
        <v>5</v>
      </c>
      <c r="W28" s="1438"/>
      <c r="X28" s="82"/>
    </row>
    <row r="29" spans="1:24" ht="12" customHeight="1">
      <c r="B29" s="1582"/>
      <c r="C29" s="479"/>
      <c r="D29" s="13" t="s">
        <v>249</v>
      </c>
      <c r="E29" s="265">
        <v>4</v>
      </c>
      <c r="F29" s="265">
        <v>5</v>
      </c>
      <c r="G29" s="265"/>
      <c r="H29" s="265">
        <v>0</v>
      </c>
      <c r="I29" s="265">
        <v>0</v>
      </c>
      <c r="J29" s="265"/>
      <c r="K29" s="265">
        <v>0</v>
      </c>
      <c r="L29" s="265">
        <v>0</v>
      </c>
      <c r="M29" s="265"/>
      <c r="N29" s="265">
        <v>0</v>
      </c>
      <c r="O29" s="265">
        <v>0</v>
      </c>
      <c r="P29" s="265"/>
      <c r="Q29" s="265">
        <v>0</v>
      </c>
      <c r="R29" s="265">
        <v>0</v>
      </c>
      <c r="S29" s="209"/>
      <c r="T29" s="279">
        <f t="shared" si="0"/>
        <v>4</v>
      </c>
      <c r="U29" s="279">
        <f t="shared" si="1"/>
        <v>5</v>
      </c>
      <c r="V29" s="281">
        <f t="shared" si="2"/>
        <v>9</v>
      </c>
      <c r="W29" s="1177"/>
      <c r="X29" s="82"/>
    </row>
    <row r="30" spans="1:24" ht="12" customHeight="1">
      <c r="B30" s="1582"/>
      <c r="C30" s="484" t="s">
        <v>1079</v>
      </c>
      <c r="D30" s="98"/>
      <c r="E30" s="1058">
        <f>SUM(E31)</f>
        <v>4</v>
      </c>
      <c r="F30" s="1058">
        <f>SUM(F31)</f>
        <v>2</v>
      </c>
      <c r="G30" s="1058"/>
      <c r="H30" s="1058">
        <f>SUM(H31)</f>
        <v>9</v>
      </c>
      <c r="I30" s="1058">
        <f>SUM(I31)</f>
        <v>3</v>
      </c>
      <c r="J30" s="1058"/>
      <c r="K30" s="1058">
        <f>SUM(K31)</f>
        <v>0</v>
      </c>
      <c r="L30" s="1058">
        <f>SUM(L31)</f>
        <v>0</v>
      </c>
      <c r="M30" s="1058"/>
      <c r="N30" s="1058">
        <f>SUM(N31)</f>
        <v>0</v>
      </c>
      <c r="O30" s="1058">
        <f>SUM(O31)</f>
        <v>0</v>
      </c>
      <c r="P30" s="1058"/>
      <c r="Q30" s="1058">
        <f>SUM(Q31)</f>
        <v>3</v>
      </c>
      <c r="R30" s="1058">
        <f>SUM(R31)</f>
        <v>4</v>
      </c>
      <c r="S30" s="91"/>
      <c r="T30" s="1042">
        <f t="shared" si="0"/>
        <v>16</v>
      </c>
      <c r="U30" s="1042">
        <f t="shared" si="1"/>
        <v>9</v>
      </c>
      <c r="V30" s="565">
        <f t="shared" si="2"/>
        <v>25</v>
      </c>
      <c r="W30" s="1287"/>
      <c r="X30" s="82"/>
    </row>
    <row r="31" spans="1:24" s="12" customFormat="1" ht="12" customHeight="1">
      <c r="A31" s="209"/>
      <c r="B31" s="1582"/>
      <c r="C31" s="1452"/>
      <c r="D31" s="13" t="s">
        <v>248</v>
      </c>
      <c r="E31" s="265">
        <v>4</v>
      </c>
      <c r="F31" s="265">
        <v>2</v>
      </c>
      <c r="G31" s="265"/>
      <c r="H31" s="265">
        <v>9</v>
      </c>
      <c r="I31" s="265">
        <v>3</v>
      </c>
      <c r="J31" s="265"/>
      <c r="K31" s="265">
        <v>0</v>
      </c>
      <c r="L31" s="265">
        <v>0</v>
      </c>
      <c r="M31" s="265"/>
      <c r="N31" s="265">
        <v>0</v>
      </c>
      <c r="O31" s="265">
        <v>0</v>
      </c>
      <c r="P31" s="265"/>
      <c r="Q31" s="265">
        <v>3</v>
      </c>
      <c r="R31" s="265">
        <v>4</v>
      </c>
      <c r="S31" s="209"/>
      <c r="T31" s="279">
        <f t="shared" si="0"/>
        <v>16</v>
      </c>
      <c r="U31" s="279">
        <f t="shared" si="1"/>
        <v>9</v>
      </c>
      <c r="V31" s="281">
        <f t="shared" si="2"/>
        <v>25</v>
      </c>
      <c r="W31" s="238"/>
      <c r="X31" s="203"/>
    </row>
    <row r="32" spans="1:24" ht="12" customHeight="1">
      <c r="B32" s="1581">
        <v>1402</v>
      </c>
      <c r="C32" s="139" t="s">
        <v>16</v>
      </c>
      <c r="D32" s="145"/>
      <c r="E32" s="380">
        <f>SUM(E33+E41+E45+E53+E56+E60+E63+E66)</f>
        <v>85</v>
      </c>
      <c r="F32" s="380">
        <f>SUM(F33+F41+F45+F53+F56+F60+F63+F66)</f>
        <v>107</v>
      </c>
      <c r="G32" s="380"/>
      <c r="H32" s="380">
        <f>SUM(H33+H41+H45+H53+H56+H60+H63+H66)</f>
        <v>154</v>
      </c>
      <c r="I32" s="380">
        <f>SUM(I33+I41+I45+I53+I56+I60+I63+I66)</f>
        <v>199</v>
      </c>
      <c r="J32" s="380"/>
      <c r="K32" s="380">
        <f>SUM(K33+K41+K45+K53+K56+K60+K63+K66)</f>
        <v>11</v>
      </c>
      <c r="L32" s="380">
        <f>SUM(L33+L41+L45+L53+L56+L60+L63+L66)</f>
        <v>10</v>
      </c>
      <c r="M32" s="380"/>
      <c r="N32" s="380">
        <f>SUM(N33+N41+N45+N53+N56+N60+N63+N66)</f>
        <v>5</v>
      </c>
      <c r="O32" s="380">
        <f>SUM(O33+O41+O45+O53+O56+O60+O63+O66)</f>
        <v>7</v>
      </c>
      <c r="P32" s="380"/>
      <c r="Q32" s="380">
        <f>SUM(Q33+Q41+Q45+Q53+Q56+Q60+Q63+Q66)</f>
        <v>7</v>
      </c>
      <c r="R32" s="380">
        <f>SUM(R33+R41+R45+R53+R56+R60+R63+R66)</f>
        <v>19</v>
      </c>
      <c r="S32" s="1437"/>
      <c r="T32" s="275">
        <f t="shared" si="0"/>
        <v>262</v>
      </c>
      <c r="U32" s="275">
        <f t="shared" si="1"/>
        <v>342</v>
      </c>
      <c r="V32" s="367">
        <f t="shared" si="2"/>
        <v>604</v>
      </c>
      <c r="W32" s="1431"/>
      <c r="X32" s="82"/>
    </row>
    <row r="33" spans="2:24" ht="14.25" customHeight="1">
      <c r="B33" s="1582"/>
      <c r="C33" s="484" t="s">
        <v>96</v>
      </c>
      <c r="D33" s="98"/>
      <c r="E33" s="1058">
        <f>SUM(E34:E40)</f>
        <v>49</v>
      </c>
      <c r="F33" s="1058">
        <f>SUM(F34:F40)</f>
        <v>75</v>
      </c>
      <c r="G33" s="1058"/>
      <c r="H33" s="1058">
        <f>SUM(H34:H40)</f>
        <v>85</v>
      </c>
      <c r="I33" s="1058">
        <f>SUM(I34:I40)</f>
        <v>118</v>
      </c>
      <c r="J33" s="1058"/>
      <c r="K33" s="1058">
        <f>SUM(K34:K40)</f>
        <v>2</v>
      </c>
      <c r="L33" s="1058">
        <f>SUM(L34:L40)</f>
        <v>6</v>
      </c>
      <c r="M33" s="1058"/>
      <c r="N33" s="1058">
        <f>SUM(N34:N40)</f>
        <v>5</v>
      </c>
      <c r="O33" s="1058">
        <f>SUM(O34:O40)</f>
        <v>5</v>
      </c>
      <c r="P33" s="1058"/>
      <c r="Q33" s="1058">
        <f>SUM(Q34:Q40)</f>
        <v>0</v>
      </c>
      <c r="R33" s="1058">
        <f>SUM(R34:R40)</f>
        <v>7</v>
      </c>
      <c r="S33" s="1058"/>
      <c r="T33" s="1451">
        <f t="shared" si="0"/>
        <v>141</v>
      </c>
      <c r="U33" s="1451">
        <f t="shared" si="1"/>
        <v>211</v>
      </c>
      <c r="V33" s="871">
        <f t="shared" si="2"/>
        <v>352</v>
      </c>
      <c r="W33" s="1342"/>
      <c r="X33" s="82"/>
    </row>
    <row r="34" spans="2:24" ht="12.95" customHeight="1">
      <c r="B34" s="1582"/>
      <c r="C34" s="479"/>
      <c r="D34" s="98" t="s">
        <v>240</v>
      </c>
      <c r="E34" s="91">
        <v>12</v>
      </c>
      <c r="F34" s="91">
        <v>15</v>
      </c>
      <c r="G34" s="91"/>
      <c r="H34" s="91">
        <v>39</v>
      </c>
      <c r="I34" s="91">
        <v>43</v>
      </c>
      <c r="J34" s="91"/>
      <c r="K34" s="91">
        <v>0</v>
      </c>
      <c r="L34" s="91">
        <v>4</v>
      </c>
      <c r="M34" s="91"/>
      <c r="N34" s="91">
        <v>1</v>
      </c>
      <c r="O34" s="91">
        <v>1</v>
      </c>
      <c r="P34" s="91"/>
      <c r="Q34" s="91">
        <v>0</v>
      </c>
      <c r="R34" s="91">
        <v>4</v>
      </c>
      <c r="S34" s="91"/>
      <c r="T34" s="279">
        <f t="shared" si="0"/>
        <v>52</v>
      </c>
      <c r="U34" s="279">
        <f t="shared" si="1"/>
        <v>67</v>
      </c>
      <c r="V34" s="281">
        <f t="shared" si="2"/>
        <v>119</v>
      </c>
      <c r="W34" s="1287"/>
      <c r="X34" s="82"/>
    </row>
    <row r="35" spans="2:24" ht="12.95" customHeight="1">
      <c r="B35" s="1582"/>
      <c r="C35" s="479"/>
      <c r="D35" s="98" t="s">
        <v>1075</v>
      </c>
      <c r="E35" s="91">
        <v>0</v>
      </c>
      <c r="F35" s="91">
        <v>0</v>
      </c>
      <c r="G35" s="91"/>
      <c r="H35" s="91">
        <v>0</v>
      </c>
      <c r="I35" s="91">
        <v>1</v>
      </c>
      <c r="J35" s="91"/>
      <c r="K35" s="91">
        <v>0</v>
      </c>
      <c r="L35" s="91">
        <v>0</v>
      </c>
      <c r="M35" s="91"/>
      <c r="N35" s="91">
        <v>1</v>
      </c>
      <c r="O35" s="91">
        <v>1</v>
      </c>
      <c r="P35" s="91"/>
      <c r="Q35" s="91">
        <v>0</v>
      </c>
      <c r="R35" s="91">
        <v>0</v>
      </c>
      <c r="S35" s="91"/>
      <c r="T35" s="279">
        <f t="shared" si="0"/>
        <v>1</v>
      </c>
      <c r="U35" s="279">
        <f t="shared" si="1"/>
        <v>2</v>
      </c>
      <c r="V35" s="281">
        <f t="shared" si="2"/>
        <v>3</v>
      </c>
      <c r="W35" s="1287"/>
      <c r="X35" s="82"/>
    </row>
    <row r="36" spans="2:24" ht="12.95" customHeight="1">
      <c r="B36" s="1582"/>
      <c r="C36" s="479"/>
      <c r="D36" s="98" t="s">
        <v>239</v>
      </c>
      <c r="E36" s="91">
        <v>17</v>
      </c>
      <c r="F36" s="91">
        <v>7</v>
      </c>
      <c r="G36" s="91"/>
      <c r="H36" s="91">
        <v>15</v>
      </c>
      <c r="I36" s="91">
        <v>37</v>
      </c>
      <c r="J36" s="91"/>
      <c r="K36" s="91">
        <v>0</v>
      </c>
      <c r="L36" s="91">
        <v>0</v>
      </c>
      <c r="M36" s="91"/>
      <c r="N36" s="91">
        <v>0</v>
      </c>
      <c r="O36" s="91">
        <v>0</v>
      </c>
      <c r="P36" s="91"/>
      <c r="Q36" s="91">
        <v>0</v>
      </c>
      <c r="R36" s="91">
        <v>1</v>
      </c>
      <c r="S36" s="91"/>
      <c r="T36" s="279">
        <f t="shared" si="0"/>
        <v>32</v>
      </c>
      <c r="U36" s="279">
        <f t="shared" si="1"/>
        <v>45</v>
      </c>
      <c r="V36" s="281">
        <f t="shared" si="2"/>
        <v>77</v>
      </c>
      <c r="W36" s="1287"/>
      <c r="X36" s="82"/>
    </row>
    <row r="37" spans="2:24" ht="12.95" customHeight="1">
      <c r="B37" s="1582"/>
      <c r="C37" s="479"/>
      <c r="D37" s="98" t="s">
        <v>1077</v>
      </c>
      <c r="E37" s="91">
        <v>0</v>
      </c>
      <c r="F37" s="91">
        <v>0</v>
      </c>
      <c r="G37" s="91"/>
      <c r="H37" s="91">
        <v>3</v>
      </c>
      <c r="I37" s="91">
        <v>0</v>
      </c>
      <c r="J37" s="91"/>
      <c r="K37" s="91">
        <v>0</v>
      </c>
      <c r="L37" s="91">
        <v>0</v>
      </c>
      <c r="M37" s="91"/>
      <c r="N37" s="91">
        <v>1</v>
      </c>
      <c r="O37" s="91">
        <v>1</v>
      </c>
      <c r="P37" s="91"/>
      <c r="Q37" s="91">
        <v>0</v>
      </c>
      <c r="R37" s="91">
        <v>0</v>
      </c>
      <c r="S37" s="91"/>
      <c r="T37" s="279">
        <f t="shared" si="0"/>
        <v>4</v>
      </c>
      <c r="U37" s="279">
        <f t="shared" si="1"/>
        <v>1</v>
      </c>
      <c r="V37" s="281">
        <f t="shared" si="2"/>
        <v>5</v>
      </c>
      <c r="W37" s="1287"/>
      <c r="X37" s="82"/>
    </row>
    <row r="38" spans="2:24" ht="12.95" customHeight="1">
      <c r="B38" s="1582"/>
      <c r="C38" s="479"/>
      <c r="D38" s="98" t="s">
        <v>247</v>
      </c>
      <c r="E38" s="91">
        <v>16</v>
      </c>
      <c r="F38" s="91">
        <v>51</v>
      </c>
      <c r="G38" s="91"/>
      <c r="H38" s="91">
        <v>8</v>
      </c>
      <c r="I38" s="91">
        <v>27</v>
      </c>
      <c r="J38" s="91"/>
      <c r="K38" s="91">
        <v>1</v>
      </c>
      <c r="L38" s="91">
        <v>2</v>
      </c>
      <c r="M38" s="91"/>
      <c r="N38" s="91">
        <v>0</v>
      </c>
      <c r="O38" s="91">
        <v>2</v>
      </c>
      <c r="P38" s="91"/>
      <c r="Q38" s="91">
        <v>0</v>
      </c>
      <c r="R38" s="91">
        <v>2</v>
      </c>
      <c r="S38" s="91"/>
      <c r="T38" s="279">
        <f t="shared" si="0"/>
        <v>25</v>
      </c>
      <c r="U38" s="279">
        <f t="shared" si="1"/>
        <v>84</v>
      </c>
      <c r="V38" s="281">
        <f t="shared" si="2"/>
        <v>109</v>
      </c>
      <c r="W38" s="1441"/>
      <c r="X38" s="82"/>
    </row>
    <row r="39" spans="2:24" ht="12.95" customHeight="1">
      <c r="B39" s="1582"/>
      <c r="C39" s="479"/>
      <c r="D39" s="13" t="s">
        <v>1078</v>
      </c>
      <c r="E39" s="91">
        <v>0</v>
      </c>
      <c r="F39" s="91">
        <v>0</v>
      </c>
      <c r="G39" s="91"/>
      <c r="H39" s="91">
        <v>0</v>
      </c>
      <c r="I39" s="91">
        <v>1</v>
      </c>
      <c r="J39" s="91"/>
      <c r="K39" s="91">
        <v>1</v>
      </c>
      <c r="L39" s="91">
        <v>0</v>
      </c>
      <c r="M39" s="91"/>
      <c r="N39" s="91">
        <v>1</v>
      </c>
      <c r="O39" s="91">
        <v>0</v>
      </c>
      <c r="P39" s="91"/>
      <c r="Q39" s="91">
        <v>0</v>
      </c>
      <c r="R39" s="91">
        <v>0</v>
      </c>
      <c r="S39" s="91"/>
      <c r="T39" s="279">
        <f t="shared" ref="T39:T70" si="3">SUM(E39+H39+K39+N39+Q39)</f>
        <v>2</v>
      </c>
      <c r="U39" s="279">
        <f t="shared" ref="U39:U70" si="4">SUM(F39+I39+L39+O39+R39)</f>
        <v>1</v>
      </c>
      <c r="V39" s="281">
        <f t="shared" si="2"/>
        <v>3</v>
      </c>
      <c r="W39" s="1441"/>
      <c r="X39" s="82"/>
    </row>
    <row r="40" spans="2:24" ht="12.95" customHeight="1">
      <c r="B40" s="1582"/>
      <c r="C40" s="479"/>
      <c r="D40" s="98" t="s">
        <v>245</v>
      </c>
      <c r="E40" s="91">
        <v>4</v>
      </c>
      <c r="F40" s="91">
        <v>2</v>
      </c>
      <c r="G40" s="91"/>
      <c r="H40" s="91">
        <v>20</v>
      </c>
      <c r="I40" s="91">
        <v>9</v>
      </c>
      <c r="J40" s="91"/>
      <c r="K40" s="91">
        <v>0</v>
      </c>
      <c r="L40" s="91">
        <v>0</v>
      </c>
      <c r="M40" s="91"/>
      <c r="N40" s="91">
        <v>1</v>
      </c>
      <c r="O40" s="91">
        <v>0</v>
      </c>
      <c r="P40" s="91"/>
      <c r="Q40" s="91">
        <v>0</v>
      </c>
      <c r="R40" s="91">
        <v>0</v>
      </c>
      <c r="S40" s="91"/>
      <c r="T40" s="279">
        <f t="shared" si="3"/>
        <v>25</v>
      </c>
      <c r="U40" s="279">
        <f t="shared" si="4"/>
        <v>11</v>
      </c>
      <c r="V40" s="281">
        <f t="shared" ref="V40:V71" si="5">SUM(T40:U40)</f>
        <v>36</v>
      </c>
      <c r="W40" s="1287"/>
      <c r="X40" s="82"/>
    </row>
    <row r="41" spans="2:24" ht="12.95" customHeight="1">
      <c r="B41" s="1582"/>
      <c r="C41" s="484" t="s">
        <v>116</v>
      </c>
      <c r="D41" s="98"/>
      <c r="E41" s="1058">
        <f>SUM(E42:E44)</f>
        <v>15</v>
      </c>
      <c r="F41" s="1058">
        <f>SUM(F42:F44)</f>
        <v>1</v>
      </c>
      <c r="G41" s="1058"/>
      <c r="H41" s="1058">
        <f>SUM(H42:H44)</f>
        <v>30</v>
      </c>
      <c r="I41" s="1058">
        <f>SUM(I42:I44)</f>
        <v>27</v>
      </c>
      <c r="J41" s="1058"/>
      <c r="K41" s="1058">
        <f>SUM(K42:K44)</f>
        <v>4</v>
      </c>
      <c r="L41" s="1058">
        <f>SUM(L42:L44)</f>
        <v>3</v>
      </c>
      <c r="M41" s="1058"/>
      <c r="N41" s="1058">
        <f>SUM(N42:N44)</f>
        <v>0</v>
      </c>
      <c r="O41" s="1058">
        <f>SUM(O42:O44)</f>
        <v>0</v>
      </c>
      <c r="P41" s="1058"/>
      <c r="Q41" s="1058">
        <f>SUM(Q42:Q44)</f>
        <v>1</v>
      </c>
      <c r="R41" s="1058">
        <f>SUM(R42:R44)</f>
        <v>1</v>
      </c>
      <c r="S41" s="1058"/>
      <c r="T41" s="1042">
        <f t="shared" si="3"/>
        <v>50</v>
      </c>
      <c r="U41" s="1042">
        <f t="shared" si="4"/>
        <v>32</v>
      </c>
      <c r="V41" s="565">
        <f t="shared" si="5"/>
        <v>82</v>
      </c>
      <c r="W41" s="1342"/>
      <c r="X41" s="82"/>
    </row>
    <row r="42" spans="2:24" ht="12.95" customHeight="1">
      <c r="B42" s="1582"/>
      <c r="C42" s="479"/>
      <c r="D42" s="98" t="s">
        <v>239</v>
      </c>
      <c r="E42" s="91">
        <v>3</v>
      </c>
      <c r="F42" s="91">
        <v>1</v>
      </c>
      <c r="G42" s="91"/>
      <c r="H42" s="91">
        <v>15</v>
      </c>
      <c r="I42" s="91">
        <v>20</v>
      </c>
      <c r="J42" s="91"/>
      <c r="K42" s="91">
        <v>4</v>
      </c>
      <c r="L42" s="91">
        <v>3</v>
      </c>
      <c r="M42" s="91"/>
      <c r="N42" s="91">
        <v>0</v>
      </c>
      <c r="O42" s="91">
        <v>0</v>
      </c>
      <c r="P42" s="91"/>
      <c r="Q42" s="91">
        <v>0</v>
      </c>
      <c r="R42" s="91">
        <v>1</v>
      </c>
      <c r="S42" s="91"/>
      <c r="T42" s="279">
        <f t="shared" si="3"/>
        <v>22</v>
      </c>
      <c r="U42" s="279">
        <f t="shared" si="4"/>
        <v>25</v>
      </c>
      <c r="V42" s="281">
        <f t="shared" si="5"/>
        <v>47</v>
      </c>
      <c r="W42" s="1287"/>
      <c r="X42" s="82"/>
    </row>
    <row r="43" spans="2:24" ht="12.95" customHeight="1">
      <c r="B43" s="1582"/>
      <c r="C43" s="479"/>
      <c r="D43" s="98" t="s">
        <v>1077</v>
      </c>
      <c r="E43" s="91">
        <v>0</v>
      </c>
      <c r="F43" s="91">
        <v>0</v>
      </c>
      <c r="G43" s="91"/>
      <c r="H43" s="91">
        <v>0</v>
      </c>
      <c r="I43" s="91">
        <v>1</v>
      </c>
      <c r="J43" s="91"/>
      <c r="K43" s="91">
        <v>0</v>
      </c>
      <c r="L43" s="91">
        <v>0</v>
      </c>
      <c r="M43" s="91"/>
      <c r="N43" s="91">
        <v>0</v>
      </c>
      <c r="O43" s="91">
        <v>0</v>
      </c>
      <c r="P43" s="91"/>
      <c r="Q43" s="91">
        <v>0</v>
      </c>
      <c r="R43" s="91">
        <v>0</v>
      </c>
      <c r="S43" s="91"/>
      <c r="T43" s="279">
        <f t="shared" si="3"/>
        <v>0</v>
      </c>
      <c r="U43" s="279">
        <f t="shared" si="4"/>
        <v>1</v>
      </c>
      <c r="V43" s="281">
        <f t="shared" si="5"/>
        <v>1</v>
      </c>
      <c r="W43" s="1287"/>
      <c r="X43" s="82"/>
    </row>
    <row r="44" spans="2:24" ht="12.95" customHeight="1">
      <c r="B44" s="1582"/>
      <c r="C44" s="479"/>
      <c r="D44" s="98" t="s">
        <v>245</v>
      </c>
      <c r="E44" s="91">
        <v>12</v>
      </c>
      <c r="F44" s="91">
        <v>0</v>
      </c>
      <c r="G44" s="91"/>
      <c r="H44" s="91">
        <v>15</v>
      </c>
      <c r="I44" s="91">
        <v>6</v>
      </c>
      <c r="J44" s="91"/>
      <c r="K44" s="91">
        <v>0</v>
      </c>
      <c r="L44" s="91">
        <v>0</v>
      </c>
      <c r="M44" s="91"/>
      <c r="N44" s="91">
        <v>0</v>
      </c>
      <c r="O44" s="91">
        <v>0</v>
      </c>
      <c r="P44" s="91"/>
      <c r="Q44" s="91">
        <v>1</v>
      </c>
      <c r="R44" s="91">
        <v>0</v>
      </c>
      <c r="S44" s="91"/>
      <c r="T44" s="279">
        <f t="shared" si="3"/>
        <v>28</v>
      </c>
      <c r="U44" s="279">
        <f t="shared" si="4"/>
        <v>6</v>
      </c>
      <c r="V44" s="281">
        <f t="shared" si="5"/>
        <v>34</v>
      </c>
      <c r="W44" s="154"/>
      <c r="X44" s="82"/>
    </row>
    <row r="45" spans="2:24" ht="12.95" customHeight="1">
      <c r="B45" s="1582"/>
      <c r="C45" s="484" t="s">
        <v>73</v>
      </c>
      <c r="D45" s="98"/>
      <c r="E45" s="1058">
        <f>SUM(E46:E52)</f>
        <v>6</v>
      </c>
      <c r="F45" s="1058">
        <f>SUM(F46:F52)</f>
        <v>12</v>
      </c>
      <c r="G45" s="1058"/>
      <c r="H45" s="1058">
        <f>SUM(H46:H52)</f>
        <v>25</v>
      </c>
      <c r="I45" s="1058">
        <f>SUM(I46:I52)</f>
        <v>41</v>
      </c>
      <c r="J45" s="1058"/>
      <c r="K45" s="1058">
        <f>SUM(K46:K52)</f>
        <v>4</v>
      </c>
      <c r="L45" s="1058">
        <f>SUM(L46:L52)</f>
        <v>1</v>
      </c>
      <c r="M45" s="1058"/>
      <c r="N45" s="1058">
        <f>SUM(N46:N52)</f>
        <v>0</v>
      </c>
      <c r="O45" s="1058">
        <f>SUM(O46:O52)</f>
        <v>2</v>
      </c>
      <c r="P45" s="1058"/>
      <c r="Q45" s="1058">
        <f>SUM(Q46:Q52)</f>
        <v>1</v>
      </c>
      <c r="R45" s="1058">
        <f>SUM(R46:R52)</f>
        <v>4</v>
      </c>
      <c r="S45" s="1058"/>
      <c r="T45" s="1042">
        <f t="shared" si="3"/>
        <v>36</v>
      </c>
      <c r="U45" s="1042">
        <f t="shared" si="4"/>
        <v>60</v>
      </c>
      <c r="V45" s="565">
        <f t="shared" si="5"/>
        <v>96</v>
      </c>
      <c r="W45" s="1431"/>
      <c r="X45" s="82"/>
    </row>
    <row r="46" spans="2:24" ht="12.95" customHeight="1">
      <c r="B46" s="1582"/>
      <c r="C46" s="479"/>
      <c r="D46" s="98" t="s">
        <v>240</v>
      </c>
      <c r="E46" s="91">
        <v>5</v>
      </c>
      <c r="F46" s="91">
        <v>11</v>
      </c>
      <c r="G46" s="91"/>
      <c r="H46" s="91">
        <v>11</v>
      </c>
      <c r="I46" s="91">
        <v>19</v>
      </c>
      <c r="J46" s="91"/>
      <c r="K46" s="91">
        <v>2</v>
      </c>
      <c r="L46" s="91">
        <v>1</v>
      </c>
      <c r="M46" s="91"/>
      <c r="N46" s="91">
        <v>0</v>
      </c>
      <c r="O46" s="91">
        <v>1</v>
      </c>
      <c r="P46" s="91"/>
      <c r="Q46" s="91">
        <v>0</v>
      </c>
      <c r="R46" s="91">
        <v>2</v>
      </c>
      <c r="S46" s="91"/>
      <c r="T46" s="279">
        <f t="shared" si="3"/>
        <v>18</v>
      </c>
      <c r="U46" s="279">
        <f t="shared" si="4"/>
        <v>34</v>
      </c>
      <c r="V46" s="281">
        <f t="shared" si="5"/>
        <v>52</v>
      </c>
      <c r="W46" s="1287"/>
      <c r="X46" s="82"/>
    </row>
    <row r="47" spans="2:24" ht="12.95" customHeight="1">
      <c r="B47" s="1582"/>
      <c r="C47" s="479"/>
      <c r="D47" s="98" t="s">
        <v>1076</v>
      </c>
      <c r="E47" s="91">
        <v>0</v>
      </c>
      <c r="F47" s="91">
        <v>0</v>
      </c>
      <c r="G47" s="91"/>
      <c r="H47" s="91">
        <v>1</v>
      </c>
      <c r="I47" s="91">
        <v>0</v>
      </c>
      <c r="J47" s="91"/>
      <c r="K47" s="91">
        <v>0</v>
      </c>
      <c r="L47" s="91">
        <v>0</v>
      </c>
      <c r="M47" s="91"/>
      <c r="N47" s="91">
        <v>0</v>
      </c>
      <c r="O47" s="91">
        <v>0</v>
      </c>
      <c r="P47" s="91"/>
      <c r="Q47" s="91">
        <v>0</v>
      </c>
      <c r="R47" s="91">
        <v>0</v>
      </c>
      <c r="S47" s="91"/>
      <c r="T47" s="279">
        <f t="shared" si="3"/>
        <v>1</v>
      </c>
      <c r="U47" s="279">
        <f t="shared" si="4"/>
        <v>0</v>
      </c>
      <c r="V47" s="281">
        <f t="shared" si="5"/>
        <v>1</v>
      </c>
      <c r="W47" s="178"/>
      <c r="X47" s="82"/>
    </row>
    <row r="48" spans="2:24" ht="12.95" customHeight="1">
      <c r="B48" s="1582"/>
      <c r="C48" s="479"/>
      <c r="D48" s="98" t="s">
        <v>1075</v>
      </c>
      <c r="E48" s="91">
        <v>0</v>
      </c>
      <c r="F48" s="91">
        <v>0</v>
      </c>
      <c r="G48" s="91"/>
      <c r="H48" s="91">
        <v>1</v>
      </c>
      <c r="I48" s="91">
        <v>1</v>
      </c>
      <c r="J48" s="91"/>
      <c r="K48" s="91">
        <v>0</v>
      </c>
      <c r="L48" s="91">
        <v>0</v>
      </c>
      <c r="M48" s="91"/>
      <c r="N48" s="91">
        <v>0</v>
      </c>
      <c r="O48" s="91">
        <v>0</v>
      </c>
      <c r="P48" s="91"/>
      <c r="Q48" s="91">
        <v>0</v>
      </c>
      <c r="R48" s="91">
        <v>0</v>
      </c>
      <c r="S48" s="91"/>
      <c r="T48" s="279">
        <f t="shared" si="3"/>
        <v>1</v>
      </c>
      <c r="U48" s="279">
        <f t="shared" si="4"/>
        <v>1</v>
      </c>
      <c r="V48" s="281">
        <f t="shared" si="5"/>
        <v>2</v>
      </c>
      <c r="W48" s="178"/>
      <c r="X48" s="82"/>
    </row>
    <row r="49" spans="2:24" ht="12.95" customHeight="1">
      <c r="B49" s="1582"/>
      <c r="C49" s="479"/>
      <c r="D49" s="98" t="s">
        <v>1074</v>
      </c>
      <c r="E49" s="91">
        <v>0</v>
      </c>
      <c r="F49" s="91">
        <v>0</v>
      </c>
      <c r="G49" s="91"/>
      <c r="H49" s="91">
        <v>0</v>
      </c>
      <c r="I49" s="91">
        <v>1</v>
      </c>
      <c r="J49" s="91"/>
      <c r="K49" s="91">
        <v>0</v>
      </c>
      <c r="L49" s="91">
        <v>0</v>
      </c>
      <c r="M49" s="91"/>
      <c r="N49" s="91">
        <v>0</v>
      </c>
      <c r="O49" s="91">
        <v>0</v>
      </c>
      <c r="P49" s="91"/>
      <c r="Q49" s="91">
        <v>0</v>
      </c>
      <c r="R49" s="91">
        <v>0</v>
      </c>
      <c r="S49" s="91"/>
      <c r="T49" s="279">
        <f t="shared" si="3"/>
        <v>0</v>
      </c>
      <c r="U49" s="279">
        <f t="shared" si="4"/>
        <v>1</v>
      </c>
      <c r="V49" s="281">
        <f t="shared" si="5"/>
        <v>1</v>
      </c>
      <c r="W49" s="178"/>
      <c r="X49" s="82"/>
    </row>
    <row r="50" spans="2:24" ht="12.95" customHeight="1">
      <c r="B50" s="1582"/>
      <c r="C50" s="479"/>
      <c r="D50" s="98" t="s">
        <v>244</v>
      </c>
      <c r="E50" s="91">
        <v>1</v>
      </c>
      <c r="F50" s="91">
        <v>0</v>
      </c>
      <c r="G50" s="91"/>
      <c r="H50" s="91">
        <v>5</v>
      </c>
      <c r="I50" s="91">
        <v>1</v>
      </c>
      <c r="J50" s="91"/>
      <c r="K50" s="91">
        <v>0</v>
      </c>
      <c r="L50" s="91">
        <v>0</v>
      </c>
      <c r="M50" s="91"/>
      <c r="N50" s="91">
        <v>0</v>
      </c>
      <c r="O50" s="91">
        <v>0</v>
      </c>
      <c r="P50" s="91"/>
      <c r="Q50" s="91">
        <v>0</v>
      </c>
      <c r="R50" s="91">
        <v>0</v>
      </c>
      <c r="S50" s="91"/>
      <c r="T50" s="279">
        <f t="shared" si="3"/>
        <v>6</v>
      </c>
      <c r="U50" s="279">
        <f t="shared" si="4"/>
        <v>1</v>
      </c>
      <c r="V50" s="281">
        <f t="shared" si="5"/>
        <v>7</v>
      </c>
      <c r="W50" s="178"/>
      <c r="X50" s="82"/>
    </row>
    <row r="51" spans="2:24" ht="12.95" customHeight="1">
      <c r="B51" s="1582"/>
      <c r="C51" s="479"/>
      <c r="D51" s="98" t="s">
        <v>243</v>
      </c>
      <c r="E51" s="91">
        <v>0</v>
      </c>
      <c r="F51" s="91">
        <v>0</v>
      </c>
      <c r="G51" s="91"/>
      <c r="H51" s="91">
        <v>4</v>
      </c>
      <c r="I51" s="91">
        <v>0</v>
      </c>
      <c r="J51" s="91"/>
      <c r="K51" s="91">
        <v>0</v>
      </c>
      <c r="L51" s="91">
        <v>0</v>
      </c>
      <c r="M51" s="91"/>
      <c r="N51" s="91">
        <v>0</v>
      </c>
      <c r="O51" s="91">
        <v>1</v>
      </c>
      <c r="P51" s="91"/>
      <c r="Q51" s="91">
        <v>0</v>
      </c>
      <c r="R51" s="91">
        <v>0</v>
      </c>
      <c r="S51" s="91"/>
      <c r="T51" s="279">
        <f t="shared" si="3"/>
        <v>4</v>
      </c>
      <c r="U51" s="279">
        <f t="shared" si="4"/>
        <v>1</v>
      </c>
      <c r="V51" s="281">
        <f t="shared" si="5"/>
        <v>5</v>
      </c>
      <c r="W51" s="154"/>
      <c r="X51" s="82"/>
    </row>
    <row r="52" spans="2:24" ht="12.95" customHeight="1">
      <c r="B52" s="1582"/>
      <c r="C52" s="479"/>
      <c r="D52" s="98" t="s">
        <v>238</v>
      </c>
      <c r="E52" s="91">
        <v>0</v>
      </c>
      <c r="F52" s="91">
        <v>1</v>
      </c>
      <c r="G52" s="91"/>
      <c r="H52" s="91">
        <v>3</v>
      </c>
      <c r="I52" s="91">
        <v>19</v>
      </c>
      <c r="J52" s="91"/>
      <c r="K52" s="91">
        <v>2</v>
      </c>
      <c r="L52" s="91">
        <v>0</v>
      </c>
      <c r="M52" s="91"/>
      <c r="N52" s="91">
        <v>0</v>
      </c>
      <c r="O52" s="91">
        <v>0</v>
      </c>
      <c r="P52" s="91"/>
      <c r="Q52" s="91">
        <v>1</v>
      </c>
      <c r="R52" s="91">
        <v>2</v>
      </c>
      <c r="S52" s="91"/>
      <c r="T52" s="279">
        <f t="shared" si="3"/>
        <v>6</v>
      </c>
      <c r="U52" s="279">
        <f t="shared" si="4"/>
        <v>22</v>
      </c>
      <c r="V52" s="281">
        <f t="shared" si="5"/>
        <v>28</v>
      </c>
      <c r="W52" s="154"/>
      <c r="X52" s="82"/>
    </row>
    <row r="53" spans="2:24" ht="12.95" customHeight="1">
      <c r="B53" s="1582"/>
      <c r="C53" s="484" t="s">
        <v>129</v>
      </c>
      <c r="D53" s="98"/>
      <c r="E53" s="1058">
        <f>SUM(E54:E55)</f>
        <v>15</v>
      </c>
      <c r="F53" s="1058">
        <f>SUM(F54:F55)</f>
        <v>18</v>
      </c>
      <c r="G53" s="1058"/>
      <c r="H53" s="1058">
        <f>SUM(H54:H55)</f>
        <v>12</v>
      </c>
      <c r="I53" s="1058">
        <f>SUM(I54:I55)</f>
        <v>12</v>
      </c>
      <c r="J53" s="1058"/>
      <c r="K53" s="1058">
        <f>SUM(K54:K55)</f>
        <v>0</v>
      </c>
      <c r="L53" s="1058">
        <f>SUM(L54:L55)</f>
        <v>0</v>
      </c>
      <c r="M53" s="1058"/>
      <c r="N53" s="1058">
        <f>SUM(N54:N55)</f>
        <v>0</v>
      </c>
      <c r="O53" s="1058">
        <f>SUM(O54:O55)</f>
        <v>0</v>
      </c>
      <c r="P53" s="1058"/>
      <c r="Q53" s="1058">
        <f>SUM(Q54:Q55)</f>
        <v>5</v>
      </c>
      <c r="R53" s="1058">
        <f>SUM(R54:R55)</f>
        <v>3</v>
      </c>
      <c r="S53" s="1058"/>
      <c r="T53" s="1042">
        <f t="shared" si="3"/>
        <v>32</v>
      </c>
      <c r="U53" s="1042">
        <f t="shared" si="4"/>
        <v>33</v>
      </c>
      <c r="V53" s="565">
        <f t="shared" si="5"/>
        <v>65</v>
      </c>
      <c r="W53" s="824"/>
      <c r="X53" s="82"/>
    </row>
    <row r="54" spans="2:24" ht="12.95" customHeight="1">
      <c r="B54" s="1582"/>
      <c r="C54" s="479"/>
      <c r="D54" s="98" t="s">
        <v>240</v>
      </c>
      <c r="E54" s="91">
        <v>12</v>
      </c>
      <c r="F54" s="91">
        <v>10</v>
      </c>
      <c r="G54" s="91"/>
      <c r="H54" s="91">
        <v>6</v>
      </c>
      <c r="I54" s="91">
        <v>9</v>
      </c>
      <c r="J54" s="91"/>
      <c r="K54" s="91">
        <v>0</v>
      </c>
      <c r="L54" s="91">
        <v>0</v>
      </c>
      <c r="M54" s="91"/>
      <c r="N54" s="91">
        <v>0</v>
      </c>
      <c r="O54" s="91">
        <v>0</v>
      </c>
      <c r="P54" s="91"/>
      <c r="Q54" s="91">
        <v>1</v>
      </c>
      <c r="R54" s="91">
        <v>2</v>
      </c>
      <c r="S54" s="91"/>
      <c r="T54" s="279">
        <f t="shared" si="3"/>
        <v>19</v>
      </c>
      <c r="U54" s="279">
        <f t="shared" si="4"/>
        <v>21</v>
      </c>
      <c r="V54" s="281">
        <f t="shared" si="5"/>
        <v>40</v>
      </c>
      <c r="W54" s="1287"/>
      <c r="X54" s="82"/>
    </row>
    <row r="55" spans="2:24" ht="12.95" customHeight="1">
      <c r="B55" s="1582"/>
      <c r="C55" s="479"/>
      <c r="D55" s="98" t="s">
        <v>239</v>
      </c>
      <c r="E55" s="91">
        <v>3</v>
      </c>
      <c r="F55" s="91">
        <v>8</v>
      </c>
      <c r="G55" s="91"/>
      <c r="H55" s="91">
        <v>6</v>
      </c>
      <c r="I55" s="91">
        <v>3</v>
      </c>
      <c r="J55" s="91"/>
      <c r="K55" s="91">
        <v>0</v>
      </c>
      <c r="L55" s="91">
        <v>0</v>
      </c>
      <c r="M55" s="91"/>
      <c r="N55" s="91">
        <v>0</v>
      </c>
      <c r="O55" s="91">
        <v>0</v>
      </c>
      <c r="P55" s="91"/>
      <c r="Q55" s="91">
        <v>4</v>
      </c>
      <c r="R55" s="91">
        <v>1</v>
      </c>
      <c r="S55" s="91"/>
      <c r="T55" s="279">
        <f t="shared" si="3"/>
        <v>13</v>
      </c>
      <c r="U55" s="279">
        <f t="shared" si="4"/>
        <v>12</v>
      </c>
      <c r="V55" s="281">
        <f t="shared" si="5"/>
        <v>25</v>
      </c>
      <c r="W55" s="1287"/>
      <c r="X55" s="82"/>
    </row>
    <row r="56" spans="2:24" ht="12" customHeight="1">
      <c r="B56" s="1582"/>
      <c r="C56" s="484" t="s">
        <v>128</v>
      </c>
      <c r="D56" s="98"/>
      <c r="E56" s="1422">
        <f>SUM(E57:E59)</f>
        <v>0</v>
      </c>
      <c r="F56" s="1422">
        <f>SUM(F57:F59)</f>
        <v>0</v>
      </c>
      <c r="G56" s="1422"/>
      <c r="H56" s="1422">
        <f>SUM(H57:H59)</f>
        <v>0</v>
      </c>
      <c r="I56" s="1422">
        <f>SUM(I57:I59)</f>
        <v>0</v>
      </c>
      <c r="J56" s="1422"/>
      <c r="K56" s="1422">
        <f>SUM(K57:K59)</f>
        <v>0</v>
      </c>
      <c r="L56" s="1422">
        <f>SUM(L57:L59)</f>
        <v>0</v>
      </c>
      <c r="M56" s="1422"/>
      <c r="N56" s="1422">
        <f>SUM(N57:N59)</f>
        <v>0</v>
      </c>
      <c r="O56" s="1422">
        <f>SUM(O57:O59)</f>
        <v>0</v>
      </c>
      <c r="P56" s="1422"/>
      <c r="Q56" s="1422">
        <f>SUM(Q57:Q59)</f>
        <v>0</v>
      </c>
      <c r="R56" s="1422">
        <f>SUM(R57:R59)</f>
        <v>0</v>
      </c>
      <c r="S56" s="1422"/>
      <c r="T56" s="1450">
        <f t="shared" si="3"/>
        <v>0</v>
      </c>
      <c r="U56" s="1450">
        <f t="shared" si="4"/>
        <v>0</v>
      </c>
      <c r="V56" s="1449">
        <f t="shared" si="5"/>
        <v>0</v>
      </c>
      <c r="W56" s="824"/>
      <c r="X56" s="82"/>
    </row>
    <row r="57" spans="2:24" ht="12.95" customHeight="1">
      <c r="B57" s="1582"/>
      <c r="C57" s="479"/>
      <c r="D57" s="98" t="s">
        <v>240</v>
      </c>
      <c r="E57" s="91">
        <v>0</v>
      </c>
      <c r="F57" s="91">
        <v>0</v>
      </c>
      <c r="G57" s="91"/>
      <c r="H57" s="91">
        <v>0</v>
      </c>
      <c r="I57" s="91">
        <v>0</v>
      </c>
      <c r="J57" s="91"/>
      <c r="K57" s="91">
        <v>0</v>
      </c>
      <c r="L57" s="91">
        <v>0</v>
      </c>
      <c r="M57" s="91"/>
      <c r="N57" s="91">
        <v>0</v>
      </c>
      <c r="O57" s="91">
        <v>0</v>
      </c>
      <c r="P57" s="91"/>
      <c r="Q57" s="91">
        <v>0</v>
      </c>
      <c r="R57" s="91">
        <v>0</v>
      </c>
      <c r="S57" s="91"/>
      <c r="T57" s="279">
        <f t="shared" si="3"/>
        <v>0</v>
      </c>
      <c r="U57" s="279">
        <f t="shared" si="4"/>
        <v>0</v>
      </c>
      <c r="V57" s="281">
        <f t="shared" si="5"/>
        <v>0</v>
      </c>
      <c r="W57" s="98"/>
      <c r="X57" s="82"/>
    </row>
    <row r="58" spans="2:24" ht="12" customHeight="1">
      <c r="B58" s="1582"/>
      <c r="C58" s="479"/>
      <c r="D58" s="13" t="s">
        <v>1073</v>
      </c>
      <c r="E58" s="91">
        <v>0</v>
      </c>
      <c r="F58" s="91">
        <v>0</v>
      </c>
      <c r="G58" s="91"/>
      <c r="H58" s="91">
        <v>0</v>
      </c>
      <c r="I58" s="91">
        <v>0</v>
      </c>
      <c r="J58" s="91"/>
      <c r="K58" s="91">
        <v>0</v>
      </c>
      <c r="L58" s="91">
        <v>0</v>
      </c>
      <c r="M58" s="91"/>
      <c r="N58" s="91">
        <v>0</v>
      </c>
      <c r="O58" s="91">
        <v>0</v>
      </c>
      <c r="P58" s="91"/>
      <c r="Q58" s="91">
        <v>0</v>
      </c>
      <c r="R58" s="91">
        <v>0</v>
      </c>
      <c r="S58" s="91"/>
      <c r="T58" s="279">
        <f t="shared" si="3"/>
        <v>0</v>
      </c>
      <c r="U58" s="279">
        <f t="shared" si="4"/>
        <v>0</v>
      </c>
      <c r="V58" s="281">
        <f t="shared" si="5"/>
        <v>0</v>
      </c>
      <c r="W58" s="98"/>
      <c r="X58" s="82"/>
    </row>
    <row r="59" spans="2:24" ht="12.95" customHeight="1">
      <c r="B59" s="1582"/>
      <c r="C59" s="479"/>
      <c r="D59" s="98" t="s">
        <v>239</v>
      </c>
      <c r="E59" s="91">
        <v>0</v>
      </c>
      <c r="F59" s="91">
        <v>0</v>
      </c>
      <c r="G59" s="91"/>
      <c r="H59" s="91">
        <v>0</v>
      </c>
      <c r="I59" s="91">
        <v>0</v>
      </c>
      <c r="J59" s="91"/>
      <c r="K59" s="91">
        <v>0</v>
      </c>
      <c r="L59" s="91">
        <v>0</v>
      </c>
      <c r="M59" s="91"/>
      <c r="N59" s="91">
        <v>0</v>
      </c>
      <c r="O59" s="91">
        <v>0</v>
      </c>
      <c r="P59" s="91"/>
      <c r="Q59" s="91">
        <v>0</v>
      </c>
      <c r="R59" s="91">
        <v>0</v>
      </c>
      <c r="S59" s="91"/>
      <c r="T59" s="279">
        <f t="shared" si="3"/>
        <v>0</v>
      </c>
      <c r="U59" s="279">
        <f t="shared" si="4"/>
        <v>0</v>
      </c>
      <c r="V59" s="281">
        <f t="shared" si="5"/>
        <v>0</v>
      </c>
      <c r="W59" s="1438"/>
      <c r="X59" s="82"/>
    </row>
    <row r="60" spans="2:24" ht="12" customHeight="1">
      <c r="B60" s="1582"/>
      <c r="C60" s="484" t="s">
        <v>65</v>
      </c>
      <c r="D60" s="98"/>
      <c r="E60" s="1422">
        <f>SUM(E61:E62)</f>
        <v>0</v>
      </c>
      <c r="F60" s="1422">
        <f>SUM(F61:F62)</f>
        <v>1</v>
      </c>
      <c r="G60" s="1422"/>
      <c r="H60" s="1422">
        <f>SUM(H61:H62)</f>
        <v>1</v>
      </c>
      <c r="I60" s="1422">
        <f>SUM(I61:I62)</f>
        <v>1</v>
      </c>
      <c r="J60" s="1422"/>
      <c r="K60" s="1422">
        <f>SUM(K61:K62)</f>
        <v>1</v>
      </c>
      <c r="L60" s="1422">
        <f>SUM(L61:L62)</f>
        <v>0</v>
      </c>
      <c r="M60" s="1422"/>
      <c r="N60" s="1422">
        <f>SUM(N61:N62)</f>
        <v>0</v>
      </c>
      <c r="O60" s="1422">
        <f>SUM(O61:O62)</f>
        <v>0</v>
      </c>
      <c r="P60" s="1422"/>
      <c r="Q60" s="1422">
        <f>SUM(Q61:Q62)</f>
        <v>0</v>
      </c>
      <c r="R60" s="1422">
        <f>SUM(R61:R62)</f>
        <v>0</v>
      </c>
      <c r="S60" s="910"/>
      <c r="T60" s="1450">
        <f t="shared" si="3"/>
        <v>2</v>
      </c>
      <c r="U60" s="1450">
        <f t="shared" si="4"/>
        <v>2</v>
      </c>
      <c r="V60" s="1449">
        <f t="shared" si="5"/>
        <v>4</v>
      </c>
      <c r="W60" s="144"/>
      <c r="X60" s="82"/>
    </row>
    <row r="61" spans="2:24" ht="11.25" customHeight="1">
      <c r="B61" s="1582"/>
      <c r="C61" s="479"/>
      <c r="D61" s="98" t="s">
        <v>240</v>
      </c>
      <c r="E61" s="91">
        <v>0</v>
      </c>
      <c r="F61" s="91">
        <v>1</v>
      </c>
      <c r="G61" s="91"/>
      <c r="H61" s="91">
        <v>0</v>
      </c>
      <c r="I61" s="91">
        <v>1</v>
      </c>
      <c r="J61" s="91"/>
      <c r="K61" s="91">
        <v>1</v>
      </c>
      <c r="L61" s="91">
        <v>0</v>
      </c>
      <c r="M61" s="91"/>
      <c r="N61" s="91">
        <v>0</v>
      </c>
      <c r="O61" s="91">
        <v>0</v>
      </c>
      <c r="P61" s="91"/>
      <c r="Q61" s="91">
        <v>0</v>
      </c>
      <c r="R61" s="91">
        <v>0</v>
      </c>
      <c r="S61" s="91"/>
      <c r="T61" s="279">
        <f t="shared" si="3"/>
        <v>1</v>
      </c>
      <c r="U61" s="279">
        <f t="shared" si="4"/>
        <v>2</v>
      </c>
      <c r="V61" s="281">
        <f t="shared" si="5"/>
        <v>3</v>
      </c>
      <c r="W61" s="98"/>
      <c r="X61" s="82"/>
    </row>
    <row r="62" spans="2:24" ht="11.25" customHeight="1">
      <c r="B62" s="1582"/>
      <c r="C62" s="479"/>
      <c r="D62" s="98" t="s">
        <v>239</v>
      </c>
      <c r="E62" s="91">
        <v>0</v>
      </c>
      <c r="F62" s="91">
        <v>0</v>
      </c>
      <c r="G62" s="91"/>
      <c r="H62" s="91">
        <v>1</v>
      </c>
      <c r="I62" s="91">
        <v>0</v>
      </c>
      <c r="J62" s="91"/>
      <c r="K62" s="91">
        <v>0</v>
      </c>
      <c r="L62" s="91">
        <v>0</v>
      </c>
      <c r="M62" s="91"/>
      <c r="N62" s="91">
        <v>0</v>
      </c>
      <c r="O62" s="91">
        <v>0</v>
      </c>
      <c r="P62" s="91"/>
      <c r="Q62" s="91">
        <v>0</v>
      </c>
      <c r="R62" s="91">
        <v>0</v>
      </c>
      <c r="S62" s="91"/>
      <c r="T62" s="279">
        <f t="shared" si="3"/>
        <v>1</v>
      </c>
      <c r="U62" s="279">
        <f t="shared" si="4"/>
        <v>0</v>
      </c>
      <c r="V62" s="281">
        <f t="shared" si="5"/>
        <v>1</v>
      </c>
      <c r="W62" s="402"/>
      <c r="X62" s="82"/>
    </row>
    <row r="63" spans="2:24" ht="12" customHeight="1">
      <c r="B63" s="1582"/>
      <c r="C63" s="484" t="s">
        <v>127</v>
      </c>
      <c r="D63" s="98"/>
      <c r="E63" s="1058">
        <f>SUM(E64:E65)</f>
        <v>0</v>
      </c>
      <c r="F63" s="1058">
        <f>SUM(F64:F65)</f>
        <v>0</v>
      </c>
      <c r="G63" s="1058"/>
      <c r="H63" s="1058">
        <f>SUM(H64:H65)</f>
        <v>1</v>
      </c>
      <c r="I63" s="1058">
        <f>SUM(I64:I65)</f>
        <v>0</v>
      </c>
      <c r="J63" s="1058"/>
      <c r="K63" s="1058">
        <f>SUM(K64:K65)</f>
        <v>0</v>
      </c>
      <c r="L63" s="1058">
        <f>SUM(L64:L65)</f>
        <v>0</v>
      </c>
      <c r="M63" s="1058"/>
      <c r="N63" s="1058">
        <f>SUM(N64:N65)</f>
        <v>0</v>
      </c>
      <c r="O63" s="1058">
        <f>SUM(O64:O65)</f>
        <v>0</v>
      </c>
      <c r="P63" s="1058"/>
      <c r="Q63" s="1058">
        <f>SUM(Q64:Q65)</f>
        <v>0</v>
      </c>
      <c r="R63" s="1058">
        <f>SUM(R64:R65)</f>
        <v>0</v>
      </c>
      <c r="S63" s="91"/>
      <c r="T63" s="1042">
        <f t="shared" si="3"/>
        <v>1</v>
      </c>
      <c r="U63" s="1042">
        <f t="shared" si="4"/>
        <v>0</v>
      </c>
      <c r="V63" s="565">
        <f t="shared" si="5"/>
        <v>1</v>
      </c>
      <c r="W63" s="144"/>
      <c r="X63" s="82"/>
    </row>
    <row r="64" spans="2:24" ht="12" customHeight="1">
      <c r="B64" s="1582"/>
      <c r="C64" s="366"/>
      <c r="D64" s="98" t="s">
        <v>240</v>
      </c>
      <c r="E64" s="91">
        <v>0</v>
      </c>
      <c r="F64" s="91">
        <v>0</v>
      </c>
      <c r="G64" s="91"/>
      <c r="H64" s="91">
        <v>1</v>
      </c>
      <c r="I64" s="91">
        <v>0</v>
      </c>
      <c r="J64" s="91"/>
      <c r="K64" s="91">
        <v>0</v>
      </c>
      <c r="L64" s="91">
        <v>0</v>
      </c>
      <c r="M64" s="91"/>
      <c r="N64" s="91">
        <v>0</v>
      </c>
      <c r="O64" s="91">
        <v>0</v>
      </c>
      <c r="P64" s="91"/>
      <c r="Q64" s="91">
        <v>0</v>
      </c>
      <c r="R64" s="91">
        <v>0</v>
      </c>
      <c r="S64" s="91"/>
      <c r="T64" s="279">
        <f t="shared" si="3"/>
        <v>1</v>
      </c>
      <c r="U64" s="279">
        <f t="shared" si="4"/>
        <v>0</v>
      </c>
      <c r="V64" s="281">
        <f t="shared" si="5"/>
        <v>1</v>
      </c>
      <c r="W64" s="98"/>
      <c r="X64" s="82"/>
    </row>
    <row r="65" spans="2:26" ht="12" customHeight="1">
      <c r="B65" s="1582"/>
      <c r="C65" s="366"/>
      <c r="D65" s="98" t="s">
        <v>239</v>
      </c>
      <c r="E65" s="91">
        <v>0</v>
      </c>
      <c r="F65" s="91">
        <v>0</v>
      </c>
      <c r="G65" s="91"/>
      <c r="H65" s="91">
        <v>0</v>
      </c>
      <c r="I65" s="91">
        <v>0</v>
      </c>
      <c r="J65" s="91"/>
      <c r="K65" s="91">
        <v>0</v>
      </c>
      <c r="L65" s="91">
        <v>0</v>
      </c>
      <c r="M65" s="91"/>
      <c r="N65" s="91">
        <v>0</v>
      </c>
      <c r="O65" s="91">
        <v>0</v>
      </c>
      <c r="P65" s="91"/>
      <c r="Q65" s="91">
        <v>0</v>
      </c>
      <c r="R65" s="91">
        <v>0</v>
      </c>
      <c r="S65" s="91"/>
      <c r="T65" s="279">
        <f t="shared" si="3"/>
        <v>0</v>
      </c>
      <c r="U65" s="279">
        <f t="shared" si="4"/>
        <v>0</v>
      </c>
      <c r="V65" s="281">
        <f t="shared" si="5"/>
        <v>0</v>
      </c>
      <c r="W65" s="1287"/>
      <c r="X65" s="82"/>
    </row>
    <row r="66" spans="2:26" ht="10.5" customHeight="1">
      <c r="B66" s="1582"/>
      <c r="C66" s="484" t="s">
        <v>38</v>
      </c>
      <c r="D66" s="144"/>
      <c r="E66" s="1058">
        <f>SUM(E67)</f>
        <v>0</v>
      </c>
      <c r="F66" s="1058">
        <f>SUM(F67)</f>
        <v>0</v>
      </c>
      <c r="G66" s="1058"/>
      <c r="H66" s="1058">
        <f>SUM(H67)</f>
        <v>0</v>
      </c>
      <c r="I66" s="1058">
        <f>SUM(I67)</f>
        <v>0</v>
      </c>
      <c r="J66" s="1058"/>
      <c r="K66" s="1058">
        <f>SUM(K67)</f>
        <v>0</v>
      </c>
      <c r="L66" s="1058">
        <f>SUM(L67)</f>
        <v>0</v>
      </c>
      <c r="M66" s="1058"/>
      <c r="N66" s="1058">
        <f>SUM(N67)</f>
        <v>0</v>
      </c>
      <c r="O66" s="1058">
        <f>SUM(O67)</f>
        <v>0</v>
      </c>
      <c r="P66" s="1058"/>
      <c r="Q66" s="1058">
        <f>SUM(Q67)</f>
        <v>0</v>
      </c>
      <c r="R66" s="1058">
        <f>SUM(R67)</f>
        <v>4</v>
      </c>
      <c r="S66" s="1058"/>
      <c r="T66" s="1042">
        <f t="shared" si="3"/>
        <v>0</v>
      </c>
      <c r="U66" s="1042">
        <f t="shared" si="4"/>
        <v>4</v>
      </c>
      <c r="V66" s="565">
        <f t="shared" si="5"/>
        <v>4</v>
      </c>
      <c r="W66" s="364"/>
      <c r="X66" s="82"/>
    </row>
    <row r="67" spans="2:26">
      <c r="B67" s="1583"/>
      <c r="C67" s="479"/>
      <c r="D67" s="98" t="s">
        <v>237</v>
      </c>
      <c r="E67" s="91">
        <v>0</v>
      </c>
      <c r="F67" s="91">
        <v>0</v>
      </c>
      <c r="G67" s="91"/>
      <c r="H67" s="91">
        <v>0</v>
      </c>
      <c r="I67" s="91">
        <v>0</v>
      </c>
      <c r="J67" s="91"/>
      <c r="K67" s="91">
        <v>0</v>
      </c>
      <c r="L67" s="91">
        <v>0</v>
      </c>
      <c r="M67" s="91"/>
      <c r="N67" s="91">
        <v>0</v>
      </c>
      <c r="O67" s="91">
        <v>0</v>
      </c>
      <c r="P67" s="91"/>
      <c r="Q67" s="91">
        <v>0</v>
      </c>
      <c r="R67" s="91">
        <v>4</v>
      </c>
      <c r="S67" s="91"/>
      <c r="T67" s="279">
        <f t="shared" si="3"/>
        <v>0</v>
      </c>
      <c r="U67" s="279">
        <f t="shared" si="4"/>
        <v>4</v>
      </c>
      <c r="V67" s="281">
        <f t="shared" si="5"/>
        <v>4</v>
      </c>
      <c r="W67" s="320"/>
      <c r="X67" s="82"/>
    </row>
    <row r="68" spans="2:26" ht="12" customHeight="1">
      <c r="B68" s="1581">
        <v>1403</v>
      </c>
      <c r="C68" s="139" t="s">
        <v>17</v>
      </c>
      <c r="D68" s="145"/>
      <c r="E68" s="380">
        <f>SUM(E69+E72+E74)</f>
        <v>4</v>
      </c>
      <c r="F68" s="380">
        <f>SUM(F69+F72+F74)</f>
        <v>10</v>
      </c>
      <c r="G68" s="380"/>
      <c r="H68" s="380">
        <f>SUM(H69+H72+H74)</f>
        <v>1</v>
      </c>
      <c r="I68" s="380">
        <f>SUM(I69+I72+I74)</f>
        <v>4</v>
      </c>
      <c r="J68" s="380"/>
      <c r="K68" s="380">
        <f>SUM(K69+K72+K74)</f>
        <v>0</v>
      </c>
      <c r="L68" s="380">
        <f>SUM(L69+L72+L74)</f>
        <v>0</v>
      </c>
      <c r="M68" s="380"/>
      <c r="N68" s="380">
        <f>SUM(N69+N72+N74)</f>
        <v>1</v>
      </c>
      <c r="O68" s="380">
        <f>SUM(O69+O72+O74)</f>
        <v>5</v>
      </c>
      <c r="P68" s="380"/>
      <c r="Q68" s="380">
        <f>SUM(Q69+Q72+Q74)</f>
        <v>5</v>
      </c>
      <c r="R68" s="380">
        <f>SUM(R69+R72+R74)</f>
        <v>2</v>
      </c>
      <c r="S68" s="380"/>
      <c r="T68" s="275">
        <f t="shared" si="3"/>
        <v>11</v>
      </c>
      <c r="U68" s="275">
        <f t="shared" si="4"/>
        <v>21</v>
      </c>
      <c r="V68" s="367">
        <f t="shared" si="5"/>
        <v>32</v>
      </c>
      <c r="W68" s="186"/>
      <c r="X68" s="82"/>
    </row>
    <row r="69" spans="2:26" ht="12" customHeight="1">
      <c r="B69" s="1582"/>
      <c r="C69" s="484" t="s">
        <v>39</v>
      </c>
      <c r="D69" s="98"/>
      <c r="E69" s="1058">
        <f>SUM(E70:E71)</f>
        <v>0</v>
      </c>
      <c r="F69" s="1058">
        <f>SUM(F70:F71)</f>
        <v>3</v>
      </c>
      <c r="G69" s="1058"/>
      <c r="H69" s="1058">
        <f>SUM(H70:H71)</f>
        <v>1</v>
      </c>
      <c r="I69" s="1058">
        <f>SUM(I70:I71)</f>
        <v>1</v>
      </c>
      <c r="J69" s="1058"/>
      <c r="K69" s="1058">
        <f>SUM(K70:K71)</f>
        <v>0</v>
      </c>
      <c r="L69" s="1058">
        <f>SUM(L70:L71)</f>
        <v>0</v>
      </c>
      <c r="M69" s="1058"/>
      <c r="N69" s="1058">
        <f>SUM(N70:N71)</f>
        <v>0</v>
      </c>
      <c r="O69" s="1058">
        <f>SUM(O70:O71)</f>
        <v>1</v>
      </c>
      <c r="P69" s="1058"/>
      <c r="Q69" s="1058">
        <f>SUM(Q70:Q71)</f>
        <v>3</v>
      </c>
      <c r="R69" s="1058">
        <f>SUM(R70:R71)</f>
        <v>2</v>
      </c>
      <c r="S69" s="91"/>
      <c r="T69" s="1042">
        <f t="shared" si="3"/>
        <v>4</v>
      </c>
      <c r="U69" s="1042">
        <f t="shared" si="4"/>
        <v>7</v>
      </c>
      <c r="V69" s="565">
        <f t="shared" si="5"/>
        <v>11</v>
      </c>
      <c r="W69" s="1431"/>
      <c r="X69" s="82"/>
    </row>
    <row r="70" spans="2:26" ht="12" customHeight="1">
      <c r="B70" s="1582"/>
      <c r="C70" s="479"/>
      <c r="D70" s="98" t="s">
        <v>236</v>
      </c>
      <c r="E70" s="91">
        <v>0</v>
      </c>
      <c r="F70" s="91">
        <v>2</v>
      </c>
      <c r="G70" s="91"/>
      <c r="H70" s="91">
        <v>0</v>
      </c>
      <c r="I70" s="91">
        <v>0</v>
      </c>
      <c r="J70" s="91"/>
      <c r="K70" s="91">
        <v>0</v>
      </c>
      <c r="L70" s="91">
        <v>0</v>
      </c>
      <c r="M70" s="91"/>
      <c r="N70" s="91">
        <v>0</v>
      </c>
      <c r="O70" s="91">
        <v>0</v>
      </c>
      <c r="P70" s="91"/>
      <c r="Q70" s="91">
        <v>0</v>
      </c>
      <c r="R70" s="91">
        <v>0</v>
      </c>
      <c r="S70" s="91"/>
      <c r="T70" s="279">
        <f t="shared" si="3"/>
        <v>0</v>
      </c>
      <c r="U70" s="279">
        <f t="shared" si="4"/>
        <v>2</v>
      </c>
      <c r="V70" s="281">
        <f t="shared" si="5"/>
        <v>2</v>
      </c>
      <c r="W70" s="1438"/>
      <c r="X70" s="82"/>
    </row>
    <row r="71" spans="2:26" ht="12" customHeight="1">
      <c r="B71" s="1582"/>
      <c r="C71" s="479"/>
      <c r="D71" s="98" t="s">
        <v>234</v>
      </c>
      <c r="E71" s="91">
        <v>0</v>
      </c>
      <c r="F71" s="91">
        <v>1</v>
      </c>
      <c r="G71" s="91"/>
      <c r="H71" s="91">
        <v>1</v>
      </c>
      <c r="I71" s="91">
        <v>1</v>
      </c>
      <c r="J71" s="91"/>
      <c r="K71" s="91">
        <v>0</v>
      </c>
      <c r="L71" s="91">
        <v>0</v>
      </c>
      <c r="M71" s="91"/>
      <c r="N71" s="91">
        <v>0</v>
      </c>
      <c r="O71" s="91">
        <v>1</v>
      </c>
      <c r="P71" s="91"/>
      <c r="Q71" s="91">
        <v>3</v>
      </c>
      <c r="R71" s="91">
        <v>2</v>
      </c>
      <c r="S71" s="91"/>
      <c r="T71" s="279">
        <f t="shared" ref="T71:T76" si="6">SUM(E71+H71+K71+N71+Q71)</f>
        <v>4</v>
      </c>
      <c r="U71" s="279">
        <f t="shared" ref="U71:U76" si="7">SUM(F71+I71+L71+O71+R71)</f>
        <v>5</v>
      </c>
      <c r="V71" s="281">
        <f t="shared" si="5"/>
        <v>9</v>
      </c>
      <c r="W71" s="377"/>
      <c r="X71" s="82"/>
    </row>
    <row r="72" spans="2:26" ht="12" customHeight="1">
      <c r="B72" s="1582"/>
      <c r="C72" s="484" t="s">
        <v>18</v>
      </c>
      <c r="D72" s="98"/>
      <c r="E72" s="1058">
        <f>SUM(E73)</f>
        <v>1</v>
      </c>
      <c r="F72" s="1058">
        <f>SUM(F73)</f>
        <v>3</v>
      </c>
      <c r="G72" s="1058"/>
      <c r="H72" s="1058">
        <f>SUM(H73)</f>
        <v>0</v>
      </c>
      <c r="I72" s="1058">
        <f>SUM(I73)</f>
        <v>2</v>
      </c>
      <c r="J72" s="1058"/>
      <c r="K72" s="1058">
        <f>SUM(K73)</f>
        <v>0</v>
      </c>
      <c r="L72" s="1058">
        <f>SUM(L73)</f>
        <v>0</v>
      </c>
      <c r="M72" s="1058"/>
      <c r="N72" s="1058">
        <f>SUM(N73)</f>
        <v>0</v>
      </c>
      <c r="O72" s="1058">
        <f>SUM(O73)</f>
        <v>1</v>
      </c>
      <c r="P72" s="1058"/>
      <c r="Q72" s="1058">
        <f>SUM(Q73)</f>
        <v>0</v>
      </c>
      <c r="R72" s="1058">
        <f>SUM(R73)</f>
        <v>0</v>
      </c>
      <c r="S72" s="1058"/>
      <c r="T72" s="1042">
        <f t="shared" si="6"/>
        <v>1</v>
      </c>
      <c r="U72" s="1042">
        <f t="shared" si="7"/>
        <v>6</v>
      </c>
      <c r="V72" s="565">
        <f t="shared" ref="V72:V76" si="8">SUM(T72:U72)</f>
        <v>7</v>
      </c>
      <c r="W72" s="144"/>
      <c r="X72" s="82"/>
    </row>
    <row r="73" spans="2:26" ht="12" customHeight="1">
      <c r="B73" s="1582"/>
      <c r="C73" s="479"/>
      <c r="D73" s="98" t="s">
        <v>234</v>
      </c>
      <c r="E73" s="91">
        <v>1</v>
      </c>
      <c r="F73" s="91">
        <v>3</v>
      </c>
      <c r="G73" s="91"/>
      <c r="H73" s="91">
        <v>0</v>
      </c>
      <c r="I73" s="91">
        <v>2</v>
      </c>
      <c r="J73" s="91"/>
      <c r="K73" s="91">
        <v>0</v>
      </c>
      <c r="L73" s="91">
        <v>0</v>
      </c>
      <c r="M73" s="91"/>
      <c r="N73" s="91">
        <v>0</v>
      </c>
      <c r="O73" s="91">
        <v>1</v>
      </c>
      <c r="P73" s="91"/>
      <c r="Q73" s="91">
        <v>0</v>
      </c>
      <c r="R73" s="91">
        <v>0</v>
      </c>
      <c r="S73" s="91"/>
      <c r="T73" s="279">
        <f t="shared" si="6"/>
        <v>1</v>
      </c>
      <c r="U73" s="279">
        <f t="shared" si="7"/>
        <v>6</v>
      </c>
      <c r="V73" s="281">
        <f t="shared" si="8"/>
        <v>7</v>
      </c>
      <c r="W73" s="1438"/>
      <c r="X73" s="82"/>
    </row>
    <row r="74" spans="2:26" ht="12" customHeight="1">
      <c r="B74" s="1582"/>
      <c r="C74" s="484" t="s">
        <v>19</v>
      </c>
      <c r="D74" s="98"/>
      <c r="E74" s="1058">
        <f>SUM(E75+E76)</f>
        <v>3</v>
      </c>
      <c r="F74" s="1058">
        <f>SUM(F75+F76)</f>
        <v>4</v>
      </c>
      <c r="G74" s="1058"/>
      <c r="H74" s="1058">
        <f>SUM(H75+H76)</f>
        <v>0</v>
      </c>
      <c r="I74" s="1058">
        <f>SUM(I75+I76)</f>
        <v>1</v>
      </c>
      <c r="J74" s="1058"/>
      <c r="K74" s="1058">
        <f>SUM(K75+K76)</f>
        <v>0</v>
      </c>
      <c r="L74" s="1058">
        <f>SUM(L75+L76)</f>
        <v>0</v>
      </c>
      <c r="M74" s="1058"/>
      <c r="N74" s="1058">
        <f>SUM(N75+N76)</f>
        <v>1</v>
      </c>
      <c r="O74" s="1058">
        <f>SUM(O75+O76)</f>
        <v>3</v>
      </c>
      <c r="P74" s="1058"/>
      <c r="Q74" s="1058">
        <f>SUM(Q75+Q76)</f>
        <v>2</v>
      </c>
      <c r="R74" s="1058">
        <f>SUM(R75+R76)</f>
        <v>0</v>
      </c>
      <c r="S74" s="1058"/>
      <c r="T74" s="1042">
        <f t="shared" si="6"/>
        <v>6</v>
      </c>
      <c r="U74" s="1042">
        <f t="shared" si="7"/>
        <v>8</v>
      </c>
      <c r="V74" s="565">
        <f t="shared" si="8"/>
        <v>14</v>
      </c>
      <c r="W74" s="1438"/>
      <c r="X74" s="82"/>
    </row>
    <row r="75" spans="2:26" ht="12" customHeight="1">
      <c r="B75" s="1578"/>
      <c r="C75" s="479"/>
      <c r="D75" s="98" t="s">
        <v>234</v>
      </c>
      <c r="E75" s="91">
        <v>3</v>
      </c>
      <c r="F75" s="91">
        <v>4</v>
      </c>
      <c r="G75" s="91"/>
      <c r="H75" s="91">
        <v>0</v>
      </c>
      <c r="I75" s="91">
        <v>1</v>
      </c>
      <c r="J75" s="91"/>
      <c r="K75" s="91">
        <v>0</v>
      </c>
      <c r="L75" s="91">
        <v>0</v>
      </c>
      <c r="M75" s="91"/>
      <c r="N75" s="91">
        <v>1</v>
      </c>
      <c r="O75" s="91">
        <v>3</v>
      </c>
      <c r="P75" s="91"/>
      <c r="Q75" s="91">
        <v>2</v>
      </c>
      <c r="R75" s="91">
        <v>0</v>
      </c>
      <c r="S75" s="91"/>
      <c r="T75" s="279">
        <f t="shared" si="6"/>
        <v>6</v>
      </c>
      <c r="U75" s="279">
        <f t="shared" si="7"/>
        <v>8</v>
      </c>
      <c r="V75" s="281">
        <f t="shared" si="8"/>
        <v>14</v>
      </c>
      <c r="W75" s="1438"/>
      <c r="X75" s="82"/>
    </row>
    <row r="76" spans="2:26" ht="12" customHeight="1">
      <c r="B76" s="1586"/>
      <c r="C76" s="495"/>
      <c r="D76" s="163" t="s">
        <v>233</v>
      </c>
      <c r="E76" s="1071">
        <v>0</v>
      </c>
      <c r="F76" s="1071">
        <v>0</v>
      </c>
      <c r="G76" s="1071"/>
      <c r="H76" s="1071">
        <v>0</v>
      </c>
      <c r="I76" s="1071">
        <v>0</v>
      </c>
      <c r="J76" s="1071"/>
      <c r="K76" s="1071">
        <v>0</v>
      </c>
      <c r="L76" s="1071">
        <v>0</v>
      </c>
      <c r="M76" s="1071"/>
      <c r="N76" s="1071">
        <v>0</v>
      </c>
      <c r="O76" s="1071">
        <v>0</v>
      </c>
      <c r="P76" s="1071"/>
      <c r="Q76" s="1071">
        <v>0</v>
      </c>
      <c r="R76" s="1071">
        <v>0</v>
      </c>
      <c r="S76" s="1071"/>
      <c r="T76" s="273">
        <f t="shared" si="6"/>
        <v>0</v>
      </c>
      <c r="U76" s="273">
        <f t="shared" si="7"/>
        <v>0</v>
      </c>
      <c r="V76" s="278">
        <f t="shared" si="8"/>
        <v>0</v>
      </c>
      <c r="W76" s="1431"/>
      <c r="X76" s="82"/>
    </row>
    <row r="77" spans="2:26" ht="12" customHeight="1">
      <c r="B77" s="507"/>
      <c r="C77" s="98"/>
      <c r="D77" s="98"/>
      <c r="E77" s="91"/>
      <c r="F77" s="91"/>
      <c r="G77" s="91"/>
      <c r="H77" s="91"/>
      <c r="I77" s="91"/>
      <c r="J77" s="91"/>
      <c r="K77" s="91"/>
      <c r="L77" s="91"/>
      <c r="M77" s="91"/>
      <c r="N77" s="91"/>
      <c r="O77" s="91"/>
      <c r="P77" s="91"/>
      <c r="Q77" s="91"/>
      <c r="R77" s="91"/>
      <c r="S77" s="91"/>
      <c r="T77" s="1448"/>
      <c r="U77" s="1448"/>
      <c r="V77" s="1447" t="s">
        <v>1072</v>
      </c>
      <c r="W77" s="82"/>
      <c r="X77" s="82"/>
    </row>
    <row r="78" spans="2:26" ht="12" customHeight="1">
      <c r="B78" s="507"/>
      <c r="C78" s="98"/>
      <c r="D78" s="98"/>
      <c r="E78" s="91"/>
      <c r="F78" s="91"/>
      <c r="G78" s="91"/>
      <c r="H78" s="91"/>
      <c r="I78" s="91"/>
      <c r="J78" s="91"/>
      <c r="K78" s="91"/>
      <c r="L78" s="91"/>
      <c r="M78" s="91"/>
      <c r="N78" s="91"/>
      <c r="O78" s="91"/>
      <c r="P78" s="91"/>
      <c r="Q78" s="91"/>
      <c r="R78" s="91"/>
      <c r="S78" s="91"/>
      <c r="T78" s="1082"/>
      <c r="U78" s="1446" t="s">
        <v>776</v>
      </c>
      <c r="V78" s="1446"/>
      <c r="W78" s="82"/>
      <c r="X78" s="82"/>
    </row>
    <row r="79" spans="2:26" ht="12" customHeight="1">
      <c r="B79" s="1597" t="s">
        <v>32</v>
      </c>
      <c r="C79" s="310"/>
      <c r="D79" s="580"/>
      <c r="E79" s="1595"/>
      <c r="F79" s="1595"/>
      <c r="G79" s="1595"/>
      <c r="H79" s="1595"/>
      <c r="I79" s="1595"/>
      <c r="J79" s="1445"/>
      <c r="K79" s="1595" t="s">
        <v>1071</v>
      </c>
      <c r="L79" s="1595"/>
      <c r="M79" s="1445"/>
      <c r="N79" s="1595" t="s">
        <v>1070</v>
      </c>
      <c r="O79" s="1595"/>
      <c r="P79" s="1445"/>
      <c r="Q79" s="1595"/>
      <c r="R79" s="1595"/>
      <c r="S79" s="1084"/>
      <c r="T79" s="307"/>
      <c r="U79" s="307"/>
      <c r="V79" s="306"/>
      <c r="W79" s="82"/>
      <c r="Z79" s="98"/>
    </row>
    <row r="80" spans="2:26" ht="12" customHeight="1">
      <c r="B80" s="1598"/>
      <c r="C80" s="171" t="s">
        <v>561</v>
      </c>
      <c r="D80" s="170"/>
      <c r="E80" s="1596" t="s">
        <v>345</v>
      </c>
      <c r="F80" s="1596"/>
      <c r="G80" s="1444"/>
      <c r="H80" s="1596" t="s">
        <v>1069</v>
      </c>
      <c r="I80" s="1596"/>
      <c r="J80" s="1443"/>
      <c r="K80" s="1594" t="s">
        <v>1068</v>
      </c>
      <c r="L80" s="1594"/>
      <c r="M80" s="1443"/>
      <c r="N80" s="1594" t="s">
        <v>93</v>
      </c>
      <c r="O80" s="1594"/>
      <c r="P80" s="1443"/>
      <c r="Q80" s="1594" t="s">
        <v>1067</v>
      </c>
      <c r="R80" s="1594"/>
      <c r="S80" s="462"/>
      <c r="T80" s="1600" t="s">
        <v>6</v>
      </c>
      <c r="U80" s="1600"/>
      <c r="V80" s="1601"/>
      <c r="W80" s="82"/>
      <c r="X80" s="91"/>
    </row>
    <row r="81" spans="2:23">
      <c r="B81" s="1599"/>
      <c r="C81" s="163"/>
      <c r="D81" s="162"/>
      <c r="E81" s="301" t="s">
        <v>29</v>
      </c>
      <c r="F81" s="301" t="s">
        <v>30</v>
      </c>
      <c r="G81" s="301"/>
      <c r="H81" s="301" t="s">
        <v>29</v>
      </c>
      <c r="I81" s="301" t="s">
        <v>30</v>
      </c>
      <c r="J81" s="301"/>
      <c r="K81" s="301" t="s">
        <v>29</v>
      </c>
      <c r="L81" s="301" t="s">
        <v>30</v>
      </c>
      <c r="M81" s="301"/>
      <c r="N81" s="301" t="s">
        <v>29</v>
      </c>
      <c r="O81" s="301" t="s">
        <v>30</v>
      </c>
      <c r="P81" s="301"/>
      <c r="Q81" s="301" t="s">
        <v>29</v>
      </c>
      <c r="R81" s="301" t="s">
        <v>30</v>
      </c>
      <c r="S81" s="301"/>
      <c r="T81" s="301" t="s">
        <v>29</v>
      </c>
      <c r="U81" s="301" t="s">
        <v>30</v>
      </c>
      <c r="V81" s="1083" t="s">
        <v>6</v>
      </c>
      <c r="W81" s="82"/>
    </row>
    <row r="82" spans="2:23" ht="12.75" customHeight="1">
      <c r="B82" s="1570">
        <v>1404</v>
      </c>
      <c r="C82" s="139" t="s">
        <v>40</v>
      </c>
      <c r="D82" s="145"/>
      <c r="E82" s="380">
        <f>SUM(E83+E85)</f>
        <v>89</v>
      </c>
      <c r="F82" s="380">
        <f>SUM(F83+F85)</f>
        <v>27</v>
      </c>
      <c r="G82" s="380"/>
      <c r="H82" s="380">
        <f>SUM(H83+H85)</f>
        <v>3</v>
      </c>
      <c r="I82" s="380">
        <f>SUM(I83+I85)</f>
        <v>0</v>
      </c>
      <c r="J82" s="380"/>
      <c r="K82" s="380">
        <f>SUM(K83+K85)</f>
        <v>1</v>
      </c>
      <c r="L82" s="380">
        <f>SUM(L83+L85)</f>
        <v>0</v>
      </c>
      <c r="M82" s="380"/>
      <c r="N82" s="380">
        <f>SUM(N83+N85)</f>
        <v>0</v>
      </c>
      <c r="O82" s="380">
        <f>SUM(O83+O85)</f>
        <v>0</v>
      </c>
      <c r="P82" s="380"/>
      <c r="Q82" s="380">
        <f>SUM(Q83+Q85)</f>
        <v>2</v>
      </c>
      <c r="R82" s="380">
        <f>SUM(R83+R85)</f>
        <v>1</v>
      </c>
      <c r="S82" s="1437"/>
      <c r="T82" s="380">
        <f t="shared" ref="T82:T94" si="9">SUM(E82+H82+K82+N82+Q82)</f>
        <v>95</v>
      </c>
      <c r="U82" s="380">
        <f t="shared" ref="U82:U94" si="10">SUM(F82+I82+L82+O82+R82)</f>
        <v>28</v>
      </c>
      <c r="V82" s="390">
        <f t="shared" ref="V82:V92" si="11">SUM(T82:U82)</f>
        <v>123</v>
      </c>
      <c r="W82" s="515"/>
    </row>
    <row r="83" spans="2:23" ht="11.25" customHeight="1">
      <c r="B83" s="1573"/>
      <c r="C83" s="484" t="s">
        <v>115</v>
      </c>
      <c r="D83" s="98"/>
      <c r="E83" s="1058">
        <f>SUM(E84)</f>
        <v>55</v>
      </c>
      <c r="F83" s="1058">
        <f>SUM(F84)</f>
        <v>7</v>
      </c>
      <c r="G83" s="1058"/>
      <c r="H83" s="1058">
        <f>SUM(H84)</f>
        <v>3</v>
      </c>
      <c r="I83" s="1058">
        <f>SUM(I84)</f>
        <v>0</v>
      </c>
      <c r="J83" s="1058"/>
      <c r="K83" s="1058">
        <f>SUM(K84)</f>
        <v>1</v>
      </c>
      <c r="L83" s="1058">
        <f>SUM(L84)</f>
        <v>0</v>
      </c>
      <c r="M83" s="1058"/>
      <c r="N83" s="1058">
        <f>SUM(N84)</f>
        <v>0</v>
      </c>
      <c r="O83" s="1058">
        <f>SUM(O84)</f>
        <v>0</v>
      </c>
      <c r="P83" s="1058"/>
      <c r="Q83" s="1058">
        <f>SUM(Q84)</f>
        <v>0</v>
      </c>
      <c r="R83" s="1058">
        <f>SUM(R84)</f>
        <v>0</v>
      </c>
      <c r="S83" s="91"/>
      <c r="T83" s="1075">
        <f t="shared" si="9"/>
        <v>59</v>
      </c>
      <c r="U83" s="1075">
        <f t="shared" si="10"/>
        <v>7</v>
      </c>
      <c r="V83" s="575">
        <f t="shared" si="11"/>
        <v>66</v>
      </c>
      <c r="W83" s="1342"/>
    </row>
    <row r="84" spans="2:23" ht="12" customHeight="1">
      <c r="B84" s="1566"/>
      <c r="C84" s="479"/>
      <c r="D84" s="98" t="s">
        <v>226</v>
      </c>
      <c r="E84" s="91">
        <v>55</v>
      </c>
      <c r="F84" s="91">
        <v>7</v>
      </c>
      <c r="G84" s="91"/>
      <c r="H84" s="91">
        <v>3</v>
      </c>
      <c r="I84" s="91">
        <v>0</v>
      </c>
      <c r="J84" s="91"/>
      <c r="K84" s="91">
        <v>1</v>
      </c>
      <c r="L84" s="91">
        <v>0</v>
      </c>
      <c r="M84" s="91"/>
      <c r="N84" s="91">
        <v>0</v>
      </c>
      <c r="O84" s="91">
        <v>0</v>
      </c>
      <c r="P84" s="91"/>
      <c r="Q84" s="91">
        <v>0</v>
      </c>
      <c r="R84" s="91">
        <v>0</v>
      </c>
      <c r="S84" s="91"/>
      <c r="T84" s="288">
        <f t="shared" si="9"/>
        <v>59</v>
      </c>
      <c r="U84" s="288">
        <f t="shared" si="10"/>
        <v>7</v>
      </c>
      <c r="V84" s="281">
        <f t="shared" si="11"/>
        <v>66</v>
      </c>
      <c r="W84" s="1441"/>
    </row>
    <row r="85" spans="2:23" ht="12" customHeight="1">
      <c r="B85" s="1573"/>
      <c r="C85" s="484" t="s">
        <v>20</v>
      </c>
      <c r="D85" s="98"/>
      <c r="E85" s="1058">
        <f>SUM(E86)</f>
        <v>34</v>
      </c>
      <c r="F85" s="1058">
        <f>SUM(F86)</f>
        <v>20</v>
      </c>
      <c r="G85" s="1058"/>
      <c r="H85" s="1058">
        <f>SUM(H86)</f>
        <v>0</v>
      </c>
      <c r="I85" s="1058">
        <f>SUM(I86)</f>
        <v>0</v>
      </c>
      <c r="J85" s="1058"/>
      <c r="K85" s="1058">
        <f>SUM(K86)</f>
        <v>0</v>
      </c>
      <c r="L85" s="1058">
        <f>SUM(L86)</f>
        <v>0</v>
      </c>
      <c r="M85" s="1058"/>
      <c r="N85" s="1058">
        <f>SUM(N86)</f>
        <v>0</v>
      </c>
      <c r="O85" s="1058">
        <f>SUM(O86)</f>
        <v>0</v>
      </c>
      <c r="P85" s="1058"/>
      <c r="Q85" s="1058">
        <f>SUM(Q86)</f>
        <v>2</v>
      </c>
      <c r="R85" s="1058">
        <f>SUM(R86)</f>
        <v>1</v>
      </c>
      <c r="S85" s="91"/>
      <c r="T85" s="1058">
        <f t="shared" si="9"/>
        <v>36</v>
      </c>
      <c r="U85" s="1058">
        <f t="shared" si="10"/>
        <v>21</v>
      </c>
      <c r="V85" s="565">
        <f t="shared" si="11"/>
        <v>57</v>
      </c>
      <c r="W85" s="1442"/>
    </row>
    <row r="86" spans="2:23" ht="12" customHeight="1">
      <c r="B86" s="1566"/>
      <c r="C86" s="479"/>
      <c r="D86" s="98" t="s">
        <v>293</v>
      </c>
      <c r="E86" s="91">
        <v>34</v>
      </c>
      <c r="F86" s="91">
        <v>20</v>
      </c>
      <c r="G86" s="91"/>
      <c r="H86" s="91">
        <v>0</v>
      </c>
      <c r="I86" s="91">
        <v>0</v>
      </c>
      <c r="J86" s="91"/>
      <c r="K86" s="91">
        <v>0</v>
      </c>
      <c r="L86" s="91">
        <v>0</v>
      </c>
      <c r="M86" s="91"/>
      <c r="N86" s="91">
        <v>0</v>
      </c>
      <c r="O86" s="91">
        <v>0</v>
      </c>
      <c r="P86" s="91"/>
      <c r="Q86" s="91">
        <v>2</v>
      </c>
      <c r="R86" s="91">
        <v>1</v>
      </c>
      <c r="S86" s="91"/>
      <c r="T86" s="1062">
        <f t="shared" si="9"/>
        <v>36</v>
      </c>
      <c r="U86" s="1062">
        <f t="shared" si="10"/>
        <v>21</v>
      </c>
      <c r="V86" s="281">
        <f t="shared" si="11"/>
        <v>57</v>
      </c>
      <c r="W86" s="1441"/>
    </row>
    <row r="87" spans="2:23" ht="12.75" customHeight="1">
      <c r="B87" s="1581">
        <v>1405</v>
      </c>
      <c r="C87" s="139" t="s">
        <v>21</v>
      </c>
      <c r="D87" s="151"/>
      <c r="E87" s="672">
        <f t="shared" ref="E87:R87" si="12">SUM(E88+E93+E101+E103)</f>
        <v>88</v>
      </c>
      <c r="F87" s="672">
        <f t="shared" si="12"/>
        <v>147</v>
      </c>
      <c r="G87" s="672">
        <f t="shared" si="12"/>
        <v>0</v>
      </c>
      <c r="H87" s="672">
        <f t="shared" si="12"/>
        <v>11</v>
      </c>
      <c r="I87" s="672">
        <f t="shared" si="12"/>
        <v>25</v>
      </c>
      <c r="J87" s="672">
        <f t="shared" si="12"/>
        <v>0</v>
      </c>
      <c r="K87" s="672">
        <f t="shared" si="12"/>
        <v>2</v>
      </c>
      <c r="L87" s="672">
        <f t="shared" si="12"/>
        <v>3</v>
      </c>
      <c r="M87" s="672">
        <f t="shared" si="12"/>
        <v>0</v>
      </c>
      <c r="N87" s="672">
        <f t="shared" si="12"/>
        <v>5</v>
      </c>
      <c r="O87" s="672">
        <f t="shared" si="12"/>
        <v>3</v>
      </c>
      <c r="P87" s="672">
        <f t="shared" si="12"/>
        <v>0</v>
      </c>
      <c r="Q87" s="672">
        <f t="shared" si="12"/>
        <v>3</v>
      </c>
      <c r="R87" s="672">
        <f t="shared" si="12"/>
        <v>4</v>
      </c>
      <c r="S87" s="672"/>
      <c r="T87" s="380">
        <f t="shared" si="9"/>
        <v>109</v>
      </c>
      <c r="U87" s="380">
        <f t="shared" si="10"/>
        <v>182</v>
      </c>
      <c r="V87" s="367">
        <f t="shared" si="11"/>
        <v>291</v>
      </c>
      <c r="W87" s="1431"/>
    </row>
    <row r="88" spans="2:23" ht="12" customHeight="1">
      <c r="B88" s="1582"/>
      <c r="C88" s="484" t="s">
        <v>24</v>
      </c>
      <c r="D88" s="98"/>
      <c r="E88" s="1058">
        <f>SUM(E89:E92)</f>
        <v>18</v>
      </c>
      <c r="F88" s="1058">
        <f>SUM(F89:F92)</f>
        <v>19</v>
      </c>
      <c r="G88" s="1058"/>
      <c r="H88" s="1058">
        <f>SUM(H89:H92)</f>
        <v>5</v>
      </c>
      <c r="I88" s="1058">
        <f>SUM(I89:I92)</f>
        <v>12</v>
      </c>
      <c r="J88" s="1058"/>
      <c r="K88" s="1058">
        <f>SUM(K89:K92)</f>
        <v>0</v>
      </c>
      <c r="L88" s="1058">
        <f>SUM(L89:L92)</f>
        <v>0</v>
      </c>
      <c r="M88" s="1058"/>
      <c r="N88" s="1058">
        <f>SUM(N89:N92)</f>
        <v>3</v>
      </c>
      <c r="O88" s="1058">
        <f>SUM(O89:O92)</f>
        <v>3</v>
      </c>
      <c r="P88" s="1058"/>
      <c r="Q88" s="1058">
        <f>SUM(Q89:Q92)</f>
        <v>3</v>
      </c>
      <c r="R88" s="1058">
        <f>SUM(R89:R92)</f>
        <v>2</v>
      </c>
      <c r="S88" s="91"/>
      <c r="T88" s="1058">
        <f t="shared" si="9"/>
        <v>29</v>
      </c>
      <c r="U88" s="1058">
        <f t="shared" si="10"/>
        <v>36</v>
      </c>
      <c r="V88" s="565">
        <f t="shared" si="11"/>
        <v>65</v>
      </c>
      <c r="W88" s="1431"/>
    </row>
    <row r="89" spans="2:23" ht="12" customHeight="1">
      <c r="B89" s="1582"/>
      <c r="C89" s="479"/>
      <c r="D89" s="98" t="s">
        <v>222</v>
      </c>
      <c r="E89" s="91">
        <v>1</v>
      </c>
      <c r="F89" s="91">
        <v>1</v>
      </c>
      <c r="G89" s="91"/>
      <c r="H89" s="91">
        <v>0</v>
      </c>
      <c r="I89" s="91">
        <v>4</v>
      </c>
      <c r="J89" s="91"/>
      <c r="K89" s="91">
        <v>0</v>
      </c>
      <c r="L89" s="91">
        <v>0</v>
      </c>
      <c r="M89" s="91"/>
      <c r="N89" s="91">
        <v>0</v>
      </c>
      <c r="O89" s="91">
        <v>0</v>
      </c>
      <c r="P89" s="91"/>
      <c r="Q89" s="91">
        <v>1</v>
      </c>
      <c r="R89" s="91">
        <v>0</v>
      </c>
      <c r="S89" s="91"/>
      <c r="T89" s="288">
        <f t="shared" si="9"/>
        <v>2</v>
      </c>
      <c r="U89" s="288">
        <f t="shared" si="10"/>
        <v>5</v>
      </c>
      <c r="V89" s="281">
        <f t="shared" si="11"/>
        <v>7</v>
      </c>
      <c r="W89" s="1440"/>
    </row>
    <row r="90" spans="2:23" ht="12" customHeight="1">
      <c r="B90" s="1582"/>
      <c r="C90" s="479"/>
      <c r="D90" s="98" t="s">
        <v>220</v>
      </c>
      <c r="E90" s="91">
        <v>11</v>
      </c>
      <c r="F90" s="91">
        <v>7</v>
      </c>
      <c r="G90" s="91"/>
      <c r="H90" s="91">
        <v>2</v>
      </c>
      <c r="I90" s="91">
        <v>3</v>
      </c>
      <c r="J90" s="91"/>
      <c r="K90" s="91">
        <v>0</v>
      </c>
      <c r="L90" s="91">
        <v>0</v>
      </c>
      <c r="M90" s="91"/>
      <c r="N90" s="91">
        <v>3</v>
      </c>
      <c r="O90" s="91">
        <v>1</v>
      </c>
      <c r="P90" s="91"/>
      <c r="Q90" s="91">
        <v>2</v>
      </c>
      <c r="R90" s="91">
        <v>2</v>
      </c>
      <c r="S90" s="91"/>
      <c r="T90" s="288">
        <f t="shared" si="9"/>
        <v>18</v>
      </c>
      <c r="U90" s="288">
        <f t="shared" si="10"/>
        <v>13</v>
      </c>
      <c r="V90" s="281">
        <f t="shared" si="11"/>
        <v>31</v>
      </c>
      <c r="W90" s="1440"/>
    </row>
    <row r="91" spans="2:23" ht="12" customHeight="1">
      <c r="B91" s="1582"/>
      <c r="C91" s="479"/>
      <c r="D91" s="98" t="s">
        <v>219</v>
      </c>
      <c r="E91" s="91">
        <v>1</v>
      </c>
      <c r="F91" s="91">
        <v>1</v>
      </c>
      <c r="G91" s="91"/>
      <c r="H91" s="91">
        <v>1</v>
      </c>
      <c r="I91" s="91">
        <v>2</v>
      </c>
      <c r="J91" s="91"/>
      <c r="K91" s="91">
        <v>0</v>
      </c>
      <c r="L91" s="91">
        <v>0</v>
      </c>
      <c r="M91" s="91"/>
      <c r="N91" s="91">
        <v>0</v>
      </c>
      <c r="O91" s="91">
        <v>1</v>
      </c>
      <c r="P91" s="91"/>
      <c r="Q91" s="91">
        <v>0</v>
      </c>
      <c r="R91" s="91">
        <v>0</v>
      </c>
      <c r="S91" s="91"/>
      <c r="T91" s="288">
        <f t="shared" si="9"/>
        <v>2</v>
      </c>
      <c r="U91" s="288">
        <f t="shared" si="10"/>
        <v>4</v>
      </c>
      <c r="V91" s="281">
        <f t="shared" si="11"/>
        <v>6</v>
      </c>
      <c r="W91" s="178"/>
    </row>
    <row r="92" spans="2:23" ht="12" customHeight="1">
      <c r="B92" s="1582"/>
      <c r="C92" s="479"/>
      <c r="D92" s="98" t="s">
        <v>217</v>
      </c>
      <c r="E92" s="91">
        <v>5</v>
      </c>
      <c r="F92" s="91">
        <v>10</v>
      </c>
      <c r="G92" s="91"/>
      <c r="H92" s="91">
        <v>2</v>
      </c>
      <c r="I92" s="91">
        <v>3</v>
      </c>
      <c r="J92" s="91"/>
      <c r="K92" s="91">
        <v>0</v>
      </c>
      <c r="L92" s="91">
        <v>0</v>
      </c>
      <c r="M92" s="91"/>
      <c r="N92" s="91">
        <v>0</v>
      </c>
      <c r="O92" s="91">
        <v>1</v>
      </c>
      <c r="P92" s="91"/>
      <c r="Q92" s="91">
        <v>0</v>
      </c>
      <c r="R92" s="91">
        <v>0</v>
      </c>
      <c r="S92" s="91"/>
      <c r="T92" s="288">
        <f t="shared" si="9"/>
        <v>7</v>
      </c>
      <c r="U92" s="288">
        <f t="shared" si="10"/>
        <v>14</v>
      </c>
      <c r="V92" s="281">
        <f t="shared" si="11"/>
        <v>21</v>
      </c>
      <c r="W92" s="1287"/>
    </row>
    <row r="93" spans="2:23" ht="12" customHeight="1">
      <c r="B93" s="1582"/>
      <c r="C93" s="484" t="s">
        <v>22</v>
      </c>
      <c r="D93" s="98"/>
      <c r="E93" s="1058">
        <f>SUM(E94:E100)</f>
        <v>55</v>
      </c>
      <c r="F93" s="1058">
        <f>SUM(F94:F100)</f>
        <v>98</v>
      </c>
      <c r="G93" s="1058"/>
      <c r="H93" s="1058">
        <f>SUM(H94:H100)</f>
        <v>6</v>
      </c>
      <c r="I93" s="1058">
        <f>SUM(I94:I100)</f>
        <v>13</v>
      </c>
      <c r="J93" s="1058"/>
      <c r="K93" s="1058">
        <f>SUM(K94:K100)</f>
        <v>2</v>
      </c>
      <c r="L93" s="1058">
        <f>SUM(L94:L100)</f>
        <v>3</v>
      </c>
      <c r="M93" s="1058"/>
      <c r="N93" s="1058">
        <f>SUM(N94:N100)</f>
        <v>2</v>
      </c>
      <c r="O93" s="1058">
        <f>SUM(O94:O100)</f>
        <v>0</v>
      </c>
      <c r="P93" s="1058"/>
      <c r="Q93" s="1058">
        <f>SUM(Q94:Q100)</f>
        <v>0</v>
      </c>
      <c r="R93" s="1058">
        <f>SUM(R94:R100)</f>
        <v>2</v>
      </c>
      <c r="S93" s="1058"/>
      <c r="T93" s="1058">
        <f t="shared" si="9"/>
        <v>65</v>
      </c>
      <c r="U93" s="1058">
        <f t="shared" si="10"/>
        <v>116</v>
      </c>
      <c r="V93" s="1439">
        <f>SUM(V94:V100)</f>
        <v>181</v>
      </c>
      <c r="W93" s="1431"/>
    </row>
    <row r="94" spans="2:23" ht="12" customHeight="1">
      <c r="B94" s="1582"/>
      <c r="C94" s="479"/>
      <c r="D94" s="98" t="s">
        <v>215</v>
      </c>
      <c r="E94" s="91">
        <v>0</v>
      </c>
      <c r="F94" s="91">
        <v>1</v>
      </c>
      <c r="G94" s="91"/>
      <c r="H94" s="91">
        <v>0</v>
      </c>
      <c r="I94" s="91">
        <v>1</v>
      </c>
      <c r="J94" s="91"/>
      <c r="K94" s="91">
        <v>0</v>
      </c>
      <c r="L94" s="91">
        <v>0</v>
      </c>
      <c r="M94" s="91"/>
      <c r="N94" s="91">
        <v>0</v>
      </c>
      <c r="O94" s="91">
        <v>0</v>
      </c>
      <c r="P94" s="91"/>
      <c r="Q94" s="91">
        <v>0</v>
      </c>
      <c r="R94" s="91">
        <v>0</v>
      </c>
      <c r="S94" s="91"/>
      <c r="T94" s="288">
        <f t="shared" si="9"/>
        <v>0</v>
      </c>
      <c r="U94" s="288">
        <f t="shared" si="10"/>
        <v>2</v>
      </c>
      <c r="V94" s="281">
        <f t="shared" ref="V94:V108" si="13">SUM(T94:U94)</f>
        <v>2</v>
      </c>
      <c r="W94" s="1438"/>
    </row>
    <row r="95" spans="2:23" ht="12" customHeight="1">
      <c r="B95" s="1582"/>
      <c r="C95" s="479"/>
      <c r="D95" s="98" t="s">
        <v>213</v>
      </c>
      <c r="E95" s="91">
        <v>11</v>
      </c>
      <c r="F95" s="91">
        <v>16</v>
      </c>
      <c r="G95" s="91"/>
      <c r="H95" s="91">
        <v>2</v>
      </c>
      <c r="I95" s="91">
        <v>4</v>
      </c>
      <c r="J95" s="91"/>
      <c r="K95" s="91">
        <v>2</v>
      </c>
      <c r="L95" s="91">
        <v>1</v>
      </c>
      <c r="M95" s="91"/>
      <c r="N95" s="91">
        <v>0</v>
      </c>
      <c r="O95" s="91">
        <v>0</v>
      </c>
      <c r="P95" s="91"/>
      <c r="Q95" s="91">
        <v>0</v>
      </c>
      <c r="R95" s="91">
        <v>1</v>
      </c>
      <c r="S95" s="91"/>
      <c r="T95" s="288">
        <f t="shared" ref="T95:T100" si="14">SUM(E95+H95+K95+N95+Q95)</f>
        <v>15</v>
      </c>
      <c r="U95" s="288">
        <f>SUM(F95+I95+L95+O999+R95)</f>
        <v>22</v>
      </c>
      <c r="V95" s="281">
        <f t="shared" si="13"/>
        <v>37</v>
      </c>
      <c r="W95" s="1287"/>
    </row>
    <row r="96" spans="2:23" ht="12" customHeight="1">
      <c r="B96" s="1582"/>
      <c r="C96" s="479"/>
      <c r="D96" s="98" t="s">
        <v>1066</v>
      </c>
      <c r="E96" s="91">
        <v>0</v>
      </c>
      <c r="F96" s="91">
        <v>0</v>
      </c>
      <c r="G96" s="91"/>
      <c r="H96" s="91">
        <v>1</v>
      </c>
      <c r="I96" s="91">
        <v>0</v>
      </c>
      <c r="J96" s="91"/>
      <c r="K96" s="91">
        <v>0</v>
      </c>
      <c r="L96" s="91">
        <v>1</v>
      </c>
      <c r="M96" s="91"/>
      <c r="N96" s="91">
        <v>0</v>
      </c>
      <c r="O96" s="91">
        <v>0</v>
      </c>
      <c r="P96" s="91"/>
      <c r="Q96" s="91">
        <v>0</v>
      </c>
      <c r="R96" s="91">
        <v>0</v>
      </c>
      <c r="S96" s="91"/>
      <c r="T96" s="288">
        <f t="shared" si="14"/>
        <v>1</v>
      </c>
      <c r="U96" s="288">
        <f>SUM(F96+I96+L96+O96+R96)</f>
        <v>1</v>
      </c>
      <c r="V96" s="281">
        <f t="shared" si="13"/>
        <v>2</v>
      </c>
      <c r="W96" s="1287"/>
    </row>
    <row r="97" spans="2:23" ht="12" customHeight="1">
      <c r="B97" s="1582"/>
      <c r="C97" s="479"/>
      <c r="D97" s="98" t="s">
        <v>211</v>
      </c>
      <c r="E97" s="91">
        <v>2</v>
      </c>
      <c r="F97" s="91">
        <v>0</v>
      </c>
      <c r="G97" s="91"/>
      <c r="H97" s="91">
        <v>0</v>
      </c>
      <c r="I97" s="91">
        <v>0</v>
      </c>
      <c r="J97" s="91"/>
      <c r="K97" s="91">
        <v>0</v>
      </c>
      <c r="L97" s="91">
        <v>0</v>
      </c>
      <c r="M97" s="91"/>
      <c r="N97" s="91">
        <v>0</v>
      </c>
      <c r="O97" s="91">
        <v>0</v>
      </c>
      <c r="P97" s="91"/>
      <c r="Q97" s="91">
        <v>0</v>
      </c>
      <c r="R97" s="91">
        <v>0</v>
      </c>
      <c r="S97" s="91"/>
      <c r="T97" s="288">
        <f t="shared" si="14"/>
        <v>2</v>
      </c>
      <c r="U97" s="288">
        <f>SUM(F97+I97+L97+O97+R97)</f>
        <v>0</v>
      </c>
      <c r="V97" s="281">
        <f t="shared" si="13"/>
        <v>2</v>
      </c>
      <c r="W97" s="1177"/>
    </row>
    <row r="98" spans="2:23" ht="12" customHeight="1">
      <c r="B98" s="1582"/>
      <c r="C98" s="479"/>
      <c r="D98" s="13" t="s">
        <v>286</v>
      </c>
      <c r="E98" s="91">
        <v>4</v>
      </c>
      <c r="F98" s="91">
        <v>3</v>
      </c>
      <c r="G98" s="91"/>
      <c r="H98" s="91">
        <v>0</v>
      </c>
      <c r="I98" s="91">
        <v>1</v>
      </c>
      <c r="J98" s="91"/>
      <c r="K98" s="91">
        <v>0</v>
      </c>
      <c r="L98" s="91">
        <v>0</v>
      </c>
      <c r="M98" s="91"/>
      <c r="N98" s="91">
        <v>0</v>
      </c>
      <c r="O98" s="91">
        <v>0</v>
      </c>
      <c r="P98" s="91"/>
      <c r="Q98" s="91">
        <v>0</v>
      </c>
      <c r="R98" s="91">
        <v>0</v>
      </c>
      <c r="S98" s="91"/>
      <c r="T98" s="288">
        <f t="shared" si="14"/>
        <v>4</v>
      </c>
      <c r="U98" s="288">
        <f>SUM(F98+I98+L98+O98+R98)</f>
        <v>4</v>
      </c>
      <c r="V98" s="281">
        <f t="shared" si="13"/>
        <v>8</v>
      </c>
      <c r="W98" s="1177"/>
    </row>
    <row r="99" spans="2:23" ht="12" customHeight="1">
      <c r="B99" s="1582"/>
      <c r="C99" s="479"/>
      <c r="D99" s="98" t="s">
        <v>283</v>
      </c>
      <c r="E99" s="91">
        <v>37</v>
      </c>
      <c r="F99" s="91">
        <v>77</v>
      </c>
      <c r="G99" s="91"/>
      <c r="H99" s="91">
        <v>3</v>
      </c>
      <c r="I99" s="91">
        <v>7</v>
      </c>
      <c r="J99" s="91"/>
      <c r="K99" s="91">
        <v>0</v>
      </c>
      <c r="L99" s="91">
        <v>1</v>
      </c>
      <c r="M99" s="91"/>
      <c r="N99" s="91">
        <v>1</v>
      </c>
      <c r="O99" s="91">
        <v>0</v>
      </c>
      <c r="P99" s="91"/>
      <c r="Q99" s="91">
        <v>0</v>
      </c>
      <c r="R99" s="91">
        <v>1</v>
      </c>
      <c r="S99" s="91"/>
      <c r="T99" s="288">
        <f t="shared" si="14"/>
        <v>41</v>
      </c>
      <c r="U99" s="288">
        <f>SUM(F99+I99+L99+O99+R99)</f>
        <v>86</v>
      </c>
      <c r="V99" s="281">
        <f t="shared" si="13"/>
        <v>127</v>
      </c>
      <c r="W99" s="1287"/>
    </row>
    <row r="100" spans="2:23" ht="12" customHeight="1">
      <c r="B100" s="1582"/>
      <c r="C100" s="479"/>
      <c r="D100" s="66" t="s">
        <v>1065</v>
      </c>
      <c r="E100" s="265">
        <v>1</v>
      </c>
      <c r="F100" s="265">
        <v>1</v>
      </c>
      <c r="G100" s="265"/>
      <c r="H100" s="265">
        <v>0</v>
      </c>
      <c r="I100" s="265">
        <v>0</v>
      </c>
      <c r="J100" s="265"/>
      <c r="K100" s="265">
        <v>0</v>
      </c>
      <c r="L100" s="265">
        <v>0</v>
      </c>
      <c r="M100" s="265"/>
      <c r="N100" s="265">
        <v>1</v>
      </c>
      <c r="O100" s="265">
        <v>0</v>
      </c>
      <c r="P100" s="265"/>
      <c r="Q100" s="265">
        <v>0</v>
      </c>
      <c r="R100" s="265">
        <v>0</v>
      </c>
      <c r="S100" s="265"/>
      <c r="T100" s="288">
        <f t="shared" si="14"/>
        <v>2</v>
      </c>
      <c r="U100" s="288">
        <f>SUM(F100+I100+L100+O100+R100)</f>
        <v>1</v>
      </c>
      <c r="V100" s="281">
        <f t="shared" si="13"/>
        <v>3</v>
      </c>
      <c r="W100" s="178"/>
    </row>
    <row r="101" spans="2:23" ht="12" customHeight="1">
      <c r="B101" s="150"/>
      <c r="C101" s="4" t="s">
        <v>114</v>
      </c>
      <c r="D101" s="12"/>
      <c r="E101" s="1436">
        <f>SUM(E102)</f>
        <v>15</v>
      </c>
      <c r="F101" s="1436">
        <f>SUM(F102)</f>
        <v>30</v>
      </c>
      <c r="G101" s="1436"/>
      <c r="H101" s="1436">
        <f>SUM(H102)</f>
        <v>0</v>
      </c>
      <c r="I101" s="1436">
        <f>SUM(I102)</f>
        <v>0</v>
      </c>
      <c r="J101" s="1436"/>
      <c r="K101" s="1436">
        <f>SUM(K102)</f>
        <v>0</v>
      </c>
      <c r="L101" s="1436">
        <f>SUM(L102)</f>
        <v>0</v>
      </c>
      <c r="M101" s="1436"/>
      <c r="N101" s="1436">
        <f>SUM(N102)</f>
        <v>0</v>
      </c>
      <c r="O101" s="1436">
        <f>SUM(O102)</f>
        <v>0</v>
      </c>
      <c r="P101" s="1436"/>
      <c r="Q101" s="1436">
        <f>SUM(Q102)</f>
        <v>0</v>
      </c>
      <c r="R101" s="1436">
        <f>SUM(R102)</f>
        <v>0</v>
      </c>
      <c r="S101" s="356"/>
      <c r="T101" s="1436">
        <f>SUM(E101+H101+K101+N1001+Q101)</f>
        <v>15</v>
      </c>
      <c r="U101" s="1436">
        <f>SUM(F101+I101+L101+O1001+R101)</f>
        <v>30</v>
      </c>
      <c r="V101" s="538">
        <f t="shared" si="13"/>
        <v>45</v>
      </c>
      <c r="W101" s="178"/>
    </row>
    <row r="102" spans="2:23" ht="12" customHeight="1">
      <c r="B102" s="150"/>
      <c r="C102" s="98"/>
      <c r="D102" s="98" t="s">
        <v>207</v>
      </c>
      <c r="E102" s="265">
        <v>15</v>
      </c>
      <c r="F102" s="265">
        <v>30</v>
      </c>
      <c r="G102" s="265"/>
      <c r="H102" s="265">
        <v>0</v>
      </c>
      <c r="I102" s="265">
        <v>0</v>
      </c>
      <c r="J102" s="265"/>
      <c r="K102" s="265">
        <v>0</v>
      </c>
      <c r="L102" s="265">
        <v>0</v>
      </c>
      <c r="M102" s="265"/>
      <c r="N102" s="265">
        <v>0</v>
      </c>
      <c r="O102" s="265">
        <v>0</v>
      </c>
      <c r="P102" s="265"/>
      <c r="Q102" s="265">
        <v>0</v>
      </c>
      <c r="R102" s="265">
        <v>0</v>
      </c>
      <c r="S102" s="265"/>
      <c r="T102" s="295">
        <f>SUM(E102+H102+K102+N102+Q102)</f>
        <v>15</v>
      </c>
      <c r="U102" s="295">
        <f>SUM(F102+I102+L102+O1002+R102)</f>
        <v>30</v>
      </c>
      <c r="V102" s="331">
        <f t="shared" si="13"/>
        <v>45</v>
      </c>
      <c r="W102" s="178"/>
    </row>
    <row r="103" spans="2:23" ht="12" customHeight="1">
      <c r="B103" s="150"/>
      <c r="C103" s="4" t="s">
        <v>58</v>
      </c>
      <c r="D103" s="12"/>
      <c r="E103" s="1436">
        <f>SUM(E104)</f>
        <v>0</v>
      </c>
      <c r="F103" s="1436">
        <f>SUM(F104)</f>
        <v>0</v>
      </c>
      <c r="G103" s="1436"/>
      <c r="H103" s="1436">
        <f>SUM(H104)</f>
        <v>0</v>
      </c>
      <c r="I103" s="1436">
        <f>SUM(I104)</f>
        <v>0</v>
      </c>
      <c r="J103" s="1436"/>
      <c r="K103" s="1436">
        <f>SUM(K104)</f>
        <v>0</v>
      </c>
      <c r="L103" s="1436">
        <f>SUM(L104)</f>
        <v>0</v>
      </c>
      <c r="M103" s="1436"/>
      <c r="N103" s="1436">
        <f>SUM(N104)</f>
        <v>0</v>
      </c>
      <c r="O103" s="1436">
        <f>SUM(O104)</f>
        <v>0</v>
      </c>
      <c r="P103" s="1436"/>
      <c r="Q103" s="1436">
        <f>SUM(Q104)</f>
        <v>0</v>
      </c>
      <c r="R103" s="1436">
        <f>SUM(R104)</f>
        <v>0</v>
      </c>
      <c r="S103" s="356"/>
      <c r="T103" s="1436">
        <f>SUM(E103+H103+K103+N1003+Q103)</f>
        <v>0</v>
      </c>
      <c r="U103" s="1436">
        <f>SUM(F103+I103+L103+O1003+R103)</f>
        <v>0</v>
      </c>
      <c r="V103" s="538">
        <f t="shared" si="13"/>
        <v>0</v>
      </c>
      <c r="W103" s="178"/>
    </row>
    <row r="104" spans="2:23" ht="12" customHeight="1">
      <c r="B104" s="150"/>
      <c r="C104" s="98"/>
      <c r="D104" s="98" t="s">
        <v>207</v>
      </c>
      <c r="E104" s="265">
        <v>0</v>
      </c>
      <c r="F104" s="265">
        <v>0</v>
      </c>
      <c r="G104" s="265"/>
      <c r="H104" s="265">
        <v>0</v>
      </c>
      <c r="I104" s="265">
        <v>0</v>
      </c>
      <c r="J104" s="265"/>
      <c r="K104" s="265">
        <v>0</v>
      </c>
      <c r="L104" s="265">
        <v>0</v>
      </c>
      <c r="M104" s="265"/>
      <c r="N104" s="265">
        <v>0</v>
      </c>
      <c r="O104" s="265">
        <v>0</v>
      </c>
      <c r="P104" s="265"/>
      <c r="Q104" s="265">
        <v>0</v>
      </c>
      <c r="R104" s="265">
        <v>0</v>
      </c>
      <c r="S104" s="265"/>
      <c r="T104" s="295">
        <f>SUM(E104+H104+K104+N104+Q104)</f>
        <v>0</v>
      </c>
      <c r="U104" s="295">
        <f>SUM(F104+I104+L104+O1004+R104)</f>
        <v>0</v>
      </c>
      <c r="V104" s="331">
        <f t="shared" si="13"/>
        <v>0</v>
      </c>
      <c r="W104" s="178"/>
    </row>
    <row r="105" spans="2:23" ht="12" customHeight="1">
      <c r="B105" s="1581">
        <v>1406</v>
      </c>
      <c r="C105" s="139" t="s">
        <v>25</v>
      </c>
      <c r="D105" s="145"/>
      <c r="E105" s="380">
        <f>SUM(E106+E109+E112+E114)</f>
        <v>20</v>
      </c>
      <c r="F105" s="380">
        <f>SUM(F106+F109+F112+F114)</f>
        <v>31</v>
      </c>
      <c r="G105" s="380"/>
      <c r="H105" s="380">
        <f>SUM(H106+H109+H112+H114)</f>
        <v>0</v>
      </c>
      <c r="I105" s="380">
        <f>SUM(I106+I109+I112+I114)</f>
        <v>0</v>
      </c>
      <c r="J105" s="380"/>
      <c r="K105" s="380">
        <f>SUM(K106+K109+K112+K114)</f>
        <v>62</v>
      </c>
      <c r="L105" s="380">
        <f>SUM(L106+L109+L112+L114)</f>
        <v>64</v>
      </c>
      <c r="M105" s="380"/>
      <c r="N105" s="380">
        <f>SUM(N106+N109+N112+N114)</f>
        <v>0</v>
      </c>
      <c r="O105" s="380">
        <f>SUM(O106+O109+O112+O114)</f>
        <v>3</v>
      </c>
      <c r="P105" s="380"/>
      <c r="Q105" s="380">
        <f>SUM(Q106+Q109+Q112+Q114)</f>
        <v>4</v>
      </c>
      <c r="R105" s="380">
        <f>SUM(R106+R109+R112+R114)</f>
        <v>2</v>
      </c>
      <c r="S105" s="1437"/>
      <c r="T105" s="380">
        <f>SUM(E105+H105+K105+N105+Q105)</f>
        <v>86</v>
      </c>
      <c r="U105" s="380">
        <f>SUM(F105+I105+L105+O105+R105)</f>
        <v>100</v>
      </c>
      <c r="V105" s="367">
        <f t="shared" si="13"/>
        <v>186</v>
      </c>
      <c r="W105" s="1431"/>
    </row>
    <row r="106" spans="2:23" ht="12" customHeight="1">
      <c r="B106" s="1582"/>
      <c r="C106" s="484" t="s">
        <v>135</v>
      </c>
      <c r="D106" s="98"/>
      <c r="E106" s="1058">
        <f>SUM(E107+E108)</f>
        <v>1</v>
      </c>
      <c r="F106" s="1058">
        <f>SUM(F107+F108)</f>
        <v>1</v>
      </c>
      <c r="G106" s="1058"/>
      <c r="H106" s="1058">
        <f>SUM(H107+H108)</f>
        <v>0</v>
      </c>
      <c r="I106" s="1058">
        <f>SUM(I107+I108)</f>
        <v>0</v>
      </c>
      <c r="J106" s="1058"/>
      <c r="K106" s="1058">
        <f>SUM(K107+K108)</f>
        <v>62</v>
      </c>
      <c r="L106" s="1058">
        <f>SUM(L107+L108)</f>
        <v>64</v>
      </c>
      <c r="M106" s="1058"/>
      <c r="N106" s="1058">
        <f>SUM(N107+N108)</f>
        <v>0</v>
      </c>
      <c r="O106" s="1058">
        <f>SUM(O107+O108)</f>
        <v>0</v>
      </c>
      <c r="P106" s="1058"/>
      <c r="Q106" s="1058">
        <f>SUM(Q107+Q108)</f>
        <v>4</v>
      </c>
      <c r="R106" s="1058">
        <f>SUM(R107+R108)</f>
        <v>2</v>
      </c>
      <c r="S106" s="1058"/>
      <c r="T106" s="1058">
        <f>SUM(T107+T108)</f>
        <v>67</v>
      </c>
      <c r="U106" s="1058">
        <f>SUM(U107+U108)</f>
        <v>67</v>
      </c>
      <c r="V106" s="565">
        <f t="shared" si="13"/>
        <v>134</v>
      </c>
      <c r="W106" s="1177"/>
    </row>
    <row r="107" spans="2:23" ht="12" customHeight="1">
      <c r="B107" s="1582"/>
      <c r="C107" s="492"/>
      <c r="D107" s="98" t="s">
        <v>592</v>
      </c>
      <c r="E107" s="91">
        <v>0</v>
      </c>
      <c r="F107" s="91">
        <v>0</v>
      </c>
      <c r="G107" s="91"/>
      <c r="H107" s="91">
        <v>0</v>
      </c>
      <c r="I107" s="91">
        <v>0</v>
      </c>
      <c r="J107" s="91"/>
      <c r="K107" s="91">
        <v>0</v>
      </c>
      <c r="L107" s="91">
        <v>0</v>
      </c>
      <c r="M107" s="91"/>
      <c r="N107" s="91">
        <v>0</v>
      </c>
      <c r="O107" s="91">
        <v>0</v>
      </c>
      <c r="P107" s="91"/>
      <c r="Q107" s="91">
        <v>0</v>
      </c>
      <c r="R107" s="91">
        <v>0</v>
      </c>
      <c r="S107" s="91"/>
      <c r="T107" s="288">
        <f>SUM(E107+H107+K107+N1011+Q107)</f>
        <v>0</v>
      </c>
      <c r="U107" s="288">
        <f>SUM(F107+I107+L107+O1011+R107)</f>
        <v>0</v>
      </c>
      <c r="V107" s="281">
        <f t="shared" si="13"/>
        <v>0</v>
      </c>
      <c r="W107" s="1287"/>
    </row>
    <row r="108" spans="2:23" ht="12" customHeight="1">
      <c r="B108" s="1582"/>
      <c r="C108" s="492"/>
      <c r="D108" s="98" t="s">
        <v>201</v>
      </c>
      <c r="E108" s="91">
        <v>1</v>
      </c>
      <c r="F108" s="91">
        <v>1</v>
      </c>
      <c r="G108" s="91"/>
      <c r="H108" s="91">
        <v>0</v>
      </c>
      <c r="I108" s="91">
        <v>0</v>
      </c>
      <c r="J108" s="91"/>
      <c r="K108" s="91">
        <v>62</v>
      </c>
      <c r="L108" s="91">
        <v>64</v>
      </c>
      <c r="M108" s="91"/>
      <c r="N108" s="91">
        <v>0</v>
      </c>
      <c r="O108" s="91">
        <v>0</v>
      </c>
      <c r="P108" s="91"/>
      <c r="Q108" s="91">
        <v>4</v>
      </c>
      <c r="R108" s="91">
        <v>2</v>
      </c>
      <c r="S108" s="91"/>
      <c r="T108" s="288">
        <f t="shared" ref="T108:U110" si="15">SUM(E108+H108+K108+N108+Q108)</f>
        <v>67</v>
      </c>
      <c r="U108" s="288">
        <f t="shared" si="15"/>
        <v>67</v>
      </c>
      <c r="V108" s="281">
        <f t="shared" si="13"/>
        <v>134</v>
      </c>
      <c r="W108" s="1438"/>
    </row>
    <row r="109" spans="2:23" ht="12" customHeight="1">
      <c r="B109" s="1582"/>
      <c r="C109" s="484" t="s">
        <v>26</v>
      </c>
      <c r="D109" s="98"/>
      <c r="E109" s="1058">
        <f>SUM(E110:E111)</f>
        <v>19</v>
      </c>
      <c r="F109" s="1058">
        <f>SUM(F110:F111)</f>
        <v>30</v>
      </c>
      <c r="G109" s="1058"/>
      <c r="H109" s="1058">
        <f>SUM(H110:H111)</f>
        <v>0</v>
      </c>
      <c r="I109" s="1058">
        <f>SUM(I110:I111)</f>
        <v>0</v>
      </c>
      <c r="J109" s="1058"/>
      <c r="K109" s="1058">
        <f>SUM(K110:K111)</f>
        <v>0</v>
      </c>
      <c r="L109" s="1058">
        <f>SUM(L110:L111)</f>
        <v>0</v>
      </c>
      <c r="M109" s="1058"/>
      <c r="N109" s="1058">
        <f>SUM(N110:N111)</f>
        <v>0</v>
      </c>
      <c r="O109" s="1058">
        <f>SUM(O110:O111)</f>
        <v>3</v>
      </c>
      <c r="P109" s="1058"/>
      <c r="Q109" s="1058">
        <f>SUM(Q110:Q111)</f>
        <v>0</v>
      </c>
      <c r="R109" s="1058">
        <f>SUM(R110:R111)</f>
        <v>0</v>
      </c>
      <c r="S109" s="1058"/>
      <c r="T109" s="1058">
        <f t="shared" si="15"/>
        <v>19</v>
      </c>
      <c r="U109" s="1058">
        <f t="shared" si="15"/>
        <v>33</v>
      </c>
      <c r="V109" s="575">
        <f>SUM(V110,V111)</f>
        <v>52</v>
      </c>
      <c r="W109" s="1342"/>
    </row>
    <row r="110" spans="2:23" ht="12" customHeight="1">
      <c r="B110" s="1582"/>
      <c r="C110" s="479"/>
      <c r="D110" s="98" t="s">
        <v>200</v>
      </c>
      <c r="E110" s="91">
        <v>19</v>
      </c>
      <c r="F110" s="91">
        <v>30</v>
      </c>
      <c r="G110" s="91"/>
      <c r="H110" s="91">
        <v>0</v>
      </c>
      <c r="I110" s="91">
        <v>0</v>
      </c>
      <c r="J110" s="91"/>
      <c r="K110" s="91">
        <v>0</v>
      </c>
      <c r="L110" s="91">
        <v>0</v>
      </c>
      <c r="M110" s="91"/>
      <c r="N110" s="91">
        <v>0</v>
      </c>
      <c r="O110" s="91">
        <v>3</v>
      </c>
      <c r="P110" s="91"/>
      <c r="Q110" s="91">
        <v>0</v>
      </c>
      <c r="R110" s="91">
        <v>0</v>
      </c>
      <c r="S110" s="91"/>
      <c r="T110" s="288">
        <f t="shared" si="15"/>
        <v>19</v>
      </c>
      <c r="U110" s="288">
        <f t="shared" si="15"/>
        <v>33</v>
      </c>
      <c r="V110" s="281">
        <f>SUM(T110:U110)</f>
        <v>52</v>
      </c>
      <c r="W110" s="178"/>
    </row>
    <row r="111" spans="2:23" ht="12" customHeight="1">
      <c r="B111" s="1582"/>
      <c r="C111" s="479"/>
      <c r="D111" s="98" t="s">
        <v>264</v>
      </c>
      <c r="E111" s="91">
        <v>0</v>
      </c>
      <c r="F111" s="91">
        <v>0</v>
      </c>
      <c r="G111" s="91"/>
      <c r="H111" s="91">
        <v>0</v>
      </c>
      <c r="I111" s="91">
        <v>0</v>
      </c>
      <c r="J111" s="91"/>
      <c r="K111" s="91">
        <v>0</v>
      </c>
      <c r="L111" s="91">
        <v>0</v>
      </c>
      <c r="M111" s="91"/>
      <c r="N111" s="91">
        <v>0</v>
      </c>
      <c r="O111" s="91">
        <v>0</v>
      </c>
      <c r="P111" s="91"/>
      <c r="Q111" s="91">
        <v>0</v>
      </c>
      <c r="R111" s="91">
        <v>0</v>
      </c>
      <c r="S111" s="91"/>
      <c r="T111" s="288">
        <f>SUM(E111+H111+K111+N1015+Q111)</f>
        <v>0</v>
      </c>
      <c r="U111" s="288">
        <f>SUM(T111)</f>
        <v>0</v>
      </c>
      <c r="V111" s="859">
        <v>0</v>
      </c>
      <c r="W111" s="823"/>
    </row>
    <row r="112" spans="2:23" ht="12" customHeight="1">
      <c r="B112" s="1582"/>
      <c r="C112" s="484" t="s">
        <v>42</v>
      </c>
      <c r="D112" s="98"/>
      <c r="E112" s="1058">
        <f>SUM(E113)</f>
        <v>0</v>
      </c>
      <c r="F112" s="1058">
        <f>SUM(F113)</f>
        <v>0</v>
      </c>
      <c r="G112" s="1058"/>
      <c r="H112" s="1058">
        <f>SUM(H113)</f>
        <v>0</v>
      </c>
      <c r="I112" s="1058">
        <f>SUM(I113)</f>
        <v>0</v>
      </c>
      <c r="J112" s="1058"/>
      <c r="K112" s="1058">
        <f>SUM(K113)</f>
        <v>0</v>
      </c>
      <c r="L112" s="1058">
        <f>SUM(L113)</f>
        <v>0</v>
      </c>
      <c r="M112" s="1058"/>
      <c r="N112" s="1058">
        <f>SUM(N113)</f>
        <v>0</v>
      </c>
      <c r="O112" s="1058">
        <f>SUM(O113)</f>
        <v>0</v>
      </c>
      <c r="P112" s="1058"/>
      <c r="Q112" s="1058">
        <f>SUM(Q113)</f>
        <v>0</v>
      </c>
      <c r="R112" s="1058">
        <f>SUM(R113)</f>
        <v>0</v>
      </c>
      <c r="S112" s="91"/>
      <c r="T112" s="1058">
        <f>SUM(E112+H112+K112+N1016+Q112)</f>
        <v>0</v>
      </c>
      <c r="U112" s="1058">
        <f>SUM(F112+I112+L112+O1016+R112)</f>
        <v>0</v>
      </c>
      <c r="V112" s="565">
        <f t="shared" ref="V112:V136" si="16">SUM(T112:U112)</f>
        <v>0</v>
      </c>
      <c r="W112" s="823"/>
    </row>
    <row r="113" spans="2:23" ht="12" customHeight="1">
      <c r="B113" s="1582"/>
      <c r="C113" s="492"/>
      <c r="D113" s="98" t="s">
        <v>198</v>
      </c>
      <c r="E113" s="91">
        <v>0</v>
      </c>
      <c r="F113" s="91">
        <v>0</v>
      </c>
      <c r="G113" s="91"/>
      <c r="H113" s="91">
        <v>0</v>
      </c>
      <c r="I113" s="91">
        <v>0</v>
      </c>
      <c r="J113" s="91"/>
      <c r="K113" s="91">
        <v>0</v>
      </c>
      <c r="L113" s="91">
        <v>0</v>
      </c>
      <c r="M113" s="91"/>
      <c r="N113" s="91">
        <v>0</v>
      </c>
      <c r="O113" s="91">
        <v>0</v>
      </c>
      <c r="P113" s="91"/>
      <c r="Q113" s="91">
        <v>0</v>
      </c>
      <c r="R113" s="91">
        <v>0</v>
      </c>
      <c r="S113" s="91"/>
      <c r="T113" s="288">
        <f>SUM(E113+H113+K113+N1017+Q113)</f>
        <v>0</v>
      </c>
      <c r="U113" s="288">
        <f>SUM(F113+I113+L113+O1017+R113)</f>
        <v>0</v>
      </c>
      <c r="V113" s="281">
        <f t="shared" si="16"/>
        <v>0</v>
      </c>
      <c r="W113" s="1177"/>
    </row>
    <row r="114" spans="2:23" ht="12" customHeight="1">
      <c r="B114" s="1582"/>
      <c r="C114" s="484" t="s">
        <v>43</v>
      </c>
      <c r="D114" s="98"/>
      <c r="E114" s="1058">
        <f>SUM(E115)</f>
        <v>0</v>
      </c>
      <c r="F114" s="1058">
        <f>SUM(F115)</f>
        <v>0</v>
      </c>
      <c r="G114" s="1058"/>
      <c r="H114" s="1058">
        <f>SUM(H115)</f>
        <v>0</v>
      </c>
      <c r="I114" s="1058">
        <f>SUM(I115)</f>
        <v>0</v>
      </c>
      <c r="J114" s="1058"/>
      <c r="K114" s="1058">
        <f>SUM(K115)</f>
        <v>0</v>
      </c>
      <c r="L114" s="1058">
        <f>SUM(L115)</f>
        <v>0</v>
      </c>
      <c r="M114" s="1058"/>
      <c r="N114" s="1058">
        <f>SUM(N115)</f>
        <v>0</v>
      </c>
      <c r="O114" s="1058">
        <f>SUM(O115)</f>
        <v>0</v>
      </c>
      <c r="P114" s="1058"/>
      <c r="Q114" s="1058">
        <f>SUM(Q115)</f>
        <v>0</v>
      </c>
      <c r="R114" s="1058">
        <f>SUM(R115)</f>
        <v>0</v>
      </c>
      <c r="S114" s="91"/>
      <c r="T114" s="1058">
        <f>SUM(E114+H114+K114+N1018+Q114)</f>
        <v>0</v>
      </c>
      <c r="U114" s="1058">
        <f>SUM(F114+I114+L114+O1018+R114)</f>
        <v>0</v>
      </c>
      <c r="V114" s="565">
        <f t="shared" si="16"/>
        <v>0</v>
      </c>
      <c r="W114" s="823"/>
    </row>
    <row r="115" spans="2:23" ht="12" customHeight="1">
      <c r="B115" s="1583"/>
      <c r="C115" s="479"/>
      <c r="D115" s="98" t="s">
        <v>197</v>
      </c>
      <c r="E115" s="91">
        <v>0</v>
      </c>
      <c r="F115" s="91">
        <v>0</v>
      </c>
      <c r="G115" s="91"/>
      <c r="H115" s="91">
        <v>0</v>
      </c>
      <c r="I115" s="91">
        <v>0</v>
      </c>
      <c r="J115" s="91"/>
      <c r="K115" s="91">
        <v>0</v>
      </c>
      <c r="L115" s="91">
        <v>0</v>
      </c>
      <c r="M115" s="91"/>
      <c r="N115" s="91">
        <v>0</v>
      </c>
      <c r="O115" s="91">
        <v>0</v>
      </c>
      <c r="P115" s="91"/>
      <c r="Q115" s="91">
        <v>0</v>
      </c>
      <c r="R115" s="91">
        <v>0</v>
      </c>
      <c r="S115" s="91"/>
      <c r="T115" s="288">
        <f>SUM(E115+H115+K115+N1019+Q115)</f>
        <v>0</v>
      </c>
      <c r="U115" s="288">
        <f>SUM(F115+I115+L115+O1019+R115)</f>
        <v>0</v>
      </c>
      <c r="V115" s="281">
        <f t="shared" si="16"/>
        <v>0</v>
      </c>
      <c r="W115" s="823"/>
    </row>
    <row r="116" spans="2:23" ht="12" customHeight="1">
      <c r="B116" s="1570">
        <v>1407</v>
      </c>
      <c r="C116" s="139" t="s">
        <v>27</v>
      </c>
      <c r="D116" s="145"/>
      <c r="E116" s="380">
        <f>SUM(E117+E120)</f>
        <v>9</v>
      </c>
      <c r="F116" s="380">
        <f>SUM(F117+F120)</f>
        <v>18</v>
      </c>
      <c r="G116" s="380"/>
      <c r="H116" s="380">
        <f>SUM(H117+H120)</f>
        <v>0</v>
      </c>
      <c r="I116" s="380">
        <f>SUM(I117+I120)</f>
        <v>0</v>
      </c>
      <c r="J116" s="380"/>
      <c r="K116" s="380">
        <f>SUM(K117+K120)</f>
        <v>0</v>
      </c>
      <c r="L116" s="380">
        <f>SUM(L117+L120)</f>
        <v>0</v>
      </c>
      <c r="M116" s="380"/>
      <c r="N116" s="380">
        <f>SUM(N117+N120)</f>
        <v>0</v>
      </c>
      <c r="O116" s="380">
        <f>SUM(O117+O120)</f>
        <v>0</v>
      </c>
      <c r="P116" s="380"/>
      <c r="Q116" s="380">
        <f>SUM(Q117+Q120)</f>
        <v>0</v>
      </c>
      <c r="R116" s="380">
        <f>SUM(R117+R120)</f>
        <v>1</v>
      </c>
      <c r="S116" s="1437"/>
      <c r="T116" s="380">
        <f t="shared" ref="T116:T127" si="17">SUM(E116+H116+K116+N116+Q116)</f>
        <v>9</v>
      </c>
      <c r="U116" s="380">
        <f t="shared" ref="U116:U127" si="18">SUM(F116+I116+L116+O116+R116)</f>
        <v>19</v>
      </c>
      <c r="V116" s="367">
        <f t="shared" si="16"/>
        <v>28</v>
      </c>
      <c r="W116" s="1431"/>
    </row>
    <row r="117" spans="2:23" ht="12" customHeight="1">
      <c r="B117" s="1573"/>
      <c r="C117" s="484" t="s">
        <v>44</v>
      </c>
      <c r="D117" s="98"/>
      <c r="E117" s="1058">
        <f>SUM(E118:E119)</f>
        <v>0</v>
      </c>
      <c r="F117" s="1058">
        <f>SUM(F118:F119)</f>
        <v>3</v>
      </c>
      <c r="G117" s="1058"/>
      <c r="H117" s="1058">
        <f>SUM(H118:H119)</f>
        <v>0</v>
      </c>
      <c r="I117" s="1058">
        <f>SUM(I118:I119)</f>
        <v>0</v>
      </c>
      <c r="J117" s="1058"/>
      <c r="K117" s="1058">
        <f>SUM(K118:K119)</f>
        <v>0</v>
      </c>
      <c r="L117" s="1058">
        <f>SUM(L118:L119)</f>
        <v>0</v>
      </c>
      <c r="M117" s="1058"/>
      <c r="N117" s="1058">
        <f>SUM(N118:N119)</f>
        <v>0</v>
      </c>
      <c r="O117" s="1058">
        <f>SUM(O118:O119)</f>
        <v>0</v>
      </c>
      <c r="P117" s="1058"/>
      <c r="Q117" s="1058">
        <f>SUM(Q118:Q119)</f>
        <v>0</v>
      </c>
      <c r="R117" s="1058">
        <f>SUM(R118:R119)</f>
        <v>0</v>
      </c>
      <c r="S117" s="1058"/>
      <c r="T117" s="1058">
        <f t="shared" si="17"/>
        <v>0</v>
      </c>
      <c r="U117" s="1058">
        <f t="shared" si="18"/>
        <v>3</v>
      </c>
      <c r="V117" s="871">
        <f t="shared" si="16"/>
        <v>3</v>
      </c>
      <c r="W117" s="364"/>
    </row>
    <row r="118" spans="2:23" ht="12" customHeight="1">
      <c r="B118" s="1573"/>
      <c r="C118" s="484"/>
      <c r="D118" s="98" t="s">
        <v>195</v>
      </c>
      <c r="E118" s="91">
        <v>0</v>
      </c>
      <c r="F118" s="91">
        <v>2</v>
      </c>
      <c r="G118" s="91"/>
      <c r="H118" s="91">
        <v>0</v>
      </c>
      <c r="I118" s="91">
        <v>0</v>
      </c>
      <c r="J118" s="91"/>
      <c r="K118" s="91">
        <v>0</v>
      </c>
      <c r="L118" s="91">
        <v>0</v>
      </c>
      <c r="M118" s="91"/>
      <c r="N118" s="91">
        <v>0</v>
      </c>
      <c r="O118" s="91">
        <v>0</v>
      </c>
      <c r="P118" s="91"/>
      <c r="Q118" s="91">
        <v>0</v>
      </c>
      <c r="R118" s="91">
        <v>0</v>
      </c>
      <c r="S118" s="91"/>
      <c r="T118" s="288">
        <f t="shared" si="17"/>
        <v>0</v>
      </c>
      <c r="U118" s="288">
        <f t="shared" si="18"/>
        <v>2</v>
      </c>
      <c r="V118" s="281">
        <f t="shared" si="16"/>
        <v>2</v>
      </c>
      <c r="W118" s="320"/>
    </row>
    <row r="119" spans="2:23" ht="12" customHeight="1">
      <c r="B119" s="1573"/>
      <c r="C119" s="479"/>
      <c r="D119" s="98" t="s">
        <v>193</v>
      </c>
      <c r="E119" s="91">
        <v>0</v>
      </c>
      <c r="F119" s="91">
        <v>1</v>
      </c>
      <c r="G119" s="91"/>
      <c r="H119" s="91">
        <v>0</v>
      </c>
      <c r="I119" s="91">
        <v>0</v>
      </c>
      <c r="J119" s="91"/>
      <c r="K119" s="91">
        <v>0</v>
      </c>
      <c r="L119" s="91">
        <v>0</v>
      </c>
      <c r="M119" s="91"/>
      <c r="N119" s="91">
        <v>0</v>
      </c>
      <c r="O119" s="91">
        <v>0</v>
      </c>
      <c r="P119" s="91"/>
      <c r="Q119" s="91">
        <v>0</v>
      </c>
      <c r="R119" s="91">
        <v>0</v>
      </c>
      <c r="S119" s="91"/>
      <c r="T119" s="288">
        <f t="shared" si="17"/>
        <v>0</v>
      </c>
      <c r="U119" s="288">
        <f t="shared" si="18"/>
        <v>1</v>
      </c>
      <c r="V119" s="281">
        <f t="shared" si="16"/>
        <v>1</v>
      </c>
      <c r="W119" s="66"/>
    </row>
    <row r="120" spans="2:23" ht="12" customHeight="1">
      <c r="B120" s="1573"/>
      <c r="C120" s="484" t="s">
        <v>61</v>
      </c>
      <c r="D120" s="98"/>
      <c r="E120" s="1058">
        <f>SUM(E121:E122)</f>
        <v>9</v>
      </c>
      <c r="F120" s="1058">
        <f>SUM(F121:F122)</f>
        <v>15</v>
      </c>
      <c r="G120" s="1058"/>
      <c r="H120" s="1058">
        <f>SUM(H121:H122)</f>
        <v>0</v>
      </c>
      <c r="I120" s="1058">
        <f>SUM(I121:I122)</f>
        <v>0</v>
      </c>
      <c r="J120" s="1058"/>
      <c r="K120" s="1058">
        <f>SUM(K121:K122)</f>
        <v>0</v>
      </c>
      <c r="L120" s="1058">
        <f>SUM(L121:L122)</f>
        <v>0</v>
      </c>
      <c r="M120" s="1058"/>
      <c r="N120" s="1058">
        <f>SUM(N121:N122)</f>
        <v>0</v>
      </c>
      <c r="O120" s="1058">
        <f>SUM(O121:O122)</f>
        <v>0</v>
      </c>
      <c r="P120" s="1058"/>
      <c r="Q120" s="1058">
        <f>SUM(Q121:Q122)</f>
        <v>0</v>
      </c>
      <c r="R120" s="1058">
        <f>SUM(R121:R122)</f>
        <v>1</v>
      </c>
      <c r="S120" s="91"/>
      <c r="T120" s="1058">
        <f t="shared" si="17"/>
        <v>9</v>
      </c>
      <c r="U120" s="1058">
        <f t="shared" si="18"/>
        <v>16</v>
      </c>
      <c r="V120" s="565">
        <f t="shared" si="16"/>
        <v>25</v>
      </c>
      <c r="W120" s="364"/>
    </row>
    <row r="121" spans="2:23" ht="12" customHeight="1">
      <c r="B121" s="1573"/>
      <c r="C121" s="484"/>
      <c r="D121" s="98" t="s">
        <v>192</v>
      </c>
      <c r="E121" s="91">
        <v>8</v>
      </c>
      <c r="F121" s="91">
        <v>8</v>
      </c>
      <c r="G121" s="91"/>
      <c r="H121" s="91">
        <v>0</v>
      </c>
      <c r="I121" s="91">
        <v>0</v>
      </c>
      <c r="J121" s="91"/>
      <c r="K121" s="91">
        <v>0</v>
      </c>
      <c r="L121" s="91">
        <v>0</v>
      </c>
      <c r="M121" s="91"/>
      <c r="N121" s="91">
        <v>0</v>
      </c>
      <c r="O121" s="91">
        <v>0</v>
      </c>
      <c r="P121" s="91"/>
      <c r="Q121" s="91">
        <v>0</v>
      </c>
      <c r="R121" s="91">
        <v>1</v>
      </c>
      <c r="S121" s="91"/>
      <c r="T121" s="288">
        <f t="shared" si="17"/>
        <v>8</v>
      </c>
      <c r="U121" s="288">
        <f t="shared" si="18"/>
        <v>9</v>
      </c>
      <c r="V121" s="281">
        <f t="shared" si="16"/>
        <v>17</v>
      </c>
      <c r="W121" s="364"/>
    </row>
    <row r="122" spans="2:23" ht="12" customHeight="1">
      <c r="B122" s="1573"/>
      <c r="C122" s="484"/>
      <c r="D122" s="98" t="s">
        <v>191</v>
      </c>
      <c r="E122" s="91">
        <v>1</v>
      </c>
      <c r="F122" s="91">
        <v>7</v>
      </c>
      <c r="G122" s="91"/>
      <c r="H122" s="91">
        <v>0</v>
      </c>
      <c r="I122" s="91">
        <v>0</v>
      </c>
      <c r="J122" s="91"/>
      <c r="K122" s="91">
        <v>0</v>
      </c>
      <c r="L122" s="91">
        <v>0</v>
      </c>
      <c r="M122" s="91"/>
      <c r="N122" s="91">
        <v>0</v>
      </c>
      <c r="O122" s="91">
        <v>0</v>
      </c>
      <c r="P122" s="91"/>
      <c r="Q122" s="91">
        <v>0</v>
      </c>
      <c r="R122" s="91">
        <v>0</v>
      </c>
      <c r="S122" s="91"/>
      <c r="T122" s="288">
        <f t="shared" si="17"/>
        <v>1</v>
      </c>
      <c r="U122" s="288">
        <f t="shared" si="18"/>
        <v>7</v>
      </c>
      <c r="V122" s="574">
        <f t="shared" si="16"/>
        <v>8</v>
      </c>
      <c r="W122" s="320"/>
    </row>
    <row r="123" spans="2:23" ht="12" customHeight="1">
      <c r="B123" s="1570">
        <v>1408</v>
      </c>
      <c r="C123" s="139" t="s">
        <v>28</v>
      </c>
      <c r="D123" s="138"/>
      <c r="E123" s="380">
        <f t="shared" ref="E123:R123" si="19">SUM(E128+E132+E126+E124)</f>
        <v>8</v>
      </c>
      <c r="F123" s="380">
        <f t="shared" si="19"/>
        <v>4</v>
      </c>
      <c r="G123" s="380">
        <f t="shared" si="19"/>
        <v>0</v>
      </c>
      <c r="H123" s="380">
        <f t="shared" si="19"/>
        <v>28</v>
      </c>
      <c r="I123" s="380">
        <f t="shared" si="19"/>
        <v>37</v>
      </c>
      <c r="J123" s="380">
        <f t="shared" si="19"/>
        <v>0</v>
      </c>
      <c r="K123" s="380">
        <f t="shared" si="19"/>
        <v>3</v>
      </c>
      <c r="L123" s="380">
        <f t="shared" si="19"/>
        <v>1</v>
      </c>
      <c r="M123" s="380">
        <f t="shared" si="19"/>
        <v>0</v>
      </c>
      <c r="N123" s="380">
        <f t="shared" si="19"/>
        <v>0</v>
      </c>
      <c r="O123" s="380">
        <f t="shared" si="19"/>
        <v>1</v>
      </c>
      <c r="P123" s="380">
        <f t="shared" si="19"/>
        <v>0</v>
      </c>
      <c r="Q123" s="380">
        <f t="shared" si="19"/>
        <v>8</v>
      </c>
      <c r="R123" s="380">
        <f t="shared" si="19"/>
        <v>15</v>
      </c>
      <c r="S123" s="380">
        <f>SUM(D123+G123+J123+M123+P123)</f>
        <v>0</v>
      </c>
      <c r="T123" s="380">
        <f t="shared" si="17"/>
        <v>47</v>
      </c>
      <c r="U123" s="380">
        <f t="shared" si="18"/>
        <v>58</v>
      </c>
      <c r="V123" s="367">
        <f t="shared" si="16"/>
        <v>105</v>
      </c>
      <c r="W123" s="1431"/>
    </row>
    <row r="124" spans="2:23" ht="12" customHeight="1">
      <c r="B124" s="1573"/>
      <c r="C124" s="484" t="s">
        <v>23</v>
      </c>
      <c r="D124" s="98"/>
      <c r="E124" s="1058">
        <f>SUM(E125)</f>
        <v>7</v>
      </c>
      <c r="F124" s="1058">
        <f>SUM(F125)</f>
        <v>4</v>
      </c>
      <c r="G124" s="1058"/>
      <c r="H124" s="1058">
        <f>SUM(H125)</f>
        <v>28</v>
      </c>
      <c r="I124" s="1058">
        <f>SUM(I125)</f>
        <v>37</v>
      </c>
      <c r="J124" s="1058"/>
      <c r="K124" s="1058">
        <f>SUM(K125)</f>
        <v>3</v>
      </c>
      <c r="L124" s="1058">
        <f>SUM(L125)</f>
        <v>1</v>
      </c>
      <c r="M124" s="1058"/>
      <c r="N124" s="1058">
        <f>SUM(N125)</f>
        <v>0</v>
      </c>
      <c r="O124" s="1058">
        <f>SUM(O125)</f>
        <v>1</v>
      </c>
      <c r="P124" s="1058"/>
      <c r="Q124" s="1058">
        <f>SUM(Q125)</f>
        <v>6</v>
      </c>
      <c r="R124" s="1058">
        <f>SUM(R125)</f>
        <v>15</v>
      </c>
      <c r="S124" s="91"/>
      <c r="T124" s="1058">
        <f t="shared" si="17"/>
        <v>44</v>
      </c>
      <c r="U124" s="1058">
        <f t="shared" si="18"/>
        <v>58</v>
      </c>
      <c r="V124" s="565">
        <f t="shared" si="16"/>
        <v>102</v>
      </c>
      <c r="W124" s="1431"/>
    </row>
    <row r="125" spans="2:23" ht="12" customHeight="1">
      <c r="B125" s="1573"/>
      <c r="C125" s="479"/>
      <c r="D125" s="98" t="s">
        <v>190</v>
      </c>
      <c r="E125" s="91">
        <v>7</v>
      </c>
      <c r="F125" s="91">
        <v>4</v>
      </c>
      <c r="G125" s="91"/>
      <c r="H125" s="91">
        <v>28</v>
      </c>
      <c r="I125" s="91">
        <v>37</v>
      </c>
      <c r="J125" s="91"/>
      <c r="K125" s="91">
        <v>3</v>
      </c>
      <c r="L125" s="91">
        <v>1</v>
      </c>
      <c r="M125" s="91"/>
      <c r="N125" s="91">
        <v>0</v>
      </c>
      <c r="O125" s="91">
        <v>1</v>
      </c>
      <c r="P125" s="91"/>
      <c r="Q125" s="91">
        <v>6</v>
      </c>
      <c r="R125" s="91">
        <v>15</v>
      </c>
      <c r="S125" s="91"/>
      <c r="T125" s="288">
        <f t="shared" si="17"/>
        <v>44</v>
      </c>
      <c r="U125" s="288">
        <f t="shared" si="18"/>
        <v>58</v>
      </c>
      <c r="V125" s="281">
        <f t="shared" si="16"/>
        <v>102</v>
      </c>
      <c r="W125" s="1431"/>
    </row>
    <row r="126" spans="2:23" ht="12" customHeight="1">
      <c r="B126" s="1573"/>
      <c r="C126" s="144" t="s">
        <v>59</v>
      </c>
      <c r="D126" s="144"/>
      <c r="E126" s="1436">
        <f t="shared" ref="E126:R126" si="20">SUM(E127)</f>
        <v>0</v>
      </c>
      <c r="F126" s="1436">
        <f t="shared" si="20"/>
        <v>0</v>
      </c>
      <c r="G126" s="1436">
        <f t="shared" si="20"/>
        <v>0</v>
      </c>
      <c r="H126" s="1436">
        <f t="shared" si="20"/>
        <v>0</v>
      </c>
      <c r="I126" s="1436">
        <f t="shared" si="20"/>
        <v>0</v>
      </c>
      <c r="J126" s="1436">
        <f t="shared" si="20"/>
        <v>0</v>
      </c>
      <c r="K126" s="1436">
        <f t="shared" si="20"/>
        <v>0</v>
      </c>
      <c r="L126" s="1436">
        <f t="shared" si="20"/>
        <v>0</v>
      </c>
      <c r="M126" s="1436">
        <f t="shared" si="20"/>
        <v>0</v>
      </c>
      <c r="N126" s="1436">
        <f t="shared" si="20"/>
        <v>0</v>
      </c>
      <c r="O126" s="1436">
        <f t="shared" si="20"/>
        <v>0</v>
      </c>
      <c r="P126" s="1436">
        <f t="shared" si="20"/>
        <v>0</v>
      </c>
      <c r="Q126" s="1436">
        <f t="shared" si="20"/>
        <v>0</v>
      </c>
      <c r="R126" s="1436">
        <f t="shared" si="20"/>
        <v>0</v>
      </c>
      <c r="S126" s="1436"/>
      <c r="T126" s="1436">
        <f t="shared" si="17"/>
        <v>0</v>
      </c>
      <c r="U126" s="1058">
        <f t="shared" si="18"/>
        <v>0</v>
      </c>
      <c r="V126" s="538">
        <f t="shared" si="16"/>
        <v>0</v>
      </c>
      <c r="W126" s="1431"/>
    </row>
    <row r="127" spans="2:23" ht="12" customHeight="1">
      <c r="B127" s="1573"/>
      <c r="C127" s="98"/>
      <c r="D127" s="98" t="s">
        <v>189</v>
      </c>
      <c r="E127" s="265">
        <v>0</v>
      </c>
      <c r="F127" s="265">
        <v>0</v>
      </c>
      <c r="G127" s="265"/>
      <c r="H127" s="265">
        <v>0</v>
      </c>
      <c r="I127" s="265">
        <v>0</v>
      </c>
      <c r="J127" s="265"/>
      <c r="K127" s="265">
        <v>0</v>
      </c>
      <c r="L127" s="265">
        <v>0</v>
      </c>
      <c r="M127" s="265"/>
      <c r="N127" s="265">
        <v>0</v>
      </c>
      <c r="O127" s="265">
        <v>0</v>
      </c>
      <c r="P127" s="265"/>
      <c r="Q127" s="265">
        <v>0</v>
      </c>
      <c r="R127" s="265">
        <v>0</v>
      </c>
      <c r="S127" s="265"/>
      <c r="T127" s="295">
        <f t="shared" si="17"/>
        <v>0</v>
      </c>
      <c r="U127" s="288">
        <f t="shared" si="18"/>
        <v>0</v>
      </c>
      <c r="V127" s="331">
        <f t="shared" si="16"/>
        <v>0</v>
      </c>
      <c r="W127" s="1431"/>
    </row>
    <row r="128" spans="2:23" ht="12" customHeight="1">
      <c r="B128" s="1573"/>
      <c r="C128" s="484" t="s">
        <v>45</v>
      </c>
      <c r="D128" s="98"/>
      <c r="E128" s="1058">
        <f>SUM(E129:E131)</f>
        <v>1</v>
      </c>
      <c r="F128" s="1058">
        <f>SUM(F129:F131)</f>
        <v>0</v>
      </c>
      <c r="G128" s="1058"/>
      <c r="H128" s="1058">
        <f>SUM(H129:H131)</f>
        <v>0</v>
      </c>
      <c r="I128" s="1058">
        <f>SUM(I129:I131)</f>
        <v>0</v>
      </c>
      <c r="J128" s="1058"/>
      <c r="K128" s="1058">
        <f>SUM(K129:K131)</f>
        <v>0</v>
      </c>
      <c r="L128" s="1058">
        <f>SUM(L129:L131)</f>
        <v>0</v>
      </c>
      <c r="M128" s="1058"/>
      <c r="N128" s="1058">
        <f>SUM(N129:N131)</f>
        <v>0</v>
      </c>
      <c r="O128" s="1058">
        <f>SUM(O129:O131)</f>
        <v>0</v>
      </c>
      <c r="P128" s="1058"/>
      <c r="Q128" s="1058">
        <f>SUM(Q129:Q131)</f>
        <v>2</v>
      </c>
      <c r="R128" s="1058">
        <f>SUM(R129:R131)</f>
        <v>0</v>
      </c>
      <c r="S128" s="1058"/>
      <c r="T128" s="1058">
        <f t="shared" ref="T128:T133" si="21">SUM(E128+H128+K128+N1028+Q128)</f>
        <v>3</v>
      </c>
      <c r="U128" s="1058">
        <f t="shared" ref="U128:U133" si="22">SUM(F128+I128+L128+O128+R128)</f>
        <v>0</v>
      </c>
      <c r="V128" s="565">
        <f t="shared" si="16"/>
        <v>3</v>
      </c>
      <c r="W128" s="823"/>
    </row>
    <row r="129" spans="2:23" ht="12" customHeight="1">
      <c r="B129" s="1573"/>
      <c r="C129" s="484"/>
      <c r="D129" s="98" t="s">
        <v>188</v>
      </c>
      <c r="E129" s="91">
        <v>0</v>
      </c>
      <c r="F129" s="91">
        <v>0</v>
      </c>
      <c r="G129" s="91"/>
      <c r="H129" s="91">
        <v>0</v>
      </c>
      <c r="I129" s="91">
        <v>0</v>
      </c>
      <c r="J129" s="91"/>
      <c r="K129" s="91">
        <v>0</v>
      </c>
      <c r="L129" s="91">
        <v>0</v>
      </c>
      <c r="M129" s="91"/>
      <c r="N129" s="91">
        <v>0</v>
      </c>
      <c r="O129" s="91">
        <v>0</v>
      </c>
      <c r="P129" s="91"/>
      <c r="Q129" s="91">
        <v>0</v>
      </c>
      <c r="R129" s="91">
        <v>0</v>
      </c>
      <c r="S129" s="91"/>
      <c r="T129" s="288">
        <f t="shared" si="21"/>
        <v>0</v>
      </c>
      <c r="U129" s="288">
        <f t="shared" si="22"/>
        <v>0</v>
      </c>
      <c r="V129" s="281">
        <f t="shared" si="16"/>
        <v>0</v>
      </c>
      <c r="W129" s="377"/>
    </row>
    <row r="130" spans="2:23" ht="12" customHeight="1">
      <c r="B130" s="1573"/>
      <c r="C130" s="484"/>
      <c r="D130" s="98" t="s">
        <v>273</v>
      </c>
      <c r="E130" s="91">
        <v>1</v>
      </c>
      <c r="F130" s="91">
        <v>0</v>
      </c>
      <c r="G130" s="91"/>
      <c r="H130" s="91">
        <v>0</v>
      </c>
      <c r="I130" s="91">
        <v>0</v>
      </c>
      <c r="J130" s="91"/>
      <c r="K130" s="91">
        <v>0</v>
      </c>
      <c r="L130" s="91">
        <v>0</v>
      </c>
      <c r="M130" s="91"/>
      <c r="N130" s="91">
        <v>0</v>
      </c>
      <c r="O130" s="91">
        <v>0</v>
      </c>
      <c r="P130" s="91"/>
      <c r="Q130" s="91">
        <v>2</v>
      </c>
      <c r="R130" s="91">
        <v>0</v>
      </c>
      <c r="S130" s="91"/>
      <c r="T130" s="288">
        <f t="shared" si="21"/>
        <v>3</v>
      </c>
      <c r="U130" s="288">
        <f t="shared" si="22"/>
        <v>0</v>
      </c>
      <c r="V130" s="281">
        <f t="shared" si="16"/>
        <v>3</v>
      </c>
      <c r="W130" s="178"/>
    </row>
    <row r="131" spans="2:23" ht="12" customHeight="1">
      <c r="B131" s="1573"/>
      <c r="C131" s="484"/>
      <c r="D131" s="98" t="s">
        <v>271</v>
      </c>
      <c r="E131" s="91">
        <v>0</v>
      </c>
      <c r="F131" s="91">
        <v>0</v>
      </c>
      <c r="G131" s="91"/>
      <c r="H131" s="91">
        <v>0</v>
      </c>
      <c r="I131" s="91">
        <v>0</v>
      </c>
      <c r="J131" s="91"/>
      <c r="K131" s="91">
        <v>0</v>
      </c>
      <c r="L131" s="91">
        <v>0</v>
      </c>
      <c r="M131" s="91"/>
      <c r="N131" s="91">
        <v>0</v>
      </c>
      <c r="O131" s="91">
        <v>0</v>
      </c>
      <c r="P131" s="91"/>
      <c r="Q131" s="91">
        <v>0</v>
      </c>
      <c r="R131" s="91">
        <v>0</v>
      </c>
      <c r="S131" s="91"/>
      <c r="T131" s="288">
        <f t="shared" si="21"/>
        <v>0</v>
      </c>
      <c r="U131" s="288">
        <f t="shared" si="22"/>
        <v>0</v>
      </c>
      <c r="V131" s="281">
        <f t="shared" si="16"/>
        <v>0</v>
      </c>
      <c r="W131" s="144"/>
    </row>
    <row r="132" spans="2:23" ht="10.5" customHeight="1">
      <c r="B132" s="1573"/>
      <c r="C132" s="484" t="s">
        <v>46</v>
      </c>
      <c r="D132" s="144"/>
      <c r="E132" s="1058">
        <f>SUM(E133)</f>
        <v>0</v>
      </c>
      <c r="F132" s="1058">
        <f>SUM(F133)</f>
        <v>0</v>
      </c>
      <c r="G132" s="1058"/>
      <c r="H132" s="1058">
        <f>SUM(H133)</f>
        <v>0</v>
      </c>
      <c r="I132" s="1058">
        <f>SUM(I133)</f>
        <v>0</v>
      </c>
      <c r="J132" s="1058"/>
      <c r="K132" s="1058">
        <f>SUM(K133)</f>
        <v>0</v>
      </c>
      <c r="L132" s="1058">
        <f>SUM(L133)</f>
        <v>0</v>
      </c>
      <c r="M132" s="1058"/>
      <c r="N132" s="1058">
        <f>SUM(N133)</f>
        <v>0</v>
      </c>
      <c r="O132" s="1058">
        <f>SUM(O133)</f>
        <v>0</v>
      </c>
      <c r="P132" s="1058"/>
      <c r="Q132" s="1058">
        <f>SUM(Q133)</f>
        <v>0</v>
      </c>
      <c r="R132" s="1058">
        <f>SUM(R133)</f>
        <v>0</v>
      </c>
      <c r="S132" s="1058"/>
      <c r="T132" s="1058">
        <f t="shared" si="21"/>
        <v>0</v>
      </c>
      <c r="U132" s="1058">
        <f t="shared" si="22"/>
        <v>0</v>
      </c>
      <c r="V132" s="565">
        <f t="shared" si="16"/>
        <v>0</v>
      </c>
      <c r="W132" s="98"/>
    </row>
    <row r="133" spans="2:23" ht="10.5" customHeight="1">
      <c r="B133" s="1573"/>
      <c r="C133" s="484"/>
      <c r="D133" s="98" t="s">
        <v>185</v>
      </c>
      <c r="E133" s="91">
        <v>0</v>
      </c>
      <c r="F133" s="91">
        <v>0</v>
      </c>
      <c r="G133" s="91"/>
      <c r="H133" s="91">
        <v>0</v>
      </c>
      <c r="I133" s="91">
        <v>0</v>
      </c>
      <c r="J133" s="91"/>
      <c r="K133" s="91">
        <v>0</v>
      </c>
      <c r="L133" s="91">
        <v>0</v>
      </c>
      <c r="M133" s="91"/>
      <c r="N133" s="91">
        <v>0</v>
      </c>
      <c r="O133" s="91">
        <v>0</v>
      </c>
      <c r="P133" s="91"/>
      <c r="Q133" s="91">
        <v>0</v>
      </c>
      <c r="R133" s="91">
        <v>0</v>
      </c>
      <c r="S133" s="91"/>
      <c r="T133" s="288">
        <f t="shared" si="21"/>
        <v>0</v>
      </c>
      <c r="U133" s="288">
        <f t="shared" si="22"/>
        <v>0</v>
      </c>
      <c r="V133" s="565">
        <f t="shared" si="16"/>
        <v>0</v>
      </c>
      <c r="W133" s="98"/>
    </row>
    <row r="134" spans="2:23" ht="12" customHeight="1">
      <c r="B134" s="1605">
        <v>1624</v>
      </c>
      <c r="C134" s="139" t="s">
        <v>56</v>
      </c>
      <c r="D134" s="145"/>
      <c r="E134" s="380">
        <f t="shared" ref="E134:R134" si="23">SUM(E135+E137)</f>
        <v>1</v>
      </c>
      <c r="F134" s="380">
        <f t="shared" si="23"/>
        <v>1</v>
      </c>
      <c r="G134" s="380">
        <f t="shared" si="23"/>
        <v>0</v>
      </c>
      <c r="H134" s="380">
        <f t="shared" si="23"/>
        <v>0</v>
      </c>
      <c r="I134" s="380">
        <f t="shared" si="23"/>
        <v>0</v>
      </c>
      <c r="J134" s="380">
        <f t="shared" si="23"/>
        <v>0</v>
      </c>
      <c r="K134" s="380">
        <f t="shared" si="23"/>
        <v>0</v>
      </c>
      <c r="L134" s="380">
        <f t="shared" si="23"/>
        <v>0</v>
      </c>
      <c r="M134" s="380">
        <f t="shared" si="23"/>
        <v>0</v>
      </c>
      <c r="N134" s="380">
        <f t="shared" si="23"/>
        <v>0</v>
      </c>
      <c r="O134" s="380">
        <f t="shared" si="23"/>
        <v>0</v>
      </c>
      <c r="P134" s="380">
        <f t="shared" si="23"/>
        <v>0</v>
      </c>
      <c r="Q134" s="380">
        <f t="shared" si="23"/>
        <v>0</v>
      </c>
      <c r="R134" s="380">
        <f t="shared" si="23"/>
        <v>0</v>
      </c>
      <c r="S134" s="1437"/>
      <c r="T134" s="380">
        <f>SUM(E134+H134+K134+N1036+Q134)</f>
        <v>1</v>
      </c>
      <c r="U134" s="380">
        <f>SUM(F134+I134+L134+O1036+R134)</f>
        <v>1</v>
      </c>
      <c r="V134" s="367">
        <f t="shared" si="16"/>
        <v>2</v>
      </c>
      <c r="W134" s="144"/>
    </row>
    <row r="135" spans="2:23" ht="12" customHeight="1">
      <c r="B135" s="1606"/>
      <c r="C135" s="487" t="s">
        <v>41</v>
      </c>
      <c r="D135" s="66"/>
      <c r="E135" s="1436">
        <f>SUM(E136)</f>
        <v>1</v>
      </c>
      <c r="F135" s="1436">
        <f>SUM(F136)</f>
        <v>1</v>
      </c>
      <c r="G135" s="1436"/>
      <c r="H135" s="1436">
        <f>SUM(H136)</f>
        <v>0</v>
      </c>
      <c r="I135" s="1436">
        <f>SUM(I136)</f>
        <v>0</v>
      </c>
      <c r="J135" s="1436"/>
      <c r="K135" s="1436">
        <f>SUM(K136)</f>
        <v>0</v>
      </c>
      <c r="L135" s="1436">
        <f>SUM(L136)</f>
        <v>0</v>
      </c>
      <c r="M135" s="1436"/>
      <c r="N135" s="1436">
        <f>SUM(N136)</f>
        <v>0</v>
      </c>
      <c r="O135" s="1436">
        <f>SUM(O136)</f>
        <v>0</v>
      </c>
      <c r="P135" s="1436"/>
      <c r="Q135" s="1436">
        <f>SUM(Q136)</f>
        <v>0</v>
      </c>
      <c r="R135" s="1436">
        <f>SUM(R136)</f>
        <v>0</v>
      </c>
      <c r="S135" s="265"/>
      <c r="T135" s="1436">
        <f t="shared" ref="T135:U138" si="24">SUM(E135+H135+K135+N135+Q135)</f>
        <v>1</v>
      </c>
      <c r="U135" s="1058">
        <f t="shared" si="24"/>
        <v>1</v>
      </c>
      <c r="V135" s="565">
        <f t="shared" si="16"/>
        <v>2</v>
      </c>
      <c r="W135" s="144"/>
    </row>
    <row r="136" spans="2:23" ht="12" customHeight="1">
      <c r="B136" s="1606"/>
      <c r="C136" s="479"/>
      <c r="D136" s="98" t="s">
        <v>184</v>
      </c>
      <c r="E136" s="91">
        <v>1</v>
      </c>
      <c r="F136" s="91">
        <v>1</v>
      </c>
      <c r="G136" s="91"/>
      <c r="H136" s="91">
        <v>0</v>
      </c>
      <c r="I136" s="91">
        <v>0</v>
      </c>
      <c r="J136" s="91"/>
      <c r="K136" s="91">
        <v>0</v>
      </c>
      <c r="L136" s="91">
        <v>0</v>
      </c>
      <c r="M136" s="91"/>
      <c r="N136" s="91">
        <v>0</v>
      </c>
      <c r="O136" s="91">
        <v>0</v>
      </c>
      <c r="P136" s="91"/>
      <c r="Q136" s="91">
        <v>0</v>
      </c>
      <c r="R136" s="91">
        <v>0</v>
      </c>
      <c r="S136" s="91"/>
      <c r="T136" s="288">
        <f t="shared" si="24"/>
        <v>1</v>
      </c>
      <c r="U136" s="288">
        <f t="shared" si="24"/>
        <v>1</v>
      </c>
      <c r="V136" s="281">
        <f t="shared" si="16"/>
        <v>2</v>
      </c>
      <c r="W136" s="144"/>
    </row>
    <row r="137" spans="2:23" ht="12" customHeight="1">
      <c r="B137" s="1606"/>
      <c r="C137" s="484" t="s">
        <v>62</v>
      </c>
      <c r="D137" s="98"/>
      <c r="E137" s="1058">
        <f>SUM(E138)</f>
        <v>0</v>
      </c>
      <c r="F137" s="1058">
        <f>SUM(F138)</f>
        <v>0</v>
      </c>
      <c r="G137" s="1058"/>
      <c r="H137" s="1058">
        <f>SUM(H138)</f>
        <v>0</v>
      </c>
      <c r="I137" s="1058">
        <f>SUM(I138)</f>
        <v>0</v>
      </c>
      <c r="J137" s="1058"/>
      <c r="K137" s="1058">
        <f>SUM(K138)</f>
        <v>0</v>
      </c>
      <c r="L137" s="1058">
        <f>SUM(L138)</f>
        <v>0</v>
      </c>
      <c r="M137" s="1058"/>
      <c r="N137" s="1058">
        <f>SUM(N138)</f>
        <v>0</v>
      </c>
      <c r="O137" s="1058">
        <f>SUM(O138)</f>
        <v>0</v>
      </c>
      <c r="P137" s="1058"/>
      <c r="Q137" s="1058">
        <f>SUM(Q138)</f>
        <v>0</v>
      </c>
      <c r="R137" s="1058">
        <f>SUM(R138)</f>
        <v>0</v>
      </c>
      <c r="S137" s="91"/>
      <c r="T137" s="1058">
        <f t="shared" si="24"/>
        <v>0</v>
      </c>
      <c r="U137" s="1058">
        <f t="shared" si="24"/>
        <v>0</v>
      </c>
      <c r="V137" s="1435">
        <v>0</v>
      </c>
      <c r="W137" s="144"/>
    </row>
    <row r="138" spans="2:23" ht="12" customHeight="1">
      <c r="B138" s="1607"/>
      <c r="C138" s="479"/>
      <c r="D138" s="98" t="s">
        <v>183</v>
      </c>
      <c r="E138" s="91">
        <v>0</v>
      </c>
      <c r="F138" s="91">
        <v>0</v>
      </c>
      <c r="G138" s="91"/>
      <c r="H138" s="91">
        <v>0</v>
      </c>
      <c r="I138" s="91">
        <v>0</v>
      </c>
      <c r="J138" s="91"/>
      <c r="K138" s="91">
        <v>0</v>
      </c>
      <c r="L138" s="91">
        <v>0</v>
      </c>
      <c r="M138" s="91"/>
      <c r="N138" s="91">
        <v>0</v>
      </c>
      <c r="O138" s="91">
        <v>0</v>
      </c>
      <c r="P138" s="91"/>
      <c r="Q138" s="91">
        <v>0</v>
      </c>
      <c r="R138" s="91">
        <v>0</v>
      </c>
      <c r="S138" s="91"/>
      <c r="T138" s="288">
        <f t="shared" si="24"/>
        <v>0</v>
      </c>
      <c r="U138" s="288">
        <f t="shared" si="24"/>
        <v>0</v>
      </c>
      <c r="V138" s="281">
        <f>SUM(T138:U138)</f>
        <v>0</v>
      </c>
      <c r="W138" s="144"/>
    </row>
    <row r="139" spans="2:23">
      <c r="B139" s="1434"/>
      <c r="C139" s="1603" t="s">
        <v>6</v>
      </c>
      <c r="D139" s="1604"/>
      <c r="E139" s="1433">
        <f>SUM(E7+E32+E68+E82+E87+E105+E116+E123+E134)</f>
        <v>407</v>
      </c>
      <c r="F139" s="1433">
        <f>SUM(F7+F32+F68+F82+F87+F105+F116+F123+F134)</f>
        <v>370</v>
      </c>
      <c r="G139" s="1433"/>
      <c r="H139" s="1433">
        <f>SUM(H7+H32+H68+H82+H87+H105+H116+H123+H134)</f>
        <v>225</v>
      </c>
      <c r="I139" s="1433">
        <f>SUM(I7+I32+I68+I82+I87+I105+I116+I123+I134)</f>
        <v>274</v>
      </c>
      <c r="J139" s="1433"/>
      <c r="K139" s="1433">
        <f>SUM(K7+K32+K68+K82+K87+K105+K116+K123+K134)</f>
        <v>86</v>
      </c>
      <c r="L139" s="1433">
        <f>SUM(L7+L32+L68+L82+L87+L105+L116+L123+L134)</f>
        <v>78</v>
      </c>
      <c r="M139" s="1433"/>
      <c r="N139" s="1433">
        <f>SUM(N7+N32+N68+N82+N87+N105+N116+N123+N134)</f>
        <v>11</v>
      </c>
      <c r="O139" s="1433">
        <f>SUM(O7+O32+O68+O82+O87+O105+O116+O123+O134)</f>
        <v>19</v>
      </c>
      <c r="P139" s="1433"/>
      <c r="Q139" s="1433">
        <f>SUM(Q7+Q32+Q68+Q82+Q87+Q105+Q116+Q123+Q134)</f>
        <v>33</v>
      </c>
      <c r="R139" s="1433">
        <f>SUM(R7+R32+R68+R82+R87+R105+R116+R123+R134)</f>
        <v>49</v>
      </c>
      <c r="S139" s="1433"/>
      <c r="T139" s="1433">
        <f>SUM(T7+T32+T68+T82+T87+T105+T116+T123+T134)</f>
        <v>762</v>
      </c>
      <c r="U139" s="1433">
        <f>SUM(U7+U32+U68+U82+U87+U105+U116+U123+U134)</f>
        <v>790</v>
      </c>
      <c r="V139" s="1432">
        <f>SUM(V7+V32+V68+V82+V87+V105+V116+V123+V134)</f>
        <v>1552</v>
      </c>
      <c r="W139" s="1431"/>
    </row>
    <row r="140" spans="2:23" ht="9.75" customHeight="1">
      <c r="B140" s="564"/>
      <c r="C140" s="1430" t="s">
        <v>182</v>
      </c>
      <c r="D140" s="315"/>
      <c r="E140" s="313"/>
      <c r="F140" s="313"/>
      <c r="G140" s="313"/>
      <c r="H140" s="313"/>
      <c r="I140" s="313"/>
      <c r="J140" s="313"/>
      <c r="K140" s="313"/>
      <c r="L140" s="313"/>
      <c r="M140" s="313"/>
      <c r="N140" s="313"/>
      <c r="O140" s="313"/>
      <c r="P140" s="313"/>
      <c r="Q140" s="313"/>
      <c r="R140" s="313"/>
      <c r="S140" s="313"/>
    </row>
    <row r="141" spans="2:23" ht="9.75" customHeight="1">
      <c r="C141" s="1430" t="s">
        <v>1064</v>
      </c>
    </row>
    <row r="142" spans="2:23" ht="9.75" customHeight="1">
      <c r="C142" s="582" t="s">
        <v>1063</v>
      </c>
    </row>
    <row r="143" spans="2:23" ht="10.5" customHeight="1"/>
    <row r="144" spans="2:23" ht="9" customHeight="1"/>
    <row r="145" ht="15.75"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20:22" ht="9" customHeight="1"/>
    <row r="210" spans="20:22" ht="9" customHeight="1"/>
    <row r="211" spans="20:22" ht="9" customHeight="1"/>
    <row r="212" spans="20:22" ht="9" customHeight="1"/>
    <row r="213" spans="20:22" ht="9" customHeight="1"/>
    <row r="214" spans="20:22" ht="9" customHeight="1"/>
    <row r="215" spans="20:22" ht="9" customHeight="1"/>
    <row r="216" spans="20:22" ht="9" customHeight="1"/>
    <row r="217" spans="20:22" ht="9" customHeight="1"/>
    <row r="218" spans="20:22" ht="9" customHeight="1"/>
    <row r="219" spans="20:22" ht="9" customHeight="1"/>
    <row r="220" spans="20:22" ht="9" customHeight="1"/>
    <row r="221" spans="20:22" ht="9" customHeight="1"/>
    <row r="222" spans="20:22" ht="9" customHeight="1">
      <c r="T222" s="263"/>
      <c r="U222" s="263"/>
      <c r="V222" s="264"/>
    </row>
    <row r="223" spans="20:22" ht="9" customHeight="1"/>
    <row r="224" spans="20:22" ht="9" customHeight="1"/>
    <row r="225" spans="3:19" ht="9" customHeight="1"/>
    <row r="226" spans="3:19" ht="9" customHeight="1">
      <c r="C226" s="98"/>
      <c r="D226" s="98"/>
      <c r="E226" s="91"/>
      <c r="F226" s="91"/>
      <c r="G226" s="91"/>
      <c r="H226" s="91"/>
      <c r="I226" s="91"/>
      <c r="J226" s="91"/>
      <c r="K226" s="91"/>
      <c r="L226" s="91"/>
      <c r="M226" s="91"/>
      <c r="N226" s="91"/>
      <c r="O226" s="91"/>
      <c r="P226" s="91"/>
      <c r="Q226" s="91"/>
      <c r="R226" s="91"/>
      <c r="S226" s="91"/>
    </row>
    <row r="227" spans="3:19" ht="9" customHeight="1"/>
    <row r="228" spans="3:19" ht="9" customHeight="1"/>
    <row r="229" spans="3:19" ht="9" customHeight="1"/>
    <row r="230" spans="3:19" ht="9" customHeight="1"/>
    <row r="231" spans="3:19" ht="9" customHeight="1"/>
    <row r="232" spans="3:19" ht="9" customHeight="1"/>
    <row r="233" spans="3:19" ht="9" customHeight="1"/>
    <row r="234" spans="3:19" ht="9" customHeight="1"/>
    <row r="235" spans="3:19" ht="9" customHeight="1"/>
    <row r="236" spans="3:19" ht="9" customHeight="1"/>
    <row r="237" spans="3:19" ht="9" customHeight="1"/>
    <row r="238" spans="3:19" ht="9" customHeight="1"/>
    <row r="239" spans="3:19" ht="9" customHeight="1"/>
    <row r="240" spans="3:19"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sheetData>
  <mergeCells count="36">
    <mergeCell ref="Q80:R80"/>
    <mergeCell ref="K79:L79"/>
    <mergeCell ref="Q4:R4"/>
    <mergeCell ref="E4:F4"/>
    <mergeCell ref="H4:I4"/>
    <mergeCell ref="Q5:R5"/>
    <mergeCell ref="Q79:R79"/>
    <mergeCell ref="H5:I5"/>
    <mergeCell ref="N4:O4"/>
    <mergeCell ref="N5:O5"/>
    <mergeCell ref="N79:O79"/>
    <mergeCell ref="Z1:AN1"/>
    <mergeCell ref="B1:V1"/>
    <mergeCell ref="B4:B6"/>
    <mergeCell ref="B7:B31"/>
    <mergeCell ref="B79:B81"/>
    <mergeCell ref="K5:L5"/>
    <mergeCell ref="K4:L4"/>
    <mergeCell ref="N80:O80"/>
    <mergeCell ref="E5:F5"/>
    <mergeCell ref="T5:V5"/>
    <mergeCell ref="T80:V80"/>
    <mergeCell ref="D2:U2"/>
    <mergeCell ref="B32:B67"/>
    <mergeCell ref="B68:B76"/>
    <mergeCell ref="H80:I80"/>
    <mergeCell ref="K80:L80"/>
    <mergeCell ref="B123:B133"/>
    <mergeCell ref="E79:I79"/>
    <mergeCell ref="B105:B115"/>
    <mergeCell ref="E80:F80"/>
    <mergeCell ref="C139:D139"/>
    <mergeCell ref="B116:B122"/>
    <mergeCell ref="B87:B100"/>
    <mergeCell ref="B134:B138"/>
    <mergeCell ref="B82:B86"/>
  </mergeCells>
  <printOptions horizontalCentered="1"/>
  <pageMargins left="3.937007874015748E-2" right="3.937007874015748E-2" top="0.15748031496062992" bottom="0.15748031496062992" header="0.31496062992125984" footer="0.31496062992125984"/>
  <pageSetup scale="70" orientation="portrait" r:id="rId1"/>
  <headerFooter alignWithMargins="0">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AB6D4-C91C-4EEC-B705-E3FE8696D425}">
  <dimension ref="A1:Y41"/>
  <sheetViews>
    <sheetView view="pageBreakPreview" zoomScale="110" zoomScaleNormal="100" zoomScaleSheetLayoutView="110" workbookViewId="0">
      <selection activeCell="V6" sqref="V6"/>
    </sheetView>
  </sheetViews>
  <sheetFormatPr baseColWidth="10" defaultRowHeight="12.75"/>
  <cols>
    <col min="1" max="1" width="2.7109375" style="62" customWidth="1"/>
    <col min="2" max="3" width="5.7109375" style="62" customWidth="1"/>
    <col min="4" max="5" width="2.7109375" style="62" customWidth="1"/>
    <col min="6" max="7" width="6.7109375" style="62" customWidth="1"/>
    <col min="8" max="8" width="0.42578125" style="62" customWidth="1"/>
    <col min="9" max="10" width="6.7109375" style="62" customWidth="1"/>
    <col min="11" max="11" width="0.42578125" style="62" customWidth="1"/>
    <col min="12" max="13" width="6.7109375" style="62" customWidth="1"/>
    <col min="14" max="14" width="0.42578125" style="62" customWidth="1"/>
    <col min="15" max="16" width="6.7109375" style="62" customWidth="1"/>
    <col min="17" max="17" width="0.42578125" style="62" customWidth="1"/>
    <col min="18" max="18" width="6.7109375" style="442" customWidth="1"/>
    <col min="19" max="16384" width="11.42578125" style="62"/>
  </cols>
  <sheetData>
    <row r="1" spans="1:25" ht="12.75" customHeight="1"/>
    <row r="2" spans="1:25" ht="14.1" customHeight="1">
      <c r="B2" s="1587" t="s">
        <v>1062</v>
      </c>
      <c r="C2" s="1587"/>
      <c r="D2" s="1587"/>
      <c r="E2" s="1587"/>
      <c r="F2" s="1587"/>
      <c r="G2" s="1587"/>
      <c r="H2" s="1587"/>
      <c r="I2" s="1587"/>
      <c r="J2" s="1587"/>
      <c r="K2" s="1587"/>
      <c r="L2" s="1587"/>
      <c r="M2" s="1587"/>
      <c r="N2" s="1587"/>
      <c r="O2" s="1587"/>
      <c r="P2" s="1587"/>
      <c r="Q2" s="1587"/>
      <c r="R2" s="1587"/>
    </row>
    <row r="3" spans="1:25" ht="14.1" customHeight="1">
      <c r="B3" s="1552" t="s">
        <v>55</v>
      </c>
      <c r="C3" s="1552"/>
      <c r="D3" s="1552"/>
      <c r="E3" s="1552"/>
      <c r="F3" s="1552"/>
      <c r="G3" s="1552"/>
      <c r="H3" s="1552"/>
      <c r="I3" s="1552"/>
      <c r="J3" s="1552"/>
      <c r="K3" s="1552"/>
      <c r="L3" s="1552"/>
      <c r="M3" s="1552"/>
      <c r="N3" s="1552"/>
      <c r="O3" s="1552"/>
      <c r="P3" s="1552"/>
      <c r="Q3" s="1552"/>
      <c r="R3" s="1552"/>
    </row>
    <row r="4" spans="1:25" ht="6" customHeight="1">
      <c r="B4" s="399"/>
      <c r="C4" s="399"/>
      <c r="D4" s="399"/>
      <c r="E4" s="399"/>
      <c r="F4" s="399"/>
      <c r="G4" s="399"/>
      <c r="H4" s="399"/>
      <c r="I4" s="399"/>
      <c r="J4" s="399"/>
      <c r="K4" s="399"/>
      <c r="L4" s="399"/>
      <c r="M4" s="399"/>
      <c r="N4" s="399"/>
      <c r="O4" s="399"/>
      <c r="P4" s="399"/>
      <c r="Q4" s="399"/>
      <c r="R4" s="399"/>
    </row>
    <row r="5" spans="1:25" ht="6" customHeight="1">
      <c r="A5" s="468"/>
      <c r="B5" s="442"/>
      <c r="C5" s="442"/>
      <c r="D5" s="442"/>
      <c r="E5" s="442"/>
      <c r="F5" s="442"/>
      <c r="G5" s="442"/>
      <c r="H5" s="442"/>
      <c r="I5" s="442"/>
      <c r="J5" s="442"/>
      <c r="K5" s="442"/>
      <c r="L5" s="442"/>
      <c r="M5" s="442"/>
      <c r="N5" s="442"/>
      <c r="O5" s="442"/>
      <c r="P5" s="442"/>
      <c r="Q5" s="442"/>
    </row>
    <row r="6" spans="1:25" ht="12.75" customHeight="1">
      <c r="B6" s="1614" t="s">
        <v>664</v>
      </c>
      <c r="C6" s="1614"/>
      <c r="D6" s="1614"/>
      <c r="E6" s="1614"/>
      <c r="F6" s="1614"/>
      <c r="G6" s="1614"/>
      <c r="H6" s="1614"/>
      <c r="I6" s="1614"/>
      <c r="J6" s="1614"/>
      <c r="K6" s="1614"/>
      <c r="L6" s="1614"/>
      <c r="M6" s="1614"/>
      <c r="N6" s="1614"/>
      <c r="O6" s="1614"/>
      <c r="P6" s="1614"/>
      <c r="Q6" s="1614"/>
      <c r="R6" s="1614"/>
      <c r="T6" s="1415"/>
      <c r="U6" s="1415"/>
      <c r="V6" s="1415"/>
      <c r="W6" s="1415"/>
      <c r="X6" s="1415"/>
      <c r="Y6" s="1415"/>
    </row>
    <row r="7" spans="1:25" ht="13.5" customHeight="1">
      <c r="B7" s="1608" t="s">
        <v>1061</v>
      </c>
      <c r="C7" s="1608"/>
      <c r="D7" s="1608"/>
      <c r="E7" s="1422"/>
      <c r="F7" s="1608" t="s">
        <v>1060</v>
      </c>
      <c r="G7" s="1608"/>
      <c r="H7" s="1427"/>
      <c r="I7" s="1608" t="s">
        <v>1047</v>
      </c>
      <c r="J7" s="1608"/>
      <c r="K7" s="1427"/>
      <c r="L7" s="1608" t="s">
        <v>1046</v>
      </c>
      <c r="M7" s="1608"/>
      <c r="N7" s="1422"/>
      <c r="O7" s="1610" t="s">
        <v>1059</v>
      </c>
      <c r="P7" s="1610"/>
      <c r="Q7" s="1426"/>
      <c r="R7" s="1608" t="s">
        <v>6</v>
      </c>
    </row>
    <row r="8" spans="1:25" ht="13.5" customHeight="1">
      <c r="B8" s="1612"/>
      <c r="C8" s="1612"/>
      <c r="D8" s="1612"/>
      <c r="E8" s="1422"/>
      <c r="F8" s="1609"/>
      <c r="G8" s="1609"/>
      <c r="H8" s="1427"/>
      <c r="I8" s="1609"/>
      <c r="J8" s="1609"/>
      <c r="K8" s="1427"/>
      <c r="L8" s="1609"/>
      <c r="M8" s="1609"/>
      <c r="N8" s="1422"/>
      <c r="O8" s="1611"/>
      <c r="P8" s="1611"/>
      <c r="Q8" s="1426"/>
      <c r="R8" s="1612"/>
    </row>
    <row r="9" spans="1:25" ht="13.5" customHeight="1">
      <c r="B9" s="1609"/>
      <c r="C9" s="1609"/>
      <c r="D9" s="1609"/>
      <c r="E9" s="392"/>
      <c r="F9" s="392" t="s">
        <v>29</v>
      </c>
      <c r="G9" s="392" t="s">
        <v>30</v>
      </c>
      <c r="H9" s="1425"/>
      <c r="I9" s="392" t="s">
        <v>29</v>
      </c>
      <c r="J9" s="392" t="s">
        <v>30</v>
      </c>
      <c r="K9" s="1425"/>
      <c r="L9" s="392" t="s">
        <v>29</v>
      </c>
      <c r="M9" s="392" t="s">
        <v>30</v>
      </c>
      <c r="N9" s="1425"/>
      <c r="O9" s="392" t="s">
        <v>29</v>
      </c>
      <c r="P9" s="392" t="s">
        <v>30</v>
      </c>
      <c r="Q9" s="393"/>
      <c r="R9" s="1609"/>
    </row>
    <row r="10" spans="1:25" ht="3.75" customHeight="1">
      <c r="D10" s="582"/>
      <c r="E10" s="582"/>
      <c r="F10" s="582"/>
      <c r="G10" s="582"/>
      <c r="H10" s="582"/>
      <c r="I10" s="582"/>
      <c r="J10" s="582"/>
      <c r="K10" s="582"/>
      <c r="L10" s="582"/>
      <c r="M10" s="582"/>
      <c r="N10" s="582"/>
      <c r="O10" s="582"/>
      <c r="P10" s="582"/>
      <c r="Q10" s="582"/>
      <c r="R10" s="1117"/>
      <c r="T10" s="1"/>
      <c r="U10" s="1"/>
    </row>
    <row r="11" spans="1:25" ht="18.75" customHeight="1">
      <c r="B11" s="98" t="s">
        <v>1058</v>
      </c>
      <c r="C11" s="98"/>
      <c r="D11" s="98"/>
      <c r="E11" s="98"/>
      <c r="F11" s="1424">
        <v>5</v>
      </c>
      <c r="G11" s="1424">
        <v>0</v>
      </c>
      <c r="H11" s="1424"/>
      <c r="I11" s="1424">
        <v>1</v>
      </c>
      <c r="J11" s="1424">
        <v>0</v>
      </c>
      <c r="K11" s="1424"/>
      <c r="L11" s="1424">
        <v>8</v>
      </c>
      <c r="M11" s="1424">
        <v>0</v>
      </c>
      <c r="N11" s="1415"/>
      <c r="O11" s="1415">
        <f t="shared" ref="O11:P17" si="0">SUM(F11+I11+L11)</f>
        <v>14</v>
      </c>
      <c r="P11" s="1415">
        <f t="shared" si="0"/>
        <v>0</v>
      </c>
      <c r="Q11" s="1415"/>
      <c r="R11" s="435">
        <f t="shared" ref="R11:R17" si="1">SUM(O11:Q11)</f>
        <v>14</v>
      </c>
      <c r="T11" s="1424"/>
      <c r="U11" s="1424"/>
    </row>
    <row r="12" spans="1:25" ht="18.75" customHeight="1">
      <c r="B12" s="98" t="s">
        <v>1057</v>
      </c>
      <c r="C12" s="98"/>
      <c r="D12" s="98"/>
      <c r="E12" s="98"/>
      <c r="F12" s="1424">
        <v>11</v>
      </c>
      <c r="G12" s="1424">
        <v>4</v>
      </c>
      <c r="H12" s="1424"/>
      <c r="I12" s="1424">
        <v>4</v>
      </c>
      <c r="J12" s="1424">
        <v>0</v>
      </c>
      <c r="K12" s="1424"/>
      <c r="L12" s="1424">
        <v>11</v>
      </c>
      <c r="M12" s="1424">
        <v>2</v>
      </c>
      <c r="N12" s="1415"/>
      <c r="O12" s="1415">
        <f t="shared" si="0"/>
        <v>26</v>
      </c>
      <c r="P12" s="1415">
        <f t="shared" si="0"/>
        <v>6</v>
      </c>
      <c r="Q12" s="1415"/>
      <c r="R12" s="435">
        <f t="shared" si="1"/>
        <v>32</v>
      </c>
      <c r="T12" s="1424"/>
      <c r="U12" s="1424"/>
    </row>
    <row r="13" spans="1:25" ht="18.75" customHeight="1">
      <c r="B13" s="98" t="s">
        <v>1056</v>
      </c>
      <c r="C13" s="98"/>
      <c r="D13" s="98"/>
      <c r="E13" s="98"/>
      <c r="F13" s="1424">
        <v>423</v>
      </c>
      <c r="G13" s="1424">
        <v>146</v>
      </c>
      <c r="H13" s="1424"/>
      <c r="I13" s="1424">
        <v>5</v>
      </c>
      <c r="J13" s="1424">
        <v>0</v>
      </c>
      <c r="K13" s="1424"/>
      <c r="L13" s="1424">
        <v>287</v>
      </c>
      <c r="M13" s="1424">
        <v>84</v>
      </c>
      <c r="N13" s="1415"/>
      <c r="O13" s="1415">
        <f t="shared" si="0"/>
        <v>715</v>
      </c>
      <c r="P13" s="1415">
        <f t="shared" si="0"/>
        <v>230</v>
      </c>
      <c r="Q13" s="1415"/>
      <c r="R13" s="435">
        <f t="shared" si="1"/>
        <v>945</v>
      </c>
      <c r="T13" s="1424"/>
      <c r="U13" s="1424"/>
    </row>
    <row r="14" spans="1:25" ht="18.75" customHeight="1">
      <c r="B14" s="98" t="s">
        <v>1055</v>
      </c>
      <c r="C14" s="98"/>
      <c r="D14" s="98"/>
      <c r="E14" s="98"/>
      <c r="F14" s="1424">
        <v>7</v>
      </c>
      <c r="G14" s="1424">
        <v>4</v>
      </c>
      <c r="H14" s="1424"/>
      <c r="I14" s="1424">
        <v>2</v>
      </c>
      <c r="J14" s="1424">
        <v>0</v>
      </c>
      <c r="K14" s="1424"/>
      <c r="L14" s="1424">
        <v>7</v>
      </c>
      <c r="M14" s="1424">
        <v>0</v>
      </c>
      <c r="N14" s="1415"/>
      <c r="O14" s="1415">
        <f t="shared" si="0"/>
        <v>16</v>
      </c>
      <c r="P14" s="1415">
        <f t="shared" si="0"/>
        <v>4</v>
      </c>
      <c r="Q14" s="1415"/>
      <c r="R14" s="435">
        <f t="shared" si="1"/>
        <v>20</v>
      </c>
      <c r="T14" s="1424"/>
      <c r="U14" s="1424"/>
    </row>
    <row r="15" spans="1:25" ht="18.75" customHeight="1">
      <c r="B15" s="98" t="s">
        <v>1054</v>
      </c>
      <c r="C15" s="98"/>
      <c r="D15" s="98"/>
      <c r="E15" s="98"/>
      <c r="F15" s="1424">
        <v>15</v>
      </c>
      <c r="G15" s="1424">
        <v>5</v>
      </c>
      <c r="H15" s="1424"/>
      <c r="I15" s="1424">
        <v>0</v>
      </c>
      <c r="J15" s="1424">
        <v>0</v>
      </c>
      <c r="K15" s="1424"/>
      <c r="L15" s="1424">
        <v>3</v>
      </c>
      <c r="M15" s="1424">
        <v>2</v>
      </c>
      <c r="N15" s="1415"/>
      <c r="O15" s="1415">
        <f t="shared" si="0"/>
        <v>18</v>
      </c>
      <c r="P15" s="1415">
        <f t="shared" si="0"/>
        <v>7</v>
      </c>
      <c r="Q15" s="1415"/>
      <c r="R15" s="435">
        <f t="shared" si="1"/>
        <v>25</v>
      </c>
      <c r="T15" s="1424"/>
      <c r="U15" s="1424"/>
    </row>
    <row r="16" spans="1:25" ht="18.75" customHeight="1">
      <c r="B16" s="98" t="s">
        <v>1053</v>
      </c>
      <c r="C16" s="98"/>
      <c r="D16" s="98"/>
      <c r="E16" s="98"/>
      <c r="F16" s="1424">
        <v>12</v>
      </c>
      <c r="G16" s="1424">
        <v>1</v>
      </c>
      <c r="H16" s="1424"/>
      <c r="I16" s="1424">
        <v>0</v>
      </c>
      <c r="J16" s="1424">
        <v>0</v>
      </c>
      <c r="K16" s="1424"/>
      <c r="L16" s="1424">
        <v>5</v>
      </c>
      <c r="M16" s="1424">
        <v>0</v>
      </c>
      <c r="N16" s="1415"/>
      <c r="O16" s="1415">
        <f t="shared" si="0"/>
        <v>17</v>
      </c>
      <c r="P16" s="1415">
        <f t="shared" si="0"/>
        <v>1</v>
      </c>
      <c r="Q16" s="1415"/>
      <c r="R16" s="435">
        <f t="shared" si="1"/>
        <v>18</v>
      </c>
      <c r="T16" s="1424"/>
      <c r="U16" s="1424"/>
    </row>
    <row r="17" spans="2:21" ht="18.75" customHeight="1">
      <c r="B17" s="98" t="s">
        <v>1052</v>
      </c>
      <c r="C17" s="98"/>
      <c r="D17" s="98"/>
      <c r="E17" s="98"/>
      <c r="F17" s="1424">
        <v>0</v>
      </c>
      <c r="G17" s="1424">
        <v>0</v>
      </c>
      <c r="H17" s="1424"/>
      <c r="I17" s="1424">
        <v>0</v>
      </c>
      <c r="J17" s="1424">
        <v>0</v>
      </c>
      <c r="K17" s="1424"/>
      <c r="L17" s="1424">
        <v>0</v>
      </c>
      <c r="M17" s="1424">
        <v>0</v>
      </c>
      <c r="N17" s="1415"/>
      <c r="O17" s="1415">
        <f t="shared" si="0"/>
        <v>0</v>
      </c>
      <c r="P17" s="1415">
        <f t="shared" si="0"/>
        <v>0</v>
      </c>
      <c r="Q17" s="1415"/>
      <c r="R17" s="435">
        <f t="shared" si="1"/>
        <v>0</v>
      </c>
      <c r="T17" s="1424"/>
      <c r="U17" s="1424"/>
    </row>
    <row r="18" spans="2:21" ht="3.75" customHeight="1">
      <c r="B18" s="98"/>
      <c r="C18" s="98"/>
      <c r="D18" s="98"/>
      <c r="E18" s="98"/>
      <c r="F18" s="91"/>
      <c r="G18" s="91"/>
      <c r="H18" s="91"/>
      <c r="I18" s="91"/>
      <c r="J18" s="91"/>
      <c r="K18" s="91"/>
      <c r="L18" s="91"/>
      <c r="M18" s="91"/>
      <c r="N18" s="91"/>
      <c r="O18" s="91"/>
      <c r="P18" s="91"/>
      <c r="Q18" s="91"/>
      <c r="R18" s="458"/>
    </row>
    <row r="19" spans="2:21" ht="12.75" customHeight="1">
      <c r="B19" s="1613" t="s">
        <v>6</v>
      </c>
      <c r="C19" s="1613"/>
      <c r="D19" s="1102"/>
      <c r="E19" s="1102"/>
      <c r="F19" s="1102">
        <f t="shared" ref="F19:K19" si="2">SUM(F11:F17)</f>
        <v>473</v>
      </c>
      <c r="G19" s="1102">
        <f t="shared" si="2"/>
        <v>160</v>
      </c>
      <c r="H19" s="1102">
        <f t="shared" si="2"/>
        <v>0</v>
      </c>
      <c r="I19" s="1102">
        <f t="shared" si="2"/>
        <v>12</v>
      </c>
      <c r="J19" s="1102">
        <f t="shared" si="2"/>
        <v>0</v>
      </c>
      <c r="K19" s="1102">
        <f t="shared" si="2"/>
        <v>0</v>
      </c>
      <c r="L19" s="1102">
        <f>SUM(M11:M17)</f>
        <v>88</v>
      </c>
      <c r="M19" s="1102">
        <f>SUM(L11:L17)</f>
        <v>321</v>
      </c>
      <c r="N19" s="1102"/>
      <c r="O19" s="1102">
        <f>SUM(O11:O17)</f>
        <v>806</v>
      </c>
      <c r="P19" s="1102">
        <f>SUM(P11:P17)</f>
        <v>248</v>
      </c>
      <c r="Q19" s="1102"/>
      <c r="R19" s="1423">
        <f>SUM(R11:R17)</f>
        <v>1054</v>
      </c>
    </row>
    <row r="20" spans="2:21" ht="11.1" customHeight="1"/>
    <row r="21" spans="2:21" ht="11.1" customHeight="1"/>
    <row r="22" spans="2:21" ht="11.1" customHeight="1"/>
    <row r="41" spans="2:2">
      <c r="B41" s="582" t="s">
        <v>182</v>
      </c>
    </row>
  </sheetData>
  <mergeCells count="10">
    <mergeCell ref="L7:M8"/>
    <mergeCell ref="O7:P8"/>
    <mergeCell ref="R7:R9"/>
    <mergeCell ref="B19:C19"/>
    <mergeCell ref="B2:R2"/>
    <mergeCell ref="B3:R3"/>
    <mergeCell ref="B6:R6"/>
    <mergeCell ref="B7:D9"/>
    <mergeCell ref="F7:G8"/>
    <mergeCell ref="I7:J8"/>
  </mergeCells>
  <printOptions horizontalCentered="1"/>
  <pageMargins left="0.86614173228346458" right="0.98425196850393704" top="0.86614173228346458" bottom="0.94488188976377963" header="0.51181102362204722" footer="0.51181102362204722"/>
  <pageSetup scale="63" orientation="portrait" r:id="rId1"/>
  <headerFooter alignWithMargins="0">
    <oddFooter>&amp;F</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8BE9-0EF5-407B-82D7-24608C262365}">
  <dimension ref="B1:AI47"/>
  <sheetViews>
    <sheetView view="pageBreakPreview" zoomScale="120" zoomScaleNormal="100" zoomScaleSheetLayoutView="120" workbookViewId="0">
      <selection activeCell="Z9" sqref="Z9:AI17"/>
    </sheetView>
  </sheetViews>
  <sheetFormatPr baseColWidth="10" defaultRowHeight="12.75"/>
  <cols>
    <col min="1" max="1" width="2.7109375" style="62" customWidth="1"/>
    <col min="2" max="3" width="5.7109375" style="62" customWidth="1"/>
    <col min="4" max="5" width="2.7109375" style="62" customWidth="1"/>
    <col min="6" max="7" width="6.7109375" style="62" customWidth="1"/>
    <col min="8" max="8" width="0.42578125" style="62" customWidth="1"/>
    <col min="9" max="10" width="6.7109375" style="62" customWidth="1"/>
    <col min="11" max="11" width="0.42578125" style="62" customWidth="1"/>
    <col min="12" max="13" width="6.7109375" style="62" customWidth="1"/>
    <col min="14" max="14" width="0.42578125" style="62" customWidth="1"/>
    <col min="15" max="16" width="6.7109375" style="62" customWidth="1"/>
    <col min="17" max="17" width="0.42578125" style="62" customWidth="1"/>
    <col min="18" max="18" width="6.7109375" style="442" customWidth="1"/>
    <col min="19" max="19" width="7" style="62" customWidth="1"/>
    <col min="20" max="20" width="5.28515625" style="62" customWidth="1"/>
    <col min="21" max="21" width="5.140625" style="62" customWidth="1"/>
    <col min="22" max="24" width="5" style="62" customWidth="1"/>
    <col min="25" max="25" width="4.85546875" style="62" customWidth="1"/>
    <col min="26" max="26" width="5.140625" style="62" customWidth="1"/>
    <col min="27" max="27" width="0.85546875" style="62" customWidth="1"/>
    <col min="28" max="28" width="5.7109375" style="62" customWidth="1"/>
    <col min="29" max="29" width="5.140625" style="62" customWidth="1"/>
    <col min="30" max="31" width="5" style="62" customWidth="1"/>
    <col min="32" max="32" width="5.5703125" style="62" customWidth="1"/>
    <col min="33" max="33" width="5" style="62" customWidth="1"/>
    <col min="34" max="34" width="5.85546875" style="62" customWidth="1"/>
    <col min="35" max="16384" width="11.42578125" style="62"/>
  </cols>
  <sheetData>
    <row r="1" spans="2:35" ht="12.75" customHeight="1"/>
    <row r="2" spans="2:35" ht="14.1" customHeight="1">
      <c r="B2" s="1552" t="s">
        <v>1062</v>
      </c>
      <c r="C2" s="1552"/>
      <c r="D2" s="1552"/>
      <c r="E2" s="1552"/>
      <c r="F2" s="1552"/>
      <c r="G2" s="1552"/>
      <c r="H2" s="1552"/>
      <c r="I2" s="1552"/>
      <c r="J2" s="1552"/>
      <c r="K2" s="1552"/>
      <c r="L2" s="1552"/>
      <c r="M2" s="1552"/>
      <c r="N2" s="1552"/>
      <c r="O2" s="1552"/>
      <c r="P2" s="1552"/>
      <c r="Q2" s="1552"/>
      <c r="R2" s="1552"/>
      <c r="S2" s="442"/>
      <c r="T2" s="442"/>
      <c r="U2" s="442"/>
      <c r="V2" s="442"/>
      <c r="W2" s="442"/>
      <c r="X2" s="442"/>
      <c r="Y2" s="442"/>
      <c r="Z2" s="442"/>
      <c r="AA2" s="442"/>
      <c r="AB2" s="442"/>
      <c r="AC2" s="442"/>
      <c r="AD2" s="442"/>
      <c r="AE2" s="442"/>
      <c r="AF2" s="442"/>
      <c r="AG2" s="442"/>
      <c r="AH2" s="442"/>
    </row>
    <row r="3" spans="2:35" ht="14.1" customHeight="1">
      <c r="B3" s="1552" t="s">
        <v>74</v>
      </c>
      <c r="C3" s="1552"/>
      <c r="D3" s="1552"/>
      <c r="E3" s="1552"/>
      <c r="F3" s="1552"/>
      <c r="G3" s="1552"/>
      <c r="H3" s="1552"/>
      <c r="I3" s="1552"/>
      <c r="J3" s="1552"/>
      <c r="K3" s="1552"/>
      <c r="L3" s="1552"/>
      <c r="M3" s="1552"/>
      <c r="N3" s="1552"/>
      <c r="O3" s="1552"/>
      <c r="P3" s="1552"/>
      <c r="Q3" s="1552"/>
      <c r="R3" s="1552"/>
      <c r="S3" s="442"/>
      <c r="T3" s="442"/>
      <c r="U3" s="442"/>
      <c r="V3" s="442"/>
      <c r="W3" s="442"/>
      <c r="X3" s="442"/>
      <c r="Y3" s="442"/>
      <c r="Z3" s="442"/>
      <c r="AA3" s="442"/>
      <c r="AB3" s="442"/>
      <c r="AC3" s="442"/>
      <c r="AD3" s="442"/>
      <c r="AE3" s="442"/>
      <c r="AF3" s="442"/>
      <c r="AG3" s="442"/>
      <c r="AH3" s="442"/>
    </row>
    <row r="4" spans="2:35" ht="6" customHeight="1">
      <c r="B4" s="399"/>
      <c r="C4" s="399"/>
      <c r="D4" s="399"/>
      <c r="E4" s="399"/>
      <c r="F4" s="399"/>
      <c r="G4" s="399"/>
      <c r="H4" s="399"/>
      <c r="I4" s="399"/>
      <c r="J4" s="399"/>
      <c r="K4" s="399"/>
      <c r="L4" s="399"/>
      <c r="M4" s="399"/>
      <c r="N4" s="399"/>
      <c r="O4" s="399"/>
      <c r="P4" s="399"/>
      <c r="Q4" s="399"/>
      <c r="R4" s="399"/>
      <c r="S4" s="442"/>
      <c r="T4" s="442"/>
      <c r="U4" s="442"/>
      <c r="V4" s="442"/>
      <c r="W4" s="442"/>
      <c r="X4" s="442"/>
      <c r="Y4" s="442"/>
      <c r="Z4" s="442"/>
      <c r="AA4" s="442"/>
      <c r="AB4" s="442"/>
      <c r="AC4" s="442"/>
      <c r="AD4" s="442"/>
      <c r="AE4" s="442"/>
      <c r="AF4" s="442"/>
      <c r="AG4" s="442"/>
      <c r="AH4" s="442"/>
    </row>
    <row r="5" spans="2:35" ht="6" customHeight="1"/>
    <row r="6" spans="2:35" ht="15.75" customHeight="1">
      <c r="B6" s="1614" t="s">
        <v>664</v>
      </c>
      <c r="C6" s="1614"/>
      <c r="D6" s="1614"/>
      <c r="E6" s="1614"/>
      <c r="F6" s="1614"/>
      <c r="G6" s="1614"/>
      <c r="H6" s="1614"/>
      <c r="I6" s="1614"/>
      <c r="J6" s="1614"/>
      <c r="K6" s="1614"/>
      <c r="L6" s="1614"/>
      <c r="M6" s="1614"/>
      <c r="N6" s="1614"/>
      <c r="O6" s="1614"/>
      <c r="P6" s="1614"/>
      <c r="Q6" s="1614"/>
      <c r="R6" s="1614"/>
    </row>
    <row r="7" spans="2:35" ht="13.5" customHeight="1">
      <c r="B7" s="1608" t="s">
        <v>1061</v>
      </c>
      <c r="C7" s="1608"/>
      <c r="D7" s="1608"/>
      <c r="E7" s="1422"/>
      <c r="F7" s="1608" t="s">
        <v>1060</v>
      </c>
      <c r="G7" s="1608"/>
      <c r="H7" s="1427"/>
      <c r="I7" s="1608" t="s">
        <v>1047</v>
      </c>
      <c r="J7" s="1608"/>
      <c r="K7" s="1427"/>
      <c r="L7" s="1608" t="s">
        <v>1046</v>
      </c>
      <c r="M7" s="1608"/>
      <c r="N7" s="1422"/>
      <c r="O7" s="1610" t="s">
        <v>1059</v>
      </c>
      <c r="P7" s="1610"/>
      <c r="Q7" s="1426"/>
      <c r="R7" s="1608" t="s">
        <v>6</v>
      </c>
    </row>
    <row r="8" spans="2:35" ht="13.5" customHeight="1">
      <c r="B8" s="1612"/>
      <c r="C8" s="1612"/>
      <c r="D8" s="1612"/>
      <c r="E8" s="1422"/>
      <c r="F8" s="1609"/>
      <c r="G8" s="1609"/>
      <c r="H8" s="1427"/>
      <c r="I8" s="1609"/>
      <c r="J8" s="1609"/>
      <c r="K8" s="1427"/>
      <c r="L8" s="1609"/>
      <c r="M8" s="1609"/>
      <c r="N8" s="1422"/>
      <c r="O8" s="1611"/>
      <c r="P8" s="1611"/>
      <c r="Q8" s="1426"/>
      <c r="R8" s="1612"/>
    </row>
    <row r="9" spans="2:35" ht="13.5" customHeight="1">
      <c r="B9" s="1609"/>
      <c r="C9" s="1609"/>
      <c r="D9" s="1609"/>
      <c r="E9" s="392"/>
      <c r="F9" s="392" t="s">
        <v>29</v>
      </c>
      <c r="G9" s="392" t="s">
        <v>30</v>
      </c>
      <c r="H9" s="1425"/>
      <c r="I9" s="392" t="s">
        <v>29</v>
      </c>
      <c r="J9" s="392" t="s">
        <v>30</v>
      </c>
      <c r="K9" s="1425"/>
      <c r="L9" s="392" t="s">
        <v>29</v>
      </c>
      <c r="M9" s="392" t="s">
        <v>30</v>
      </c>
      <c r="N9" s="1425"/>
      <c r="O9" s="392" t="s">
        <v>29</v>
      </c>
      <c r="P9" s="392" t="s">
        <v>30</v>
      </c>
      <c r="Q9" s="393"/>
      <c r="R9" s="1609"/>
    </row>
    <row r="10" spans="2:35" ht="3.75" customHeight="1">
      <c r="D10" s="582"/>
      <c r="E10" s="582"/>
      <c r="F10" s="582"/>
      <c r="G10" s="582"/>
      <c r="H10" s="582"/>
      <c r="I10" s="582"/>
      <c r="J10" s="582"/>
      <c r="K10" s="582"/>
      <c r="L10" s="582"/>
      <c r="M10" s="582"/>
      <c r="N10" s="582"/>
      <c r="O10" s="582"/>
      <c r="P10" s="582"/>
      <c r="Q10" s="582"/>
      <c r="R10" s="1117"/>
      <c r="T10" s="1"/>
      <c r="U10" s="1"/>
    </row>
    <row r="11" spans="2:35" ht="18.75" customHeight="1">
      <c r="B11" s="98" t="s">
        <v>1058</v>
      </c>
      <c r="C11" s="98"/>
      <c r="D11" s="98"/>
      <c r="E11" s="98"/>
      <c r="F11" s="1424">
        <v>1</v>
      </c>
      <c r="G11" s="1424">
        <v>0</v>
      </c>
      <c r="H11" s="1424"/>
      <c r="I11" s="1424">
        <v>0</v>
      </c>
      <c r="J11" s="1424">
        <v>0</v>
      </c>
      <c r="K11" s="1424"/>
      <c r="L11" s="1424">
        <v>8</v>
      </c>
      <c r="M11" s="1424">
        <v>0</v>
      </c>
      <c r="N11" s="1424"/>
      <c r="O11" s="1424">
        <f t="shared" ref="O11:P17" si="0">SUM(F11+I11+L11)</f>
        <v>9</v>
      </c>
      <c r="P11" s="1424">
        <f t="shared" si="0"/>
        <v>0</v>
      </c>
      <c r="Q11" s="1415"/>
      <c r="R11" s="1042">
        <f t="shared" ref="R11:R17" si="1">SUM(O11:P11)</f>
        <v>9</v>
      </c>
      <c r="T11" s="1"/>
      <c r="U11" s="1"/>
      <c r="AB11" s="1424"/>
      <c r="AC11" s="1424"/>
      <c r="AD11" s="1424"/>
      <c r="AE11" s="1424"/>
      <c r="AF11" s="1424"/>
      <c r="AG11" s="1424"/>
      <c r="AH11" s="1424"/>
      <c r="AI11" s="1424"/>
    </row>
    <row r="12" spans="2:35" ht="18.75" customHeight="1">
      <c r="B12" s="98" t="s">
        <v>1057</v>
      </c>
      <c r="C12" s="98"/>
      <c r="D12" s="98"/>
      <c r="E12" s="98"/>
      <c r="F12" s="1424">
        <v>15</v>
      </c>
      <c r="G12" s="1424">
        <v>1</v>
      </c>
      <c r="H12" s="1424"/>
      <c r="I12" s="1424">
        <v>2</v>
      </c>
      <c r="J12" s="1424">
        <v>0</v>
      </c>
      <c r="K12" s="1424"/>
      <c r="L12" s="1424">
        <v>10</v>
      </c>
      <c r="M12" s="1424">
        <v>0</v>
      </c>
      <c r="N12" s="1424"/>
      <c r="O12" s="1424">
        <f t="shared" si="0"/>
        <v>27</v>
      </c>
      <c r="P12" s="1424">
        <f t="shared" si="0"/>
        <v>1</v>
      </c>
      <c r="Q12" s="1415"/>
      <c r="R12" s="1042">
        <f t="shared" si="1"/>
        <v>28</v>
      </c>
      <c r="T12" s="1"/>
      <c r="U12" s="1"/>
      <c r="AB12" s="1424"/>
      <c r="AC12" s="1424"/>
      <c r="AD12" s="1424"/>
      <c r="AE12" s="1424"/>
      <c r="AF12" s="1424"/>
      <c r="AG12" s="1424"/>
      <c r="AH12" s="1424"/>
      <c r="AI12" s="1424"/>
    </row>
    <row r="13" spans="2:35" ht="18.75" customHeight="1">
      <c r="B13" s="98" t="s">
        <v>1056</v>
      </c>
      <c r="C13" s="98"/>
      <c r="D13" s="98"/>
      <c r="E13" s="98"/>
      <c r="F13" s="1424">
        <v>374</v>
      </c>
      <c r="G13" s="1424">
        <v>119</v>
      </c>
      <c r="H13" s="1424"/>
      <c r="I13" s="1424">
        <v>9</v>
      </c>
      <c r="J13" s="1424">
        <v>0</v>
      </c>
      <c r="K13" s="1424"/>
      <c r="L13" s="1424">
        <v>343</v>
      </c>
      <c r="M13" s="1424">
        <v>65</v>
      </c>
      <c r="N13" s="1424"/>
      <c r="O13" s="1424">
        <f t="shared" si="0"/>
        <v>726</v>
      </c>
      <c r="P13" s="1424">
        <f t="shared" si="0"/>
        <v>184</v>
      </c>
      <c r="Q13" s="1415"/>
      <c r="R13" s="1042">
        <f t="shared" si="1"/>
        <v>910</v>
      </c>
      <c r="T13" s="1"/>
      <c r="U13" s="1"/>
      <c r="AB13" s="1424"/>
      <c r="AC13" s="1424"/>
      <c r="AD13" s="1424"/>
      <c r="AE13" s="1424"/>
      <c r="AF13" s="1424"/>
      <c r="AG13" s="1424"/>
      <c r="AH13" s="1424"/>
      <c r="AI13" s="1424"/>
    </row>
    <row r="14" spans="2:35" ht="18.75" customHeight="1">
      <c r="B14" s="98" t="s">
        <v>1055</v>
      </c>
      <c r="C14" s="98"/>
      <c r="D14" s="98"/>
      <c r="E14" s="98"/>
      <c r="F14" s="1424">
        <v>3</v>
      </c>
      <c r="G14" s="1424">
        <v>1</v>
      </c>
      <c r="H14" s="1424"/>
      <c r="I14" s="1424">
        <v>0</v>
      </c>
      <c r="J14" s="1424">
        <v>0</v>
      </c>
      <c r="K14" s="1424"/>
      <c r="L14" s="1424">
        <v>5</v>
      </c>
      <c r="M14" s="1424">
        <v>0</v>
      </c>
      <c r="N14" s="1424"/>
      <c r="O14" s="1424">
        <f t="shared" si="0"/>
        <v>8</v>
      </c>
      <c r="P14" s="1424">
        <f t="shared" si="0"/>
        <v>1</v>
      </c>
      <c r="Q14" s="1415"/>
      <c r="R14" s="1042">
        <f t="shared" si="1"/>
        <v>9</v>
      </c>
      <c r="T14" s="1"/>
      <c r="U14" s="1"/>
      <c r="AB14" s="1424"/>
      <c r="AC14" s="1424"/>
      <c r="AD14" s="1424"/>
      <c r="AE14" s="1424"/>
      <c r="AF14" s="1424"/>
      <c r="AG14" s="1424"/>
      <c r="AH14" s="1424"/>
      <c r="AI14" s="1424"/>
    </row>
    <row r="15" spans="2:35" ht="18.75" customHeight="1">
      <c r="B15" s="98" t="s">
        <v>1054</v>
      </c>
      <c r="C15" s="98"/>
      <c r="D15" s="98"/>
      <c r="E15" s="98"/>
      <c r="F15" s="1424">
        <v>12</v>
      </c>
      <c r="G15" s="1424">
        <v>2</v>
      </c>
      <c r="H15" s="1424"/>
      <c r="I15" s="1424">
        <v>0</v>
      </c>
      <c r="J15" s="1424">
        <v>0</v>
      </c>
      <c r="K15" s="1424"/>
      <c r="L15" s="1424">
        <v>10</v>
      </c>
      <c r="M15" s="1424">
        <v>2</v>
      </c>
      <c r="N15" s="1424"/>
      <c r="O15" s="1424">
        <f t="shared" si="0"/>
        <v>22</v>
      </c>
      <c r="P15" s="1424">
        <f t="shared" si="0"/>
        <v>4</v>
      </c>
      <c r="Q15" s="1415"/>
      <c r="R15" s="1042">
        <f t="shared" si="1"/>
        <v>26</v>
      </c>
      <c r="T15" s="1"/>
      <c r="U15" s="1"/>
      <c r="AB15" s="1424"/>
      <c r="AC15" s="1424"/>
      <c r="AD15" s="1424"/>
      <c r="AE15" s="1424"/>
      <c r="AF15" s="1424"/>
      <c r="AG15" s="1424"/>
      <c r="AH15" s="1424"/>
      <c r="AI15" s="1424"/>
    </row>
    <row r="16" spans="2:35" ht="18.75" customHeight="1">
      <c r="B16" s="98" t="s">
        <v>1053</v>
      </c>
      <c r="C16" s="98"/>
      <c r="D16" s="98"/>
      <c r="E16" s="98"/>
      <c r="F16" s="1424">
        <v>10</v>
      </c>
      <c r="G16" s="1424">
        <v>1</v>
      </c>
      <c r="H16" s="1424"/>
      <c r="I16" s="1424">
        <v>0</v>
      </c>
      <c r="J16" s="1424">
        <v>0</v>
      </c>
      <c r="K16" s="1424"/>
      <c r="L16" s="1424">
        <v>5</v>
      </c>
      <c r="M16" s="1424">
        <v>0</v>
      </c>
      <c r="N16" s="1424"/>
      <c r="O16" s="1424">
        <f t="shared" si="0"/>
        <v>15</v>
      </c>
      <c r="P16" s="1424">
        <f t="shared" si="0"/>
        <v>1</v>
      </c>
      <c r="Q16" s="1415"/>
      <c r="R16" s="1042">
        <f t="shared" si="1"/>
        <v>16</v>
      </c>
      <c r="T16" s="1"/>
      <c r="U16" s="1"/>
      <c r="AB16" s="1424"/>
      <c r="AC16" s="1424"/>
      <c r="AD16" s="1424"/>
      <c r="AE16" s="1424"/>
      <c r="AF16" s="1424"/>
      <c r="AG16" s="1424"/>
      <c r="AH16" s="1424"/>
      <c r="AI16" s="1424"/>
    </row>
    <row r="17" spans="2:21" ht="18.75" customHeight="1">
      <c r="B17" s="98" t="s">
        <v>1052</v>
      </c>
      <c r="C17" s="98"/>
      <c r="D17" s="98"/>
      <c r="E17" s="98"/>
      <c r="F17" s="1424">
        <v>0</v>
      </c>
      <c r="G17" s="1424">
        <v>0</v>
      </c>
      <c r="H17" s="1424"/>
      <c r="I17" s="1424">
        <v>0</v>
      </c>
      <c r="J17" s="1424">
        <v>0</v>
      </c>
      <c r="K17" s="1424"/>
      <c r="L17" s="1424">
        <v>0</v>
      </c>
      <c r="M17" s="1424">
        <v>0</v>
      </c>
      <c r="N17" s="1424"/>
      <c r="O17" s="1424">
        <f t="shared" si="0"/>
        <v>0</v>
      </c>
      <c r="P17" s="1424">
        <f t="shared" si="0"/>
        <v>0</v>
      </c>
      <c r="Q17" s="1415"/>
      <c r="R17" s="1042">
        <f t="shared" si="1"/>
        <v>0</v>
      </c>
      <c r="T17" s="1"/>
      <c r="U17" s="1"/>
    </row>
    <row r="18" spans="2:21" ht="3.75" customHeight="1">
      <c r="B18" s="98"/>
      <c r="C18" s="98"/>
      <c r="D18" s="98"/>
      <c r="E18" s="98"/>
      <c r="F18" s="91"/>
      <c r="G18" s="91"/>
      <c r="H18" s="91"/>
      <c r="I18" s="91"/>
      <c r="J18" s="91"/>
      <c r="K18" s="91"/>
      <c r="L18" s="91"/>
      <c r="M18" s="91"/>
      <c r="N18" s="91"/>
      <c r="O18" s="91"/>
      <c r="P18" s="91"/>
      <c r="Q18" s="91"/>
      <c r="R18" s="313"/>
    </row>
    <row r="19" spans="2:21" ht="12.75" customHeight="1">
      <c r="B19" s="1613" t="s">
        <v>6</v>
      </c>
      <c r="C19" s="1613"/>
      <c r="D19" s="1102"/>
      <c r="E19" s="1102"/>
      <c r="F19" s="1423">
        <f>SUM(F11:F17)</f>
        <v>415</v>
      </c>
      <c r="G19" s="1423">
        <f>SUM(G11:G17)</f>
        <v>124</v>
      </c>
      <c r="H19" s="1423"/>
      <c r="I19" s="1423">
        <f>SUM(I11:I17)</f>
        <v>11</v>
      </c>
      <c r="J19" s="1423">
        <f>SUM(J11:J17)</f>
        <v>0</v>
      </c>
      <c r="K19" s="1423"/>
      <c r="L19" s="1423">
        <f>SUM(L11:L17)</f>
        <v>381</v>
      </c>
      <c r="M19" s="1423">
        <f>SUM(M11:M17)</f>
        <v>67</v>
      </c>
      <c r="N19" s="1423"/>
      <c r="O19" s="1423">
        <f>SUM(O11:O17)</f>
        <v>807</v>
      </c>
      <c r="P19" s="1423">
        <f>SUM(P11:P17)</f>
        <v>191</v>
      </c>
      <c r="Q19" s="1423"/>
      <c r="R19" s="1423">
        <f>SUM(R11:R17)</f>
        <v>998</v>
      </c>
    </row>
    <row r="20" spans="2:21" ht="11.1" customHeight="1">
      <c r="C20" s="582"/>
      <c r="D20" s="582"/>
      <c r="E20" s="582"/>
      <c r="F20" s="582"/>
      <c r="G20" s="582"/>
      <c r="H20" s="582"/>
      <c r="I20" s="582"/>
      <c r="J20" s="582"/>
      <c r="K20" s="582"/>
      <c r="L20" s="582"/>
      <c r="M20" s="582"/>
      <c r="N20" s="582"/>
      <c r="O20" s="582"/>
      <c r="P20" s="582"/>
      <c r="Q20" s="582"/>
      <c r="R20" s="1117"/>
    </row>
    <row r="21" spans="2:21" ht="11.1" customHeight="1">
      <c r="C21" s="582"/>
      <c r="D21" s="582"/>
      <c r="E21" s="582"/>
      <c r="F21" s="582"/>
      <c r="G21" s="582"/>
      <c r="H21" s="582"/>
      <c r="I21" s="582"/>
      <c r="J21" s="582"/>
      <c r="K21" s="582"/>
      <c r="L21" s="582"/>
      <c r="M21" s="582"/>
      <c r="N21" s="582"/>
      <c r="O21" s="582"/>
      <c r="P21" s="582"/>
      <c r="Q21" s="582"/>
      <c r="R21" s="1117"/>
    </row>
    <row r="22" spans="2:21" ht="11.1" customHeight="1">
      <c r="C22" s="582"/>
      <c r="D22" s="582"/>
      <c r="E22" s="582"/>
      <c r="F22" s="582"/>
      <c r="G22" s="582"/>
      <c r="H22" s="582"/>
      <c r="I22" s="582"/>
      <c r="J22" s="582"/>
      <c r="K22" s="582"/>
      <c r="L22" s="582"/>
      <c r="M22" s="582"/>
      <c r="N22" s="582"/>
      <c r="O22" s="582"/>
      <c r="P22" s="582"/>
      <c r="Q22" s="582"/>
      <c r="R22" s="1117"/>
    </row>
    <row r="23" spans="2:21" ht="11.1" customHeight="1">
      <c r="C23" s="582"/>
      <c r="D23" s="582"/>
      <c r="E23" s="582"/>
      <c r="F23" s="582"/>
      <c r="G23" s="582"/>
      <c r="H23" s="582"/>
      <c r="I23" s="582"/>
      <c r="J23" s="582"/>
      <c r="K23" s="582"/>
      <c r="L23" s="582"/>
      <c r="M23" s="582"/>
      <c r="N23" s="582"/>
      <c r="O23" s="582"/>
      <c r="P23" s="582"/>
      <c r="Q23" s="582"/>
      <c r="R23" s="1117"/>
    </row>
    <row r="24" spans="2:21" ht="11.1" customHeight="1">
      <c r="C24" s="582"/>
      <c r="D24" s="582"/>
      <c r="E24" s="582"/>
      <c r="F24" s="582"/>
      <c r="G24" s="582"/>
      <c r="H24" s="582"/>
      <c r="I24" s="582"/>
      <c r="J24" s="582"/>
      <c r="K24" s="582"/>
      <c r="L24" s="582"/>
      <c r="M24" s="582"/>
      <c r="N24" s="582"/>
      <c r="O24" s="582"/>
      <c r="P24" s="582"/>
      <c r="Q24" s="582"/>
      <c r="R24" s="1117"/>
    </row>
    <row r="29" spans="2:21">
      <c r="G29" s="91"/>
      <c r="H29" s="91"/>
      <c r="I29" s="91"/>
      <c r="J29" s="1415"/>
      <c r="K29" s="1415"/>
      <c r="L29" s="1415"/>
      <c r="M29" s="1415"/>
      <c r="N29" s="1415"/>
      <c r="O29" s="1415"/>
      <c r="P29" s="1415"/>
      <c r="Q29" s="1415"/>
    </row>
    <row r="30" spans="2:21">
      <c r="G30" s="1415"/>
      <c r="H30" s="1415"/>
      <c r="I30" s="1415"/>
      <c r="J30" s="1415"/>
      <c r="K30" s="1415"/>
      <c r="L30" s="1415"/>
      <c r="M30" s="1415"/>
      <c r="N30" s="1415"/>
      <c r="O30" s="1415"/>
      <c r="P30" s="1415"/>
      <c r="Q30" s="1415"/>
    </row>
    <row r="31" spans="2:21">
      <c r="G31" s="1415"/>
      <c r="H31" s="1415"/>
      <c r="I31" s="1415"/>
      <c r="J31" s="1415"/>
      <c r="K31" s="1415"/>
      <c r="L31" s="1415"/>
      <c r="M31" s="1415"/>
      <c r="N31" s="1415"/>
      <c r="O31" s="1415"/>
      <c r="P31" s="1415"/>
      <c r="Q31" s="1415"/>
    </row>
    <row r="32" spans="2:21">
      <c r="G32" s="1415"/>
      <c r="H32" s="1415"/>
      <c r="I32" s="1415"/>
      <c r="J32" s="1415"/>
      <c r="K32" s="1415"/>
      <c r="L32" s="1415"/>
      <c r="M32" s="1415"/>
      <c r="N32" s="1415"/>
      <c r="O32" s="1415"/>
      <c r="P32" s="1415"/>
      <c r="Q32" s="1415"/>
    </row>
    <row r="33" spans="2:17">
      <c r="G33" s="91"/>
      <c r="H33" s="91"/>
      <c r="I33" s="91"/>
      <c r="J33" s="1415"/>
      <c r="K33" s="1415"/>
      <c r="L33" s="1415"/>
      <c r="M33" s="1415"/>
      <c r="N33" s="1415"/>
      <c r="O33" s="1415"/>
      <c r="P33" s="1415"/>
      <c r="Q33" s="1415"/>
    </row>
    <row r="34" spans="2:17">
      <c r="G34" s="1415"/>
      <c r="H34" s="1415"/>
      <c r="I34" s="1415"/>
      <c r="J34" s="1415"/>
      <c r="K34" s="1415"/>
      <c r="L34" s="1415"/>
      <c r="M34" s="1415"/>
      <c r="N34" s="1415"/>
      <c r="O34" s="1415"/>
      <c r="P34" s="1415"/>
      <c r="Q34" s="1415"/>
    </row>
    <row r="35" spans="2:17">
      <c r="G35" s="1415"/>
      <c r="H35" s="1415"/>
      <c r="I35" s="1415"/>
      <c r="J35" s="1415"/>
      <c r="K35" s="1415"/>
      <c r="L35" s="1415"/>
      <c r="M35" s="1415"/>
      <c r="N35" s="1415"/>
      <c r="O35" s="1415"/>
      <c r="P35" s="1415"/>
      <c r="Q35" s="1415"/>
    </row>
    <row r="36" spans="2:17">
      <c r="G36" s="1415"/>
      <c r="H36" s="1415"/>
      <c r="I36" s="1415"/>
      <c r="J36" s="1415"/>
      <c r="K36" s="1415"/>
      <c r="L36" s="1415"/>
      <c r="M36" s="1415"/>
      <c r="N36" s="1415"/>
      <c r="O36" s="1415"/>
      <c r="P36" s="1415"/>
      <c r="Q36" s="1415"/>
    </row>
    <row r="37" spans="2:17">
      <c r="G37" s="1415"/>
      <c r="H37" s="1415"/>
      <c r="I37" s="1415"/>
      <c r="J37" s="1415"/>
      <c r="K37" s="1415"/>
      <c r="L37" s="1415"/>
      <c r="M37" s="1415"/>
      <c r="N37" s="1415"/>
      <c r="O37" s="1415"/>
      <c r="P37" s="1415"/>
      <c r="Q37" s="1415"/>
    </row>
    <row r="38" spans="2:17">
      <c r="G38" s="1415"/>
      <c r="H38" s="1415"/>
      <c r="I38" s="1415"/>
      <c r="J38" s="1415"/>
      <c r="K38" s="1415"/>
      <c r="L38" s="1415"/>
      <c r="M38" s="1415"/>
      <c r="N38" s="1415"/>
      <c r="O38" s="1415"/>
      <c r="P38" s="1415"/>
      <c r="Q38" s="1415"/>
    </row>
    <row r="39" spans="2:17">
      <c r="G39" s="1415"/>
      <c r="H39" s="1415"/>
      <c r="I39" s="1415"/>
      <c r="J39" s="1415"/>
      <c r="K39" s="1415"/>
      <c r="L39" s="1415"/>
      <c r="M39" s="1415"/>
      <c r="N39" s="1415"/>
      <c r="O39" s="1415"/>
      <c r="P39" s="1415"/>
      <c r="Q39" s="1415"/>
    </row>
    <row r="40" spans="2:17">
      <c r="G40" s="1415"/>
      <c r="H40" s="1415"/>
      <c r="I40" s="1415"/>
      <c r="J40" s="1415"/>
      <c r="K40" s="1415"/>
      <c r="L40" s="1415"/>
      <c r="M40" s="1415"/>
      <c r="N40" s="1415"/>
      <c r="O40" s="1415"/>
      <c r="P40" s="1415"/>
      <c r="Q40" s="1415"/>
    </row>
    <row r="41" spans="2:17">
      <c r="G41" s="1415"/>
      <c r="H41" s="1415"/>
      <c r="I41" s="1415"/>
      <c r="J41" s="1415"/>
      <c r="K41" s="1415"/>
      <c r="L41" s="1415"/>
      <c r="M41" s="1415"/>
      <c r="N41" s="1415"/>
      <c r="O41" s="1415"/>
      <c r="P41" s="1415"/>
      <c r="Q41" s="1415"/>
    </row>
    <row r="47" spans="2:17">
      <c r="B47" s="582" t="s">
        <v>182</v>
      </c>
    </row>
  </sheetData>
  <mergeCells count="10">
    <mergeCell ref="B2:R2"/>
    <mergeCell ref="B3:R3"/>
    <mergeCell ref="B19:C19"/>
    <mergeCell ref="B7:D9"/>
    <mergeCell ref="F7:G8"/>
    <mergeCell ref="I7:J8"/>
    <mergeCell ref="L7:M8"/>
    <mergeCell ref="O7:P8"/>
    <mergeCell ref="R7:R9"/>
    <mergeCell ref="B6:R6"/>
  </mergeCells>
  <printOptions horizontalCentered="1"/>
  <pageMargins left="0.86614173228346458" right="0.98425196850393704" top="0.86614173228346458" bottom="0.94488188976377963" header="0.51181102362204722" footer="0.51181102362204722"/>
  <pageSetup scale="57" orientation="portrait" r:id="rId1"/>
  <headerFooter alignWithMargins="0">
    <oddFooter>&amp;F</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29BC7-7D3D-4076-9739-1C2659D561FF}">
  <dimension ref="A1:AA44"/>
  <sheetViews>
    <sheetView view="pageBreakPreview" zoomScale="120" zoomScaleNormal="100" zoomScaleSheetLayoutView="120" workbookViewId="0">
      <selection activeCell="W13" sqref="W13"/>
    </sheetView>
  </sheetViews>
  <sheetFormatPr baseColWidth="10" defaultRowHeight="12.75"/>
  <cols>
    <col min="1" max="1" width="2.7109375" style="62" customWidth="1"/>
    <col min="2" max="3" width="5.7109375" style="62" customWidth="1"/>
    <col min="4" max="5" width="2.7109375" style="62" customWidth="1"/>
    <col min="6" max="7" width="6.7109375" style="62" customWidth="1"/>
    <col min="8" max="8" width="0.42578125" style="62" customWidth="1"/>
    <col min="9" max="10" width="6.7109375" style="62" customWidth="1"/>
    <col min="11" max="11" width="0.42578125" style="442" customWidth="1"/>
    <col min="12" max="13" width="6.7109375" style="62" customWidth="1"/>
    <col min="14" max="14" width="0.42578125" style="62" customWidth="1"/>
    <col min="15" max="16" width="6.7109375" style="62" customWidth="1"/>
    <col min="17" max="17" width="0.42578125" style="62" customWidth="1"/>
    <col min="18" max="18" width="6.7109375" style="62" customWidth="1"/>
    <col min="19" max="16384" width="11.42578125" style="62"/>
  </cols>
  <sheetData>
    <row r="1" spans="2:27" ht="12.75" customHeight="1"/>
    <row r="2" spans="2:27" ht="14.1" customHeight="1">
      <c r="B2" s="1587" t="s">
        <v>1062</v>
      </c>
      <c r="C2" s="1587"/>
      <c r="D2" s="1587"/>
      <c r="E2" s="1587"/>
      <c r="F2" s="1587"/>
      <c r="G2" s="1587"/>
      <c r="H2" s="1587"/>
      <c r="I2" s="1587"/>
      <c r="J2" s="1587"/>
      <c r="K2" s="1587"/>
      <c r="L2" s="1587"/>
      <c r="M2" s="1587"/>
      <c r="N2" s="1587"/>
      <c r="O2" s="1587"/>
      <c r="P2" s="1587"/>
      <c r="Q2" s="1587"/>
      <c r="R2" s="1587"/>
    </row>
    <row r="3" spans="2:27" ht="14.1" customHeight="1">
      <c r="B3" s="1552" t="s">
        <v>55</v>
      </c>
      <c r="C3" s="1552"/>
      <c r="D3" s="1552"/>
      <c r="E3" s="1552"/>
      <c r="F3" s="1552"/>
      <c r="G3" s="1552"/>
      <c r="H3" s="1552"/>
      <c r="I3" s="1552"/>
      <c r="J3" s="1552"/>
      <c r="K3" s="1552"/>
      <c r="L3" s="1552"/>
      <c r="M3" s="1552"/>
      <c r="N3" s="1552"/>
      <c r="O3" s="1552"/>
      <c r="P3" s="1552"/>
      <c r="Q3" s="1552"/>
      <c r="R3" s="1552"/>
    </row>
    <row r="4" spans="2:27" ht="11.1" customHeight="1">
      <c r="B4" s="1041"/>
      <c r="C4" s="582"/>
      <c r="D4" s="582"/>
      <c r="E4" s="582"/>
      <c r="F4" s="582"/>
      <c r="G4" s="582"/>
      <c r="H4" s="582"/>
      <c r="I4" s="582"/>
      <c r="J4" s="582"/>
      <c r="K4" s="1117"/>
    </row>
    <row r="5" spans="2:27" ht="12.75" customHeight="1">
      <c r="B5" s="1614" t="s">
        <v>648</v>
      </c>
      <c r="C5" s="1614"/>
      <c r="D5" s="1614"/>
      <c r="E5" s="1614"/>
      <c r="F5" s="1614"/>
      <c r="G5" s="1614"/>
      <c r="H5" s="1614"/>
      <c r="I5" s="1614"/>
      <c r="J5" s="1614"/>
      <c r="K5" s="1614"/>
      <c r="L5" s="1614"/>
      <c r="M5" s="1614"/>
      <c r="N5" s="1614"/>
      <c r="O5" s="1614"/>
      <c r="P5" s="1614"/>
      <c r="Q5" s="1614"/>
      <c r="R5" s="1614"/>
    </row>
    <row r="6" spans="2:27" ht="13.5" customHeight="1">
      <c r="B6" s="1612" t="s">
        <v>1061</v>
      </c>
      <c r="C6" s="1612"/>
      <c r="D6" s="1612"/>
      <c r="E6" s="1422"/>
      <c r="F6" s="1612" t="s">
        <v>1060</v>
      </c>
      <c r="G6" s="1612"/>
      <c r="H6" s="1427"/>
      <c r="I6" s="1612" t="s">
        <v>1047</v>
      </c>
      <c r="J6" s="1612"/>
      <c r="K6" s="1427"/>
      <c r="L6" s="1612" t="s">
        <v>1046</v>
      </c>
      <c r="M6" s="1612"/>
      <c r="N6" s="1422"/>
      <c r="O6" s="1615" t="s">
        <v>1059</v>
      </c>
      <c r="P6" s="1615"/>
      <c r="Q6" s="1426"/>
      <c r="R6" s="1612" t="s">
        <v>6</v>
      </c>
    </row>
    <row r="7" spans="2:27" ht="13.5" customHeight="1">
      <c r="B7" s="1612"/>
      <c r="C7" s="1612"/>
      <c r="D7" s="1612"/>
      <c r="E7" s="1422"/>
      <c r="F7" s="1609"/>
      <c r="G7" s="1609"/>
      <c r="H7" s="1427"/>
      <c r="I7" s="1609"/>
      <c r="J7" s="1609"/>
      <c r="K7" s="1427"/>
      <c r="L7" s="1609"/>
      <c r="M7" s="1609"/>
      <c r="N7" s="1422"/>
      <c r="O7" s="1611"/>
      <c r="P7" s="1611"/>
      <c r="Q7" s="1426"/>
      <c r="R7" s="1612"/>
    </row>
    <row r="8" spans="2:27" ht="13.5" customHeight="1">
      <c r="B8" s="1609"/>
      <c r="C8" s="1609"/>
      <c r="D8" s="1609"/>
      <c r="E8" s="392"/>
      <c r="F8" s="392" t="s">
        <v>29</v>
      </c>
      <c r="G8" s="392" t="s">
        <v>30</v>
      </c>
      <c r="H8" s="1425"/>
      <c r="I8" s="392" t="s">
        <v>29</v>
      </c>
      <c r="J8" s="392" t="s">
        <v>30</v>
      </c>
      <c r="K8" s="1425"/>
      <c r="L8" s="392" t="s">
        <v>29</v>
      </c>
      <c r="M8" s="392" t="s">
        <v>30</v>
      </c>
      <c r="N8" s="1425"/>
      <c r="O8" s="392" t="s">
        <v>29</v>
      </c>
      <c r="P8" s="392" t="s">
        <v>30</v>
      </c>
      <c r="Q8" s="393"/>
      <c r="R8" s="1609"/>
    </row>
    <row r="9" spans="2:27" ht="3.75" customHeight="1">
      <c r="D9" s="582"/>
      <c r="E9" s="582"/>
      <c r="F9" s="582"/>
      <c r="G9" s="582"/>
      <c r="H9" s="582"/>
      <c r="I9" s="582"/>
      <c r="J9" s="582"/>
      <c r="K9" s="582"/>
      <c r="L9" s="582"/>
      <c r="M9" s="582"/>
      <c r="N9" s="582"/>
      <c r="O9" s="582"/>
      <c r="P9" s="582"/>
      <c r="Q9" s="582"/>
      <c r="R9" s="1117"/>
      <c r="T9" s="1"/>
      <c r="U9" s="1"/>
    </row>
    <row r="10" spans="2:27" ht="18.75" customHeight="1">
      <c r="B10" s="98" t="s">
        <v>1058</v>
      </c>
      <c r="C10" s="98"/>
      <c r="D10" s="98"/>
      <c r="E10" s="98"/>
      <c r="F10" s="91">
        <v>0</v>
      </c>
      <c r="G10" s="91">
        <v>0</v>
      </c>
      <c r="H10" s="91"/>
      <c r="I10" s="1415">
        <v>0</v>
      </c>
      <c r="J10" s="91">
        <v>0</v>
      </c>
      <c r="K10" s="1415"/>
      <c r="L10" s="1415">
        <v>0</v>
      </c>
      <c r="M10" s="1415">
        <v>0</v>
      </c>
      <c r="N10" s="1415"/>
      <c r="O10" s="1415">
        <f t="shared" ref="O10:P16" si="0">SUM(F10+I10+L10)</f>
        <v>0</v>
      </c>
      <c r="P10" s="1415">
        <f t="shared" si="0"/>
        <v>0</v>
      </c>
      <c r="Q10" s="1415"/>
      <c r="R10" s="1042">
        <f t="shared" ref="R10:R16" si="1">SUM(O10:P10)</f>
        <v>0</v>
      </c>
      <c r="T10" s="91"/>
      <c r="U10" s="91"/>
      <c r="V10" s="91"/>
      <c r="W10" s="91"/>
      <c r="X10" s="1415"/>
      <c r="Y10" s="1415"/>
      <c r="Z10" s="1415"/>
      <c r="AA10" s="1415"/>
    </row>
    <row r="11" spans="2:27" ht="18.75" customHeight="1">
      <c r="B11" s="98" t="s">
        <v>1057</v>
      </c>
      <c r="C11" s="98"/>
      <c r="D11" s="98"/>
      <c r="E11" s="98"/>
      <c r="F11" s="1415">
        <v>80</v>
      </c>
      <c r="G11" s="91">
        <v>13</v>
      </c>
      <c r="H11" s="1415"/>
      <c r="I11" s="1415">
        <v>0</v>
      </c>
      <c r="J11" s="1415">
        <v>0</v>
      </c>
      <c r="K11" s="1415"/>
      <c r="L11" s="1415">
        <v>16</v>
      </c>
      <c r="M11" s="1415">
        <v>16</v>
      </c>
      <c r="N11" s="1415"/>
      <c r="O11" s="1415">
        <f t="shared" si="0"/>
        <v>96</v>
      </c>
      <c r="P11" s="1415">
        <f t="shared" si="0"/>
        <v>29</v>
      </c>
      <c r="Q11" s="1415"/>
      <c r="R11" s="1042">
        <f t="shared" si="1"/>
        <v>125</v>
      </c>
      <c r="T11" s="91"/>
      <c r="U11" s="1415"/>
      <c r="V11" s="1415"/>
      <c r="W11" s="1415"/>
      <c r="X11" s="1415"/>
      <c r="Y11" s="1415"/>
      <c r="Z11" s="1415"/>
      <c r="AA11" s="1415"/>
    </row>
    <row r="12" spans="2:27" ht="18.75" customHeight="1">
      <c r="B12" s="98" t="s">
        <v>1056</v>
      </c>
      <c r="C12" s="98"/>
      <c r="D12" s="98"/>
      <c r="E12" s="98"/>
      <c r="F12" s="91">
        <v>993</v>
      </c>
      <c r="G12" s="91">
        <v>627</v>
      </c>
      <c r="H12" s="91"/>
      <c r="I12" s="1415">
        <v>1</v>
      </c>
      <c r="J12" s="91">
        <v>0</v>
      </c>
      <c r="K12" s="1415"/>
      <c r="L12" s="1415">
        <v>876</v>
      </c>
      <c r="M12" s="1415">
        <v>1053</v>
      </c>
      <c r="N12" s="1415"/>
      <c r="O12" s="1415">
        <f t="shared" si="0"/>
        <v>1870</v>
      </c>
      <c r="P12" s="1415">
        <f t="shared" si="0"/>
        <v>1680</v>
      </c>
      <c r="Q12" s="1415"/>
      <c r="R12" s="1042">
        <f t="shared" si="1"/>
        <v>3550</v>
      </c>
      <c r="T12" s="91"/>
      <c r="U12" s="91"/>
      <c r="V12" s="91"/>
      <c r="W12" s="91"/>
      <c r="X12" s="1415"/>
      <c r="Y12" s="1415"/>
      <c r="Z12" s="1415"/>
      <c r="AA12" s="1415"/>
    </row>
    <row r="13" spans="2:27" ht="18.75" customHeight="1">
      <c r="B13" s="98" t="s">
        <v>1055</v>
      </c>
      <c r="C13" s="98"/>
      <c r="D13" s="98"/>
      <c r="E13" s="98"/>
      <c r="F13" s="91">
        <v>0</v>
      </c>
      <c r="G13" s="91">
        <v>0</v>
      </c>
      <c r="H13" s="91"/>
      <c r="I13" s="1415">
        <v>0</v>
      </c>
      <c r="J13" s="91">
        <v>0</v>
      </c>
      <c r="K13" s="1415"/>
      <c r="L13" s="1415">
        <v>0</v>
      </c>
      <c r="M13" s="1415">
        <v>0</v>
      </c>
      <c r="N13" s="1415"/>
      <c r="O13" s="1415">
        <f t="shared" si="0"/>
        <v>0</v>
      </c>
      <c r="P13" s="1415">
        <f t="shared" si="0"/>
        <v>0</v>
      </c>
      <c r="Q13" s="1415"/>
      <c r="R13" s="1042">
        <f t="shared" si="1"/>
        <v>0</v>
      </c>
      <c r="T13" s="91"/>
      <c r="U13" s="91"/>
      <c r="V13" s="91"/>
      <c r="W13" s="91"/>
      <c r="X13" s="1415"/>
      <c r="Y13" s="1415"/>
      <c r="Z13" s="1415"/>
      <c r="AA13" s="1415"/>
    </row>
    <row r="14" spans="2:27" ht="18.75" customHeight="1">
      <c r="B14" s="98" t="s">
        <v>1054</v>
      </c>
      <c r="C14" s="98"/>
      <c r="D14" s="98"/>
      <c r="E14" s="98"/>
      <c r="F14" s="91">
        <v>0</v>
      </c>
      <c r="G14" s="91">
        <v>0</v>
      </c>
      <c r="H14" s="91"/>
      <c r="I14" s="1415">
        <v>0</v>
      </c>
      <c r="J14" s="91">
        <v>0</v>
      </c>
      <c r="K14" s="1415"/>
      <c r="L14" s="1415">
        <v>0</v>
      </c>
      <c r="M14" s="1415">
        <v>0</v>
      </c>
      <c r="N14" s="1415"/>
      <c r="O14" s="1415">
        <f t="shared" si="0"/>
        <v>0</v>
      </c>
      <c r="P14" s="1415">
        <f t="shared" si="0"/>
        <v>0</v>
      </c>
      <c r="Q14" s="1415"/>
      <c r="R14" s="1042">
        <f t="shared" si="1"/>
        <v>0</v>
      </c>
      <c r="T14" s="91"/>
      <c r="U14" s="91"/>
      <c r="V14" s="91"/>
      <c r="W14" s="91"/>
      <c r="X14" s="1415"/>
      <c r="Y14" s="1415"/>
      <c r="Z14" s="1415"/>
      <c r="AA14" s="1415"/>
    </row>
    <row r="15" spans="2:27" ht="18.75" customHeight="1">
      <c r="B15" s="98" t="s">
        <v>1053</v>
      </c>
      <c r="C15" s="98"/>
      <c r="D15" s="98"/>
      <c r="E15" s="98"/>
      <c r="F15" s="91">
        <v>0</v>
      </c>
      <c r="G15" s="91">
        <v>0</v>
      </c>
      <c r="H15" s="91"/>
      <c r="I15" s="1415">
        <v>0</v>
      </c>
      <c r="J15" s="91">
        <v>0</v>
      </c>
      <c r="K15" s="1415"/>
      <c r="L15" s="1415">
        <v>0</v>
      </c>
      <c r="M15" s="1415">
        <v>0</v>
      </c>
      <c r="N15" s="1415"/>
      <c r="O15" s="1415">
        <f t="shared" si="0"/>
        <v>0</v>
      </c>
      <c r="P15" s="1415">
        <f t="shared" si="0"/>
        <v>0</v>
      </c>
      <c r="Q15" s="1415"/>
      <c r="R15" s="1042">
        <f t="shared" si="1"/>
        <v>0</v>
      </c>
      <c r="T15" s="91"/>
      <c r="U15" s="91"/>
      <c r="V15" s="91"/>
      <c r="W15" s="91"/>
      <c r="X15" s="1415"/>
      <c r="Y15" s="1415"/>
      <c r="Z15" s="1415"/>
      <c r="AA15" s="1415"/>
    </row>
    <row r="16" spans="2:27" ht="18.75" customHeight="1">
      <c r="B16" s="98" t="s">
        <v>1052</v>
      </c>
      <c r="C16" s="98"/>
      <c r="D16" s="98"/>
      <c r="E16" s="98"/>
      <c r="F16" s="91">
        <v>0</v>
      </c>
      <c r="G16" s="91">
        <v>0</v>
      </c>
      <c r="H16" s="91"/>
      <c r="I16" s="1415">
        <v>0</v>
      </c>
      <c r="J16" s="91">
        <v>0</v>
      </c>
      <c r="K16" s="1415"/>
      <c r="L16" s="1415">
        <v>0</v>
      </c>
      <c r="M16" s="1415">
        <v>0</v>
      </c>
      <c r="N16" s="1415"/>
      <c r="O16" s="1415">
        <f t="shared" si="0"/>
        <v>0</v>
      </c>
      <c r="P16" s="1415">
        <f t="shared" si="0"/>
        <v>0</v>
      </c>
      <c r="Q16" s="1415"/>
      <c r="R16" s="1042">
        <f t="shared" si="1"/>
        <v>0</v>
      </c>
      <c r="T16" s="91"/>
      <c r="U16" s="91"/>
      <c r="V16" s="91"/>
      <c r="W16" s="91"/>
      <c r="X16" s="1415"/>
      <c r="Y16" s="1415"/>
      <c r="Z16" s="1415"/>
      <c r="AA16" s="1415"/>
    </row>
    <row r="17" spans="1:18" ht="3.75" customHeight="1">
      <c r="B17" s="98"/>
      <c r="C17" s="98"/>
      <c r="D17" s="98"/>
      <c r="E17" s="98"/>
      <c r="F17" s="1415"/>
      <c r="G17" s="1415"/>
      <c r="H17" s="1415"/>
      <c r="I17" s="1415"/>
      <c r="J17" s="1415"/>
      <c r="K17" s="1415"/>
      <c r="L17" s="1415"/>
      <c r="M17" s="1415"/>
      <c r="N17" s="1415"/>
      <c r="O17" s="1415"/>
      <c r="P17" s="1415"/>
      <c r="Q17" s="1415"/>
      <c r="R17" s="1082"/>
    </row>
    <row r="18" spans="1:18" ht="12.75" customHeight="1">
      <c r="B18" s="1613" t="s">
        <v>6</v>
      </c>
      <c r="C18" s="1613"/>
      <c r="D18" s="1102"/>
      <c r="E18" s="1102"/>
      <c r="F18" s="268">
        <f t="shared" ref="F18:M18" si="2">SUM(F10:F17)</f>
        <v>1073</v>
      </c>
      <c r="G18" s="268">
        <f t="shared" si="2"/>
        <v>640</v>
      </c>
      <c r="H18" s="268">
        <f t="shared" si="2"/>
        <v>0</v>
      </c>
      <c r="I18" s="268">
        <f t="shared" si="2"/>
        <v>1</v>
      </c>
      <c r="J18" s="268">
        <f t="shared" si="2"/>
        <v>0</v>
      </c>
      <c r="K18" s="268">
        <f t="shared" si="2"/>
        <v>0</v>
      </c>
      <c r="L18" s="268">
        <f t="shared" si="2"/>
        <v>892</v>
      </c>
      <c r="M18" s="268">
        <f t="shared" si="2"/>
        <v>1069</v>
      </c>
      <c r="N18" s="268"/>
      <c r="O18" s="268">
        <f>SUM(O10:O16)</f>
        <v>1966</v>
      </c>
      <c r="P18" s="268">
        <f>SUM(P10:P16)</f>
        <v>1709</v>
      </c>
      <c r="Q18" s="268"/>
      <c r="R18" s="268">
        <f>SUM(R10:R16)</f>
        <v>3675</v>
      </c>
    </row>
    <row r="19" spans="1:18" ht="12.75" customHeight="1">
      <c r="B19" s="1418"/>
      <c r="C19" s="1418"/>
      <c r="D19" s="1418"/>
      <c r="E19" s="1418"/>
      <c r="F19" s="1428"/>
      <c r="G19" s="1428"/>
      <c r="H19" s="1428"/>
      <c r="I19" s="1428"/>
      <c r="J19" s="1428"/>
      <c r="K19" s="1428"/>
      <c r="L19" s="1428"/>
      <c r="M19" s="1428"/>
      <c r="N19" s="1428"/>
      <c r="O19" s="1428"/>
      <c r="P19" s="1428"/>
      <c r="Q19" s="1428"/>
      <c r="R19" s="1428"/>
    </row>
    <row r="20" spans="1:18" ht="12.75" customHeight="1">
      <c r="B20" s="1418"/>
      <c r="C20" s="1418"/>
      <c r="D20" s="1418"/>
      <c r="E20" s="1418"/>
      <c r="F20" s="1428"/>
      <c r="G20" s="1428"/>
      <c r="H20" s="1428"/>
      <c r="I20" s="1428"/>
      <c r="J20" s="1428"/>
      <c r="K20" s="1428"/>
      <c r="L20" s="1428"/>
      <c r="M20" s="1428"/>
      <c r="N20" s="1428"/>
      <c r="O20" s="1428"/>
      <c r="P20" s="1428"/>
      <c r="Q20" s="1428"/>
      <c r="R20" s="1428"/>
    </row>
    <row r="21" spans="1:18" ht="12.75" customHeight="1">
      <c r="B21" s="1418"/>
      <c r="C21" s="1418"/>
      <c r="D21" s="1418"/>
      <c r="E21" s="1418"/>
      <c r="F21" s="1428"/>
      <c r="G21" s="1428"/>
      <c r="H21" s="1428"/>
      <c r="I21" s="1428"/>
      <c r="J21" s="1428"/>
      <c r="K21" s="1428"/>
      <c r="L21" s="1428"/>
      <c r="M21" s="1428"/>
      <c r="N21" s="1428"/>
      <c r="O21" s="1428"/>
      <c r="P21" s="1428"/>
      <c r="Q21" s="1428"/>
      <c r="R21" s="1428"/>
    </row>
    <row r="22" spans="1:18" ht="12.75" customHeight="1">
      <c r="B22" s="1418"/>
      <c r="C22" s="1418"/>
      <c r="D22" s="1418"/>
      <c r="E22" s="1418"/>
      <c r="F22" s="1428"/>
      <c r="G22" s="1428"/>
      <c r="H22" s="1428"/>
      <c r="I22" s="1428"/>
      <c r="J22" s="1428"/>
      <c r="K22" s="1428"/>
      <c r="L22" s="1428"/>
      <c r="M22" s="1428"/>
      <c r="N22" s="1428"/>
      <c r="O22" s="1428"/>
      <c r="P22" s="1428"/>
      <c r="Q22" s="1428"/>
      <c r="R22" s="1428"/>
    </row>
    <row r="23" spans="1:18" ht="11.1" customHeight="1">
      <c r="B23" s="582"/>
      <c r="C23" s="582"/>
      <c r="D23" s="582"/>
      <c r="E23" s="582"/>
      <c r="F23" s="582"/>
      <c r="G23" s="582"/>
      <c r="H23" s="582"/>
      <c r="I23" s="582"/>
      <c r="J23" s="582"/>
      <c r="K23" s="1117"/>
      <c r="M23" s="1415"/>
      <c r="N23" s="1415"/>
    </row>
    <row r="24" spans="1:18" ht="10.5" customHeight="1">
      <c r="A24" s="468"/>
      <c r="B24" s="442"/>
      <c r="C24" s="442"/>
      <c r="D24" s="442"/>
      <c r="E24" s="442"/>
      <c r="F24" s="442"/>
      <c r="G24" s="442"/>
      <c r="H24" s="442"/>
      <c r="I24" s="442"/>
      <c r="J24" s="442"/>
      <c r="M24" s="1415"/>
      <c r="N24" s="1415"/>
    </row>
    <row r="25" spans="1:18" ht="11.1" customHeight="1">
      <c r="C25" s="582"/>
      <c r="D25" s="582"/>
      <c r="E25" s="582"/>
      <c r="F25" s="582"/>
      <c r="G25" s="582"/>
      <c r="H25" s="582"/>
      <c r="I25" s="582"/>
      <c r="J25" s="582"/>
      <c r="K25" s="1117"/>
    </row>
    <row r="26" spans="1:18" ht="11.1" customHeight="1"/>
    <row r="27" spans="1:18" ht="11.1" customHeight="1"/>
    <row r="28" spans="1:18" ht="11.1" customHeight="1"/>
    <row r="29" spans="1:18" ht="11.1" customHeight="1"/>
    <row r="44" spans="2:2">
      <c r="B44" s="582" t="s">
        <v>182</v>
      </c>
    </row>
  </sheetData>
  <mergeCells count="10">
    <mergeCell ref="B18:C18"/>
    <mergeCell ref="B5:R5"/>
    <mergeCell ref="B2:R2"/>
    <mergeCell ref="B3:R3"/>
    <mergeCell ref="L6:M7"/>
    <mergeCell ref="O6:P7"/>
    <mergeCell ref="R6:R8"/>
    <mergeCell ref="B6:D8"/>
    <mergeCell ref="F6:G7"/>
    <mergeCell ref="I6:J7"/>
  </mergeCells>
  <printOptions horizontalCentered="1"/>
  <pageMargins left="0.86614173228346458" right="0.98425196850393704" top="0.86614173228346458" bottom="0.94488188976377963" header="0.51181102362204722" footer="0.51181102362204722"/>
  <pageSetup scale="63" orientation="portrait" r:id="rId1"/>
  <headerFooter alignWithMargins="0">
    <oddFooter>&amp;F</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4814-45FF-4D59-9A83-C3831B17C1EB}">
  <dimension ref="B1:AA43"/>
  <sheetViews>
    <sheetView view="pageBreakPreview" zoomScale="120" zoomScaleNormal="100" zoomScaleSheetLayoutView="120" workbookViewId="0">
      <selection activeCell="V6" sqref="V6"/>
    </sheetView>
  </sheetViews>
  <sheetFormatPr baseColWidth="10" defaultRowHeight="12.75"/>
  <cols>
    <col min="1" max="1" width="2.7109375" style="62" customWidth="1"/>
    <col min="2" max="3" width="5.7109375" style="62" customWidth="1"/>
    <col min="4" max="5" width="2.7109375" style="62" customWidth="1"/>
    <col min="6" max="7" width="6.7109375" style="62" customWidth="1"/>
    <col min="8" max="8" width="0.42578125" style="62" customWidth="1"/>
    <col min="9" max="10" width="6.7109375" style="62" customWidth="1"/>
    <col min="11" max="11" width="0.42578125" style="62" customWidth="1"/>
    <col min="12" max="12" width="6.7109375" style="442" customWidth="1"/>
    <col min="13" max="13" width="6.7109375" style="62" customWidth="1"/>
    <col min="14" max="14" width="0.42578125" style="62" customWidth="1"/>
    <col min="15" max="16" width="6.7109375" style="62" customWidth="1"/>
    <col min="17" max="17" width="0.42578125" style="62" customWidth="1"/>
    <col min="18" max="18" width="6.7109375" style="62" customWidth="1"/>
    <col min="19" max="19" width="5.85546875" style="62" customWidth="1"/>
    <col min="20" max="16384" width="11.42578125" style="62"/>
  </cols>
  <sheetData>
    <row r="1" spans="2:27" ht="12.75" customHeight="1"/>
    <row r="2" spans="2:27" ht="14.1" customHeight="1">
      <c r="B2" s="1552" t="s">
        <v>1062</v>
      </c>
      <c r="C2" s="1552"/>
      <c r="D2" s="1552"/>
      <c r="E2" s="1552"/>
      <c r="F2" s="1552"/>
      <c r="G2" s="1552"/>
      <c r="H2" s="1552"/>
      <c r="I2" s="1552"/>
      <c r="J2" s="1552"/>
      <c r="K2" s="1552"/>
      <c r="L2" s="1552"/>
      <c r="M2" s="1552"/>
      <c r="N2" s="1552"/>
      <c r="O2" s="1552"/>
      <c r="P2" s="1552"/>
      <c r="Q2" s="1552"/>
      <c r="R2" s="1552"/>
      <c r="S2" s="442"/>
    </row>
    <row r="3" spans="2:27" ht="14.1" customHeight="1">
      <c r="B3" s="1552" t="s">
        <v>74</v>
      </c>
      <c r="C3" s="1552"/>
      <c r="D3" s="1552"/>
      <c r="E3" s="1552"/>
      <c r="F3" s="1552"/>
      <c r="G3" s="1552"/>
      <c r="H3" s="1552"/>
      <c r="I3" s="1552"/>
      <c r="J3" s="1552"/>
      <c r="K3" s="1552"/>
      <c r="L3" s="1552"/>
      <c r="M3" s="1552"/>
      <c r="N3" s="1552"/>
      <c r="O3" s="1552"/>
      <c r="P3" s="1552"/>
      <c r="Q3" s="1552"/>
      <c r="R3" s="1552"/>
      <c r="S3" s="442"/>
    </row>
    <row r="4" spans="2:27" ht="6" customHeight="1">
      <c r="B4" s="399"/>
      <c r="C4" s="399"/>
      <c r="D4" s="399"/>
      <c r="E4" s="399"/>
      <c r="F4" s="399"/>
      <c r="G4" s="399"/>
      <c r="H4" s="399"/>
      <c r="I4" s="399"/>
      <c r="J4" s="399"/>
      <c r="K4" s="399"/>
      <c r="L4" s="399"/>
      <c r="M4" s="442"/>
      <c r="N4" s="442"/>
      <c r="O4" s="442"/>
      <c r="P4" s="442"/>
      <c r="Q4" s="442"/>
      <c r="R4" s="442"/>
      <c r="S4" s="442"/>
    </row>
    <row r="5" spans="2:27" ht="6" customHeight="1"/>
    <row r="6" spans="2:27" ht="12.75" customHeight="1">
      <c r="B6" s="1614" t="s">
        <v>648</v>
      </c>
      <c r="C6" s="1614"/>
      <c r="D6" s="1614"/>
      <c r="E6" s="1614"/>
      <c r="F6" s="1614"/>
      <c r="G6" s="1614"/>
      <c r="H6" s="1614"/>
      <c r="I6" s="1614"/>
      <c r="J6" s="1614"/>
      <c r="K6" s="1614"/>
      <c r="L6" s="1614"/>
      <c r="M6" s="1614"/>
      <c r="N6" s="1614"/>
      <c r="O6" s="1614"/>
      <c r="P6" s="1614"/>
      <c r="Q6" s="1614"/>
      <c r="R6" s="1614"/>
    </row>
    <row r="7" spans="2:27" ht="13.5" customHeight="1">
      <c r="B7" s="1612" t="s">
        <v>1061</v>
      </c>
      <c r="C7" s="1612"/>
      <c r="D7" s="1612"/>
      <c r="E7" s="1422"/>
      <c r="F7" s="1612" t="s">
        <v>1060</v>
      </c>
      <c r="G7" s="1612"/>
      <c r="H7" s="1427"/>
      <c r="I7" s="1612" t="s">
        <v>1047</v>
      </c>
      <c r="J7" s="1612"/>
      <c r="K7" s="1427"/>
      <c r="L7" s="1612" t="s">
        <v>1046</v>
      </c>
      <c r="M7" s="1612"/>
      <c r="N7" s="1422"/>
      <c r="O7" s="1615" t="s">
        <v>1059</v>
      </c>
      <c r="P7" s="1615"/>
      <c r="Q7" s="1426"/>
      <c r="R7" s="1612" t="s">
        <v>6</v>
      </c>
    </row>
    <row r="8" spans="2:27" ht="13.5" customHeight="1">
      <c r="B8" s="1612"/>
      <c r="C8" s="1612"/>
      <c r="D8" s="1612"/>
      <c r="E8" s="1422"/>
      <c r="F8" s="1609"/>
      <c r="G8" s="1609"/>
      <c r="H8" s="1427"/>
      <c r="I8" s="1609"/>
      <c r="J8" s="1609"/>
      <c r="K8" s="1427"/>
      <c r="L8" s="1609"/>
      <c r="M8" s="1609"/>
      <c r="N8" s="1422"/>
      <c r="O8" s="1611"/>
      <c r="P8" s="1611"/>
      <c r="Q8" s="1426"/>
      <c r="R8" s="1612"/>
    </row>
    <row r="9" spans="2:27" ht="13.5" customHeight="1">
      <c r="B9" s="1609"/>
      <c r="C9" s="1609"/>
      <c r="D9" s="1609"/>
      <c r="E9" s="392"/>
      <c r="F9" s="392" t="s">
        <v>29</v>
      </c>
      <c r="G9" s="392" t="s">
        <v>30</v>
      </c>
      <c r="H9" s="1425"/>
      <c r="I9" s="392" t="s">
        <v>29</v>
      </c>
      <c r="J9" s="392" t="s">
        <v>30</v>
      </c>
      <c r="K9" s="1425"/>
      <c r="L9" s="392" t="s">
        <v>29</v>
      </c>
      <c r="M9" s="392" t="s">
        <v>30</v>
      </c>
      <c r="N9" s="1425"/>
      <c r="O9" s="392" t="s">
        <v>29</v>
      </c>
      <c r="P9" s="392" t="s">
        <v>30</v>
      </c>
      <c r="Q9" s="393"/>
      <c r="R9" s="1609"/>
    </row>
    <row r="10" spans="2:27" ht="3.75" customHeight="1">
      <c r="D10" s="582"/>
      <c r="E10" s="582"/>
      <c r="F10" s="582"/>
      <c r="G10" s="582"/>
      <c r="H10" s="582"/>
      <c r="I10" s="582"/>
      <c r="J10" s="582"/>
      <c r="K10" s="582"/>
      <c r="L10" s="582"/>
      <c r="M10" s="582"/>
      <c r="N10" s="582"/>
      <c r="O10" s="582"/>
      <c r="P10" s="582"/>
      <c r="Q10" s="582"/>
      <c r="R10" s="1117"/>
      <c r="T10" s="1"/>
      <c r="U10" s="1"/>
    </row>
    <row r="11" spans="2:27" ht="18.75" customHeight="1">
      <c r="B11" s="98" t="s">
        <v>1058</v>
      </c>
      <c r="C11" s="98"/>
      <c r="D11" s="98"/>
      <c r="E11" s="98"/>
      <c r="F11" s="1424">
        <v>0</v>
      </c>
      <c r="G11" s="1424">
        <v>0</v>
      </c>
      <c r="H11" s="1424"/>
      <c r="I11" s="1424">
        <v>0</v>
      </c>
      <c r="J11" s="1424">
        <v>0</v>
      </c>
      <c r="K11" s="1424"/>
      <c r="L11" s="1424">
        <v>0</v>
      </c>
      <c r="M11" s="1424">
        <v>0</v>
      </c>
      <c r="N11" s="1415"/>
      <c r="O11" s="1424">
        <f t="shared" ref="O11:O17" si="0">SUM(F11+I11+L11)</f>
        <v>0</v>
      </c>
      <c r="P11" s="1424">
        <f>SUM(F11+I11+L11)</f>
        <v>0</v>
      </c>
      <c r="Q11" s="1424"/>
      <c r="R11" s="435">
        <f t="shared" ref="R11:R17" si="1">SUM(O11:P11)</f>
        <v>0</v>
      </c>
      <c r="T11" s="1424"/>
      <c r="U11" s="1424"/>
      <c r="V11" s="1424"/>
      <c r="W11" s="1424"/>
      <c r="X11" s="1424"/>
      <c r="Y11" s="1424"/>
      <c r="AA11" s="1424"/>
    </row>
    <row r="12" spans="2:27" ht="18.75" customHeight="1">
      <c r="B12" s="98" t="s">
        <v>1057</v>
      </c>
      <c r="C12" s="98"/>
      <c r="D12" s="98"/>
      <c r="E12" s="98"/>
      <c r="F12" s="1424">
        <v>85</v>
      </c>
      <c r="G12" s="1424">
        <v>7</v>
      </c>
      <c r="H12" s="1424"/>
      <c r="I12" s="1424">
        <v>4</v>
      </c>
      <c r="J12" s="1424">
        <v>0</v>
      </c>
      <c r="K12" s="1424"/>
      <c r="L12" s="1424">
        <v>15</v>
      </c>
      <c r="M12" s="1424">
        <v>11</v>
      </c>
      <c r="N12" s="1415"/>
      <c r="O12" s="1424">
        <f t="shared" si="0"/>
        <v>104</v>
      </c>
      <c r="P12" s="1424">
        <f t="shared" ref="P12:P17" si="2">SUM(G12+J12+M12)</f>
        <v>18</v>
      </c>
      <c r="Q12" s="1424"/>
      <c r="R12" s="435">
        <f t="shared" si="1"/>
        <v>122</v>
      </c>
      <c r="T12" s="1424"/>
      <c r="U12" s="1424"/>
      <c r="V12" s="1424"/>
      <c r="W12" s="1424"/>
      <c r="X12" s="1424"/>
      <c r="Y12" s="1424"/>
      <c r="AA12" s="1424"/>
    </row>
    <row r="13" spans="2:27" ht="18.75" customHeight="1">
      <c r="B13" s="98" t="s">
        <v>1056</v>
      </c>
      <c r="C13" s="98"/>
      <c r="D13" s="98"/>
      <c r="E13" s="98"/>
      <c r="F13" s="1424">
        <v>1194</v>
      </c>
      <c r="G13" s="1424">
        <v>468</v>
      </c>
      <c r="H13" s="1424"/>
      <c r="I13" s="1424">
        <v>4</v>
      </c>
      <c r="J13" s="1424">
        <v>0</v>
      </c>
      <c r="K13" s="1424"/>
      <c r="L13" s="1424">
        <v>953</v>
      </c>
      <c r="M13" s="1424">
        <v>1130</v>
      </c>
      <c r="N13" s="1415"/>
      <c r="O13" s="1424">
        <f t="shared" si="0"/>
        <v>2151</v>
      </c>
      <c r="P13" s="1424">
        <f t="shared" si="2"/>
        <v>1598</v>
      </c>
      <c r="Q13" s="1424"/>
      <c r="R13" s="435">
        <f t="shared" si="1"/>
        <v>3749</v>
      </c>
      <c r="T13" s="1424"/>
      <c r="U13" s="1424"/>
      <c r="V13" s="1424"/>
      <c r="W13" s="1424"/>
      <c r="X13" s="1424"/>
      <c r="Y13" s="1424"/>
      <c r="AA13" s="1424"/>
    </row>
    <row r="14" spans="2:27" ht="18.75" customHeight="1">
      <c r="B14" s="98" t="s">
        <v>1055</v>
      </c>
      <c r="C14" s="98"/>
      <c r="D14" s="98"/>
      <c r="E14" s="98"/>
      <c r="F14" s="1424">
        <v>0</v>
      </c>
      <c r="G14" s="1424">
        <v>0</v>
      </c>
      <c r="H14" s="1424"/>
      <c r="I14" s="1424">
        <v>0</v>
      </c>
      <c r="J14" s="1424">
        <v>0</v>
      </c>
      <c r="K14" s="1424"/>
      <c r="L14" s="1424">
        <v>0</v>
      </c>
      <c r="M14" s="1424">
        <v>0</v>
      </c>
      <c r="N14" s="1415"/>
      <c r="O14" s="1424">
        <f t="shared" si="0"/>
        <v>0</v>
      </c>
      <c r="P14" s="1424">
        <f t="shared" si="2"/>
        <v>0</v>
      </c>
      <c r="Q14" s="1424"/>
      <c r="R14" s="435">
        <f t="shared" si="1"/>
        <v>0</v>
      </c>
      <c r="T14" s="1424"/>
      <c r="U14" s="1424"/>
      <c r="V14" s="1424"/>
      <c r="W14" s="1424"/>
      <c r="X14" s="1424"/>
      <c r="Y14" s="1424"/>
      <c r="AA14" s="1424"/>
    </row>
    <row r="15" spans="2:27" ht="18.75" customHeight="1">
      <c r="B15" s="98" t="s">
        <v>1054</v>
      </c>
      <c r="C15" s="98"/>
      <c r="D15" s="98"/>
      <c r="E15" s="98"/>
      <c r="F15" s="1424">
        <v>0</v>
      </c>
      <c r="G15" s="1424">
        <v>0</v>
      </c>
      <c r="H15" s="1424"/>
      <c r="I15" s="1424">
        <v>0</v>
      </c>
      <c r="J15" s="1424">
        <v>0</v>
      </c>
      <c r="K15" s="1424"/>
      <c r="L15" s="1424">
        <v>0</v>
      </c>
      <c r="M15" s="1424">
        <v>0</v>
      </c>
      <c r="N15" s="1415"/>
      <c r="O15" s="1424">
        <f t="shared" si="0"/>
        <v>0</v>
      </c>
      <c r="P15" s="1424">
        <f t="shared" si="2"/>
        <v>0</v>
      </c>
      <c r="Q15" s="1424"/>
      <c r="R15" s="435">
        <f t="shared" si="1"/>
        <v>0</v>
      </c>
      <c r="T15" s="1424"/>
      <c r="U15" s="1424"/>
      <c r="V15" s="1424"/>
      <c r="W15" s="1424"/>
      <c r="X15" s="1424"/>
      <c r="Y15" s="1424"/>
      <c r="AA15" s="1424"/>
    </row>
    <row r="16" spans="2:27" ht="18.75" customHeight="1">
      <c r="B16" s="98" t="s">
        <v>1053</v>
      </c>
      <c r="C16" s="98"/>
      <c r="D16" s="98"/>
      <c r="E16" s="98"/>
      <c r="F16" s="1424">
        <v>0</v>
      </c>
      <c r="G16" s="1424">
        <v>0</v>
      </c>
      <c r="H16" s="1424"/>
      <c r="I16" s="1424">
        <v>0</v>
      </c>
      <c r="J16" s="1424">
        <v>0</v>
      </c>
      <c r="K16" s="1424"/>
      <c r="L16" s="1424">
        <v>0</v>
      </c>
      <c r="M16" s="1424">
        <v>0</v>
      </c>
      <c r="N16" s="1415"/>
      <c r="O16" s="1424">
        <f t="shared" si="0"/>
        <v>0</v>
      </c>
      <c r="P16" s="1424">
        <f t="shared" si="2"/>
        <v>0</v>
      </c>
      <c r="Q16" s="1424"/>
      <c r="R16" s="435">
        <f t="shared" si="1"/>
        <v>0</v>
      </c>
      <c r="T16" s="1424"/>
      <c r="U16" s="1424"/>
      <c r="V16" s="1424"/>
      <c r="W16" s="1424"/>
      <c r="X16" s="1424"/>
      <c r="Y16" s="1424"/>
      <c r="AA16" s="1424"/>
    </row>
    <row r="17" spans="2:27" ht="18.75" customHeight="1">
      <c r="B17" s="98" t="s">
        <v>1052</v>
      </c>
      <c r="C17" s="98"/>
      <c r="D17" s="98"/>
      <c r="E17" s="98"/>
      <c r="F17" s="1424">
        <v>0</v>
      </c>
      <c r="G17" s="1424">
        <v>0</v>
      </c>
      <c r="H17" s="1424"/>
      <c r="I17" s="1424">
        <v>0</v>
      </c>
      <c r="J17" s="1424">
        <v>0</v>
      </c>
      <c r="K17" s="1424"/>
      <c r="L17" s="1424">
        <v>0</v>
      </c>
      <c r="M17" s="1424">
        <v>0</v>
      </c>
      <c r="N17" s="1415"/>
      <c r="O17" s="1424">
        <f t="shared" si="0"/>
        <v>0</v>
      </c>
      <c r="P17" s="1424">
        <f t="shared" si="2"/>
        <v>0</v>
      </c>
      <c r="Q17" s="1424"/>
      <c r="R17" s="435">
        <f t="shared" si="1"/>
        <v>0</v>
      </c>
      <c r="T17" s="1424"/>
      <c r="U17" s="1424"/>
      <c r="V17" s="1424"/>
      <c r="W17" s="1424"/>
      <c r="X17" s="1424"/>
      <c r="Y17" s="1424"/>
      <c r="AA17" s="1424"/>
    </row>
    <row r="18" spans="2:27" ht="3.75" customHeight="1">
      <c r="B18" s="98"/>
      <c r="C18" s="98"/>
      <c r="D18" s="98"/>
      <c r="E18" s="98"/>
      <c r="F18" s="98"/>
      <c r="G18" s="91"/>
      <c r="H18" s="91"/>
      <c r="I18" s="91"/>
      <c r="J18" s="91"/>
      <c r="K18" s="91"/>
      <c r="L18" s="91"/>
      <c r="M18" s="91"/>
      <c r="N18" s="91"/>
      <c r="O18" s="1424"/>
      <c r="P18" s="1424"/>
      <c r="Q18" s="1424"/>
      <c r="R18" s="458"/>
    </row>
    <row r="19" spans="2:27" ht="12.75" customHeight="1">
      <c r="B19" s="1613" t="s">
        <v>6</v>
      </c>
      <c r="C19" s="1613"/>
      <c r="D19" s="1102"/>
      <c r="E19" s="1102"/>
      <c r="F19" s="1423">
        <f t="shared" ref="F19:M19" si="3">SUM(F11:F18)</f>
        <v>1279</v>
      </c>
      <c r="G19" s="1423">
        <f t="shared" si="3"/>
        <v>475</v>
      </c>
      <c r="H19" s="1423">
        <f t="shared" si="3"/>
        <v>0</v>
      </c>
      <c r="I19" s="1423">
        <f t="shared" si="3"/>
        <v>8</v>
      </c>
      <c r="J19" s="1423">
        <f t="shared" si="3"/>
        <v>0</v>
      </c>
      <c r="K19" s="1423">
        <f t="shared" si="3"/>
        <v>0</v>
      </c>
      <c r="L19" s="1423">
        <f t="shared" si="3"/>
        <v>968</v>
      </c>
      <c r="M19" s="1423">
        <f t="shared" si="3"/>
        <v>1141</v>
      </c>
      <c r="N19" s="1423"/>
      <c r="O19" s="1423">
        <f>SUM(O11:O17)</f>
        <v>2255</v>
      </c>
      <c r="P19" s="1423">
        <f>SUM(P11:P17)</f>
        <v>1616</v>
      </c>
      <c r="Q19" s="1423"/>
      <c r="R19" s="1423">
        <f>SUM(R11:R17)</f>
        <v>3871</v>
      </c>
    </row>
    <row r="20" spans="2:27" ht="10.5" customHeight="1"/>
    <row r="21" spans="2:27" ht="10.5" customHeight="1"/>
    <row r="22" spans="2:27" ht="10.5" customHeight="1"/>
    <row r="23" spans="2:27" ht="11.1" customHeight="1">
      <c r="C23" s="582"/>
      <c r="D23" s="582"/>
      <c r="E23" s="582"/>
      <c r="F23" s="582"/>
      <c r="G23" s="582"/>
      <c r="H23" s="582"/>
      <c r="I23" s="582"/>
      <c r="J23" s="582"/>
      <c r="K23" s="582"/>
      <c r="L23" s="1117"/>
    </row>
    <row r="28" spans="2:27">
      <c r="F28" s="91"/>
      <c r="G28" s="1415"/>
      <c r="H28" s="1415"/>
      <c r="I28" s="1415"/>
      <c r="J28" s="1415"/>
      <c r="K28" s="1415"/>
    </row>
    <row r="29" spans="2:27">
      <c r="F29" s="1415"/>
      <c r="G29" s="1415"/>
      <c r="H29" s="1415"/>
      <c r="I29" s="1415"/>
      <c r="J29" s="1415"/>
      <c r="K29" s="1415"/>
    </row>
    <row r="30" spans="2:27">
      <c r="F30" s="1415"/>
      <c r="G30" s="1415"/>
      <c r="H30" s="1415"/>
      <c r="I30" s="1415"/>
      <c r="J30" s="1415"/>
      <c r="K30" s="1415"/>
    </row>
    <row r="31" spans="2:27">
      <c r="F31" s="1415"/>
      <c r="G31" s="1415"/>
      <c r="H31" s="1415"/>
      <c r="I31" s="1415"/>
      <c r="J31" s="1415"/>
      <c r="K31" s="1415"/>
    </row>
    <row r="32" spans="2:27">
      <c r="F32" s="91"/>
      <c r="G32" s="1415"/>
      <c r="H32" s="1415"/>
      <c r="I32" s="1415"/>
      <c r="J32" s="1415"/>
      <c r="K32" s="1415"/>
    </row>
    <row r="33" spans="2:11">
      <c r="F33" s="1415"/>
      <c r="G33" s="1415"/>
      <c r="H33" s="1415"/>
      <c r="I33" s="1415"/>
      <c r="J33" s="1415"/>
      <c r="K33" s="1415"/>
    </row>
    <row r="34" spans="2:11">
      <c r="F34" s="1415"/>
      <c r="G34" s="1415"/>
      <c r="H34" s="1415"/>
      <c r="I34" s="1415"/>
      <c r="J34" s="1415"/>
      <c r="K34" s="1415"/>
    </row>
    <row r="35" spans="2:11">
      <c r="F35" s="1415"/>
      <c r="G35" s="1415"/>
      <c r="H35" s="1415"/>
      <c r="I35" s="1415"/>
      <c r="J35" s="1415"/>
      <c r="K35" s="1415"/>
    </row>
    <row r="36" spans="2:11">
      <c r="F36" s="1415"/>
      <c r="G36" s="1415"/>
      <c r="H36" s="1415"/>
      <c r="I36" s="1415"/>
      <c r="J36" s="1415"/>
      <c r="K36" s="1415"/>
    </row>
    <row r="37" spans="2:11">
      <c r="F37" s="1415"/>
      <c r="G37" s="1415"/>
      <c r="H37" s="1415"/>
      <c r="I37" s="1415"/>
      <c r="J37" s="1415"/>
      <c r="K37" s="1415"/>
    </row>
    <row r="38" spans="2:11">
      <c r="F38" s="1415"/>
      <c r="G38" s="1415"/>
      <c r="H38" s="1415"/>
      <c r="I38" s="1415"/>
      <c r="J38" s="1415"/>
      <c r="K38" s="1415"/>
    </row>
    <row r="39" spans="2:11">
      <c r="F39" s="1415"/>
      <c r="G39" s="1415"/>
      <c r="H39" s="1415"/>
      <c r="I39" s="1415"/>
      <c r="J39" s="1415"/>
      <c r="K39" s="1415"/>
    </row>
    <row r="40" spans="2:11">
      <c r="F40" s="1415"/>
      <c r="G40" s="1415"/>
      <c r="H40" s="1415"/>
      <c r="I40" s="1415"/>
      <c r="J40" s="1415"/>
      <c r="K40" s="1415"/>
    </row>
    <row r="43" spans="2:11" ht="15.75" customHeight="1">
      <c r="B43" s="582" t="s">
        <v>182</v>
      </c>
    </row>
  </sheetData>
  <mergeCells count="10">
    <mergeCell ref="B2:R2"/>
    <mergeCell ref="B3:R3"/>
    <mergeCell ref="O7:P8"/>
    <mergeCell ref="R7:R9"/>
    <mergeCell ref="B19:C19"/>
    <mergeCell ref="B7:D9"/>
    <mergeCell ref="F7:G8"/>
    <mergeCell ref="I7:J8"/>
    <mergeCell ref="L7:M8"/>
    <mergeCell ref="B6:R6"/>
  </mergeCells>
  <printOptions horizontalCentered="1"/>
  <pageMargins left="0.86614173228346458" right="0.98425196850393704" top="0.86614173228346458" bottom="0.94488188976377963" header="0.51181102362204722" footer="0.51181102362204722"/>
  <pageSetup scale="57" orientation="portrait" r:id="rId1"/>
  <headerFooter alignWithMargins="0">
    <oddFooter>&amp;F</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5094-604F-4BE2-AF30-38C41922EAE9}">
  <dimension ref="A1:AA43"/>
  <sheetViews>
    <sheetView view="pageBreakPreview" zoomScale="120" zoomScaleNormal="100" zoomScaleSheetLayoutView="120" workbookViewId="0">
      <selection activeCell="U23" sqref="U23"/>
    </sheetView>
  </sheetViews>
  <sheetFormatPr baseColWidth="10" defaultRowHeight="12.75"/>
  <cols>
    <col min="1" max="1" width="2.7109375" style="62" customWidth="1"/>
    <col min="2" max="3" width="5.7109375" style="62" customWidth="1"/>
    <col min="4" max="5" width="2.7109375" style="62" customWidth="1"/>
    <col min="6" max="7" width="6.7109375" style="62" customWidth="1"/>
    <col min="8" max="8" width="0.42578125" style="62" customWidth="1"/>
    <col min="9" max="10" width="6.7109375" style="62" customWidth="1"/>
    <col min="11" max="11" width="0.42578125" style="442" customWidth="1"/>
    <col min="12" max="13" width="6.7109375" style="62" customWidth="1"/>
    <col min="14" max="14" width="0.42578125" style="62" customWidth="1"/>
    <col min="15" max="16" width="6.7109375" style="62" customWidth="1"/>
    <col min="17" max="17" width="0.42578125" style="62" customWidth="1"/>
    <col min="18" max="18" width="6.7109375" style="62" customWidth="1"/>
    <col min="19" max="16384" width="11.42578125" style="62"/>
  </cols>
  <sheetData>
    <row r="1" spans="1:27" ht="12.75" customHeight="1"/>
    <row r="2" spans="1:27" ht="14.1" customHeight="1">
      <c r="B2" s="1587" t="s">
        <v>1062</v>
      </c>
      <c r="C2" s="1587"/>
      <c r="D2" s="1587"/>
      <c r="E2" s="1587"/>
      <c r="F2" s="1587"/>
      <c r="G2" s="1587"/>
      <c r="H2" s="1587"/>
      <c r="I2" s="1587"/>
      <c r="J2" s="1587"/>
      <c r="K2" s="1587"/>
      <c r="L2" s="1587"/>
      <c r="M2" s="1587"/>
      <c r="N2" s="1587"/>
      <c r="O2" s="1587"/>
      <c r="P2" s="1587"/>
      <c r="Q2" s="1587"/>
      <c r="R2" s="1587"/>
    </row>
    <row r="3" spans="1:27" ht="14.1" customHeight="1">
      <c r="B3" s="1552" t="s">
        <v>55</v>
      </c>
      <c r="C3" s="1552"/>
      <c r="D3" s="1552"/>
      <c r="E3" s="1552"/>
      <c r="F3" s="1552"/>
      <c r="G3" s="1552"/>
      <c r="H3" s="1552"/>
      <c r="I3" s="1552"/>
      <c r="J3" s="1552"/>
      <c r="K3" s="1552"/>
      <c r="L3" s="1552"/>
      <c r="M3" s="1552"/>
      <c r="N3" s="1552"/>
      <c r="O3" s="1552"/>
      <c r="P3" s="1552"/>
      <c r="Q3" s="1552"/>
      <c r="R3" s="1552"/>
    </row>
    <row r="4" spans="1:27" ht="6" customHeight="1">
      <c r="B4" s="399"/>
      <c r="C4" s="399"/>
      <c r="D4" s="399"/>
      <c r="E4" s="399"/>
      <c r="F4" s="399"/>
      <c r="G4" s="399"/>
      <c r="H4" s="399"/>
      <c r="I4" s="399"/>
      <c r="J4" s="399"/>
      <c r="K4" s="399"/>
    </row>
    <row r="5" spans="1:27" ht="6" customHeight="1">
      <c r="A5" s="468"/>
      <c r="B5" s="442"/>
      <c r="C5" s="442"/>
      <c r="D5" s="442"/>
      <c r="E5" s="442"/>
      <c r="F5" s="442"/>
      <c r="G5" s="442"/>
      <c r="H5" s="442"/>
      <c r="I5" s="442"/>
      <c r="J5" s="442"/>
    </row>
    <row r="6" spans="1:27" ht="12.75" customHeight="1">
      <c r="B6" s="1614" t="s">
        <v>639</v>
      </c>
      <c r="C6" s="1614"/>
      <c r="D6" s="1614"/>
      <c r="E6" s="1614"/>
      <c r="F6" s="1614"/>
      <c r="G6" s="1614"/>
      <c r="H6" s="1614"/>
      <c r="I6" s="1614"/>
      <c r="J6" s="1614"/>
      <c r="K6" s="1614"/>
      <c r="L6" s="1614"/>
      <c r="M6" s="1614"/>
      <c r="N6" s="1614"/>
      <c r="O6" s="1614"/>
      <c r="P6" s="1614"/>
      <c r="Q6" s="1614"/>
      <c r="R6" s="1614"/>
    </row>
    <row r="7" spans="1:27" ht="13.5" customHeight="1">
      <c r="B7" s="1612" t="s">
        <v>1061</v>
      </c>
      <c r="C7" s="1612"/>
      <c r="D7" s="1612"/>
      <c r="E7" s="1422"/>
      <c r="F7" s="1612" t="s">
        <v>1060</v>
      </c>
      <c r="G7" s="1612"/>
      <c r="H7" s="1427"/>
      <c r="I7" s="1612" t="s">
        <v>1047</v>
      </c>
      <c r="J7" s="1612"/>
      <c r="K7" s="1427"/>
      <c r="L7" s="1612" t="s">
        <v>1046</v>
      </c>
      <c r="M7" s="1612"/>
      <c r="N7" s="1422"/>
      <c r="O7" s="1615" t="s">
        <v>1059</v>
      </c>
      <c r="P7" s="1615"/>
      <c r="Q7" s="1426"/>
      <c r="R7" s="1612" t="s">
        <v>6</v>
      </c>
    </row>
    <row r="8" spans="1:27" ht="13.5" customHeight="1">
      <c r="B8" s="1612"/>
      <c r="C8" s="1612"/>
      <c r="D8" s="1612"/>
      <c r="E8" s="1422"/>
      <c r="F8" s="1609"/>
      <c r="G8" s="1609"/>
      <c r="H8" s="1427"/>
      <c r="I8" s="1609"/>
      <c r="J8" s="1609"/>
      <c r="K8" s="1427"/>
      <c r="L8" s="1609"/>
      <c r="M8" s="1609"/>
      <c r="N8" s="1422"/>
      <c r="O8" s="1611"/>
      <c r="P8" s="1611"/>
      <c r="Q8" s="1426"/>
      <c r="R8" s="1612"/>
    </row>
    <row r="9" spans="1:27" ht="13.5" customHeight="1">
      <c r="B9" s="1609"/>
      <c r="C9" s="1609"/>
      <c r="D9" s="1609"/>
      <c r="E9" s="392"/>
      <c r="F9" s="392" t="s">
        <v>29</v>
      </c>
      <c r="G9" s="392" t="s">
        <v>30</v>
      </c>
      <c r="H9" s="1425"/>
      <c r="I9" s="392" t="s">
        <v>29</v>
      </c>
      <c r="J9" s="392" t="s">
        <v>30</v>
      </c>
      <c r="K9" s="1425"/>
      <c r="L9" s="392" t="s">
        <v>29</v>
      </c>
      <c r="M9" s="392" t="s">
        <v>30</v>
      </c>
      <c r="N9" s="1425"/>
      <c r="O9" s="392" t="s">
        <v>29</v>
      </c>
      <c r="P9" s="392" t="s">
        <v>30</v>
      </c>
      <c r="Q9" s="393"/>
      <c r="R9" s="1609"/>
    </row>
    <row r="10" spans="1:27" ht="3.75" customHeight="1">
      <c r="D10" s="582"/>
      <c r="E10" s="582"/>
      <c r="F10" s="582"/>
      <c r="G10" s="582"/>
      <c r="H10" s="582"/>
      <c r="I10" s="582"/>
      <c r="J10" s="582"/>
      <c r="K10" s="582"/>
      <c r="L10" s="582"/>
      <c r="M10" s="582"/>
      <c r="N10" s="582"/>
      <c r="O10" s="582"/>
      <c r="P10" s="582"/>
      <c r="Q10" s="582"/>
      <c r="R10" s="1117"/>
      <c r="T10" s="1"/>
      <c r="U10" s="1"/>
    </row>
    <row r="11" spans="1:27" ht="18.75" customHeight="1">
      <c r="B11" s="98" t="s">
        <v>1058</v>
      </c>
      <c r="C11" s="98"/>
      <c r="D11" s="98"/>
      <c r="E11" s="98"/>
      <c r="F11" s="1424">
        <v>62</v>
      </c>
      <c r="G11" s="1424">
        <v>15</v>
      </c>
      <c r="H11" s="1424"/>
      <c r="I11" s="1424">
        <v>12</v>
      </c>
      <c r="J11" s="1424">
        <v>0</v>
      </c>
      <c r="K11" s="1424"/>
      <c r="L11" s="1424">
        <v>117</v>
      </c>
      <c r="M11" s="1424">
        <v>29</v>
      </c>
      <c r="N11" s="1424">
        <v>0</v>
      </c>
      <c r="O11" s="1424">
        <f t="shared" ref="O11:P17" si="0">SUM(F11+I11+L11)</f>
        <v>191</v>
      </c>
      <c r="P11" s="1424">
        <f t="shared" si="0"/>
        <v>44</v>
      </c>
      <c r="Q11" s="1424"/>
      <c r="R11" s="435">
        <f t="shared" ref="R11:R17" si="1">SUM(O11:P11)</f>
        <v>235</v>
      </c>
      <c r="T11" s="1424"/>
      <c r="U11" s="1424"/>
      <c r="V11" s="1424"/>
      <c r="W11" s="1424"/>
      <c r="X11" s="1424"/>
      <c r="Y11" s="1424"/>
      <c r="Z11" s="1424"/>
      <c r="AA11" s="1424"/>
    </row>
    <row r="12" spans="1:27" ht="18.75" customHeight="1">
      <c r="B12" s="98" t="s">
        <v>1057</v>
      </c>
      <c r="C12" s="98"/>
      <c r="D12" s="98"/>
      <c r="E12" s="98"/>
      <c r="F12" s="1424">
        <v>156</v>
      </c>
      <c r="G12" s="1424">
        <v>30</v>
      </c>
      <c r="H12" s="1424"/>
      <c r="I12" s="1424">
        <v>32</v>
      </c>
      <c r="J12" s="1424">
        <v>2</v>
      </c>
      <c r="K12" s="1424"/>
      <c r="L12" s="1424">
        <v>170</v>
      </c>
      <c r="M12" s="1424">
        <v>33</v>
      </c>
      <c r="N12" s="1424">
        <v>0</v>
      </c>
      <c r="O12" s="1424">
        <f t="shared" si="0"/>
        <v>358</v>
      </c>
      <c r="P12" s="1424">
        <f t="shared" si="0"/>
        <v>65</v>
      </c>
      <c r="Q12" s="1424"/>
      <c r="R12" s="435">
        <f t="shared" si="1"/>
        <v>423</v>
      </c>
      <c r="T12" s="1424"/>
      <c r="U12" s="1424"/>
      <c r="V12" s="1424"/>
      <c r="W12" s="1424"/>
      <c r="X12" s="1424"/>
      <c r="Y12" s="1424"/>
      <c r="Z12" s="1424"/>
      <c r="AA12" s="1424"/>
    </row>
    <row r="13" spans="1:27" ht="18.75" customHeight="1">
      <c r="B13" s="98" t="s">
        <v>1056</v>
      </c>
      <c r="C13" s="98"/>
      <c r="D13" s="98"/>
      <c r="E13" s="98"/>
      <c r="F13" s="1424">
        <v>1258</v>
      </c>
      <c r="G13" s="1424">
        <v>280</v>
      </c>
      <c r="H13" s="1424"/>
      <c r="I13" s="1424">
        <v>145</v>
      </c>
      <c r="J13" s="1424">
        <v>7</v>
      </c>
      <c r="K13" s="1424"/>
      <c r="L13" s="1424">
        <v>913</v>
      </c>
      <c r="M13" s="1424">
        <v>309</v>
      </c>
      <c r="N13" s="1424">
        <v>0</v>
      </c>
      <c r="O13" s="1424">
        <f t="shared" si="0"/>
        <v>2316</v>
      </c>
      <c r="P13" s="1424">
        <f t="shared" si="0"/>
        <v>596</v>
      </c>
      <c r="Q13" s="1424"/>
      <c r="R13" s="435">
        <f t="shared" si="1"/>
        <v>2912</v>
      </c>
      <c r="T13" s="1424"/>
      <c r="U13" s="1424"/>
      <c r="V13" s="1424"/>
      <c r="W13" s="1424"/>
      <c r="X13" s="1424"/>
      <c r="Y13" s="1424"/>
      <c r="Z13" s="1424"/>
      <c r="AA13" s="1424"/>
    </row>
    <row r="14" spans="1:27" ht="18.75" customHeight="1">
      <c r="B14" s="98" t="s">
        <v>1055</v>
      </c>
      <c r="C14" s="98"/>
      <c r="D14" s="98"/>
      <c r="E14" s="98"/>
      <c r="F14" s="1424">
        <v>11</v>
      </c>
      <c r="G14" s="1424">
        <v>1</v>
      </c>
      <c r="H14" s="1424"/>
      <c r="I14" s="1424">
        <v>4</v>
      </c>
      <c r="J14" s="1424">
        <v>0</v>
      </c>
      <c r="K14" s="1424"/>
      <c r="L14" s="1424">
        <v>34</v>
      </c>
      <c r="M14" s="1424">
        <v>2</v>
      </c>
      <c r="N14" s="1424">
        <v>0</v>
      </c>
      <c r="O14" s="1424">
        <f t="shared" si="0"/>
        <v>49</v>
      </c>
      <c r="P14" s="1424">
        <f t="shared" si="0"/>
        <v>3</v>
      </c>
      <c r="Q14" s="1424"/>
      <c r="R14" s="435">
        <f t="shared" si="1"/>
        <v>52</v>
      </c>
      <c r="T14" s="1424"/>
      <c r="U14" s="1424"/>
      <c r="V14" s="1424"/>
      <c r="W14" s="1424"/>
      <c r="X14" s="1424"/>
      <c r="Y14" s="1424"/>
      <c r="Z14" s="1424"/>
      <c r="AA14" s="1424"/>
    </row>
    <row r="15" spans="1:27" ht="18.75" customHeight="1">
      <c r="B15" s="98" t="s">
        <v>1054</v>
      </c>
      <c r="C15" s="98"/>
      <c r="D15" s="98"/>
      <c r="E15" s="98"/>
      <c r="F15" s="1424">
        <v>0</v>
      </c>
      <c r="G15" s="1424">
        <v>0</v>
      </c>
      <c r="H15" s="1424"/>
      <c r="I15" s="1424">
        <v>0</v>
      </c>
      <c r="J15" s="1424">
        <v>0</v>
      </c>
      <c r="K15" s="1424"/>
      <c r="L15" s="1424">
        <v>0</v>
      </c>
      <c r="M15" s="1424">
        <v>0</v>
      </c>
      <c r="N15" s="1424">
        <v>0</v>
      </c>
      <c r="O15" s="1424">
        <f t="shared" si="0"/>
        <v>0</v>
      </c>
      <c r="P15" s="1424">
        <f t="shared" si="0"/>
        <v>0</v>
      </c>
      <c r="Q15" s="1424"/>
      <c r="R15" s="435">
        <f t="shared" si="1"/>
        <v>0</v>
      </c>
      <c r="T15" s="1424"/>
      <c r="U15" s="1424"/>
      <c r="V15" s="1424"/>
      <c r="W15" s="1424"/>
      <c r="X15" s="1424"/>
      <c r="Y15" s="1424"/>
      <c r="Z15" s="1424"/>
      <c r="AA15" s="1424"/>
    </row>
    <row r="16" spans="1:27" ht="18.75" customHeight="1">
      <c r="B16" s="98" t="s">
        <v>1053</v>
      </c>
      <c r="C16" s="98"/>
      <c r="D16" s="98"/>
      <c r="E16" s="98"/>
      <c r="F16" s="1424">
        <v>0</v>
      </c>
      <c r="G16" s="1424">
        <v>0</v>
      </c>
      <c r="H16" s="1424"/>
      <c r="I16" s="1424">
        <v>0</v>
      </c>
      <c r="J16" s="1424">
        <v>0</v>
      </c>
      <c r="K16" s="1424"/>
      <c r="L16" s="1424">
        <v>0</v>
      </c>
      <c r="M16" s="1424">
        <v>0</v>
      </c>
      <c r="N16" s="1424">
        <v>0</v>
      </c>
      <c r="O16" s="1424">
        <f t="shared" si="0"/>
        <v>0</v>
      </c>
      <c r="P16" s="1424">
        <f t="shared" si="0"/>
        <v>0</v>
      </c>
      <c r="Q16" s="1424"/>
      <c r="R16" s="435">
        <f t="shared" si="1"/>
        <v>0</v>
      </c>
      <c r="T16" s="1424"/>
      <c r="U16" s="1424"/>
      <c r="V16" s="1424"/>
      <c r="W16" s="1424"/>
      <c r="X16" s="1424"/>
      <c r="Y16" s="1424"/>
      <c r="Z16" s="1424"/>
      <c r="AA16" s="1424"/>
    </row>
    <row r="17" spans="2:27" ht="18.75" customHeight="1">
      <c r="B17" s="98" t="s">
        <v>1052</v>
      </c>
      <c r="C17" s="98"/>
      <c r="D17" s="98"/>
      <c r="E17" s="98"/>
      <c r="F17" s="1424">
        <v>5</v>
      </c>
      <c r="G17" s="1424">
        <v>3</v>
      </c>
      <c r="H17" s="1424"/>
      <c r="I17" s="1424">
        <v>4</v>
      </c>
      <c r="J17" s="1424">
        <v>1</v>
      </c>
      <c r="K17" s="1424"/>
      <c r="L17" s="1424">
        <v>31</v>
      </c>
      <c r="M17" s="1424">
        <v>8</v>
      </c>
      <c r="N17" s="1424">
        <v>0</v>
      </c>
      <c r="O17" s="1424">
        <f t="shared" si="0"/>
        <v>40</v>
      </c>
      <c r="P17" s="1424">
        <f t="shared" si="0"/>
        <v>12</v>
      </c>
      <c r="Q17" s="1424"/>
      <c r="R17" s="435">
        <f t="shared" si="1"/>
        <v>52</v>
      </c>
      <c r="T17" s="1424"/>
      <c r="U17" s="1424"/>
      <c r="V17" s="1424"/>
      <c r="W17" s="1424"/>
      <c r="X17" s="1424"/>
      <c r="Y17" s="1424"/>
      <c r="Z17" s="1424"/>
      <c r="AA17" s="1424"/>
    </row>
    <row r="18" spans="2:27" ht="3.75" customHeight="1">
      <c r="B18" s="98"/>
      <c r="C18" s="98"/>
      <c r="D18" s="98"/>
      <c r="E18" s="98"/>
      <c r="F18" s="1424"/>
      <c r="G18" s="1424"/>
      <c r="H18" s="1424"/>
      <c r="I18" s="1424"/>
      <c r="J18" s="1424"/>
      <c r="K18" s="1424"/>
      <c r="L18" s="1424"/>
      <c r="M18" s="1424"/>
      <c r="N18" s="1424"/>
      <c r="O18" s="1424"/>
      <c r="P18" s="1424"/>
      <c r="Q18" s="1424"/>
      <c r="R18" s="458"/>
    </row>
    <row r="19" spans="2:27" ht="12.75" customHeight="1">
      <c r="B19" s="1613" t="s">
        <v>6</v>
      </c>
      <c r="C19" s="1613"/>
      <c r="D19" s="1102"/>
      <c r="E19" s="1102"/>
      <c r="F19" s="1423">
        <f t="shared" ref="F19:R19" si="2">SUM(F11:F18)</f>
        <v>1492</v>
      </c>
      <c r="G19" s="1423">
        <f t="shared" si="2"/>
        <v>329</v>
      </c>
      <c r="H19" s="1423">
        <f t="shared" si="2"/>
        <v>0</v>
      </c>
      <c r="I19" s="1423">
        <f t="shared" si="2"/>
        <v>197</v>
      </c>
      <c r="J19" s="1423">
        <f t="shared" si="2"/>
        <v>10</v>
      </c>
      <c r="K19" s="1423">
        <f t="shared" si="2"/>
        <v>0</v>
      </c>
      <c r="L19" s="1423">
        <f t="shared" si="2"/>
        <v>1265</v>
      </c>
      <c r="M19" s="1423">
        <f t="shared" si="2"/>
        <v>381</v>
      </c>
      <c r="N19" s="1423">
        <f t="shared" si="2"/>
        <v>0</v>
      </c>
      <c r="O19" s="1423">
        <f t="shared" si="2"/>
        <v>2954</v>
      </c>
      <c r="P19" s="1423">
        <f t="shared" si="2"/>
        <v>720</v>
      </c>
      <c r="Q19" s="1423">
        <f t="shared" si="2"/>
        <v>0</v>
      </c>
      <c r="R19" s="1423">
        <f t="shared" si="2"/>
        <v>3674</v>
      </c>
    </row>
    <row r="20" spans="2:27" ht="11.1" customHeight="1">
      <c r="B20" s="582"/>
      <c r="C20" s="582"/>
      <c r="D20" s="582"/>
      <c r="E20" s="582"/>
      <c r="F20" s="582"/>
      <c r="G20" s="582"/>
      <c r="H20" s="582"/>
      <c r="I20" s="582"/>
      <c r="J20" s="582"/>
      <c r="K20" s="1117"/>
    </row>
    <row r="21" spans="2:27" ht="11.1" customHeight="1">
      <c r="B21" s="582"/>
      <c r="C21" s="582"/>
      <c r="D21" s="582"/>
      <c r="E21" s="582"/>
      <c r="F21" s="582"/>
      <c r="G21" s="582"/>
      <c r="H21" s="582"/>
      <c r="I21" s="582"/>
      <c r="J21" s="582"/>
      <c r="K21" s="1117"/>
    </row>
    <row r="22" spans="2:27" ht="11.1" customHeight="1"/>
    <row r="23" spans="2:27" ht="11.1" customHeight="1"/>
    <row r="24" spans="2:27" ht="11.1" customHeight="1"/>
    <row r="25" spans="2:27" ht="11.1" customHeight="1"/>
    <row r="43" spans="2:2">
      <c r="B43" s="582" t="s">
        <v>182</v>
      </c>
    </row>
  </sheetData>
  <mergeCells count="10">
    <mergeCell ref="R7:R9"/>
    <mergeCell ref="B19:C19"/>
    <mergeCell ref="B2:R2"/>
    <mergeCell ref="B3:R3"/>
    <mergeCell ref="B6:R6"/>
    <mergeCell ref="B7:D9"/>
    <mergeCell ref="F7:G8"/>
    <mergeCell ref="I7:J8"/>
    <mergeCell ref="L7:M8"/>
    <mergeCell ref="O7:P8"/>
  </mergeCells>
  <printOptions horizontalCentered="1"/>
  <pageMargins left="0.86614173228346458" right="0.98425196850393704" top="0.86614173228346458" bottom="0.94488188976377963" header="0.51181102362204722" footer="0.51181102362204722"/>
  <pageSetup scale="63" orientation="portrait" r:id="rId1"/>
  <headerFooter alignWithMargins="0">
    <oddFooter>&amp;F</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CA95-CF04-4E49-81C1-8867C9CCC6BE}">
  <dimension ref="B1:AF44"/>
  <sheetViews>
    <sheetView view="pageBreakPreview" zoomScale="120" zoomScaleNormal="100" zoomScaleSheetLayoutView="120" workbookViewId="0">
      <selection activeCell="T29" sqref="T29"/>
    </sheetView>
  </sheetViews>
  <sheetFormatPr baseColWidth="10" defaultRowHeight="12.75"/>
  <cols>
    <col min="1" max="1" width="2.7109375" style="62" customWidth="1"/>
    <col min="2" max="3" width="5.7109375" style="62" customWidth="1"/>
    <col min="4" max="5" width="2.7109375" style="62" customWidth="1"/>
    <col min="6" max="7" width="6.7109375" style="62" customWidth="1"/>
    <col min="8" max="8" width="0.42578125" style="62" customWidth="1"/>
    <col min="9" max="10" width="6.7109375" style="62" customWidth="1"/>
    <col min="11" max="11" width="0.42578125" style="442" customWidth="1"/>
    <col min="12" max="13" width="6.7109375" style="62" customWidth="1"/>
    <col min="14" max="14" width="0.42578125" style="62" customWidth="1"/>
    <col min="15" max="16" width="6.7109375" style="62" customWidth="1"/>
    <col min="17" max="17" width="0.42578125" style="62" customWidth="1"/>
    <col min="18" max="18" width="6.7109375" style="62" customWidth="1"/>
    <col min="19" max="16384" width="11.42578125" style="62"/>
  </cols>
  <sheetData>
    <row r="1" spans="2:32" ht="12.75" customHeight="1"/>
    <row r="2" spans="2:32" ht="14.1" customHeight="1">
      <c r="B2" s="1552" t="s">
        <v>1062</v>
      </c>
      <c r="C2" s="1552"/>
      <c r="D2" s="1552"/>
      <c r="E2" s="1552"/>
      <c r="F2" s="1552"/>
      <c r="G2" s="1552"/>
      <c r="H2" s="1552"/>
      <c r="I2" s="1552"/>
      <c r="J2" s="1552"/>
      <c r="K2" s="1552"/>
      <c r="L2" s="1552"/>
      <c r="M2" s="1552"/>
      <c r="N2" s="1552"/>
      <c r="O2" s="1552"/>
      <c r="P2" s="1552"/>
      <c r="Q2" s="1552"/>
      <c r="R2" s="1552"/>
    </row>
    <row r="3" spans="2:32" ht="14.1" customHeight="1">
      <c r="B3" s="1552" t="s">
        <v>74</v>
      </c>
      <c r="C3" s="1552"/>
      <c r="D3" s="1552"/>
      <c r="E3" s="1552"/>
      <c r="F3" s="1552"/>
      <c r="G3" s="1552"/>
      <c r="H3" s="1552"/>
      <c r="I3" s="1552"/>
      <c r="J3" s="1552"/>
      <c r="K3" s="1552"/>
      <c r="L3" s="1552"/>
      <c r="M3" s="1552"/>
      <c r="N3" s="1552"/>
      <c r="O3" s="1552"/>
      <c r="P3" s="1552"/>
      <c r="Q3" s="1552"/>
      <c r="R3" s="1552"/>
    </row>
    <row r="4" spans="2:32" ht="6" customHeight="1">
      <c r="B4" s="399"/>
      <c r="C4" s="399"/>
      <c r="D4" s="399"/>
      <c r="E4" s="399"/>
      <c r="F4" s="399"/>
      <c r="G4" s="399"/>
      <c r="H4" s="399"/>
      <c r="I4" s="399"/>
      <c r="J4" s="399"/>
      <c r="K4" s="399"/>
      <c r="L4" s="442"/>
      <c r="M4" s="442"/>
      <c r="N4" s="442"/>
      <c r="O4" s="442"/>
      <c r="P4" s="442"/>
      <c r="Q4" s="442"/>
      <c r="R4" s="442"/>
    </row>
    <row r="5" spans="2:32" ht="6" customHeight="1"/>
    <row r="6" spans="2:32" ht="12.75" customHeight="1">
      <c r="B6" s="1614" t="s">
        <v>639</v>
      </c>
      <c r="C6" s="1614"/>
      <c r="D6" s="1614"/>
      <c r="E6" s="1614"/>
      <c r="F6" s="1614"/>
      <c r="G6" s="1614"/>
      <c r="H6" s="1614"/>
      <c r="I6" s="1614"/>
      <c r="J6" s="1614"/>
      <c r="K6" s="1614"/>
      <c r="L6" s="1614"/>
      <c r="M6" s="1614"/>
      <c r="N6" s="1614"/>
      <c r="O6" s="1614"/>
      <c r="P6" s="1614"/>
      <c r="Q6" s="1614"/>
      <c r="R6" s="1614"/>
    </row>
    <row r="7" spans="2:32" ht="13.5" customHeight="1">
      <c r="B7" s="1612" t="s">
        <v>1061</v>
      </c>
      <c r="C7" s="1612"/>
      <c r="D7" s="1612"/>
      <c r="E7" s="1422"/>
      <c r="F7" s="1612" t="s">
        <v>1060</v>
      </c>
      <c r="G7" s="1612"/>
      <c r="H7" s="1427"/>
      <c r="I7" s="1612" t="s">
        <v>1047</v>
      </c>
      <c r="J7" s="1612"/>
      <c r="K7" s="1427"/>
      <c r="L7" s="1612" t="s">
        <v>1046</v>
      </c>
      <c r="M7" s="1612"/>
      <c r="N7" s="1422"/>
      <c r="O7" s="1615" t="s">
        <v>1059</v>
      </c>
      <c r="P7" s="1615"/>
      <c r="Q7" s="1426"/>
      <c r="R7" s="1612" t="s">
        <v>6</v>
      </c>
    </row>
    <row r="8" spans="2:32" ht="13.5" customHeight="1">
      <c r="B8" s="1612"/>
      <c r="C8" s="1612"/>
      <c r="D8" s="1612"/>
      <c r="E8" s="1422"/>
      <c r="F8" s="1609"/>
      <c r="G8" s="1609"/>
      <c r="H8" s="1427"/>
      <c r="I8" s="1609"/>
      <c r="J8" s="1609"/>
      <c r="K8" s="1427"/>
      <c r="L8" s="1609"/>
      <c r="M8" s="1609"/>
      <c r="N8" s="1422"/>
      <c r="O8" s="1611"/>
      <c r="P8" s="1611"/>
      <c r="Q8" s="1426"/>
      <c r="R8" s="1612"/>
    </row>
    <row r="9" spans="2:32" ht="13.5" customHeight="1">
      <c r="B9" s="1609"/>
      <c r="C9" s="1609"/>
      <c r="D9" s="1609"/>
      <c r="E9" s="392"/>
      <c r="F9" s="392" t="s">
        <v>29</v>
      </c>
      <c r="G9" s="392" t="s">
        <v>30</v>
      </c>
      <c r="H9" s="1425"/>
      <c r="I9" s="392" t="s">
        <v>29</v>
      </c>
      <c r="J9" s="392" t="s">
        <v>30</v>
      </c>
      <c r="K9" s="1425"/>
      <c r="L9" s="392" t="s">
        <v>29</v>
      </c>
      <c r="M9" s="392" t="s">
        <v>30</v>
      </c>
      <c r="N9" s="1425"/>
      <c r="O9" s="392" t="s">
        <v>29</v>
      </c>
      <c r="P9" s="392" t="s">
        <v>30</v>
      </c>
      <c r="Q9" s="393"/>
      <c r="R9" s="1609"/>
    </row>
    <row r="10" spans="2:32" ht="3.75" customHeight="1">
      <c r="D10" s="582"/>
      <c r="E10" s="582"/>
      <c r="F10" s="582"/>
      <c r="G10" s="582"/>
      <c r="H10" s="582"/>
      <c r="I10" s="582"/>
      <c r="J10" s="582"/>
      <c r="K10" s="582"/>
      <c r="L10" s="582"/>
      <c r="M10" s="582"/>
      <c r="N10" s="582"/>
      <c r="O10" s="582"/>
      <c r="P10" s="582"/>
      <c r="Q10" s="582"/>
      <c r="R10" s="1117"/>
      <c r="T10" s="1"/>
      <c r="U10" s="1"/>
    </row>
    <row r="11" spans="2:32" ht="18.75" customHeight="1">
      <c r="B11" s="98" t="s">
        <v>1058</v>
      </c>
      <c r="C11" s="98"/>
      <c r="D11" s="98"/>
      <c r="E11" s="98"/>
      <c r="F11" s="1424">
        <v>75</v>
      </c>
      <c r="G11" s="1424">
        <v>9</v>
      </c>
      <c r="H11" s="1424"/>
      <c r="I11" s="1424">
        <v>18</v>
      </c>
      <c r="J11" s="1424">
        <v>0</v>
      </c>
      <c r="K11" s="1424"/>
      <c r="L11" s="1424">
        <v>134</v>
      </c>
      <c r="M11" s="1424">
        <v>22</v>
      </c>
      <c r="N11" s="1424">
        <v>0</v>
      </c>
      <c r="O11" s="1424">
        <f t="shared" ref="O11:P17" si="0">SUM(F11+I11+L11)</f>
        <v>227</v>
      </c>
      <c r="P11" s="1424">
        <f t="shared" si="0"/>
        <v>31</v>
      </c>
      <c r="Q11" s="1424"/>
      <c r="R11" s="435">
        <f t="shared" ref="R11:R17" si="1">SUM(O11:P11)</f>
        <v>258</v>
      </c>
      <c r="T11" s="1424"/>
      <c r="U11" s="1424"/>
      <c r="V11" s="1424"/>
      <c r="W11" s="1424"/>
      <c r="X11" s="1424"/>
      <c r="Y11" s="1424"/>
      <c r="Z11" s="1424"/>
      <c r="AA11" s="1424"/>
      <c r="AB11" s="1424"/>
      <c r="AC11" s="1424"/>
      <c r="AD11" s="1424"/>
      <c r="AE11" s="1424"/>
      <c r="AF11" s="435"/>
    </row>
    <row r="12" spans="2:32" ht="18.75" customHeight="1">
      <c r="B12" s="98" t="s">
        <v>1057</v>
      </c>
      <c r="C12" s="98"/>
      <c r="D12" s="98"/>
      <c r="E12" s="98"/>
      <c r="F12" s="1424">
        <v>210</v>
      </c>
      <c r="G12" s="1424">
        <v>35</v>
      </c>
      <c r="H12" s="1424"/>
      <c r="I12" s="1424">
        <v>34</v>
      </c>
      <c r="J12" s="1424">
        <v>2</v>
      </c>
      <c r="K12" s="1424"/>
      <c r="L12" s="1424">
        <v>157</v>
      </c>
      <c r="M12" s="1424">
        <v>27</v>
      </c>
      <c r="N12" s="1424">
        <v>0</v>
      </c>
      <c r="O12" s="1424">
        <f t="shared" si="0"/>
        <v>401</v>
      </c>
      <c r="P12" s="1424">
        <f t="shared" si="0"/>
        <v>64</v>
      </c>
      <c r="Q12" s="1424"/>
      <c r="R12" s="435">
        <f t="shared" si="1"/>
        <v>465</v>
      </c>
      <c r="T12" s="1424"/>
      <c r="U12" s="1424"/>
      <c r="V12" s="1424"/>
      <c r="W12" s="1424"/>
      <c r="X12" s="1424"/>
      <c r="Y12" s="1424"/>
      <c r="Z12" s="1424"/>
      <c r="AA12" s="1424"/>
      <c r="AB12" s="1424"/>
      <c r="AC12" s="1424"/>
      <c r="AD12" s="1424"/>
      <c r="AE12" s="1424"/>
      <c r="AF12" s="435"/>
    </row>
    <row r="13" spans="2:32" ht="18.75" customHeight="1">
      <c r="B13" s="98" t="s">
        <v>1056</v>
      </c>
      <c r="C13" s="98"/>
      <c r="D13" s="98"/>
      <c r="E13" s="98"/>
      <c r="F13" s="1424">
        <v>1568</v>
      </c>
      <c r="G13" s="1424">
        <v>203</v>
      </c>
      <c r="H13" s="1424"/>
      <c r="I13" s="1424">
        <v>166</v>
      </c>
      <c r="J13" s="1424">
        <v>5</v>
      </c>
      <c r="K13" s="1424"/>
      <c r="L13" s="1424">
        <v>1074</v>
      </c>
      <c r="M13" s="1424">
        <v>211</v>
      </c>
      <c r="N13" s="1424">
        <v>0</v>
      </c>
      <c r="O13" s="1424">
        <f t="shared" si="0"/>
        <v>2808</v>
      </c>
      <c r="P13" s="1424">
        <f t="shared" si="0"/>
        <v>419</v>
      </c>
      <c r="Q13" s="1424"/>
      <c r="R13" s="435">
        <f t="shared" si="1"/>
        <v>3227</v>
      </c>
      <c r="T13" s="1424"/>
      <c r="U13" s="1424"/>
      <c r="V13" s="1424"/>
      <c r="W13" s="1424"/>
      <c r="X13" s="1424"/>
      <c r="Y13" s="1424"/>
      <c r="Z13" s="1424"/>
      <c r="AA13" s="1424"/>
      <c r="AB13" s="1424"/>
      <c r="AC13" s="1424"/>
      <c r="AD13" s="1424"/>
      <c r="AE13" s="1424"/>
      <c r="AF13" s="435"/>
    </row>
    <row r="14" spans="2:32" ht="18.75" customHeight="1">
      <c r="B14" s="98" t="s">
        <v>1055</v>
      </c>
      <c r="C14" s="98"/>
      <c r="D14" s="98"/>
      <c r="E14" s="98"/>
      <c r="F14" s="1424">
        <v>26</v>
      </c>
      <c r="G14" s="1424">
        <v>4</v>
      </c>
      <c r="H14" s="1424"/>
      <c r="I14" s="1424">
        <v>8</v>
      </c>
      <c r="J14" s="1424">
        <v>0</v>
      </c>
      <c r="K14" s="1424"/>
      <c r="L14" s="1424">
        <v>50</v>
      </c>
      <c r="M14" s="1424">
        <v>3</v>
      </c>
      <c r="N14" s="1424">
        <v>0</v>
      </c>
      <c r="O14" s="1424">
        <f t="shared" si="0"/>
        <v>84</v>
      </c>
      <c r="P14" s="1424">
        <f t="shared" si="0"/>
        <v>7</v>
      </c>
      <c r="Q14" s="1424"/>
      <c r="R14" s="435">
        <f t="shared" si="1"/>
        <v>91</v>
      </c>
      <c r="T14" s="1424"/>
      <c r="U14" s="1424"/>
      <c r="V14" s="1424"/>
      <c r="W14" s="1424"/>
      <c r="X14" s="1424"/>
      <c r="Y14" s="1424"/>
      <c r="Z14" s="1424"/>
      <c r="AA14" s="1424"/>
      <c r="AB14" s="1424"/>
      <c r="AC14" s="1424"/>
      <c r="AD14" s="1424"/>
      <c r="AE14" s="1424"/>
      <c r="AF14" s="435"/>
    </row>
    <row r="15" spans="2:32" ht="18.75" customHeight="1">
      <c r="B15" s="98" t="s">
        <v>1054</v>
      </c>
      <c r="C15" s="98"/>
      <c r="D15" s="98"/>
      <c r="E15" s="98"/>
      <c r="F15" s="1424">
        <v>0</v>
      </c>
      <c r="G15" s="1424">
        <v>0</v>
      </c>
      <c r="H15" s="1424"/>
      <c r="I15" s="1424">
        <v>0</v>
      </c>
      <c r="J15" s="1424">
        <v>0</v>
      </c>
      <c r="K15" s="1424"/>
      <c r="L15" s="1424">
        <v>0</v>
      </c>
      <c r="M15" s="1424">
        <v>0</v>
      </c>
      <c r="N15" s="1424">
        <v>0</v>
      </c>
      <c r="O15" s="1424">
        <f t="shared" si="0"/>
        <v>0</v>
      </c>
      <c r="P15" s="1424">
        <f t="shared" si="0"/>
        <v>0</v>
      </c>
      <c r="Q15" s="1424"/>
      <c r="R15" s="435">
        <f t="shared" si="1"/>
        <v>0</v>
      </c>
      <c r="T15" s="1424"/>
      <c r="U15" s="1424"/>
      <c r="V15" s="1424"/>
      <c r="W15" s="1424"/>
      <c r="X15" s="1424"/>
      <c r="Y15" s="1424"/>
      <c r="Z15" s="1424"/>
      <c r="AA15" s="1424"/>
      <c r="AB15" s="1424"/>
      <c r="AC15" s="1424"/>
      <c r="AD15" s="1424"/>
      <c r="AE15" s="1424"/>
      <c r="AF15" s="435"/>
    </row>
    <row r="16" spans="2:32" ht="18.75" customHeight="1">
      <c r="B16" s="98" t="s">
        <v>1053</v>
      </c>
      <c r="C16" s="98"/>
      <c r="D16" s="98"/>
      <c r="E16" s="98"/>
      <c r="F16" s="1424">
        <v>0</v>
      </c>
      <c r="G16" s="1424">
        <v>0</v>
      </c>
      <c r="H16" s="1424"/>
      <c r="I16" s="1424">
        <v>0</v>
      </c>
      <c r="J16" s="1424">
        <v>0</v>
      </c>
      <c r="K16" s="1424"/>
      <c r="L16" s="1424">
        <v>0</v>
      </c>
      <c r="M16" s="1424">
        <v>0</v>
      </c>
      <c r="N16" s="1424">
        <v>0</v>
      </c>
      <c r="O16" s="1424">
        <f t="shared" si="0"/>
        <v>0</v>
      </c>
      <c r="P16" s="1424">
        <f t="shared" si="0"/>
        <v>0</v>
      </c>
      <c r="Q16" s="1424"/>
      <c r="R16" s="435">
        <f t="shared" si="1"/>
        <v>0</v>
      </c>
      <c r="T16" s="1424"/>
      <c r="U16" s="1424"/>
      <c r="V16" s="1424"/>
      <c r="W16" s="1424"/>
      <c r="X16" s="1424"/>
      <c r="Y16" s="1424"/>
      <c r="Z16" s="1424"/>
      <c r="AA16" s="1424"/>
      <c r="AB16" s="1424"/>
      <c r="AC16" s="1424"/>
      <c r="AD16" s="1424"/>
      <c r="AE16" s="1424"/>
      <c r="AF16" s="435"/>
    </row>
    <row r="17" spans="2:32" ht="18.75" customHeight="1">
      <c r="B17" s="98" t="s">
        <v>1052</v>
      </c>
      <c r="C17" s="98"/>
      <c r="D17" s="98"/>
      <c r="E17" s="98"/>
      <c r="F17" s="1424">
        <v>12</v>
      </c>
      <c r="G17" s="1424">
        <v>0</v>
      </c>
      <c r="H17" s="1424"/>
      <c r="I17" s="1424">
        <v>3</v>
      </c>
      <c r="J17" s="1424">
        <v>0</v>
      </c>
      <c r="K17" s="1424"/>
      <c r="L17" s="1424">
        <v>22</v>
      </c>
      <c r="M17" s="1424">
        <v>5</v>
      </c>
      <c r="N17" s="1424">
        <v>0</v>
      </c>
      <c r="O17" s="1424">
        <f t="shared" si="0"/>
        <v>37</v>
      </c>
      <c r="P17" s="1424">
        <f t="shared" si="0"/>
        <v>5</v>
      </c>
      <c r="Q17" s="1424"/>
      <c r="R17" s="435">
        <f t="shared" si="1"/>
        <v>42</v>
      </c>
      <c r="T17" s="1424"/>
      <c r="U17" s="1424"/>
      <c r="V17" s="1424"/>
      <c r="W17" s="1424"/>
      <c r="X17" s="1424"/>
      <c r="Y17" s="1424"/>
      <c r="Z17" s="1424"/>
      <c r="AA17" s="1424"/>
      <c r="AB17" s="1424"/>
      <c r="AC17" s="1424"/>
      <c r="AD17" s="1424"/>
      <c r="AE17" s="1424"/>
      <c r="AF17" s="435"/>
    </row>
    <row r="18" spans="2:32" ht="3.75" customHeight="1">
      <c r="B18" s="98"/>
      <c r="C18" s="98"/>
      <c r="D18" s="98"/>
      <c r="E18" s="98"/>
      <c r="F18" s="1424"/>
      <c r="G18" s="1424"/>
      <c r="H18" s="1424"/>
      <c r="I18" s="1424"/>
      <c r="J18" s="1424"/>
      <c r="K18" s="1424"/>
      <c r="L18" s="1424"/>
      <c r="M18" s="1424"/>
      <c r="N18" s="1424"/>
      <c r="O18" s="1424"/>
      <c r="P18" s="1424"/>
      <c r="Q18" s="1424"/>
      <c r="R18" s="458"/>
    </row>
    <row r="19" spans="2:32" ht="12.75" customHeight="1">
      <c r="B19" s="1613" t="s">
        <v>6</v>
      </c>
      <c r="C19" s="1613"/>
      <c r="D19" s="1102"/>
      <c r="E19" s="1102"/>
      <c r="F19" s="1423">
        <f t="shared" ref="F19:P19" si="2">SUM(F11:F18)</f>
        <v>1891</v>
      </c>
      <c r="G19" s="1423">
        <f t="shared" si="2"/>
        <v>251</v>
      </c>
      <c r="H19" s="1423">
        <f t="shared" si="2"/>
        <v>0</v>
      </c>
      <c r="I19" s="1423">
        <f t="shared" si="2"/>
        <v>229</v>
      </c>
      <c r="J19" s="1423">
        <f t="shared" si="2"/>
        <v>7</v>
      </c>
      <c r="K19" s="1423">
        <f t="shared" si="2"/>
        <v>0</v>
      </c>
      <c r="L19" s="1423">
        <f t="shared" si="2"/>
        <v>1437</v>
      </c>
      <c r="M19" s="1423">
        <f t="shared" si="2"/>
        <v>268</v>
      </c>
      <c r="N19" s="1423">
        <f t="shared" si="2"/>
        <v>0</v>
      </c>
      <c r="O19" s="1423">
        <f t="shared" si="2"/>
        <v>3557</v>
      </c>
      <c r="P19" s="1423">
        <f t="shared" si="2"/>
        <v>526</v>
      </c>
      <c r="Q19" s="1423"/>
      <c r="R19" s="1423">
        <f>SUM(R11:R17)</f>
        <v>4083</v>
      </c>
    </row>
    <row r="20" spans="2:32" ht="12.75" customHeight="1">
      <c r="B20" s="1418"/>
      <c r="C20" s="1418"/>
      <c r="D20" s="1418"/>
      <c r="E20" s="1418"/>
      <c r="F20" s="1429"/>
      <c r="G20" s="1429"/>
      <c r="H20" s="1429"/>
      <c r="I20" s="1429"/>
      <c r="J20" s="1429"/>
      <c r="K20" s="1429"/>
      <c r="L20" s="1429"/>
      <c r="M20" s="1429"/>
      <c r="N20" s="1429"/>
      <c r="O20" s="1429"/>
      <c r="P20" s="1429"/>
      <c r="Q20" s="1429"/>
      <c r="R20" s="1429"/>
    </row>
    <row r="21" spans="2:32" ht="12.75" customHeight="1">
      <c r="B21" s="1418"/>
      <c r="C21" s="1418"/>
      <c r="D21" s="1418"/>
      <c r="E21" s="1418"/>
      <c r="F21" s="1429"/>
      <c r="G21" s="1429"/>
      <c r="H21" s="1429"/>
      <c r="I21" s="1429"/>
      <c r="J21" s="1429"/>
      <c r="K21" s="1429"/>
      <c r="L21" s="1429"/>
      <c r="M21" s="1429"/>
      <c r="N21" s="1429"/>
      <c r="O21" s="1429"/>
      <c r="P21" s="1429"/>
      <c r="Q21" s="1429"/>
      <c r="R21" s="1429"/>
    </row>
    <row r="22" spans="2:32" ht="12.75" customHeight="1">
      <c r="B22" s="1418"/>
      <c r="C22" s="1418"/>
      <c r="D22" s="1418"/>
      <c r="E22" s="1418"/>
      <c r="F22" s="1429"/>
      <c r="G22" s="1429"/>
      <c r="H22" s="1429"/>
      <c r="I22" s="1429"/>
      <c r="J22" s="1429"/>
      <c r="K22" s="1429"/>
      <c r="L22" s="1429"/>
      <c r="M22" s="1429"/>
      <c r="N22" s="1429"/>
      <c r="O22" s="1429"/>
      <c r="P22" s="1429"/>
      <c r="Q22" s="1429"/>
      <c r="R22" s="1429"/>
    </row>
    <row r="27" spans="2:32">
      <c r="E27" s="91"/>
      <c r="F27" s="1415"/>
      <c r="G27" s="1415"/>
      <c r="H27" s="1415"/>
      <c r="I27" s="1415"/>
      <c r="J27" s="1415"/>
    </row>
    <row r="28" spans="2:32">
      <c r="E28" s="1415"/>
      <c r="F28" s="1415"/>
      <c r="G28" s="1415"/>
      <c r="H28" s="1415"/>
      <c r="I28" s="1415"/>
      <c r="J28" s="1415"/>
    </row>
    <row r="29" spans="2:32">
      <c r="E29" s="1415"/>
      <c r="F29" s="1415"/>
      <c r="G29" s="1415"/>
      <c r="H29" s="1415"/>
      <c r="I29" s="1415"/>
      <c r="J29" s="1415"/>
    </row>
    <row r="30" spans="2:32">
      <c r="E30" s="1415"/>
      <c r="F30" s="1415"/>
      <c r="G30" s="1415"/>
      <c r="H30" s="1415"/>
      <c r="I30" s="1415"/>
      <c r="J30" s="1415"/>
    </row>
    <row r="31" spans="2:32">
      <c r="E31" s="91"/>
      <c r="F31" s="1415"/>
      <c r="G31" s="1415"/>
      <c r="H31" s="1415"/>
      <c r="I31" s="1415"/>
      <c r="J31" s="1415"/>
    </row>
    <row r="32" spans="2:32">
      <c r="E32" s="1415"/>
      <c r="F32" s="1415"/>
      <c r="G32" s="1415"/>
      <c r="H32" s="1415"/>
      <c r="I32" s="1415"/>
      <c r="J32" s="1415"/>
    </row>
    <row r="33" spans="2:10">
      <c r="E33" s="1415"/>
      <c r="F33" s="1415"/>
      <c r="G33" s="1415"/>
      <c r="H33" s="1415"/>
      <c r="I33" s="1415"/>
      <c r="J33" s="1415"/>
    </row>
    <row r="34" spans="2:10">
      <c r="E34" s="1415"/>
      <c r="F34" s="1415"/>
      <c r="G34" s="1415"/>
      <c r="H34" s="1415"/>
      <c r="I34" s="1415"/>
      <c r="J34" s="1415"/>
    </row>
    <row r="35" spans="2:10">
      <c r="E35" s="1415"/>
      <c r="F35" s="1415"/>
      <c r="G35" s="1415"/>
      <c r="H35" s="1415"/>
      <c r="I35" s="1415"/>
      <c r="J35" s="1415"/>
    </row>
    <row r="36" spans="2:10">
      <c r="E36" s="1415"/>
      <c r="F36" s="1415"/>
      <c r="G36" s="1415"/>
      <c r="H36" s="1415"/>
      <c r="I36" s="1415"/>
      <c r="J36" s="1415"/>
    </row>
    <row r="37" spans="2:10">
      <c r="E37" s="1415"/>
      <c r="F37" s="1415"/>
      <c r="G37" s="1415"/>
      <c r="H37" s="1415"/>
      <c r="I37" s="1415"/>
      <c r="J37" s="1415"/>
    </row>
    <row r="38" spans="2:10">
      <c r="E38" s="1415"/>
      <c r="F38" s="1415"/>
      <c r="G38" s="1415"/>
      <c r="H38" s="1415"/>
      <c r="I38" s="1415"/>
      <c r="J38" s="1415"/>
    </row>
    <row r="39" spans="2:10">
      <c r="E39" s="1415"/>
      <c r="F39" s="1415"/>
      <c r="G39" s="1415"/>
      <c r="H39" s="1415"/>
      <c r="I39" s="1415"/>
      <c r="J39" s="1415"/>
    </row>
    <row r="44" spans="2:10">
      <c r="B44" s="582" t="s">
        <v>182</v>
      </c>
    </row>
  </sheetData>
  <mergeCells count="10">
    <mergeCell ref="B19:C19"/>
    <mergeCell ref="B2:R2"/>
    <mergeCell ref="B3:R3"/>
    <mergeCell ref="B6:R6"/>
    <mergeCell ref="L7:M8"/>
    <mergeCell ref="O7:P8"/>
    <mergeCell ref="R7:R9"/>
    <mergeCell ref="B7:D9"/>
    <mergeCell ref="F7:G8"/>
    <mergeCell ref="I7:J8"/>
  </mergeCells>
  <printOptions horizontalCentered="1"/>
  <pageMargins left="0.86614173228346458" right="0.98425196850393704" top="0.86614173228346458" bottom="0.94488188976377963" header="0.51181102362204722" footer="0.51181102362204722"/>
  <pageSetup scale="52" orientation="portrait" r:id="rId1"/>
  <headerFooter alignWithMargins="0">
    <oddFooter>&amp;F</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32FEA-16D7-4B38-8B38-A7B8DF11A547}">
  <dimension ref="A1:T78"/>
  <sheetViews>
    <sheetView view="pageBreakPreview" zoomScaleNormal="100" zoomScaleSheetLayoutView="100" workbookViewId="0">
      <selection activeCell="V26" sqref="V26"/>
    </sheetView>
  </sheetViews>
  <sheetFormatPr baseColWidth="10" defaultRowHeight="12.75"/>
  <cols>
    <col min="1" max="1" width="2.7109375" style="62" customWidth="1"/>
    <col min="2" max="2" width="5.7109375" style="62" customWidth="1"/>
    <col min="3" max="3" width="6.7109375" style="62" customWidth="1"/>
    <col min="4" max="4" width="12.7109375" style="62" customWidth="1"/>
    <col min="5" max="6" width="6.7109375" style="262" customWidth="1"/>
    <col min="7" max="7" width="0.42578125" style="262" customWidth="1"/>
    <col min="8" max="9" width="6.7109375" style="262" customWidth="1"/>
    <col min="10" max="10" width="0.42578125" style="262" customWidth="1"/>
    <col min="11" max="12" width="6.7109375" style="262" customWidth="1"/>
    <col min="13" max="13" width="0.42578125" style="262" customWidth="1"/>
    <col min="14" max="15" width="6.7109375" style="262" customWidth="1"/>
    <col min="16" max="16" width="0.42578125" style="262" customWidth="1"/>
    <col min="17" max="17" width="6.7109375" style="262" customWidth="1"/>
    <col min="18" max="16384" width="11.42578125" style="62"/>
  </cols>
  <sheetData>
    <row r="1" spans="1:20" ht="12.75" customHeight="1"/>
    <row r="2" spans="1:20" ht="12.75" customHeight="1"/>
    <row r="3" spans="1:20" ht="14.1" customHeight="1">
      <c r="B3" s="1552" t="s">
        <v>1051</v>
      </c>
      <c r="C3" s="1552"/>
      <c r="D3" s="1552"/>
      <c r="E3" s="1552"/>
      <c r="F3" s="1552"/>
      <c r="G3" s="1552"/>
      <c r="H3" s="1552"/>
      <c r="I3" s="1552"/>
      <c r="J3" s="1552"/>
      <c r="K3" s="1552"/>
      <c r="L3" s="1552"/>
      <c r="M3" s="1552"/>
      <c r="N3" s="1552"/>
      <c r="O3" s="1552"/>
      <c r="P3" s="1552"/>
      <c r="Q3" s="1552"/>
    </row>
    <row r="4" spans="1:20" ht="14.1" customHeight="1">
      <c r="B4" s="1552" t="s">
        <v>55</v>
      </c>
      <c r="C4" s="1552"/>
      <c r="D4" s="1552"/>
      <c r="E4" s="1552"/>
      <c r="F4" s="1552"/>
      <c r="G4" s="1552"/>
      <c r="H4" s="1552"/>
      <c r="I4" s="1552"/>
      <c r="J4" s="1552"/>
      <c r="K4" s="1552"/>
      <c r="L4" s="1552"/>
      <c r="M4" s="1552"/>
      <c r="N4" s="1552"/>
      <c r="O4" s="1552"/>
      <c r="P4" s="1552"/>
      <c r="Q4" s="1552"/>
    </row>
    <row r="5" spans="1:20" ht="6" customHeight="1">
      <c r="B5" s="399"/>
      <c r="C5" s="399"/>
      <c r="D5" s="399"/>
      <c r="E5" s="399"/>
      <c r="F5" s="399"/>
      <c r="G5" s="399"/>
      <c r="H5" s="399"/>
      <c r="I5" s="399"/>
      <c r="J5" s="399"/>
      <c r="K5" s="399"/>
      <c r="L5" s="399"/>
      <c r="M5" s="399"/>
      <c r="N5" s="399"/>
      <c r="O5" s="399"/>
      <c r="P5" s="399"/>
      <c r="Q5" s="399"/>
    </row>
    <row r="6" spans="1:20" ht="6" customHeight="1">
      <c r="A6" s="468"/>
      <c r="B6" s="106"/>
      <c r="C6" s="468"/>
      <c r="D6" s="468"/>
    </row>
    <row r="7" spans="1:20" ht="13.5" customHeight="1">
      <c r="B7" s="1618" t="s">
        <v>1050</v>
      </c>
      <c r="C7" s="1618"/>
      <c r="D7" s="1618"/>
      <c r="E7" s="1618"/>
      <c r="F7" s="1618"/>
      <c r="G7" s="1618"/>
      <c r="H7" s="1618"/>
      <c r="I7" s="1618"/>
      <c r="J7" s="1618"/>
      <c r="K7" s="1618"/>
      <c r="L7" s="1618"/>
      <c r="M7" s="1618"/>
      <c r="N7" s="1618"/>
      <c r="O7" s="1618"/>
      <c r="P7" s="1618"/>
      <c r="Q7" s="1618"/>
    </row>
    <row r="8" spans="1:20" ht="13.5" customHeight="1">
      <c r="B8" s="1619" t="s">
        <v>1049</v>
      </c>
      <c r="C8" s="1619"/>
      <c r="D8" s="98"/>
      <c r="E8" s="1616" t="s">
        <v>639</v>
      </c>
      <c r="F8" s="1616"/>
      <c r="G8" s="1418"/>
      <c r="H8" s="1620" t="s">
        <v>648</v>
      </c>
      <c r="I8" s="1620"/>
      <c r="J8" s="499"/>
      <c r="K8" s="1620" t="s">
        <v>664</v>
      </c>
      <c r="L8" s="1620"/>
      <c r="M8" s="499"/>
      <c r="N8" s="1622" t="s">
        <v>97</v>
      </c>
      <c r="O8" s="1622"/>
      <c r="P8" s="1115"/>
      <c r="Q8" s="1115"/>
    </row>
    <row r="9" spans="1:20" ht="13.5" customHeight="1">
      <c r="B9" s="1619"/>
      <c r="C9" s="1619"/>
      <c r="D9" s="98"/>
      <c r="E9" s="1617"/>
      <c r="F9" s="1617"/>
      <c r="G9" s="1418"/>
      <c r="H9" s="1621"/>
      <c r="I9" s="1621"/>
      <c r="J9" s="499"/>
      <c r="K9" s="1621"/>
      <c r="L9" s="1621"/>
      <c r="M9" s="499"/>
      <c r="N9" s="1621"/>
      <c r="O9" s="1621"/>
      <c r="P9" s="1115"/>
      <c r="Q9" s="1620" t="s">
        <v>6</v>
      </c>
    </row>
    <row r="10" spans="1:20" ht="12" customHeight="1">
      <c r="B10" s="1617"/>
      <c r="C10" s="1617"/>
      <c r="D10" s="163"/>
      <c r="E10" s="500" t="s">
        <v>29</v>
      </c>
      <c r="F10" s="500" t="s">
        <v>30</v>
      </c>
      <c r="G10" s="500"/>
      <c r="H10" s="498" t="s">
        <v>29</v>
      </c>
      <c r="I10" s="498" t="s">
        <v>30</v>
      </c>
      <c r="J10" s="498"/>
      <c r="K10" s="498" t="s">
        <v>29</v>
      </c>
      <c r="L10" s="498" t="s">
        <v>30</v>
      </c>
      <c r="M10" s="498"/>
      <c r="N10" s="498" t="s">
        <v>29</v>
      </c>
      <c r="O10" s="498" t="s">
        <v>30</v>
      </c>
      <c r="P10" s="498"/>
      <c r="Q10" s="1621"/>
    </row>
    <row r="11" spans="1:20" ht="24.75" customHeight="1">
      <c r="B11" s="98" t="s">
        <v>1048</v>
      </c>
      <c r="C11" s="98"/>
      <c r="D11" s="98"/>
      <c r="E11" s="1417">
        <v>1492</v>
      </c>
      <c r="F11" s="1417">
        <v>329</v>
      </c>
      <c r="G11" s="1417"/>
      <c r="H11" s="1415">
        <v>1073</v>
      </c>
      <c r="I11" s="1415">
        <v>640</v>
      </c>
      <c r="J11" s="1415"/>
      <c r="K11" s="1415">
        <v>473</v>
      </c>
      <c r="L11" s="1415">
        <v>160</v>
      </c>
      <c r="M11" s="1415"/>
      <c r="N11" s="1415">
        <f t="shared" ref="N11:O13" si="0">SUM(E11+H11+K11)</f>
        <v>3038</v>
      </c>
      <c r="O11" s="1415">
        <f t="shared" si="0"/>
        <v>1129</v>
      </c>
      <c r="P11" s="1415"/>
      <c r="Q11" s="1042">
        <f>SUM(N11:O11)</f>
        <v>4167</v>
      </c>
      <c r="R11" s="1">
        <f>SUM(E11:F11)</f>
        <v>1821</v>
      </c>
      <c r="S11" s="1">
        <f>SUM(H11:I11)</f>
        <v>1713</v>
      </c>
      <c r="T11" s="1">
        <f>SUM(J11:L11)</f>
        <v>633</v>
      </c>
    </row>
    <row r="12" spans="1:20" ht="24.75" customHeight="1">
      <c r="B12" s="98" t="s">
        <v>1047</v>
      </c>
      <c r="C12" s="98"/>
      <c r="D12" s="98"/>
      <c r="E12" s="1416">
        <v>197</v>
      </c>
      <c r="F12" s="1416">
        <v>10</v>
      </c>
      <c r="G12" s="1416"/>
      <c r="H12" s="91">
        <v>1</v>
      </c>
      <c r="I12" s="91">
        <v>0</v>
      </c>
      <c r="J12" s="91"/>
      <c r="K12" s="91">
        <v>12</v>
      </c>
      <c r="L12" s="91">
        <v>0</v>
      </c>
      <c r="M12" s="91"/>
      <c r="N12" s="1415">
        <f t="shared" si="0"/>
        <v>210</v>
      </c>
      <c r="O12" s="1415">
        <f t="shared" si="0"/>
        <v>10</v>
      </c>
      <c r="P12" s="91"/>
      <c r="Q12" s="1042">
        <f>SUM(N12:O12)</f>
        <v>220</v>
      </c>
      <c r="R12" s="1">
        <f>SUM(E12:F12)</f>
        <v>207</v>
      </c>
      <c r="S12" s="1">
        <f>SUM(H12:I12)</f>
        <v>1</v>
      </c>
      <c r="T12" s="1">
        <f>SUM(J12:L12)</f>
        <v>12</v>
      </c>
    </row>
    <row r="13" spans="1:20" ht="24.75" customHeight="1">
      <c r="B13" s="98" t="s">
        <v>1046</v>
      </c>
      <c r="C13" s="98"/>
      <c r="D13" s="98"/>
      <c r="E13" s="1416">
        <v>1265</v>
      </c>
      <c r="F13" s="1416">
        <v>381</v>
      </c>
      <c r="G13" s="1416"/>
      <c r="H13" s="1415">
        <v>892</v>
      </c>
      <c r="I13" s="1415">
        <v>1069</v>
      </c>
      <c r="J13" s="91"/>
      <c r="K13" s="91">
        <v>321</v>
      </c>
      <c r="L13" s="91">
        <v>88</v>
      </c>
      <c r="M13" s="91"/>
      <c r="N13" s="1415">
        <f t="shared" si="0"/>
        <v>2478</v>
      </c>
      <c r="O13" s="1415">
        <f t="shared" si="0"/>
        <v>1538</v>
      </c>
      <c r="P13" s="91"/>
      <c r="Q13" s="1042">
        <f>SUM(N13:O13)</f>
        <v>4016</v>
      </c>
      <c r="R13" s="1">
        <f>SUM(E13:F13)</f>
        <v>1646</v>
      </c>
      <c r="S13" s="1">
        <f>SUM(H13:I13)</f>
        <v>1961</v>
      </c>
      <c r="T13" s="1">
        <f>SUM(J13:L13)</f>
        <v>409</v>
      </c>
    </row>
    <row r="14" spans="1:20" ht="3.75" customHeight="1">
      <c r="B14" s="98"/>
      <c r="C14" s="98"/>
      <c r="D14" s="98"/>
      <c r="E14" s="1414"/>
      <c r="F14" s="1414"/>
      <c r="G14" s="1414"/>
      <c r="H14" s="910"/>
      <c r="I14" s="910"/>
      <c r="J14" s="910"/>
      <c r="K14" s="910"/>
      <c r="L14" s="910"/>
      <c r="M14" s="910"/>
      <c r="N14" s="1413"/>
      <c r="O14" s="1413"/>
      <c r="P14" s="910"/>
      <c r="Q14" s="1412"/>
    </row>
    <row r="15" spans="1:20" ht="13.5" customHeight="1">
      <c r="B15" s="1614" t="s">
        <v>6</v>
      </c>
      <c r="C15" s="1614"/>
      <c r="D15" s="1614"/>
      <c r="E15" s="1411">
        <f>SUM(E11:E13)</f>
        <v>2954</v>
      </c>
      <c r="F15" s="1411">
        <f>SUM(F11:F13)</f>
        <v>720</v>
      </c>
      <c r="G15" s="1411"/>
      <c r="H15" s="1411">
        <f>SUM(H11:H13)</f>
        <v>1966</v>
      </c>
      <c r="I15" s="1411">
        <f>SUM(I11:I13)</f>
        <v>1709</v>
      </c>
      <c r="J15" s="1411"/>
      <c r="K15" s="1411">
        <f>SUM(K11:K13)</f>
        <v>806</v>
      </c>
      <c r="L15" s="1411">
        <f>SUM(L11:L13)</f>
        <v>248</v>
      </c>
      <c r="M15" s="1411"/>
      <c r="N15" s="1411">
        <f>SUM(N11:N13)</f>
        <v>5726</v>
      </c>
      <c r="O15" s="1411">
        <f>SUM(O11:O13)</f>
        <v>2677</v>
      </c>
      <c r="P15" s="1411"/>
      <c r="Q15" s="1411">
        <f>SUM(Q11:Q13)</f>
        <v>8403</v>
      </c>
    </row>
    <row r="16" spans="1:20" ht="13.5" customHeight="1">
      <c r="B16" s="1422"/>
      <c r="C16" s="1422"/>
      <c r="D16" s="1422"/>
      <c r="E16" s="1421"/>
      <c r="F16" s="1421"/>
      <c r="G16" s="1421"/>
      <c r="H16" s="1421"/>
      <c r="I16" s="1421"/>
      <c r="J16" s="1421"/>
      <c r="K16" s="1421"/>
      <c r="L16" s="1421"/>
      <c r="M16" s="1421"/>
      <c r="N16" s="1421"/>
      <c r="O16" s="1421"/>
      <c r="P16" s="1421"/>
      <c r="Q16" s="1421"/>
    </row>
    <row r="17" spans="2:17" ht="13.5" customHeight="1">
      <c r="B17" s="1422"/>
      <c r="C17" s="1422"/>
      <c r="D17" s="1422"/>
      <c r="E17" s="1421"/>
      <c r="F17" s="1421"/>
      <c r="G17" s="1421"/>
      <c r="H17" s="1421"/>
      <c r="I17" s="1421"/>
      <c r="J17" s="1421"/>
      <c r="K17" s="1421"/>
      <c r="L17" s="1421"/>
      <c r="M17" s="1421"/>
      <c r="N17" s="1421"/>
      <c r="O17" s="1421"/>
      <c r="P17" s="1421"/>
      <c r="Q17" s="1421"/>
    </row>
    <row r="18" spans="2:17" ht="13.5" customHeight="1">
      <c r="B18" s="1422"/>
      <c r="C18" s="1422"/>
      <c r="D18" s="1422"/>
      <c r="E18" s="1421"/>
      <c r="F18" s="1421"/>
      <c r="G18" s="1421"/>
      <c r="H18" s="1421"/>
      <c r="I18" s="1421"/>
      <c r="J18" s="1421"/>
      <c r="K18" s="1421"/>
      <c r="L18" s="1421"/>
      <c r="M18" s="1421"/>
      <c r="N18" s="1421"/>
      <c r="O18" s="1421"/>
      <c r="P18" s="1421"/>
      <c r="Q18" s="1421"/>
    </row>
    <row r="19" spans="2:17" ht="11.25" customHeight="1">
      <c r="C19" s="98"/>
      <c r="D19" s="98"/>
      <c r="E19" s="91"/>
      <c r="F19" s="91"/>
      <c r="G19" s="91"/>
      <c r="H19" s="91"/>
      <c r="I19" s="91"/>
      <c r="J19" s="91"/>
      <c r="K19" s="91"/>
      <c r="L19" s="91"/>
      <c r="M19" s="91"/>
      <c r="N19" s="91"/>
      <c r="O19" s="91"/>
      <c r="P19" s="91"/>
      <c r="Q19" s="91"/>
    </row>
    <row r="20" spans="2:17" ht="11.1" customHeight="1">
      <c r="B20" s="1041"/>
      <c r="C20" s="582"/>
      <c r="D20" s="582"/>
      <c r="E20" s="572"/>
      <c r="F20" s="572"/>
      <c r="G20" s="572"/>
      <c r="H20" s="572"/>
      <c r="I20" s="572"/>
      <c r="J20" s="572"/>
      <c r="K20" s="572"/>
      <c r="L20" s="572"/>
      <c r="M20" s="572"/>
      <c r="N20" s="572"/>
      <c r="O20" s="572"/>
      <c r="P20" s="572"/>
    </row>
    <row r="21" spans="2:17" ht="11.1" customHeight="1"/>
    <row r="22" spans="2:17" ht="11.1" customHeight="1"/>
    <row r="23" spans="2:17" ht="12.75" customHeight="1">
      <c r="J23" s="1415"/>
    </row>
    <row r="24" spans="2:17" ht="12.75" customHeight="1">
      <c r="J24" s="91"/>
    </row>
    <row r="25" spans="2:17" ht="9.75" customHeight="1">
      <c r="J25" s="91"/>
    </row>
    <row r="26" spans="2:17" ht="9.75" customHeight="1">
      <c r="J26" s="91"/>
    </row>
    <row r="27" spans="2:17" ht="12.75" customHeight="1">
      <c r="J27" s="91"/>
      <c r="Q27" s="428"/>
    </row>
    <row r="28" spans="2:17" ht="12.75" customHeight="1">
      <c r="J28" s="91"/>
      <c r="Q28" s="428"/>
    </row>
    <row r="29" spans="2:17" ht="12.75" customHeight="1">
      <c r="J29" s="91"/>
    </row>
    <row r="30" spans="2:17" ht="12.75" customHeight="1">
      <c r="J30" s="91"/>
      <c r="Q30" s="1420"/>
    </row>
    <row r="31" spans="2:17" ht="12.75" customHeight="1">
      <c r="J31" s="1415"/>
      <c r="Q31" s="1420"/>
    </row>
    <row r="32" spans="2:17" ht="12.75" customHeight="1">
      <c r="J32" s="91"/>
      <c r="Q32" s="1420"/>
    </row>
    <row r="33" spans="2:17" ht="15" customHeight="1">
      <c r="J33" s="91"/>
      <c r="Q33" s="1420"/>
    </row>
    <row r="34" spans="2:17" ht="12.75" customHeight="1">
      <c r="Q34" s="1420"/>
    </row>
    <row r="35" spans="2:17" ht="12.75" customHeight="1">
      <c r="Q35" s="1420"/>
    </row>
    <row r="36" spans="2:17" ht="12.75" customHeight="1"/>
    <row r="37" spans="2:17" ht="15" customHeight="1"/>
    <row r="38" spans="2:17" ht="12.75" customHeight="1"/>
    <row r="39" spans="2:17" ht="12.75" customHeight="1"/>
    <row r="40" spans="2:17" ht="15" customHeight="1"/>
    <row r="41" spans="2:17" ht="15" customHeight="1"/>
    <row r="42" spans="2:17" ht="15" customHeight="1">
      <c r="B42" s="564"/>
    </row>
    <row r="43" spans="2:17" ht="15" customHeight="1">
      <c r="B43" s="98" t="s">
        <v>182</v>
      </c>
    </row>
    <row r="44" spans="2:17" ht="15" customHeight="1"/>
    <row r="45" spans="2:17" ht="12.75" customHeight="1"/>
    <row r="46" spans="2:17" ht="12.75" customHeight="1">
      <c r="B46" s="1117"/>
    </row>
    <row r="47" spans="2:17" ht="12.75" customHeight="1"/>
    <row r="48" spans="2:17" ht="12.75" customHeight="1"/>
    <row r="49" spans="5:17" ht="12.75" customHeight="1"/>
    <row r="50" spans="5:17" s="1116" customFormat="1" ht="14.1" customHeight="1">
      <c r="E50" s="1419"/>
      <c r="F50" s="1419"/>
      <c r="G50" s="1419"/>
      <c r="H50" s="1419"/>
      <c r="I50" s="1419"/>
      <c r="J50" s="1419"/>
      <c r="K50" s="1419"/>
      <c r="L50" s="1419"/>
      <c r="M50" s="1419"/>
      <c r="N50" s="1419"/>
      <c r="O50" s="1419"/>
      <c r="P50" s="1419"/>
      <c r="Q50" s="1419"/>
    </row>
    <row r="51" spans="5:17" ht="12.75" customHeight="1"/>
    <row r="52" spans="5:17" ht="12.75" customHeight="1"/>
    <row r="53" spans="5:17" ht="12.75" customHeight="1"/>
    <row r="54" spans="5:17" ht="12.75" customHeight="1"/>
    <row r="55" spans="5:17" ht="12.75" customHeight="1"/>
    <row r="56" spans="5:17" ht="12.75" customHeight="1"/>
    <row r="57" spans="5:17" ht="12.75" customHeight="1"/>
    <row r="58" spans="5:17" ht="12.75" customHeight="1"/>
    <row r="59" spans="5:17" ht="12.75" customHeight="1"/>
    <row r="60" spans="5:17" ht="12.75" customHeight="1"/>
    <row r="61" spans="5:17" ht="12.75" customHeight="1"/>
    <row r="62" spans="5:17" ht="12.75" customHeight="1"/>
    <row r="63" spans="5:17" ht="12.75" customHeight="1"/>
    <row r="70" spans="2:17">
      <c r="Q70" s="153"/>
    </row>
    <row r="71" spans="2:17">
      <c r="B71" s="1298"/>
      <c r="C71" s="1117"/>
      <c r="D71" s="1117"/>
      <c r="E71" s="1126"/>
      <c r="F71" s="1126"/>
      <c r="G71" s="1126"/>
      <c r="H71" s="1126"/>
      <c r="I71" s="1126"/>
      <c r="J71" s="1126"/>
    </row>
    <row r="72" spans="2:17" ht="9.75" customHeight="1">
      <c r="B72" s="1294"/>
      <c r="E72" s="1126"/>
      <c r="F72" s="1126"/>
      <c r="G72" s="1126"/>
      <c r="H72" s="1126"/>
      <c r="I72" s="1126"/>
      <c r="J72" s="1126"/>
    </row>
    <row r="73" spans="2:17" ht="11.1" customHeight="1">
      <c r="C73" s="582"/>
      <c r="D73" s="582"/>
      <c r="E73" s="1126"/>
      <c r="F73" s="1126"/>
      <c r="G73" s="1126"/>
      <c r="H73" s="1126"/>
      <c r="I73" s="1126"/>
      <c r="J73" s="1126"/>
    </row>
    <row r="74" spans="2:17" ht="11.1" customHeight="1">
      <c r="C74" s="582"/>
      <c r="D74" s="582"/>
      <c r="E74" s="1126"/>
      <c r="F74" s="1126"/>
      <c r="G74" s="1126"/>
      <c r="H74" s="1126"/>
      <c r="I74" s="1126"/>
      <c r="J74" s="1126"/>
    </row>
    <row r="75" spans="2:17" ht="11.1" customHeight="1"/>
    <row r="76" spans="2:17" ht="11.1" customHeight="1"/>
    <row r="77" spans="2:17" ht="11.1" customHeight="1"/>
    <row r="78" spans="2:17" ht="11.1" customHeight="1"/>
  </sheetData>
  <mergeCells count="10">
    <mergeCell ref="B15:D15"/>
    <mergeCell ref="E8:F9"/>
    <mergeCell ref="B7:Q7"/>
    <mergeCell ref="B3:Q3"/>
    <mergeCell ref="B4:Q4"/>
    <mergeCell ref="B8:C10"/>
    <mergeCell ref="H8:I9"/>
    <mergeCell ref="K8:L9"/>
    <mergeCell ref="N8:O9"/>
    <mergeCell ref="Q9:Q10"/>
  </mergeCells>
  <printOptions horizontalCentered="1"/>
  <pageMargins left="0.86614173228346458" right="0.98425196850393704" top="0.86614173228346458" bottom="0.94488188976377963" header="0.51181102362204722" footer="0.51181102362204722"/>
  <pageSetup scale="89" orientation="portrait" r:id="rId1"/>
  <headerFooter alignWithMargins="0">
    <oddFooter>&amp;F</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21553-48D6-449D-B198-0D60DBABB698}">
  <dimension ref="A1:T75"/>
  <sheetViews>
    <sheetView view="pageBreakPreview" zoomScaleNormal="100" zoomScaleSheetLayoutView="100" workbookViewId="0">
      <selection activeCell="S11" sqref="S11"/>
    </sheetView>
  </sheetViews>
  <sheetFormatPr baseColWidth="10" defaultRowHeight="12.75"/>
  <cols>
    <col min="1" max="1" width="2.7109375" style="62" customWidth="1"/>
    <col min="2" max="2" width="5.7109375" style="62" customWidth="1"/>
    <col min="3" max="3" width="6.7109375" style="62" customWidth="1"/>
    <col min="4" max="4" width="10.7109375" style="62" customWidth="1"/>
    <col min="5" max="6" width="6.7109375" style="62" customWidth="1"/>
    <col min="7" max="7" width="0.42578125" style="62" customWidth="1"/>
    <col min="8" max="9" width="6.7109375" style="62" customWidth="1"/>
    <col min="10" max="10" width="0.42578125" style="62" customWidth="1"/>
    <col min="11" max="12" width="6.7109375" style="62" customWidth="1"/>
    <col min="13" max="13" width="0.42578125" style="62" customWidth="1"/>
    <col min="14" max="15" width="6.7109375" style="62" customWidth="1"/>
    <col min="16" max="16" width="0.42578125" style="62" customWidth="1"/>
    <col min="17" max="17" width="6.7109375" style="442" customWidth="1"/>
    <col min="18" max="16384" width="11.42578125" style="62"/>
  </cols>
  <sheetData>
    <row r="1" spans="1:20" ht="12.75" customHeight="1"/>
    <row r="2" spans="1:20" ht="12.75" customHeight="1"/>
    <row r="3" spans="1:20" ht="14.1" customHeight="1">
      <c r="B3" s="1552" t="s">
        <v>1051</v>
      </c>
      <c r="C3" s="1552"/>
      <c r="D3" s="1552"/>
      <c r="E3" s="1552"/>
      <c r="F3" s="1552"/>
      <c r="G3" s="1552"/>
      <c r="H3" s="1552"/>
      <c r="I3" s="1552"/>
      <c r="J3" s="1552"/>
      <c r="K3" s="1552"/>
      <c r="L3" s="1552"/>
      <c r="M3" s="1552"/>
      <c r="N3" s="1552"/>
      <c r="O3" s="1552"/>
      <c r="P3" s="1552"/>
      <c r="Q3" s="1552"/>
    </row>
    <row r="4" spans="1:20" ht="14.1" customHeight="1">
      <c r="B4" s="1552" t="s">
        <v>74</v>
      </c>
      <c r="C4" s="1552"/>
      <c r="D4" s="1552"/>
      <c r="E4" s="1552"/>
      <c r="F4" s="1552"/>
      <c r="G4" s="1552"/>
      <c r="H4" s="1552"/>
      <c r="I4" s="1552"/>
      <c r="J4" s="1552"/>
      <c r="K4" s="1552"/>
      <c r="L4" s="1552"/>
      <c r="M4" s="1552"/>
      <c r="N4" s="1552"/>
      <c r="O4" s="1552"/>
      <c r="P4" s="1552"/>
      <c r="Q4" s="1552"/>
    </row>
    <row r="5" spans="1:20" ht="6" customHeight="1">
      <c r="B5" s="399"/>
      <c r="C5" s="399"/>
      <c r="D5" s="399"/>
      <c r="E5" s="399"/>
      <c r="F5" s="399"/>
      <c r="G5" s="399"/>
      <c r="H5" s="442"/>
      <c r="I5" s="442"/>
      <c r="J5" s="442"/>
      <c r="K5" s="442"/>
      <c r="L5" s="442"/>
      <c r="M5" s="442"/>
      <c r="N5" s="442"/>
      <c r="O5" s="442"/>
      <c r="P5" s="442"/>
    </row>
    <row r="6" spans="1:20" ht="6" customHeight="1">
      <c r="A6" s="468"/>
      <c r="B6" s="106"/>
      <c r="C6" s="468"/>
      <c r="D6" s="468"/>
      <c r="E6" s="468"/>
      <c r="F6" s="468"/>
      <c r="G6" s="468"/>
    </row>
    <row r="7" spans="1:20" ht="13.5" customHeight="1">
      <c r="B7" s="1618" t="s">
        <v>1050</v>
      </c>
      <c r="C7" s="1618"/>
      <c r="D7" s="1618"/>
      <c r="E7" s="1618"/>
      <c r="F7" s="1618"/>
      <c r="G7" s="1618"/>
      <c r="H7" s="1618"/>
      <c r="I7" s="1618"/>
      <c r="J7" s="1618"/>
      <c r="K7" s="1618"/>
      <c r="L7" s="1618"/>
      <c r="M7" s="1618"/>
      <c r="N7" s="1618"/>
      <c r="O7" s="1618"/>
      <c r="P7" s="1618"/>
      <c r="Q7" s="1618"/>
    </row>
    <row r="8" spans="1:20" ht="13.5" customHeight="1">
      <c r="B8" s="1619" t="s">
        <v>1049</v>
      </c>
      <c r="C8" s="1619"/>
      <c r="D8" s="98"/>
      <c r="E8" s="1619" t="s">
        <v>639</v>
      </c>
      <c r="F8" s="1619"/>
      <c r="G8" s="1418"/>
      <c r="H8" s="1620" t="s">
        <v>648</v>
      </c>
      <c r="I8" s="1620"/>
      <c r="J8" s="499"/>
      <c r="K8" s="1620" t="s">
        <v>664</v>
      </c>
      <c r="L8" s="1620"/>
      <c r="M8" s="499"/>
      <c r="N8" s="1622" t="s">
        <v>97</v>
      </c>
      <c r="O8" s="1622"/>
      <c r="P8" s="1115"/>
      <c r="Q8" s="1115"/>
    </row>
    <row r="9" spans="1:20" ht="13.5" customHeight="1">
      <c r="B9" s="1619"/>
      <c r="C9" s="1619"/>
      <c r="D9" s="98"/>
      <c r="E9" s="1617"/>
      <c r="F9" s="1617"/>
      <c r="G9" s="1418"/>
      <c r="H9" s="1621"/>
      <c r="I9" s="1621"/>
      <c r="J9" s="499"/>
      <c r="K9" s="1621"/>
      <c r="L9" s="1621"/>
      <c r="M9" s="499"/>
      <c r="N9" s="1621"/>
      <c r="O9" s="1621"/>
      <c r="P9" s="1115"/>
      <c r="Q9" s="1620" t="s">
        <v>6</v>
      </c>
    </row>
    <row r="10" spans="1:20" ht="12" customHeight="1">
      <c r="B10" s="1617"/>
      <c r="C10" s="1617"/>
      <c r="D10" s="163"/>
      <c r="E10" s="500" t="s">
        <v>29</v>
      </c>
      <c r="F10" s="500" t="s">
        <v>30</v>
      </c>
      <c r="G10" s="500"/>
      <c r="H10" s="498" t="s">
        <v>29</v>
      </c>
      <c r="I10" s="498" t="s">
        <v>30</v>
      </c>
      <c r="J10" s="498"/>
      <c r="K10" s="498" t="s">
        <v>29</v>
      </c>
      <c r="L10" s="498" t="s">
        <v>30</v>
      </c>
      <c r="M10" s="498"/>
      <c r="N10" s="498" t="s">
        <v>29</v>
      </c>
      <c r="O10" s="498" t="s">
        <v>30</v>
      </c>
      <c r="P10" s="498"/>
      <c r="Q10" s="1621"/>
    </row>
    <row r="11" spans="1:20" ht="24.75" customHeight="1">
      <c r="B11" s="98" t="s">
        <v>1048</v>
      </c>
      <c r="C11" s="98"/>
      <c r="D11" s="98"/>
      <c r="E11" s="1417">
        <v>1891</v>
      </c>
      <c r="F11" s="1417">
        <v>251</v>
      </c>
      <c r="G11" s="1417"/>
      <c r="H11" s="1415">
        <v>1279</v>
      </c>
      <c r="I11" s="1415">
        <v>475</v>
      </c>
      <c r="J11" s="1415"/>
      <c r="K11" s="1415">
        <v>415</v>
      </c>
      <c r="L11" s="1415">
        <v>124</v>
      </c>
      <c r="M11" s="1415"/>
      <c r="N11" s="1415">
        <f t="shared" ref="N11:O13" si="0">SUM(E11+H11+K11)</f>
        <v>3585</v>
      </c>
      <c r="O11" s="1415">
        <f t="shared" si="0"/>
        <v>850</v>
      </c>
      <c r="P11" s="1415"/>
      <c r="Q11" s="1042">
        <f>SUM(N11:O11)</f>
        <v>4435</v>
      </c>
      <c r="R11" s="1">
        <f>SUM(E11:F11)</f>
        <v>2142</v>
      </c>
      <c r="S11" s="1">
        <f>SUM(H11:I11)</f>
        <v>1754</v>
      </c>
      <c r="T11" s="62">
        <f>SUM(J11:L11)</f>
        <v>539</v>
      </c>
    </row>
    <row r="12" spans="1:20" ht="24.75" customHeight="1">
      <c r="B12" s="98" t="s">
        <v>1047</v>
      </c>
      <c r="C12" s="98"/>
      <c r="D12" s="98"/>
      <c r="E12" s="1416">
        <v>229</v>
      </c>
      <c r="F12" s="1416">
        <v>7</v>
      </c>
      <c r="G12" s="1416"/>
      <c r="H12" s="91">
        <v>8</v>
      </c>
      <c r="I12" s="91">
        <v>0</v>
      </c>
      <c r="J12" s="91"/>
      <c r="K12" s="91">
        <v>11</v>
      </c>
      <c r="L12" s="91">
        <v>0</v>
      </c>
      <c r="M12" s="91"/>
      <c r="N12" s="1415">
        <f t="shared" si="0"/>
        <v>248</v>
      </c>
      <c r="O12" s="1415">
        <f t="shared" si="0"/>
        <v>7</v>
      </c>
      <c r="P12" s="91"/>
      <c r="Q12" s="1042">
        <f>SUM(N12:O12)</f>
        <v>255</v>
      </c>
      <c r="R12" s="1">
        <f>SUM(E12:F12)</f>
        <v>236</v>
      </c>
      <c r="S12" s="62">
        <f>SUM(H12:I12)</f>
        <v>8</v>
      </c>
      <c r="T12" s="62">
        <f>SUM(J12:L12)</f>
        <v>11</v>
      </c>
    </row>
    <row r="13" spans="1:20" ht="24.75" customHeight="1">
      <c r="B13" s="98" t="s">
        <v>1046</v>
      </c>
      <c r="C13" s="98"/>
      <c r="D13" s="98"/>
      <c r="E13" s="1416">
        <v>1437</v>
      </c>
      <c r="F13" s="1416">
        <v>268</v>
      </c>
      <c r="G13" s="1416"/>
      <c r="H13" s="91">
        <v>968</v>
      </c>
      <c r="I13" s="91">
        <v>1141</v>
      </c>
      <c r="J13" s="91"/>
      <c r="K13" s="91">
        <v>381</v>
      </c>
      <c r="L13" s="91">
        <v>67</v>
      </c>
      <c r="M13" s="91"/>
      <c r="N13" s="1415">
        <f t="shared" si="0"/>
        <v>2786</v>
      </c>
      <c r="O13" s="1415">
        <f t="shared" si="0"/>
        <v>1476</v>
      </c>
      <c r="P13" s="91"/>
      <c r="Q13" s="1042">
        <f>SUM(N13:O13)</f>
        <v>4262</v>
      </c>
      <c r="R13" s="1">
        <f>SUM(E13:F13)</f>
        <v>1705</v>
      </c>
      <c r="S13" s="1">
        <f>SUM(H13:I13)</f>
        <v>2109</v>
      </c>
      <c r="T13" s="62">
        <f>SUM(J13:L13)</f>
        <v>448</v>
      </c>
    </row>
    <row r="14" spans="1:20" ht="3.75" customHeight="1">
      <c r="B14" s="98"/>
      <c r="C14" s="98"/>
      <c r="D14" s="98"/>
      <c r="E14" s="1414"/>
      <c r="F14" s="1414"/>
      <c r="G14" s="1414"/>
      <c r="H14" s="910"/>
      <c r="I14" s="910"/>
      <c r="J14" s="910"/>
      <c r="K14" s="910"/>
      <c r="L14" s="910"/>
      <c r="M14" s="910"/>
      <c r="N14" s="1413"/>
      <c r="O14" s="1413"/>
      <c r="P14" s="910"/>
      <c r="Q14" s="1412"/>
    </row>
    <row r="15" spans="1:20" ht="13.5" customHeight="1">
      <c r="B15" s="1614" t="s">
        <v>6</v>
      </c>
      <c r="C15" s="1614"/>
      <c r="D15" s="1614"/>
      <c r="E15" s="1411">
        <f>SUM(E11:E13)</f>
        <v>3557</v>
      </c>
      <c r="F15" s="1411">
        <f>SUM(F11:F13)</f>
        <v>526</v>
      </c>
      <c r="G15" s="1411"/>
      <c r="H15" s="1411">
        <f>SUM(H11:H13)</f>
        <v>2255</v>
      </c>
      <c r="I15" s="1411">
        <f>SUM(I11:I13)</f>
        <v>1616</v>
      </c>
      <c r="J15" s="1411"/>
      <c r="K15" s="1411">
        <f>SUM(K11:K13)</f>
        <v>807</v>
      </c>
      <c r="L15" s="1411">
        <f>SUM(L11:L13)</f>
        <v>191</v>
      </c>
      <c r="M15" s="1411"/>
      <c r="N15" s="1411">
        <f>SUM(N11:N13)</f>
        <v>6619</v>
      </c>
      <c r="O15" s="1411">
        <f>SUM(O11:O13)</f>
        <v>2333</v>
      </c>
      <c r="P15" s="1411"/>
      <c r="Q15" s="1411">
        <f>SUM(Q11:Q13)</f>
        <v>8952</v>
      </c>
    </row>
    <row r="16" spans="1:20" ht="11.1" customHeight="1">
      <c r="C16" s="582"/>
      <c r="D16" s="582"/>
      <c r="E16" s="582"/>
      <c r="F16" s="582"/>
      <c r="G16" s="582"/>
      <c r="H16" s="582"/>
      <c r="I16" s="582"/>
      <c r="J16" s="582"/>
      <c r="K16" s="582"/>
      <c r="L16" s="582"/>
      <c r="M16" s="582"/>
      <c r="N16" s="582"/>
      <c r="O16" s="582"/>
      <c r="P16" s="582"/>
      <c r="Q16" s="1117"/>
    </row>
    <row r="17" spans="2:17" ht="11.1" customHeight="1">
      <c r="B17" s="1041"/>
      <c r="C17" s="582"/>
      <c r="D17" s="582"/>
      <c r="E17" s="582"/>
      <c r="F17" s="582"/>
      <c r="G17" s="582"/>
      <c r="H17" s="582"/>
      <c r="I17" s="582"/>
      <c r="J17" s="582"/>
      <c r="K17" s="582"/>
      <c r="L17" s="582"/>
      <c r="M17" s="582"/>
      <c r="N17" s="582"/>
      <c r="O17" s="582"/>
      <c r="P17" s="582"/>
      <c r="Q17" s="1117"/>
    </row>
    <row r="18" spans="2:17" ht="11.1" customHeight="1"/>
    <row r="19" spans="2:17" ht="11.1" customHeight="1"/>
    <row r="20" spans="2:17" ht="12.75" customHeight="1"/>
    <row r="21" spans="2:17" ht="12.75" customHeight="1"/>
    <row r="22" spans="2:17" ht="9.75" customHeight="1"/>
    <row r="23" spans="2:17" ht="9.75" customHeight="1"/>
    <row r="24" spans="2:17" ht="12.75" customHeight="1"/>
    <row r="25" spans="2:17" ht="12.75" customHeight="1"/>
    <row r="26" spans="2:17" ht="12.75" customHeight="1"/>
    <row r="27" spans="2:17" ht="12.75" customHeight="1"/>
    <row r="28" spans="2:17" ht="12.75" customHeight="1"/>
    <row r="29" spans="2:17" ht="12.75" customHeight="1"/>
    <row r="30" spans="2:17" ht="15" customHeight="1"/>
    <row r="31" spans="2:17" ht="12.75" customHeight="1"/>
    <row r="32" spans="2:17" ht="12.75" customHeight="1"/>
    <row r="33" spans="2:2" ht="12.75" customHeight="1"/>
    <row r="34" spans="2:2" ht="15" customHeight="1"/>
    <row r="35" spans="2:2" ht="12.75" customHeight="1"/>
    <row r="36" spans="2:2" ht="12.75" customHeight="1"/>
    <row r="37" spans="2:2" ht="15" customHeight="1"/>
    <row r="38" spans="2:2" ht="15" customHeight="1"/>
    <row r="39" spans="2:2" ht="15" customHeight="1">
      <c r="B39" s="564"/>
    </row>
    <row r="40" spans="2:2" ht="15" customHeight="1"/>
    <row r="41" spans="2:2" ht="15" customHeight="1">
      <c r="B41" s="377"/>
    </row>
    <row r="42" spans="2:2" ht="12.75" customHeight="1"/>
    <row r="43" spans="2:2" ht="15" customHeight="1">
      <c r="B43" s="377" t="s">
        <v>1045</v>
      </c>
    </row>
    <row r="44" spans="2:2" ht="12.75" customHeight="1"/>
    <row r="45" spans="2:2" ht="12.75" customHeight="1"/>
    <row r="46" spans="2:2" ht="12.75" customHeight="1"/>
    <row r="47" spans="2:2" s="1116" customFormat="1" ht="14.1" customHeight="1"/>
    <row r="48" spans="2:2"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8" spans="2:17">
      <c r="B68" s="1298"/>
      <c r="C68" s="1117"/>
      <c r="D68" s="1117"/>
      <c r="E68" s="1294"/>
      <c r="F68" s="1294"/>
      <c r="G68" s="1294"/>
      <c r="H68" s="1294"/>
      <c r="I68" s="1294"/>
      <c r="J68" s="1294"/>
      <c r="K68" s="1294"/>
      <c r="L68" s="1294"/>
      <c r="M68" s="1294"/>
      <c r="N68" s="1294"/>
      <c r="O68" s="1294"/>
      <c r="P68" s="1294"/>
      <c r="Q68" s="1294"/>
    </row>
    <row r="69" spans="2:17" ht="9.75" customHeight="1">
      <c r="B69" s="1294"/>
      <c r="E69" s="1294"/>
      <c r="F69" s="1294"/>
      <c r="G69" s="1294"/>
      <c r="H69" s="1294"/>
      <c r="I69" s="1294"/>
      <c r="J69" s="1294"/>
      <c r="K69" s="1294"/>
      <c r="L69" s="1294"/>
      <c r="M69" s="1294"/>
      <c r="N69" s="1294"/>
      <c r="O69" s="1294"/>
      <c r="P69" s="1294"/>
      <c r="Q69" s="1294"/>
    </row>
    <row r="70" spans="2:17" ht="11.1" customHeight="1">
      <c r="C70" s="582"/>
      <c r="D70" s="582"/>
      <c r="E70" s="1294"/>
      <c r="F70" s="1294"/>
      <c r="G70" s="1294"/>
      <c r="H70" s="1294"/>
      <c r="I70" s="1294"/>
      <c r="J70" s="1294"/>
      <c r="K70" s="1294"/>
      <c r="L70" s="1294"/>
      <c r="M70" s="1294"/>
      <c r="N70" s="1294"/>
      <c r="O70" s="1294"/>
      <c r="P70" s="1294"/>
      <c r="Q70" s="1294"/>
    </row>
    <row r="71" spans="2:17" ht="11.1" customHeight="1">
      <c r="C71" s="582"/>
      <c r="D71" s="582"/>
      <c r="E71" s="1294"/>
      <c r="F71" s="1294"/>
      <c r="G71" s="1294"/>
      <c r="H71" s="1294"/>
      <c r="I71" s="1294"/>
      <c r="J71" s="1294"/>
      <c r="K71" s="1294"/>
      <c r="L71" s="1294"/>
      <c r="M71" s="1294"/>
      <c r="N71" s="1294"/>
      <c r="O71" s="1294"/>
      <c r="P71" s="1294"/>
      <c r="Q71" s="1294"/>
    </row>
    <row r="72" spans="2:17" ht="11.1" customHeight="1"/>
    <row r="73" spans="2:17" ht="11.1" customHeight="1"/>
    <row r="74" spans="2:17" ht="11.1" customHeight="1"/>
    <row r="75" spans="2:17" ht="11.1" customHeight="1"/>
  </sheetData>
  <mergeCells count="10">
    <mergeCell ref="B15:D15"/>
    <mergeCell ref="B3:Q3"/>
    <mergeCell ref="B4:Q4"/>
    <mergeCell ref="B7:Q7"/>
    <mergeCell ref="B8:C10"/>
    <mergeCell ref="E8:F9"/>
    <mergeCell ref="H8:I9"/>
    <mergeCell ref="K8:L9"/>
    <mergeCell ref="N8:O9"/>
    <mergeCell ref="Q9:Q10"/>
  </mergeCells>
  <printOptions horizontalCentered="1"/>
  <pageMargins left="0.86614173228346458" right="0.98425196850393704" top="0.86614173228346458" bottom="0.94488188976377963" header="0.51181102362204722" footer="0.51181102362204722"/>
  <pageSetup scale="90" orientation="portrait" r:id="rId1"/>
  <headerFooter alignWithMargins="0">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5955-3A46-402C-AA56-F228174CE1F1}">
  <dimension ref="A2:AI402"/>
  <sheetViews>
    <sheetView view="pageBreakPreview" zoomScaleNormal="115" zoomScaleSheetLayoutView="100" workbookViewId="0">
      <selection activeCell="T51" sqref="T51"/>
    </sheetView>
  </sheetViews>
  <sheetFormatPr baseColWidth="10" defaultRowHeight="12.75"/>
  <cols>
    <col min="1" max="1" width="2" style="2005" customWidth="1"/>
    <col min="2" max="2" width="2.28515625" style="2005" customWidth="1"/>
    <col min="3" max="3" width="1.7109375" style="2005" customWidth="1"/>
    <col min="4" max="4" width="2.140625" style="2004" customWidth="1"/>
    <col min="5" max="5" width="6.7109375" style="2001" customWidth="1"/>
    <col min="6" max="6" width="1.5703125" style="2001" customWidth="1"/>
    <col min="7" max="7" width="58.28515625" style="2001" customWidth="1"/>
    <col min="8" max="10" width="4.7109375" style="2002" customWidth="1"/>
    <col min="11" max="11" width="1" style="2003" customWidth="1"/>
    <col min="12" max="14" width="4.7109375" style="2002" customWidth="1"/>
    <col min="15" max="16" width="11.42578125" style="2001"/>
    <col min="17" max="17" width="4.7109375" style="2001" customWidth="1"/>
    <col min="18" max="18" width="5" style="2001" customWidth="1"/>
    <col min="19" max="19" width="2.28515625" style="2001" customWidth="1"/>
    <col min="20" max="20" width="26" style="2001" customWidth="1"/>
    <col min="21" max="21" width="8" style="2001" customWidth="1"/>
    <col min="22" max="22" width="1" style="2001" customWidth="1"/>
    <col min="23" max="23" width="6.7109375" style="2001" customWidth="1"/>
    <col min="24" max="24" width="1" style="2001" customWidth="1"/>
    <col min="25" max="25" width="6.7109375" style="2001" customWidth="1"/>
    <col min="26" max="26" width="1" style="2001" customWidth="1"/>
    <col min="27" max="27" width="6.7109375" style="2001" customWidth="1"/>
    <col min="28" max="28" width="1" style="2001" customWidth="1"/>
    <col min="29" max="29" width="6.7109375" style="2001" customWidth="1"/>
    <col min="30" max="30" width="1" style="2001" customWidth="1"/>
    <col min="31" max="31" width="6.7109375" style="2001" customWidth="1"/>
    <col min="32" max="32" width="1" style="2001" customWidth="1"/>
    <col min="33" max="34" width="6.7109375" style="2001" customWidth="1"/>
    <col min="35" max="16384" width="11.42578125" style="2001"/>
  </cols>
  <sheetData>
    <row r="2" spans="2:35" ht="12.75" customHeight="1">
      <c r="E2" s="2085" t="s">
        <v>1157</v>
      </c>
      <c r="F2" s="2085"/>
      <c r="G2" s="2085"/>
      <c r="H2" s="2085"/>
      <c r="I2" s="2085"/>
      <c r="J2" s="2085"/>
      <c r="K2" s="2085"/>
      <c r="L2" s="2085"/>
      <c r="M2" s="2085"/>
      <c r="N2" s="2085"/>
      <c r="O2" s="2047"/>
      <c r="R2" s="2085"/>
      <c r="S2" s="2085"/>
      <c r="T2" s="2085"/>
      <c r="U2" s="2085"/>
      <c r="V2" s="2085"/>
      <c r="W2" s="2085"/>
      <c r="X2" s="2085"/>
      <c r="Y2" s="2085"/>
      <c r="Z2" s="2085"/>
      <c r="AA2" s="2085"/>
      <c r="AB2" s="2085"/>
      <c r="AC2" s="2085"/>
      <c r="AD2" s="2085"/>
      <c r="AE2" s="2085"/>
      <c r="AF2" s="2085"/>
    </row>
    <row r="3" spans="2:35" ht="12.75" customHeight="1">
      <c r="B3" s="2084"/>
      <c r="C3" s="2084"/>
      <c r="D3" s="2086"/>
      <c r="E3" s="2085" t="s">
        <v>55</v>
      </c>
      <c r="F3" s="2085"/>
      <c r="G3" s="2085"/>
      <c r="H3" s="2085"/>
      <c r="I3" s="2085"/>
      <c r="J3" s="2085"/>
      <c r="K3" s="2085"/>
      <c r="L3" s="2085"/>
      <c r="M3" s="2085"/>
      <c r="N3" s="2085"/>
      <c r="O3" s="2047"/>
      <c r="P3" s="2084"/>
      <c r="Q3" s="2084"/>
      <c r="R3" s="2083"/>
      <c r="AH3" s="2082"/>
      <c r="AI3" s="2082"/>
    </row>
    <row r="4" spans="2:35" ht="3" customHeight="1">
      <c r="F4" s="2006"/>
      <c r="G4" s="2006"/>
      <c r="H4" s="2007"/>
      <c r="I4" s="2007"/>
      <c r="J4" s="2007"/>
      <c r="K4" s="2081"/>
      <c r="L4" s="2080"/>
      <c r="M4" s="2080"/>
      <c r="N4" s="2080"/>
      <c r="O4" s="2047"/>
      <c r="R4" s="2006"/>
    </row>
    <row r="5" spans="2:35" ht="12" customHeight="1">
      <c r="E5" s="2079"/>
      <c r="F5" s="2006"/>
      <c r="G5" s="2068"/>
      <c r="H5" s="2078"/>
      <c r="I5" s="2078"/>
      <c r="J5" s="2078"/>
      <c r="K5" s="2077"/>
      <c r="L5" s="2076"/>
      <c r="M5" s="2076"/>
      <c r="N5" s="2076"/>
      <c r="O5" s="2047"/>
      <c r="R5" s="2006"/>
    </row>
    <row r="6" spans="2:35" ht="12" customHeight="1">
      <c r="B6" s="2009"/>
      <c r="C6" s="2009"/>
      <c r="D6" s="2008"/>
      <c r="E6" s="2075" t="s">
        <v>32</v>
      </c>
      <c r="F6" s="2074"/>
      <c r="G6" s="2073"/>
      <c r="H6" s="2072" t="s">
        <v>1156</v>
      </c>
      <c r="I6" s="2072"/>
      <c r="J6" s="2072"/>
      <c r="K6" s="2072"/>
      <c r="L6" s="2072"/>
      <c r="M6" s="2072"/>
      <c r="N6" s="2071"/>
      <c r="O6" s="2063"/>
      <c r="P6" s="2009"/>
    </row>
    <row r="7" spans="2:35" ht="12" customHeight="1">
      <c r="B7" s="2009"/>
      <c r="C7" s="2009"/>
      <c r="D7" s="2008"/>
      <c r="E7" s="2070"/>
      <c r="F7" s="2069" t="s">
        <v>1155</v>
      </c>
      <c r="G7" s="2068"/>
      <c r="H7" s="2067" t="s">
        <v>1154</v>
      </c>
      <c r="I7" s="2067"/>
      <c r="J7" s="2067"/>
      <c r="K7" s="2066"/>
      <c r="L7" s="2065" t="s">
        <v>1153</v>
      </c>
      <c r="M7" s="2065"/>
      <c r="N7" s="2064"/>
      <c r="O7" s="2063"/>
      <c r="P7" s="2009"/>
    </row>
    <row r="8" spans="2:35" ht="12" customHeight="1">
      <c r="E8" s="2062"/>
      <c r="F8" s="2061"/>
      <c r="G8" s="2060"/>
      <c r="H8" s="2058" t="s">
        <v>29</v>
      </c>
      <c r="I8" s="2058" t="s">
        <v>30</v>
      </c>
      <c r="J8" s="2058" t="s">
        <v>6</v>
      </c>
      <c r="K8" s="2059"/>
      <c r="L8" s="2058" t="s">
        <v>29</v>
      </c>
      <c r="M8" s="2058" t="s">
        <v>30</v>
      </c>
      <c r="N8" s="2057" t="s">
        <v>6</v>
      </c>
      <c r="O8" s="2047"/>
    </row>
    <row r="9" spans="2:35">
      <c r="E9" s="2038">
        <v>1401</v>
      </c>
      <c r="F9" s="2056" t="s">
        <v>12</v>
      </c>
      <c r="G9" s="2055"/>
      <c r="H9" s="2054">
        <f>SUM(H10:H15)</f>
        <v>133</v>
      </c>
      <c r="I9" s="2054">
        <f>SUM(I10:I15)</f>
        <v>7</v>
      </c>
      <c r="J9" s="2054">
        <f>SUM(H9:I9)</f>
        <v>140</v>
      </c>
      <c r="K9" s="2053"/>
      <c r="L9" s="2052">
        <f>SUM(L10:L15)</f>
        <v>60</v>
      </c>
      <c r="M9" s="2052">
        <f>SUM(M10:M15)</f>
        <v>0</v>
      </c>
      <c r="N9" s="2031">
        <f>SUM(L9:M9)</f>
        <v>60</v>
      </c>
      <c r="O9" s="2047"/>
    </row>
    <row r="10" spans="2:35" ht="12" customHeight="1">
      <c r="E10" s="2037"/>
      <c r="F10" s="2051" t="s">
        <v>13</v>
      </c>
      <c r="G10" s="2050"/>
      <c r="H10" s="2020">
        <v>43</v>
      </c>
      <c r="I10" s="2020">
        <v>0</v>
      </c>
      <c r="J10" s="2020">
        <f>SUM(H10:I10)</f>
        <v>43</v>
      </c>
      <c r="K10" s="2020"/>
      <c r="L10" s="2014">
        <v>25</v>
      </c>
      <c r="M10" s="2014">
        <v>0</v>
      </c>
      <c r="N10" s="2049">
        <f>SUM(L10:M10)</f>
        <v>25</v>
      </c>
      <c r="O10" s="2047"/>
      <c r="P10" s="2047"/>
    </row>
    <row r="11" spans="2:35" ht="12" customHeight="1">
      <c r="E11" s="2037"/>
      <c r="F11" s="2036" t="s">
        <v>14</v>
      </c>
      <c r="G11" s="2030"/>
      <c r="H11" s="2014">
        <v>0</v>
      </c>
      <c r="I11" s="2014">
        <v>0</v>
      </c>
      <c r="J11" s="2014">
        <f>SUM(H11:I11)</f>
        <v>0</v>
      </c>
      <c r="K11" s="2014"/>
      <c r="L11" s="2014">
        <v>0</v>
      </c>
      <c r="M11" s="2014">
        <v>0</v>
      </c>
      <c r="N11" s="2018">
        <f>SUM(L11:M11)</f>
        <v>0</v>
      </c>
      <c r="O11" s="2047"/>
      <c r="P11" s="2047"/>
    </row>
    <row r="12" spans="2:35" ht="12" customHeight="1">
      <c r="E12" s="2037"/>
      <c r="F12" s="2036" t="s">
        <v>15</v>
      </c>
      <c r="G12" s="2030"/>
      <c r="H12" s="2014">
        <v>40</v>
      </c>
      <c r="I12" s="2014">
        <v>7</v>
      </c>
      <c r="J12" s="2014">
        <f>SUM(H12:I12)</f>
        <v>47</v>
      </c>
      <c r="K12" s="2014"/>
      <c r="L12" s="2014">
        <v>35</v>
      </c>
      <c r="M12" s="2014">
        <v>0</v>
      </c>
      <c r="N12" s="2018">
        <f>SUM(L12:M12)</f>
        <v>35</v>
      </c>
      <c r="O12" s="2047"/>
      <c r="P12" s="2047"/>
    </row>
    <row r="13" spans="2:35" ht="12" customHeight="1">
      <c r="E13" s="2037"/>
      <c r="F13" s="2036" t="s">
        <v>36</v>
      </c>
      <c r="G13" s="2030"/>
      <c r="H13" s="2014">
        <v>36</v>
      </c>
      <c r="I13" s="2014">
        <v>0</v>
      </c>
      <c r="J13" s="2014">
        <f>SUM(H13:I13)</f>
        <v>36</v>
      </c>
      <c r="K13" s="2014"/>
      <c r="L13" s="2014">
        <v>0</v>
      </c>
      <c r="M13" s="2014">
        <v>0</v>
      </c>
      <c r="N13" s="2018">
        <f>SUM(L13:M13)</f>
        <v>0</v>
      </c>
      <c r="O13" s="2047"/>
      <c r="P13" s="2047"/>
    </row>
    <row r="14" spans="2:35" ht="12" customHeight="1">
      <c r="E14" s="2037"/>
      <c r="F14" s="2036" t="s">
        <v>37</v>
      </c>
      <c r="G14" s="2030"/>
      <c r="H14" s="2014">
        <v>0</v>
      </c>
      <c r="I14" s="2014">
        <v>0</v>
      </c>
      <c r="J14" s="2014">
        <f>SUM(H14:I14)</f>
        <v>0</v>
      </c>
      <c r="K14" s="2014"/>
      <c r="L14" s="2014">
        <v>0</v>
      </c>
      <c r="M14" s="2014">
        <v>0</v>
      </c>
      <c r="N14" s="2018">
        <f>SUM(L14:M14)</f>
        <v>0</v>
      </c>
      <c r="O14" s="2047"/>
      <c r="P14" s="2047"/>
    </row>
    <row r="15" spans="2:35" ht="12" customHeight="1">
      <c r="E15" s="2037"/>
      <c r="F15" s="2036" t="s">
        <v>72</v>
      </c>
      <c r="G15" s="2030"/>
      <c r="H15" s="2014">
        <v>14</v>
      </c>
      <c r="I15" s="2014">
        <v>0</v>
      </c>
      <c r="J15" s="2014">
        <f>SUM(H15:I15)</f>
        <v>14</v>
      </c>
      <c r="K15" s="2014"/>
      <c r="L15" s="2014">
        <v>0</v>
      </c>
      <c r="M15" s="2014">
        <v>0</v>
      </c>
      <c r="N15" s="2018">
        <f>SUM(L15:M15)</f>
        <v>0</v>
      </c>
      <c r="O15" s="2047"/>
      <c r="P15" s="2047"/>
    </row>
    <row r="16" spans="2:35">
      <c r="E16" s="2038">
        <v>1402</v>
      </c>
      <c r="F16" s="2035" t="s">
        <v>16</v>
      </c>
      <c r="G16" s="2027"/>
      <c r="H16" s="2025">
        <f>SUM(H17:H24)</f>
        <v>0</v>
      </c>
      <c r="I16" s="2025">
        <f>SUM(I17:I24)</f>
        <v>27</v>
      </c>
      <c r="J16" s="2026">
        <f>SUM(H16:I16)</f>
        <v>27</v>
      </c>
      <c r="K16" s="2025"/>
      <c r="L16" s="2025">
        <f>SUM(L17:L24)</f>
        <v>0</v>
      </c>
      <c r="M16" s="2025">
        <f>SUM(M17:M24)</f>
        <v>31</v>
      </c>
      <c r="N16" s="2024">
        <f>SUM(L16:M16)</f>
        <v>31</v>
      </c>
      <c r="O16" s="2047"/>
      <c r="P16" s="2047"/>
    </row>
    <row r="17" spans="5:16" ht="12" customHeight="1">
      <c r="E17" s="2037"/>
      <c r="F17" s="2036" t="s">
        <v>96</v>
      </c>
      <c r="G17" s="2030"/>
      <c r="H17" s="2014">
        <v>0</v>
      </c>
      <c r="I17" s="2014">
        <v>10</v>
      </c>
      <c r="J17" s="2020">
        <f>SUM(H17:I17)</f>
        <v>10</v>
      </c>
      <c r="K17" s="2014"/>
      <c r="L17" s="2014">
        <v>0</v>
      </c>
      <c r="M17" s="2014">
        <v>31</v>
      </c>
      <c r="N17" s="2018">
        <f>SUM(L17:M17)</f>
        <v>31</v>
      </c>
      <c r="O17" s="2047"/>
      <c r="P17" s="2047"/>
    </row>
    <row r="18" spans="5:16" ht="12" customHeight="1">
      <c r="E18" s="2037"/>
      <c r="F18" s="2036" t="s">
        <v>116</v>
      </c>
      <c r="G18" s="2030"/>
      <c r="H18" s="2014">
        <v>0</v>
      </c>
      <c r="I18" s="2014">
        <v>0</v>
      </c>
      <c r="J18" s="2014">
        <f>SUM(H18:I18)</f>
        <v>0</v>
      </c>
      <c r="K18" s="2014"/>
      <c r="L18" s="2014">
        <v>0</v>
      </c>
      <c r="M18" s="2014">
        <v>0</v>
      </c>
      <c r="N18" s="2018">
        <f>SUM(L18:M18)</f>
        <v>0</v>
      </c>
      <c r="O18" s="2047"/>
      <c r="P18" s="2047"/>
    </row>
    <row r="19" spans="5:16" ht="12" customHeight="1">
      <c r="E19" s="2037"/>
      <c r="F19" s="2036" t="s">
        <v>70</v>
      </c>
      <c r="G19" s="2030"/>
      <c r="H19" s="2014">
        <v>0</v>
      </c>
      <c r="I19" s="2014">
        <v>0</v>
      </c>
      <c r="J19" s="2014">
        <f>SUM(H19:I19)</f>
        <v>0</v>
      </c>
      <c r="K19" s="2014"/>
      <c r="L19" s="2014">
        <v>0</v>
      </c>
      <c r="M19" s="2014">
        <v>0</v>
      </c>
      <c r="N19" s="2018">
        <f>SUM(L19:M19)</f>
        <v>0</v>
      </c>
      <c r="O19" s="2047"/>
      <c r="P19" s="2047"/>
    </row>
    <row r="20" spans="5:16" ht="12" customHeight="1">
      <c r="E20" s="2037"/>
      <c r="F20" s="2036" t="s">
        <v>129</v>
      </c>
      <c r="G20" s="2030"/>
      <c r="H20" s="2014">
        <v>0</v>
      </c>
      <c r="I20" s="2014">
        <v>0</v>
      </c>
      <c r="J20" s="2014">
        <f>SUM(H20:I20)</f>
        <v>0</v>
      </c>
      <c r="K20" s="2014"/>
      <c r="L20" s="2014">
        <v>0</v>
      </c>
      <c r="M20" s="2014">
        <v>0</v>
      </c>
      <c r="N20" s="2018">
        <f>SUM(L20:M20)</f>
        <v>0</v>
      </c>
      <c r="O20" s="2047"/>
      <c r="P20" s="2047"/>
    </row>
    <row r="21" spans="5:16" ht="12" customHeight="1">
      <c r="E21" s="2037"/>
      <c r="F21" s="2036" t="s">
        <v>128</v>
      </c>
      <c r="G21" s="2030"/>
      <c r="H21" s="2014">
        <v>0</v>
      </c>
      <c r="I21" s="2014">
        <v>0</v>
      </c>
      <c r="J21" s="2014">
        <f>SUM(H21:I21)</f>
        <v>0</v>
      </c>
      <c r="K21" s="2014"/>
      <c r="L21" s="2014">
        <v>0</v>
      </c>
      <c r="M21" s="2014">
        <v>0</v>
      </c>
      <c r="N21" s="2018">
        <f>SUM(L21:M21)</f>
        <v>0</v>
      </c>
      <c r="O21" s="2047"/>
      <c r="P21" s="2047"/>
    </row>
    <row r="22" spans="5:16" ht="12" customHeight="1">
      <c r="E22" s="2037"/>
      <c r="F22" s="2036" t="s">
        <v>65</v>
      </c>
      <c r="G22" s="2030"/>
      <c r="H22" s="2014">
        <v>0</v>
      </c>
      <c r="I22" s="2014">
        <v>0</v>
      </c>
      <c r="J22" s="2014">
        <f>SUM(H22:I22)</f>
        <v>0</v>
      </c>
      <c r="K22" s="2014"/>
      <c r="L22" s="2014">
        <v>0</v>
      </c>
      <c r="M22" s="2014">
        <v>0</v>
      </c>
      <c r="N22" s="2018">
        <f>SUM(L22:M22)</f>
        <v>0</v>
      </c>
      <c r="O22" s="2047"/>
      <c r="P22" s="2047"/>
    </row>
    <row r="23" spans="5:16" ht="12" customHeight="1">
      <c r="E23" s="2037"/>
      <c r="F23" s="2036" t="s">
        <v>127</v>
      </c>
      <c r="G23" s="2030"/>
      <c r="H23" s="2014">
        <v>0</v>
      </c>
      <c r="I23" s="2014">
        <v>0</v>
      </c>
      <c r="J23" s="2014">
        <f>SUM(H23:I23)</f>
        <v>0</v>
      </c>
      <c r="K23" s="2014"/>
      <c r="L23" s="2014">
        <v>0</v>
      </c>
      <c r="M23" s="2014">
        <v>0</v>
      </c>
      <c r="N23" s="2018">
        <f>SUM(L23:M23)</f>
        <v>0</v>
      </c>
      <c r="O23" s="2047"/>
      <c r="P23" s="2047"/>
    </row>
    <row r="24" spans="5:16" ht="12" customHeight="1">
      <c r="E24" s="2048"/>
      <c r="F24" s="2036" t="s">
        <v>38</v>
      </c>
      <c r="G24" s="2030"/>
      <c r="H24" s="2014">
        <v>0</v>
      </c>
      <c r="I24" s="2014">
        <v>17</v>
      </c>
      <c r="J24" s="2014">
        <f>SUM(H24:I24)</f>
        <v>17</v>
      </c>
      <c r="K24" s="2014"/>
      <c r="L24" s="2014">
        <v>0</v>
      </c>
      <c r="M24" s="2014">
        <v>0</v>
      </c>
      <c r="N24" s="2018">
        <f>SUM(L24:M24)</f>
        <v>0</v>
      </c>
      <c r="O24" s="2047"/>
      <c r="P24" s="2047"/>
    </row>
    <row r="25" spans="5:16">
      <c r="E25" s="2038">
        <v>1403</v>
      </c>
      <c r="F25" s="2035" t="s">
        <v>17</v>
      </c>
      <c r="G25" s="2027"/>
      <c r="H25" s="2025">
        <f>SUM(H26:H28)</f>
        <v>0</v>
      </c>
      <c r="I25" s="2025">
        <f>SUM(I26:I28)</f>
        <v>6</v>
      </c>
      <c r="J25" s="2026">
        <f>SUM(H25:I25)</f>
        <v>6</v>
      </c>
      <c r="K25" s="2025"/>
      <c r="L25" s="2025">
        <f>SUM(L26:L28)</f>
        <v>0</v>
      </c>
      <c r="M25" s="2025">
        <f>SUM(M26:M28)</f>
        <v>30</v>
      </c>
      <c r="N25" s="2024">
        <f>SUM(L25:M25)</f>
        <v>30</v>
      </c>
      <c r="O25" s="2047"/>
      <c r="P25" s="2047"/>
    </row>
    <row r="26" spans="5:16" ht="12" customHeight="1">
      <c r="E26" s="2037"/>
      <c r="F26" s="2036" t="s">
        <v>39</v>
      </c>
      <c r="G26" s="2030"/>
      <c r="H26" s="2014">
        <v>0</v>
      </c>
      <c r="I26" s="2014">
        <v>0</v>
      </c>
      <c r="J26" s="2020">
        <f>SUM(H26:I26)</f>
        <v>0</v>
      </c>
      <c r="K26" s="2014"/>
      <c r="L26" s="2014">
        <v>0</v>
      </c>
      <c r="M26" s="2014">
        <v>0</v>
      </c>
      <c r="N26" s="2018">
        <f>SUM(L26:M26)</f>
        <v>0</v>
      </c>
      <c r="O26" s="2047"/>
      <c r="P26" s="2047"/>
    </row>
    <row r="27" spans="5:16" ht="12" customHeight="1">
      <c r="E27" s="2037"/>
      <c r="F27" s="2036" t="s">
        <v>18</v>
      </c>
      <c r="G27" s="2030"/>
      <c r="H27" s="2014">
        <v>0</v>
      </c>
      <c r="I27" s="2014">
        <v>0</v>
      </c>
      <c r="J27" s="2014">
        <f>SUM(H27:I27)</f>
        <v>0</v>
      </c>
      <c r="K27" s="2014"/>
      <c r="L27" s="2014">
        <v>0</v>
      </c>
      <c r="M27" s="2014">
        <v>0</v>
      </c>
      <c r="N27" s="2018">
        <f>SUM(L27:M27)</f>
        <v>0</v>
      </c>
      <c r="O27" s="2047"/>
      <c r="P27" s="2047"/>
    </row>
    <row r="28" spans="5:16" ht="12" customHeight="1">
      <c r="E28" s="2037"/>
      <c r="F28" s="2036" t="s">
        <v>19</v>
      </c>
      <c r="G28" s="2030"/>
      <c r="H28" s="2014">
        <v>0</v>
      </c>
      <c r="I28" s="2014">
        <v>6</v>
      </c>
      <c r="J28" s="2014">
        <f>SUM(H28:I28)</f>
        <v>6</v>
      </c>
      <c r="K28" s="2014"/>
      <c r="L28" s="2014">
        <v>0</v>
      </c>
      <c r="M28" s="2014">
        <v>30</v>
      </c>
      <c r="N28" s="2018">
        <f>SUM(L28:M28)</f>
        <v>30</v>
      </c>
      <c r="O28" s="2047"/>
      <c r="P28" s="2047"/>
    </row>
    <row r="29" spans="5:16">
      <c r="E29" s="2029">
        <v>1404</v>
      </c>
      <c r="F29" s="2035" t="s">
        <v>40</v>
      </c>
      <c r="G29" s="2027"/>
      <c r="H29" s="2025">
        <f>SUM(H30:H31)</f>
        <v>63</v>
      </c>
      <c r="I29" s="2025">
        <f>SUM(I30:I31)</f>
        <v>24</v>
      </c>
      <c r="J29" s="2026">
        <f>SUM(H29:I29)</f>
        <v>87</v>
      </c>
      <c r="K29" s="2025"/>
      <c r="L29" s="2025">
        <f>SUM(L30:L31)</f>
        <v>0</v>
      </c>
      <c r="M29" s="2025">
        <f>SUM(M30:M31)</f>
        <v>0</v>
      </c>
      <c r="N29" s="2024">
        <f>SUM(L29:M29)</f>
        <v>0</v>
      </c>
    </row>
    <row r="30" spans="5:16">
      <c r="E30" s="2023"/>
      <c r="F30" s="2036" t="s">
        <v>115</v>
      </c>
      <c r="G30" s="2030"/>
      <c r="H30" s="2014">
        <v>0</v>
      </c>
      <c r="I30" s="2014">
        <v>0</v>
      </c>
      <c r="J30" s="2020">
        <f>SUM(H30:I30)</f>
        <v>0</v>
      </c>
      <c r="K30" s="2014"/>
      <c r="L30" s="2045">
        <v>0</v>
      </c>
      <c r="M30" s="2045">
        <v>0</v>
      </c>
      <c r="N30" s="2046">
        <f>SUM(L30:M30)</f>
        <v>0</v>
      </c>
    </row>
    <row r="31" spans="5:16" ht="12.75" customHeight="1">
      <c r="E31" s="2023"/>
      <c r="F31" s="2036" t="s">
        <v>20</v>
      </c>
      <c r="G31" s="2030"/>
      <c r="H31" s="2014">
        <v>63</v>
      </c>
      <c r="I31" s="2014">
        <v>24</v>
      </c>
      <c r="J31" s="2015">
        <f>SUM(H31:I31)</f>
        <v>87</v>
      </c>
      <c r="K31" s="2014"/>
      <c r="L31" s="2045">
        <v>0</v>
      </c>
      <c r="M31" s="2045">
        <v>0</v>
      </c>
      <c r="N31" s="2044">
        <f>SUM(L31:M31)</f>
        <v>0</v>
      </c>
    </row>
    <row r="32" spans="5:16" ht="12.75" customHeight="1">
      <c r="E32" s="2038">
        <v>1405</v>
      </c>
      <c r="F32" s="2035" t="s">
        <v>21</v>
      </c>
      <c r="G32" s="2043"/>
      <c r="H32" s="2025">
        <f>SUM(H33:H36)</f>
        <v>1</v>
      </c>
      <c r="I32" s="2025">
        <f>SUM(I33:I36)</f>
        <v>124</v>
      </c>
      <c r="J32" s="2033">
        <f>SUM(H32:I32)</f>
        <v>125</v>
      </c>
      <c r="K32" s="2042"/>
      <c r="L32" s="2025">
        <f>SUM(L33:L36)</f>
        <v>1</v>
      </c>
      <c r="M32" s="2025">
        <f>SUM(M33:M36)</f>
        <v>0</v>
      </c>
      <c r="N32" s="2031">
        <f>SUM(L32:M32)</f>
        <v>1</v>
      </c>
    </row>
    <row r="33" spans="5:14" ht="12.75" customHeight="1">
      <c r="E33" s="2037"/>
      <c r="F33" s="2036" t="s">
        <v>22</v>
      </c>
      <c r="G33" s="2030"/>
      <c r="H33" s="2014">
        <v>0</v>
      </c>
      <c r="I33" s="2014">
        <v>89</v>
      </c>
      <c r="J33" s="2020">
        <f>SUM(H33:I33)</f>
        <v>89</v>
      </c>
      <c r="K33" s="2014"/>
      <c r="L33" s="2014">
        <v>0</v>
      </c>
      <c r="M33" s="2014">
        <v>0</v>
      </c>
      <c r="N33" s="2018">
        <f>SUM(L33:M33)</f>
        <v>0</v>
      </c>
    </row>
    <row r="34" spans="5:14" ht="12.75" customHeight="1">
      <c r="E34" s="2037"/>
      <c r="F34" s="2036" t="s">
        <v>114</v>
      </c>
      <c r="G34" s="2030"/>
      <c r="H34" s="2014">
        <v>0</v>
      </c>
      <c r="I34" s="2014">
        <v>35</v>
      </c>
      <c r="J34" s="2014">
        <f>SUM(H34:I34)</f>
        <v>35</v>
      </c>
      <c r="K34" s="2014"/>
      <c r="L34" s="2014">
        <v>0</v>
      </c>
      <c r="M34" s="2014">
        <v>0</v>
      </c>
      <c r="N34" s="2018">
        <f>SUM(L34:M34)</f>
        <v>0</v>
      </c>
    </row>
    <row r="35" spans="5:14" ht="12.75" customHeight="1">
      <c r="E35" s="2037"/>
      <c r="F35" s="2036" t="s">
        <v>58</v>
      </c>
      <c r="G35" s="2030"/>
      <c r="H35" s="2014">
        <v>1</v>
      </c>
      <c r="I35" s="2014">
        <v>0</v>
      </c>
      <c r="J35" s="2014">
        <f>SUM(H35:I35)</f>
        <v>1</v>
      </c>
      <c r="K35" s="2014"/>
      <c r="L35" s="2014">
        <v>1</v>
      </c>
      <c r="M35" s="2014">
        <v>0</v>
      </c>
      <c r="N35" s="2018">
        <f>SUM(L35:M35)</f>
        <v>1</v>
      </c>
    </row>
    <row r="36" spans="5:14" ht="12.75" customHeight="1">
      <c r="E36" s="2037"/>
      <c r="F36" s="2036" t="s">
        <v>24</v>
      </c>
      <c r="G36" s="2041"/>
      <c r="H36" s="2039">
        <v>0</v>
      </c>
      <c r="I36" s="2039">
        <v>0</v>
      </c>
      <c r="J36" s="2014">
        <f>SUM(H36:I36)</f>
        <v>0</v>
      </c>
      <c r="K36" s="2039"/>
      <c r="L36" s="2014">
        <v>0</v>
      </c>
      <c r="M36" s="2014">
        <v>0</v>
      </c>
      <c r="N36" s="2018">
        <f>SUM(L36:M36)</f>
        <v>0</v>
      </c>
    </row>
    <row r="37" spans="5:14" ht="12.75" customHeight="1">
      <c r="E37" s="2038">
        <v>1406</v>
      </c>
      <c r="F37" s="2035" t="s">
        <v>25</v>
      </c>
      <c r="G37" s="2027"/>
      <c r="H37" s="2025">
        <f>SUM(H38:H41)</f>
        <v>30</v>
      </c>
      <c r="I37" s="2025">
        <f>SUM(I38:I41)</f>
        <v>7</v>
      </c>
      <c r="J37" s="2026">
        <f>SUM(H37:I37)</f>
        <v>37</v>
      </c>
      <c r="K37" s="2025"/>
      <c r="L37" s="2025">
        <f>SUM(L38:L41)</f>
        <v>12</v>
      </c>
      <c r="M37" s="2025">
        <f>SUM(M38:M41)</f>
        <v>22</v>
      </c>
      <c r="N37" s="2024">
        <f>SUM(L37:M37)</f>
        <v>34</v>
      </c>
    </row>
    <row r="38" spans="5:14" ht="12.75" customHeight="1">
      <c r="E38" s="2037"/>
      <c r="F38" s="2036" t="s">
        <v>135</v>
      </c>
      <c r="G38" s="2030"/>
      <c r="H38" s="2014">
        <v>0</v>
      </c>
      <c r="I38" s="2014">
        <v>5</v>
      </c>
      <c r="J38" s="2020">
        <f>SUM(H38:I38)</f>
        <v>5</v>
      </c>
      <c r="K38" s="2014"/>
      <c r="L38" s="2014">
        <v>0</v>
      </c>
      <c r="M38" s="2014">
        <v>13</v>
      </c>
      <c r="N38" s="2018">
        <f>SUM(L38:M38)</f>
        <v>13</v>
      </c>
    </row>
    <row r="39" spans="5:14" ht="12.75" customHeight="1">
      <c r="E39" s="2037"/>
      <c r="F39" s="2036" t="s">
        <v>906</v>
      </c>
      <c r="G39" s="2030"/>
      <c r="H39" s="2014">
        <v>30</v>
      </c>
      <c r="I39" s="2014">
        <v>2</v>
      </c>
      <c r="J39" s="2014">
        <f>SUM(H39:I39)</f>
        <v>32</v>
      </c>
      <c r="K39" s="2014"/>
      <c r="L39" s="2014">
        <v>12</v>
      </c>
      <c r="M39" s="2014">
        <v>9</v>
      </c>
      <c r="N39" s="2018">
        <f>SUM(L39:M39)</f>
        <v>21</v>
      </c>
    </row>
    <row r="40" spans="5:14" ht="12.75" customHeight="1">
      <c r="E40" s="2037"/>
      <c r="F40" s="2036" t="s">
        <v>42</v>
      </c>
      <c r="G40" s="2030"/>
      <c r="H40" s="2014">
        <v>0</v>
      </c>
      <c r="I40" s="2014">
        <v>0</v>
      </c>
      <c r="J40" s="2014">
        <f>SUM(H40:I40)</f>
        <v>0</v>
      </c>
      <c r="K40" s="2014"/>
      <c r="L40" s="2014">
        <v>0</v>
      </c>
      <c r="M40" s="2014">
        <v>0</v>
      </c>
      <c r="N40" s="2018">
        <f>SUM(L40:M40)</f>
        <v>0</v>
      </c>
    </row>
    <row r="41" spans="5:14" ht="12.75" customHeight="1">
      <c r="E41" s="2037"/>
      <c r="F41" s="2036" t="s">
        <v>43</v>
      </c>
      <c r="G41" s="2030"/>
      <c r="H41" s="2014">
        <v>0</v>
      </c>
      <c r="I41" s="2014">
        <v>0</v>
      </c>
      <c r="J41" s="2014">
        <f>SUM(H41:I41)</f>
        <v>0</v>
      </c>
      <c r="K41" s="2014"/>
      <c r="L41" s="2014">
        <v>0</v>
      </c>
      <c r="M41" s="2014">
        <v>0</v>
      </c>
      <c r="N41" s="2018">
        <f>SUM(L41:M41)</f>
        <v>0</v>
      </c>
    </row>
    <row r="42" spans="5:14" ht="12.75" customHeight="1">
      <c r="E42" s="2029">
        <v>1407</v>
      </c>
      <c r="F42" s="2028" t="s">
        <v>27</v>
      </c>
      <c r="G42" s="2027"/>
      <c r="H42" s="2025">
        <f>SUM(H43:H44)</f>
        <v>31</v>
      </c>
      <c r="I42" s="2025">
        <f>SUM(I43:I44)</f>
        <v>0</v>
      </c>
      <c r="J42" s="2026">
        <f>SUM(H42:I42)</f>
        <v>31</v>
      </c>
      <c r="K42" s="2025"/>
      <c r="L42" s="2025">
        <f>SUM(L43:L44)</f>
        <v>5</v>
      </c>
      <c r="M42" s="2025">
        <f>SUM(M43:M44)</f>
        <v>0</v>
      </c>
      <c r="N42" s="2024">
        <f>SUM(L42:M42)</f>
        <v>5</v>
      </c>
    </row>
    <row r="43" spans="5:14" ht="12.75" customHeight="1">
      <c r="E43" s="2023"/>
      <c r="F43" s="697" t="s">
        <v>44</v>
      </c>
      <c r="G43" s="2030"/>
      <c r="H43" s="2014">
        <v>31</v>
      </c>
      <c r="I43" s="2014">
        <v>0</v>
      </c>
      <c r="J43" s="2020">
        <f>SUM(H43:I43)</f>
        <v>31</v>
      </c>
      <c r="K43" s="2014"/>
      <c r="L43" s="2014">
        <v>5</v>
      </c>
      <c r="M43" s="2014">
        <v>0</v>
      </c>
      <c r="N43" s="2018">
        <f>SUM(L43:M43)</f>
        <v>5</v>
      </c>
    </row>
    <row r="44" spans="5:14" ht="12.75" customHeight="1">
      <c r="E44" s="2023"/>
      <c r="F44" s="697" t="s">
        <v>61</v>
      </c>
      <c r="G44" s="2030"/>
      <c r="H44" s="2014">
        <v>0</v>
      </c>
      <c r="I44" s="2014">
        <v>0</v>
      </c>
      <c r="J44" s="2015">
        <f>SUM(H44:I44)</f>
        <v>0</v>
      </c>
      <c r="K44" s="2014"/>
      <c r="L44" s="2014">
        <v>0</v>
      </c>
      <c r="M44" s="2014">
        <v>0</v>
      </c>
      <c r="N44" s="2013">
        <f>SUM(L44:M44)</f>
        <v>0</v>
      </c>
    </row>
    <row r="45" spans="5:14" ht="12.75" customHeight="1">
      <c r="E45" s="2029">
        <v>1408</v>
      </c>
      <c r="F45" s="2035" t="s">
        <v>28</v>
      </c>
      <c r="G45" s="2034"/>
      <c r="H45" s="2025">
        <f>SUM(H46:H49)</f>
        <v>39</v>
      </c>
      <c r="I45" s="2025">
        <f>SUM(I46:I49)</f>
        <v>3</v>
      </c>
      <c r="J45" s="2033">
        <f>SUM(H45:I45)</f>
        <v>42</v>
      </c>
      <c r="K45" s="2032"/>
      <c r="L45" s="2025">
        <f>SUM(L46:L49)</f>
        <v>28</v>
      </c>
      <c r="M45" s="2025">
        <f>SUM(M46:M49)</f>
        <v>15</v>
      </c>
      <c r="N45" s="2031">
        <f>SUM(L45:M45)</f>
        <v>43</v>
      </c>
    </row>
    <row r="46" spans="5:14" ht="12.75" customHeight="1">
      <c r="E46" s="2023"/>
      <c r="F46" s="697" t="s">
        <v>23</v>
      </c>
      <c r="G46" s="2030"/>
      <c r="H46" s="2014">
        <v>33</v>
      </c>
      <c r="I46" s="2014">
        <v>0</v>
      </c>
      <c r="J46" s="2020">
        <f>SUM(H46:I46)</f>
        <v>33</v>
      </c>
      <c r="K46" s="2014"/>
      <c r="L46" s="2014">
        <v>0</v>
      </c>
      <c r="M46" s="2014">
        <v>0</v>
      </c>
      <c r="N46" s="2018">
        <f>SUM(L46:M46)</f>
        <v>0</v>
      </c>
    </row>
    <row r="47" spans="5:14" ht="12" customHeight="1">
      <c r="E47" s="2023"/>
      <c r="F47" s="697" t="s">
        <v>59</v>
      </c>
      <c r="G47" s="2030"/>
      <c r="H47" s="2014">
        <v>0</v>
      </c>
      <c r="I47" s="2014">
        <v>0</v>
      </c>
      <c r="J47" s="2014">
        <f>SUM(H47:I47)</f>
        <v>0</v>
      </c>
      <c r="K47" s="2014"/>
      <c r="L47" s="2014">
        <v>0</v>
      </c>
      <c r="M47" s="2014">
        <v>0</v>
      </c>
      <c r="N47" s="2018">
        <f>SUM(L47:M47)</f>
        <v>0</v>
      </c>
    </row>
    <row r="48" spans="5:14">
      <c r="E48" s="2023"/>
      <c r="F48" s="697" t="s">
        <v>125</v>
      </c>
      <c r="G48" s="2030"/>
      <c r="H48" s="2014">
        <v>0</v>
      </c>
      <c r="I48" s="2014">
        <v>0</v>
      </c>
      <c r="J48" s="2014">
        <f>SUM(H48:I48)</f>
        <v>0</v>
      </c>
      <c r="K48" s="2014"/>
      <c r="L48" s="2014">
        <v>7</v>
      </c>
      <c r="M48" s="2014">
        <v>4</v>
      </c>
      <c r="N48" s="2018">
        <f>SUM(L48:M48)</f>
        <v>11</v>
      </c>
    </row>
    <row r="49" spans="1:14">
      <c r="E49" s="2017"/>
      <c r="F49" s="697" t="s">
        <v>45</v>
      </c>
      <c r="G49" s="2030"/>
      <c r="H49" s="2014">
        <v>6</v>
      </c>
      <c r="I49" s="2014">
        <v>3</v>
      </c>
      <c r="J49" s="2014">
        <f>SUM(H49:I49)</f>
        <v>9</v>
      </c>
      <c r="K49" s="2014"/>
      <c r="L49" s="2014">
        <v>21</v>
      </c>
      <c r="M49" s="2014">
        <v>11</v>
      </c>
      <c r="N49" s="2018">
        <f>SUM(L49:M49)</f>
        <v>32</v>
      </c>
    </row>
    <row r="50" spans="1:14">
      <c r="E50" s="2029">
        <v>1624</v>
      </c>
      <c r="F50" s="2028" t="s">
        <v>56</v>
      </c>
      <c r="G50" s="2027"/>
      <c r="H50" s="2025">
        <f>SUM(H51:H52)</f>
        <v>0</v>
      </c>
      <c r="I50" s="2025">
        <f>SUM(I51:I52)</f>
        <v>5</v>
      </c>
      <c r="J50" s="2026">
        <f>SUM(H50:I50)</f>
        <v>5</v>
      </c>
      <c r="K50" s="2025"/>
      <c r="L50" s="2025">
        <f>SUM(L51:L52)</f>
        <v>0</v>
      </c>
      <c r="M50" s="2025">
        <f>SUM(M51:M52)</f>
        <v>4</v>
      </c>
      <c r="N50" s="2024">
        <f>SUM(L50:M50)</f>
        <v>4</v>
      </c>
    </row>
    <row r="51" spans="1:14" ht="12.75" customHeight="1">
      <c r="E51" s="2023"/>
      <c r="F51" s="697" t="s">
        <v>124</v>
      </c>
      <c r="G51" s="2022"/>
      <c r="H51" s="2021">
        <v>0</v>
      </c>
      <c r="I51" s="2021">
        <v>5</v>
      </c>
      <c r="J51" s="2020">
        <f>SUM(H51:I51)</f>
        <v>5</v>
      </c>
      <c r="K51" s="2019"/>
      <c r="L51" s="2014">
        <v>0</v>
      </c>
      <c r="M51" s="2014">
        <v>4</v>
      </c>
      <c r="N51" s="2018">
        <f>SUM(L51:M51)</f>
        <v>4</v>
      </c>
    </row>
    <row r="52" spans="1:14">
      <c r="E52" s="2017"/>
      <c r="F52" s="697" t="s">
        <v>62</v>
      </c>
      <c r="G52" s="2016"/>
      <c r="H52" s="2015">
        <v>0</v>
      </c>
      <c r="I52" s="2015">
        <v>0</v>
      </c>
      <c r="J52" s="2015">
        <f>SUM(H52:I52)</f>
        <v>0</v>
      </c>
      <c r="K52" s="2015"/>
      <c r="L52" s="2014">
        <v>0</v>
      </c>
      <c r="M52" s="2014">
        <v>0</v>
      </c>
      <c r="N52" s="2013">
        <f>SUM(L52:M52)</f>
        <v>0</v>
      </c>
    </row>
    <row r="53" spans="1:14">
      <c r="F53" s="2012" t="s">
        <v>6</v>
      </c>
      <c r="G53" s="2012"/>
      <c r="H53" s="2011">
        <f>SUM(H9+H16+H25+H29+H32+H37+H42+H45+H50)</f>
        <v>297</v>
      </c>
      <c r="I53" s="2011">
        <f>SUM(I9+I16+I25+I29+I32+I37+I42+I45+I50)</f>
        <v>203</v>
      </c>
      <c r="J53" s="2011">
        <f>SUM(J9+J16+J25+J29+J32+J37+J42+J45+J50)</f>
        <v>500</v>
      </c>
      <c r="K53" s="2011"/>
      <c r="L53" s="2011">
        <f>SUM(L9+L16+L25+L29+L32+L37+L42+L45+L50)</f>
        <v>106</v>
      </c>
      <c r="M53" s="2011">
        <f>SUM(M9+M16+M25+M29+M32+M37+M42+M45+M50)</f>
        <v>102</v>
      </c>
      <c r="N53" s="2010">
        <f>SUM(N9+N16+N25+N29+N32+N37+N42+N45+N50)</f>
        <v>208</v>
      </c>
    </row>
    <row r="54" spans="1:14" s="2006" customFormat="1" ht="12" customHeight="1">
      <c r="A54" s="2009"/>
      <c r="B54" s="2009"/>
      <c r="C54" s="2009"/>
      <c r="D54" s="2008"/>
      <c r="F54" s="2006" t="s">
        <v>1152</v>
      </c>
      <c r="H54" s="2007"/>
      <c r="I54" s="2007"/>
      <c r="J54" s="2007"/>
      <c r="K54" s="2007"/>
      <c r="L54" s="2007"/>
      <c r="M54" s="2007"/>
      <c r="N54" s="2007"/>
    </row>
    <row r="55" spans="1:14" s="2006" customFormat="1" ht="12" customHeight="1">
      <c r="A55" s="2009"/>
      <c r="B55" s="2009"/>
      <c r="C55" s="2009"/>
      <c r="D55" s="2008"/>
      <c r="H55" s="2007"/>
      <c r="I55" s="2007"/>
      <c r="J55" s="2007"/>
      <c r="K55" s="2007"/>
      <c r="L55" s="2007"/>
      <c r="M55" s="2007"/>
      <c r="N55" s="2007"/>
    </row>
    <row r="56" spans="1:14" ht="9" customHeight="1"/>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sheetData>
  <sheetProtection selectLockedCells="1" selectUnlockedCells="1"/>
  <mergeCells count="17">
    <mergeCell ref="E16:E23"/>
    <mergeCell ref="E45:E49"/>
    <mergeCell ref="E42:E44"/>
    <mergeCell ref="E50:E52"/>
    <mergeCell ref="F53:G53"/>
    <mergeCell ref="E9:E15"/>
    <mergeCell ref="E25:E28"/>
    <mergeCell ref="E29:E31"/>
    <mergeCell ref="E32:E36"/>
    <mergeCell ref="E37:E41"/>
    <mergeCell ref="E2:N2"/>
    <mergeCell ref="R2:AF2"/>
    <mergeCell ref="E3:N3"/>
    <mergeCell ref="E6:E8"/>
    <mergeCell ref="H6:N6"/>
    <mergeCell ref="H7:J7"/>
    <mergeCell ref="L7:N7"/>
  </mergeCells>
  <printOptions horizontalCentered="1"/>
  <pageMargins left="0.50972222222222219" right="0.42986111111111114" top="0.52013888888888893" bottom="0.94513888888888886" header="0.51180555555555551" footer="0.51180555555555551"/>
  <pageSetup scale="71" firstPageNumber="0" orientation="portrait" r:id="rId1"/>
  <headerFooter alignWithMargins="0">
    <oddFooter>&amp;C&amp;F</oddFooter>
  </headerFooter>
  <rowBreaks count="1" manualBreakCount="1">
    <brk id="69"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E315-7655-4937-90DD-FFB083AAE925}">
  <dimension ref="A2:M45"/>
  <sheetViews>
    <sheetView view="pageBreakPreview" zoomScaleNormal="100" zoomScaleSheetLayoutView="100" workbookViewId="0">
      <selection activeCell="Q9" sqref="Q9"/>
    </sheetView>
  </sheetViews>
  <sheetFormatPr baseColWidth="10" defaultRowHeight="12.75"/>
  <cols>
    <col min="1" max="1" width="4.7109375" customWidth="1"/>
    <col min="2" max="2" width="7.28515625" customWidth="1"/>
    <col min="3" max="5" width="3.28515625" customWidth="1"/>
    <col min="6" max="6" width="7.140625" customWidth="1"/>
    <col min="7" max="7" width="6.85546875" customWidth="1"/>
    <col min="8" max="9" width="10.85546875" style="1380" customWidth="1"/>
    <col min="10" max="10" width="0.5703125" customWidth="1"/>
    <col min="11" max="11" width="10.7109375" style="1380" customWidth="1"/>
    <col min="12" max="12" width="4.85546875" customWidth="1"/>
    <col min="13" max="13" width="4.7109375" customWidth="1"/>
  </cols>
  <sheetData>
    <row r="2" spans="1:13" ht="12.75" customHeight="1">
      <c r="A2" s="520"/>
      <c r="B2" s="1587" t="s">
        <v>1043</v>
      </c>
      <c r="C2" s="1587"/>
      <c r="D2" s="1587"/>
      <c r="E2" s="1587"/>
      <c r="F2" s="1587"/>
      <c r="G2" s="1587"/>
      <c r="H2" s="1587"/>
      <c r="I2" s="1587"/>
      <c r="J2" s="1587"/>
      <c r="K2" s="1587"/>
      <c r="L2" s="1587"/>
      <c r="M2" s="520"/>
    </row>
    <row r="3" spans="1:13">
      <c r="B3" s="1587" t="s">
        <v>55</v>
      </c>
      <c r="C3" s="1587"/>
      <c r="D3" s="1587"/>
      <c r="E3" s="1587"/>
      <c r="F3" s="1587"/>
      <c r="G3" s="1587"/>
      <c r="H3" s="1587"/>
      <c r="I3" s="1587"/>
      <c r="J3" s="1587"/>
      <c r="K3" s="1587"/>
      <c r="L3" s="1587"/>
    </row>
    <row r="4" spans="1:13">
      <c r="B4" s="1587"/>
      <c r="C4" s="1587"/>
      <c r="D4" s="1587"/>
      <c r="E4" s="1587"/>
      <c r="F4" s="1587"/>
      <c r="G4" s="1587"/>
      <c r="H4" s="1587"/>
      <c r="I4" s="1587"/>
      <c r="J4" s="1587"/>
      <c r="K4" s="1587"/>
      <c r="L4" s="1587"/>
    </row>
    <row r="5" spans="1:13">
      <c r="B5" s="468"/>
      <c r="C5" s="468"/>
      <c r="D5" s="468"/>
      <c r="E5" s="468"/>
      <c r="F5" s="468"/>
      <c r="G5" s="468"/>
      <c r="H5" s="262"/>
      <c r="I5" s="262"/>
      <c r="J5" s="468"/>
      <c r="K5" s="262"/>
      <c r="L5" s="468"/>
    </row>
    <row r="6" spans="1:13" s="1407" customFormat="1" ht="11.25">
      <c r="B6" s="1625" t="s">
        <v>1042</v>
      </c>
      <c r="C6" s="1626"/>
      <c r="D6" s="1626"/>
      <c r="E6" s="1626"/>
      <c r="F6" s="1626"/>
      <c r="G6" s="1626"/>
      <c r="H6" s="1624" t="s">
        <v>294</v>
      </c>
      <c r="I6" s="1624"/>
      <c r="J6" s="675"/>
      <c r="K6" s="1408"/>
      <c r="L6" s="1111"/>
    </row>
    <row r="7" spans="1:13" s="1407" customFormat="1" ht="11.25">
      <c r="B7" s="1627"/>
      <c r="C7" s="1628"/>
      <c r="D7" s="1628"/>
      <c r="E7" s="1628"/>
      <c r="F7" s="1628"/>
      <c r="G7" s="1628"/>
      <c r="H7" s="449" t="s">
        <v>29</v>
      </c>
      <c r="I7" s="449" t="s">
        <v>30</v>
      </c>
      <c r="J7" s="669"/>
      <c r="K7" s="449" t="s">
        <v>6</v>
      </c>
      <c r="L7" s="1065"/>
    </row>
    <row r="8" spans="1:13" ht="12" customHeight="1">
      <c r="B8" s="1406" t="s">
        <v>1041</v>
      </c>
      <c r="C8" s="421"/>
      <c r="D8" s="421"/>
      <c r="E8" s="421"/>
      <c r="F8" s="163"/>
      <c r="G8" s="163"/>
      <c r="H8" s="1405">
        <f>SUM(H9:H13)</f>
        <v>24</v>
      </c>
      <c r="I8" s="1405">
        <f>SUM(I9:I13)</f>
        <v>18</v>
      </c>
      <c r="J8" s="1066"/>
      <c r="K8" s="1405">
        <f>SUM(H8:J8)</f>
        <v>42</v>
      </c>
      <c r="L8" s="882"/>
    </row>
    <row r="9" spans="1:13">
      <c r="B9" s="479" t="s">
        <v>1036</v>
      </c>
      <c r="C9" s="98"/>
      <c r="D9" s="1287"/>
      <c r="E9" s="1285"/>
      <c r="F9" s="1285"/>
      <c r="G9" s="1286"/>
      <c r="H9" s="1403">
        <v>1</v>
      </c>
      <c r="I9" s="1403">
        <v>3</v>
      </c>
      <c r="J9" s="1402"/>
      <c r="K9" s="1394">
        <f t="shared" ref="K9:K19" si="0">SUM(H9:I9)</f>
        <v>4</v>
      </c>
      <c r="L9" s="1404"/>
    </row>
    <row r="10" spans="1:13">
      <c r="B10" s="479" t="s">
        <v>1040</v>
      </c>
      <c r="C10" s="98"/>
      <c r="D10" s="1288"/>
      <c r="E10" s="1285"/>
      <c r="F10" s="1285"/>
      <c r="G10" s="1285"/>
      <c r="H10" s="1403">
        <v>4</v>
      </c>
      <c r="I10" s="1403">
        <v>2</v>
      </c>
      <c r="J10" s="1402"/>
      <c r="K10" s="1394">
        <f t="shared" si="0"/>
        <v>6</v>
      </c>
      <c r="L10" s="1393"/>
    </row>
    <row r="11" spans="1:13">
      <c r="B11" s="479" t="s">
        <v>1039</v>
      </c>
      <c r="C11" s="98"/>
      <c r="D11" s="1288"/>
      <c r="E11" s="1285"/>
      <c r="F11" s="1285"/>
      <c r="G11" s="1285"/>
      <c r="H11" s="1403">
        <v>8</v>
      </c>
      <c r="I11" s="1403">
        <v>5</v>
      </c>
      <c r="J11" s="1402"/>
      <c r="K11" s="1394">
        <f t="shared" si="0"/>
        <v>13</v>
      </c>
      <c r="L11" s="1393"/>
    </row>
    <row r="12" spans="1:13">
      <c r="B12" s="479" t="s">
        <v>1033</v>
      </c>
      <c r="C12" s="98"/>
      <c r="D12" s="1288"/>
      <c r="E12" s="1285"/>
      <c r="F12" s="1285"/>
      <c r="G12" s="1285"/>
      <c r="H12" s="1403">
        <v>4</v>
      </c>
      <c r="I12" s="1403">
        <v>6</v>
      </c>
      <c r="J12" s="1402"/>
      <c r="K12" s="1394">
        <f t="shared" si="0"/>
        <v>10</v>
      </c>
      <c r="L12" s="1393"/>
    </row>
    <row r="13" spans="1:13">
      <c r="B13" s="479" t="s">
        <v>1031</v>
      </c>
      <c r="C13" s="98"/>
      <c r="D13" s="1288"/>
      <c r="E13" s="1285"/>
      <c r="F13" s="1285"/>
      <c r="G13" s="1285"/>
      <c r="H13" s="1401">
        <v>7</v>
      </c>
      <c r="I13" s="1401">
        <v>2</v>
      </c>
      <c r="J13" s="1400"/>
      <c r="K13" s="1394">
        <f t="shared" si="0"/>
        <v>9</v>
      </c>
      <c r="L13" s="1393"/>
    </row>
    <row r="14" spans="1:13">
      <c r="B14" s="1392" t="s">
        <v>1038</v>
      </c>
      <c r="C14" s="381"/>
      <c r="D14" s="381"/>
      <c r="E14" s="381"/>
      <c r="F14" s="145"/>
      <c r="G14" s="145"/>
      <c r="H14" s="1391">
        <f>SUM(H15:H21)</f>
        <v>37</v>
      </c>
      <c r="I14" s="1391">
        <f>SUM(I15:I21)</f>
        <v>45</v>
      </c>
      <c r="J14" s="1390"/>
      <c r="K14" s="1391">
        <f t="shared" si="0"/>
        <v>82</v>
      </c>
      <c r="L14" s="1399"/>
    </row>
    <row r="15" spans="1:13">
      <c r="B15" s="479" t="s">
        <v>1037</v>
      </c>
      <c r="C15" s="98"/>
      <c r="D15" s="1288"/>
      <c r="E15" s="1285"/>
      <c r="F15" s="1285"/>
      <c r="G15" s="1285"/>
      <c r="H15" s="1388">
        <v>5</v>
      </c>
      <c r="I15" s="1388">
        <v>9</v>
      </c>
      <c r="J15" s="1387"/>
      <c r="K15" s="1388">
        <f t="shared" si="0"/>
        <v>14</v>
      </c>
      <c r="L15" s="1398"/>
    </row>
    <row r="16" spans="1:13">
      <c r="B16" s="479" t="s">
        <v>1036</v>
      </c>
      <c r="C16" s="98"/>
      <c r="D16" s="1288"/>
      <c r="E16" s="1285"/>
      <c r="F16" s="1285"/>
      <c r="G16" s="1285"/>
      <c r="H16" s="1394">
        <v>2</v>
      </c>
      <c r="I16" s="1394">
        <v>3</v>
      </c>
      <c r="J16" s="1397"/>
      <c r="K16" s="1394">
        <f t="shared" si="0"/>
        <v>5</v>
      </c>
      <c r="L16" s="1393"/>
    </row>
    <row r="17" spans="2:12">
      <c r="B17" s="479" t="s">
        <v>1035</v>
      </c>
      <c r="C17" s="98"/>
      <c r="D17" s="1288"/>
      <c r="E17" s="1285"/>
      <c r="F17" s="1285"/>
      <c r="G17" s="1285"/>
      <c r="H17" s="1394">
        <v>6</v>
      </c>
      <c r="I17" s="1394">
        <v>1</v>
      </c>
      <c r="J17" s="1397"/>
      <c r="K17" s="1394">
        <f t="shared" si="0"/>
        <v>7</v>
      </c>
      <c r="L17" s="1393"/>
    </row>
    <row r="18" spans="2:12">
      <c r="B18" s="479" t="s">
        <v>1034</v>
      </c>
      <c r="C18" s="98"/>
      <c r="D18" s="1288"/>
      <c r="E18" s="1285"/>
      <c r="F18" s="1285"/>
      <c r="G18" s="1285"/>
      <c r="H18" s="1394">
        <v>4</v>
      </c>
      <c r="I18" s="1394">
        <v>11</v>
      </c>
      <c r="J18" s="1397"/>
      <c r="K18" s="1394">
        <f t="shared" si="0"/>
        <v>15</v>
      </c>
      <c r="L18" s="1393"/>
    </row>
    <row r="19" spans="2:12">
      <c r="B19" s="479" t="s">
        <v>1033</v>
      </c>
      <c r="C19" s="98"/>
      <c r="D19" s="1288"/>
      <c r="E19" s="1285"/>
      <c r="F19" s="1285"/>
      <c r="G19" s="1285"/>
      <c r="H19" s="1394">
        <v>16</v>
      </c>
      <c r="I19" s="1394">
        <v>17</v>
      </c>
      <c r="J19" s="1397"/>
      <c r="K19" s="1394">
        <f t="shared" si="0"/>
        <v>33</v>
      </c>
      <c r="L19" s="1393"/>
    </row>
    <row r="20" spans="2:12">
      <c r="B20" s="479" t="s">
        <v>1032</v>
      </c>
      <c r="C20" s="98"/>
      <c r="D20" s="1288"/>
      <c r="E20" s="1285"/>
      <c r="F20" s="1285"/>
      <c r="G20" s="1285"/>
      <c r="H20" s="1394">
        <v>0</v>
      </c>
      <c r="I20" s="1394">
        <v>2</v>
      </c>
      <c r="J20" s="1397"/>
      <c r="K20" s="1394">
        <v>2</v>
      </c>
      <c r="L20" s="1393"/>
    </row>
    <row r="21" spans="2:12">
      <c r="B21" s="479" t="s">
        <v>1031</v>
      </c>
      <c r="C21" s="98"/>
      <c r="D21" s="1288"/>
      <c r="E21" s="1285"/>
      <c r="F21" s="1285"/>
      <c r="G21" s="1285"/>
      <c r="H21" s="1396">
        <v>4</v>
      </c>
      <c r="I21" s="1396">
        <v>2</v>
      </c>
      <c r="J21" s="1395"/>
      <c r="K21" s="1394">
        <f>SUM(H21:I21)</f>
        <v>6</v>
      </c>
      <c r="L21" s="1393"/>
    </row>
    <row r="22" spans="2:12">
      <c r="B22" s="1392" t="s">
        <v>1030</v>
      </c>
      <c r="C22" s="381"/>
      <c r="D22" s="381"/>
      <c r="E22" s="381"/>
      <c r="F22" s="145"/>
      <c r="G22" s="145"/>
      <c r="H22" s="1391">
        <v>4</v>
      </c>
      <c r="I22" s="1391">
        <v>16</v>
      </c>
      <c r="J22" s="1390"/>
      <c r="K22" s="1386">
        <v>20</v>
      </c>
      <c r="L22" s="1389"/>
    </row>
    <row r="23" spans="2:12">
      <c r="B23" s="479" t="s">
        <v>1029</v>
      </c>
      <c r="C23" s="98"/>
      <c r="D23" s="1288"/>
      <c r="E23" s="1285"/>
      <c r="F23" s="1285"/>
      <c r="G23" s="1285"/>
      <c r="H23" s="1388">
        <v>4</v>
      </c>
      <c r="I23" s="1388">
        <v>16</v>
      </c>
      <c r="J23" s="1387"/>
      <c r="K23" s="1386">
        <f>SUM(H23:I23)</f>
        <v>20</v>
      </c>
      <c r="L23" s="1175"/>
    </row>
    <row r="24" spans="2:12" ht="12.75" customHeight="1">
      <c r="B24" s="1623" t="s">
        <v>6</v>
      </c>
      <c r="C24" s="1613"/>
      <c r="D24" s="1613"/>
      <c r="E24" s="1613"/>
      <c r="F24" s="1613"/>
      <c r="G24" s="1613"/>
      <c r="H24" s="1385">
        <f>SUM(H8+H14+H22)</f>
        <v>65</v>
      </c>
      <c r="I24" s="1385">
        <f>SUM(I8+I14+I22)</f>
        <v>79</v>
      </c>
      <c r="J24" s="1385">
        <f>SUM(J8+J14+J22)</f>
        <v>0</v>
      </c>
      <c r="K24" s="1385">
        <f>SUM(K8+K14+K22)</f>
        <v>144</v>
      </c>
      <c r="L24" s="1384"/>
    </row>
    <row r="25" spans="2:12">
      <c r="B25" s="582" t="s">
        <v>1028</v>
      </c>
      <c r="C25" s="1"/>
      <c r="D25" s="1"/>
      <c r="E25" s="1"/>
      <c r="F25" s="1"/>
      <c r="G25" s="1"/>
      <c r="H25" s="153"/>
      <c r="I25" s="153"/>
      <c r="J25" s="1"/>
      <c r="K25" s="153"/>
      <c r="L25" s="1"/>
    </row>
    <row r="26" spans="2:12">
      <c r="B26" s="62"/>
      <c r="C26" s="62"/>
      <c r="D26" s="62"/>
      <c r="E26" s="62"/>
      <c r="F26" s="62"/>
      <c r="G26" s="62"/>
      <c r="H26" s="262"/>
      <c r="I26" s="262"/>
      <c r="J26" s="62"/>
      <c r="K26" s="262"/>
      <c r="L26" s="62"/>
    </row>
    <row r="27" spans="2:12">
      <c r="B27" s="1279"/>
      <c r="C27" s="1281"/>
      <c r="D27" s="1281"/>
      <c r="E27" s="1281"/>
      <c r="F27" s="1281"/>
      <c r="G27" s="1281"/>
      <c r="H27" s="1383"/>
      <c r="I27" s="1383"/>
      <c r="J27" s="1281"/>
      <c r="K27" s="1383"/>
      <c r="L27" s="1281"/>
    </row>
    <row r="28" spans="2:12">
      <c r="B28" s="1279"/>
      <c r="C28" s="1281"/>
      <c r="D28" s="1281"/>
      <c r="E28" s="1281"/>
      <c r="F28" s="1281"/>
      <c r="G28" s="1281"/>
      <c r="H28" s="1383"/>
      <c r="I28" s="1383"/>
      <c r="J28" s="1281"/>
      <c r="K28" s="1383"/>
      <c r="L28" s="1281"/>
    </row>
    <row r="29" spans="2:12">
      <c r="B29" s="1279"/>
      <c r="C29" s="1278"/>
      <c r="D29" s="1277"/>
      <c r="E29" s="1277" t="s">
        <v>179</v>
      </c>
      <c r="F29" s="1277"/>
      <c r="G29" s="1277"/>
      <c r="H29" s="1382"/>
      <c r="I29" s="1382"/>
      <c r="J29" s="1277"/>
      <c r="K29" s="1382"/>
      <c r="L29" s="1277"/>
    </row>
    <row r="30" spans="2:12">
      <c r="B30" s="1279"/>
      <c r="C30" s="1277"/>
      <c r="D30" s="1277"/>
      <c r="E30" s="1277"/>
      <c r="F30" s="1277"/>
      <c r="G30" s="1277"/>
      <c r="H30" s="1382"/>
      <c r="I30" s="1382"/>
      <c r="J30" s="1277"/>
      <c r="K30" s="1382"/>
      <c r="L30" s="1277"/>
    </row>
    <row r="31" spans="2:12">
      <c r="B31" s="1279"/>
      <c r="C31" s="1278"/>
      <c r="D31" s="1276"/>
      <c r="E31" s="1276"/>
      <c r="F31" s="1276"/>
      <c r="G31" s="1277"/>
      <c r="H31" s="1381"/>
      <c r="I31" s="1381"/>
      <c r="J31" s="1276"/>
      <c r="K31" s="1381"/>
      <c r="L31" s="1276"/>
    </row>
    <row r="32" spans="2:12">
      <c r="B32" s="1279"/>
      <c r="C32" s="1278"/>
      <c r="D32" s="1276"/>
      <c r="E32" s="1276"/>
      <c r="F32" s="1276"/>
      <c r="G32" s="1277"/>
      <c r="H32" s="1381"/>
      <c r="I32" s="1381"/>
      <c r="J32" s="1276"/>
      <c r="K32" s="1381"/>
      <c r="L32" s="1276"/>
    </row>
    <row r="33" spans="2:12">
      <c r="B33" s="1279"/>
      <c r="C33" s="1281"/>
      <c r="D33" s="1281"/>
      <c r="E33" s="1281"/>
      <c r="F33" s="1281"/>
      <c r="G33" s="1281"/>
      <c r="H33" s="1383"/>
      <c r="I33" s="1383"/>
      <c r="J33" s="1281"/>
      <c r="K33" s="1383"/>
      <c r="L33" s="1281"/>
    </row>
    <row r="34" spans="2:12">
      <c r="B34" s="1279"/>
      <c r="C34" s="1278"/>
      <c r="D34" s="1276"/>
      <c r="E34" s="1276"/>
      <c r="F34" s="1276"/>
      <c r="G34" s="1277"/>
      <c r="H34" s="1381"/>
      <c r="I34" s="1381"/>
      <c r="J34" s="1276"/>
      <c r="K34" s="1381"/>
      <c r="L34" s="1276"/>
    </row>
    <row r="35" spans="2:12">
      <c r="B35" s="1279"/>
      <c r="C35" s="1278"/>
      <c r="D35" s="1277"/>
      <c r="E35" s="1277"/>
      <c r="F35" s="1277"/>
      <c r="G35" s="1277"/>
      <c r="H35" s="1382"/>
      <c r="I35" s="1382"/>
      <c r="J35" s="1277"/>
      <c r="K35" s="1382"/>
      <c r="L35" s="1277"/>
    </row>
    <row r="36" spans="2:12">
      <c r="B36" s="1279"/>
      <c r="C36" s="1277"/>
      <c r="D36" s="1277"/>
      <c r="E36" s="1277"/>
      <c r="F36" s="1277"/>
      <c r="G36" s="1277"/>
      <c r="H36" s="1382"/>
      <c r="I36" s="1382"/>
      <c r="J36" s="1277"/>
      <c r="K36" s="1382"/>
      <c r="L36" s="1277"/>
    </row>
    <row r="37" spans="2:12">
      <c r="B37" s="1279"/>
      <c r="C37" s="1278"/>
      <c r="D37" s="1277"/>
      <c r="E37" s="1277"/>
      <c r="F37" s="1277"/>
      <c r="G37" s="1277"/>
      <c r="H37" s="1382"/>
      <c r="I37" s="1382"/>
      <c r="J37" s="1277"/>
      <c r="K37" s="1382"/>
      <c r="L37" s="1277"/>
    </row>
    <row r="38" spans="2:12">
      <c r="B38" s="1279"/>
      <c r="C38" s="1278"/>
      <c r="D38" s="1277"/>
      <c r="E38" s="1277"/>
      <c r="F38" s="1277"/>
      <c r="G38" s="1277"/>
      <c r="H38" s="1382"/>
      <c r="I38" s="1382"/>
      <c r="J38" s="1277"/>
      <c r="K38" s="1382"/>
      <c r="L38" s="1277"/>
    </row>
    <row r="39" spans="2:12">
      <c r="B39" s="1279"/>
      <c r="C39" s="1277"/>
      <c r="D39" s="1277"/>
      <c r="E39" s="1277"/>
      <c r="F39" s="1277"/>
      <c r="G39" s="1277"/>
      <c r="H39" s="1382"/>
      <c r="I39" s="1382"/>
      <c r="J39" s="1277"/>
      <c r="K39" s="1382"/>
      <c r="L39" s="1277"/>
    </row>
    <row r="40" spans="2:12">
      <c r="B40" s="1279"/>
      <c r="C40" s="1278"/>
      <c r="D40" s="1276"/>
      <c r="E40" s="1276"/>
      <c r="F40" s="1276"/>
      <c r="G40" s="1277"/>
      <c r="H40" s="1381"/>
      <c r="I40" s="1381"/>
      <c r="J40" s="1276"/>
      <c r="K40" s="1381"/>
      <c r="L40" s="1276"/>
    </row>
    <row r="41" spans="2:12">
      <c r="B41" s="1279"/>
      <c r="C41" s="1278"/>
      <c r="D41" s="1276"/>
      <c r="E41" s="1276"/>
      <c r="F41" s="1276"/>
      <c r="G41" s="1277"/>
      <c r="H41" s="1381"/>
      <c r="I41" s="1381"/>
      <c r="J41" s="1276"/>
      <c r="K41" s="1381"/>
      <c r="L41" s="1276"/>
    </row>
    <row r="42" spans="2:12">
      <c r="B42" s="1279"/>
      <c r="C42" s="1278"/>
      <c r="D42" s="1276"/>
      <c r="E42" s="1276"/>
      <c r="F42" s="1276"/>
      <c r="G42" s="1277"/>
      <c r="H42" s="1381"/>
      <c r="I42" s="1381"/>
      <c r="J42" s="1276"/>
      <c r="K42" s="1381"/>
      <c r="L42" s="1276"/>
    </row>
    <row r="43" spans="2:12">
      <c r="B43" s="564"/>
      <c r="C43" s="1278"/>
      <c r="D43" s="1276"/>
      <c r="E43" s="1276"/>
      <c r="F43" s="1276"/>
      <c r="G43" s="1277"/>
      <c r="H43" s="1381"/>
      <c r="I43" s="1381"/>
      <c r="J43" s="1276"/>
      <c r="K43" s="1381"/>
      <c r="L43" s="1276"/>
    </row>
    <row r="44" spans="2:12">
      <c r="B44" s="1279"/>
      <c r="C44" s="1278"/>
      <c r="D44" s="1276"/>
      <c r="E44" s="1276"/>
      <c r="F44" s="1276"/>
      <c r="G44" s="1277"/>
      <c r="H44" s="1381"/>
      <c r="I44" s="1381"/>
      <c r="J44" s="1276"/>
      <c r="K44" s="1381"/>
      <c r="L44" s="1276"/>
    </row>
    <row r="45" spans="2:12">
      <c r="B45" s="1279"/>
      <c r="C45" s="1278"/>
      <c r="D45" s="1276"/>
      <c r="E45" s="1276"/>
      <c r="F45" s="1276"/>
      <c r="G45" s="1277"/>
      <c r="H45" s="1381"/>
      <c r="I45" s="1381"/>
      <c r="J45" s="1276"/>
      <c r="K45" s="1381"/>
      <c r="L45" s="1276"/>
    </row>
  </sheetData>
  <mergeCells count="6">
    <mergeCell ref="B2:L2"/>
    <mergeCell ref="B24:G24"/>
    <mergeCell ref="B4:L4"/>
    <mergeCell ref="H6:I6"/>
    <mergeCell ref="B6:G7"/>
    <mergeCell ref="B3:L3"/>
  </mergeCells>
  <pageMargins left="1.4960629921259843" right="0.31496062992125984" top="0.74803149606299213" bottom="0.74803149606299213" header="0.31496062992125984" footer="0.31496062992125984"/>
  <pageSetup scale="9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67C8-1E16-46D9-BB63-AD8F9577CA1D}">
  <dimension ref="A2:Q44"/>
  <sheetViews>
    <sheetView view="pageBreakPreview" zoomScaleNormal="100" zoomScaleSheetLayoutView="100" workbookViewId="0">
      <selection activeCell="O10" sqref="O10"/>
    </sheetView>
  </sheetViews>
  <sheetFormatPr baseColWidth="10" defaultRowHeight="12.75"/>
  <cols>
    <col min="1" max="1" width="4.7109375" customWidth="1"/>
    <col min="2" max="2" width="7.28515625" customWidth="1"/>
    <col min="3" max="5" width="3.28515625" customWidth="1"/>
    <col min="6" max="6" width="7.140625" customWidth="1"/>
    <col min="7" max="7" width="6.85546875" customWidth="1"/>
    <col min="8" max="9" width="10.85546875" style="1380" customWidth="1"/>
    <col min="10" max="10" width="0.5703125" customWidth="1"/>
    <col min="11" max="11" width="10.7109375" style="1380" customWidth="1"/>
    <col min="12" max="12" width="4.85546875" customWidth="1"/>
    <col min="13" max="13" width="4.7109375" customWidth="1"/>
  </cols>
  <sheetData>
    <row r="2" spans="1:17" ht="12.75" customHeight="1">
      <c r="A2" s="520"/>
      <c r="B2" s="1587" t="s">
        <v>1043</v>
      </c>
      <c r="C2" s="1587"/>
      <c r="D2" s="1587"/>
      <c r="E2" s="1587"/>
      <c r="F2" s="1587"/>
      <c r="G2" s="1587"/>
      <c r="H2" s="1587"/>
      <c r="I2" s="1587"/>
      <c r="J2" s="1587"/>
      <c r="K2" s="1587"/>
      <c r="L2" s="1587"/>
      <c r="M2" s="520"/>
    </row>
    <row r="3" spans="1:17">
      <c r="B3" s="1587" t="s">
        <v>74</v>
      </c>
      <c r="C3" s="1587"/>
      <c r="D3" s="1587"/>
      <c r="E3" s="1587"/>
      <c r="F3" s="1587"/>
      <c r="G3" s="1587"/>
      <c r="H3" s="1587"/>
      <c r="I3" s="1587"/>
      <c r="J3" s="1587"/>
      <c r="K3" s="1587"/>
      <c r="L3" s="1587"/>
    </row>
    <row r="4" spans="1:17">
      <c r="B4" s="1587"/>
      <c r="C4" s="1587"/>
      <c r="D4" s="1587"/>
      <c r="E4" s="1587"/>
      <c r="F4" s="1587"/>
      <c r="G4" s="1587"/>
      <c r="H4" s="1587"/>
      <c r="I4" s="1587"/>
      <c r="J4" s="1587"/>
      <c r="K4" s="1587"/>
      <c r="L4" s="1587"/>
    </row>
    <row r="5" spans="1:17">
      <c r="B5" s="468"/>
      <c r="C5" s="468"/>
      <c r="D5" s="468"/>
      <c r="E5" s="468"/>
      <c r="F5" s="468"/>
      <c r="G5" s="468"/>
      <c r="H5" s="262"/>
      <c r="I5" s="262"/>
      <c r="J5" s="468"/>
      <c r="K5" s="262"/>
      <c r="L5" s="468"/>
    </row>
    <row r="6" spans="1:17" s="1407" customFormat="1" ht="11.25">
      <c r="B6" s="1625" t="s">
        <v>1042</v>
      </c>
      <c r="C6" s="1626"/>
      <c r="D6" s="1626"/>
      <c r="E6" s="1626"/>
      <c r="F6" s="1626"/>
      <c r="G6" s="1626"/>
      <c r="H6" s="1624" t="s">
        <v>294</v>
      </c>
      <c r="I6" s="1624"/>
      <c r="J6" s="675"/>
      <c r="K6" s="1408"/>
      <c r="L6" s="1111"/>
    </row>
    <row r="7" spans="1:17" s="1407" customFormat="1" ht="11.25">
      <c r="B7" s="1627"/>
      <c r="C7" s="1628"/>
      <c r="D7" s="1628"/>
      <c r="E7" s="1628"/>
      <c r="F7" s="1628"/>
      <c r="G7" s="1628"/>
      <c r="H7" s="449" t="s">
        <v>29</v>
      </c>
      <c r="I7" s="449" t="s">
        <v>30</v>
      </c>
      <c r="J7" s="669"/>
      <c r="K7" s="449" t="s">
        <v>6</v>
      </c>
      <c r="L7" s="1065"/>
    </row>
    <row r="8" spans="1:17" ht="12" customHeight="1">
      <c r="B8" s="1406" t="s">
        <v>1041</v>
      </c>
      <c r="C8" s="421"/>
      <c r="D8" s="421"/>
      <c r="E8" s="421"/>
      <c r="F8" s="163"/>
      <c r="G8" s="163"/>
      <c r="H8" s="1405">
        <f>SUM(H9:H13)</f>
        <v>18</v>
      </c>
      <c r="I8" s="1405">
        <f>SUM(I9:I13)</f>
        <v>21</v>
      </c>
      <c r="J8" s="1066"/>
      <c r="K8" s="1405">
        <f>SUM(H8:I8)</f>
        <v>39</v>
      </c>
      <c r="L8" s="1410"/>
      <c r="O8" s="1409"/>
      <c r="P8" s="1409"/>
      <c r="Q8" s="1409"/>
    </row>
    <row r="9" spans="1:17">
      <c r="B9" s="479" t="s">
        <v>1036</v>
      </c>
      <c r="C9" s="98"/>
      <c r="D9" s="1287"/>
      <c r="E9" s="1285"/>
      <c r="F9" s="1285"/>
      <c r="G9" s="1286"/>
      <c r="H9" s="1403">
        <v>1</v>
      </c>
      <c r="I9" s="1403">
        <v>1</v>
      </c>
      <c r="J9" s="1402"/>
      <c r="K9" s="1394">
        <f>SUM(H9:I9)</f>
        <v>2</v>
      </c>
      <c r="L9" s="1404"/>
      <c r="P9" s="1409"/>
    </row>
    <row r="10" spans="1:17">
      <c r="B10" s="479" t="s">
        <v>1040</v>
      </c>
      <c r="C10" s="98"/>
      <c r="D10" s="1288"/>
      <c r="E10" s="1285"/>
      <c r="F10" s="1285"/>
      <c r="G10" s="1285"/>
      <c r="H10" s="1403">
        <v>0</v>
      </c>
      <c r="I10" s="1403">
        <v>5</v>
      </c>
      <c r="J10" s="1402"/>
      <c r="K10" s="1394">
        <f>SUM(H10:I10)</f>
        <v>5</v>
      </c>
      <c r="L10" s="1175"/>
    </row>
    <row r="11" spans="1:17">
      <c r="B11" s="479" t="s">
        <v>1039</v>
      </c>
      <c r="C11" s="98"/>
      <c r="D11" s="1288"/>
      <c r="E11" s="1285"/>
      <c r="F11" s="1285"/>
      <c r="G11" s="1285"/>
      <c r="H11" s="1403">
        <v>3</v>
      </c>
      <c r="I11" s="1403">
        <v>3</v>
      </c>
      <c r="J11" s="1402"/>
      <c r="K11" s="1394">
        <v>6</v>
      </c>
      <c r="L11" s="1175"/>
    </row>
    <row r="12" spans="1:17">
      <c r="B12" s="479" t="s">
        <v>1033</v>
      </c>
      <c r="C12" s="98"/>
      <c r="D12" s="1288"/>
      <c r="E12" s="1285"/>
      <c r="F12" s="1285"/>
      <c r="G12" s="1285"/>
      <c r="H12" s="1403">
        <v>11</v>
      </c>
      <c r="I12" s="1403">
        <v>7</v>
      </c>
      <c r="J12" s="1402"/>
      <c r="K12" s="1394">
        <f t="shared" ref="K12:K22" si="0">SUM(H12:I12)</f>
        <v>18</v>
      </c>
      <c r="L12" s="1175"/>
    </row>
    <row r="13" spans="1:17">
      <c r="B13" s="479" t="s">
        <v>1031</v>
      </c>
      <c r="C13" s="98"/>
      <c r="D13" s="1288"/>
      <c r="E13" s="1285"/>
      <c r="F13" s="1285"/>
      <c r="G13" s="1285"/>
      <c r="H13" s="1401">
        <v>3</v>
      </c>
      <c r="I13" s="1401">
        <v>5</v>
      </c>
      <c r="J13" s="1400"/>
      <c r="K13" s="1394">
        <f t="shared" si="0"/>
        <v>8</v>
      </c>
      <c r="L13" s="1175"/>
    </row>
    <row r="14" spans="1:17">
      <c r="B14" s="1392" t="s">
        <v>1038</v>
      </c>
      <c r="C14" s="381"/>
      <c r="D14" s="381"/>
      <c r="E14" s="381"/>
      <c r="F14" s="145"/>
      <c r="G14" s="145"/>
      <c r="H14" s="1391">
        <f>SUM(H15:H20)</f>
        <v>37</v>
      </c>
      <c r="I14" s="1391">
        <f>SUM(I15:I20)</f>
        <v>41</v>
      </c>
      <c r="J14" s="1390"/>
      <c r="K14" s="1391">
        <f t="shared" si="0"/>
        <v>78</v>
      </c>
      <c r="L14" s="1389"/>
      <c r="O14" s="1409"/>
      <c r="P14" s="1409"/>
      <c r="Q14" s="1409"/>
    </row>
    <row r="15" spans="1:17">
      <c r="B15" s="479" t="s">
        <v>1037</v>
      </c>
      <c r="C15" s="98"/>
      <c r="D15" s="1288"/>
      <c r="E15" s="1285"/>
      <c r="F15" s="1285"/>
      <c r="G15" s="1285"/>
      <c r="H15" s="1388">
        <v>7</v>
      </c>
      <c r="I15" s="1388">
        <v>7</v>
      </c>
      <c r="J15" s="1387"/>
      <c r="K15" s="1388">
        <f t="shared" si="0"/>
        <v>14</v>
      </c>
      <c r="L15" s="1175"/>
    </row>
    <row r="16" spans="1:17">
      <c r="B16" s="479" t="s">
        <v>1044</v>
      </c>
      <c r="C16" s="98"/>
      <c r="D16" s="1288"/>
      <c r="E16" s="1285"/>
      <c r="F16" s="1285"/>
      <c r="G16" s="1285"/>
      <c r="H16" s="1394">
        <v>1</v>
      </c>
      <c r="I16" s="1394">
        <v>3</v>
      </c>
      <c r="J16" s="1397"/>
      <c r="K16" s="1394">
        <f t="shared" si="0"/>
        <v>4</v>
      </c>
      <c r="L16" s="1175"/>
    </row>
    <row r="17" spans="2:17">
      <c r="B17" s="479" t="s">
        <v>1036</v>
      </c>
      <c r="C17" s="98"/>
      <c r="D17" s="1288"/>
      <c r="E17" s="1285"/>
      <c r="F17" s="1285"/>
      <c r="G17" s="1285"/>
      <c r="H17" s="1394">
        <v>2</v>
      </c>
      <c r="I17" s="1394">
        <v>3</v>
      </c>
      <c r="J17" s="1397"/>
      <c r="K17" s="1394">
        <f t="shared" si="0"/>
        <v>5</v>
      </c>
      <c r="L17" s="1175"/>
    </row>
    <row r="18" spans="2:17">
      <c r="B18" s="479" t="s">
        <v>1035</v>
      </c>
      <c r="C18" s="98"/>
      <c r="D18" s="1288"/>
      <c r="E18" s="1285"/>
      <c r="F18" s="1285"/>
      <c r="G18" s="1285"/>
      <c r="H18" s="1394">
        <v>0</v>
      </c>
      <c r="I18" s="1394">
        <v>2</v>
      </c>
      <c r="J18" s="1397"/>
      <c r="K18" s="1394">
        <f t="shared" si="0"/>
        <v>2</v>
      </c>
      <c r="L18" s="1175"/>
    </row>
    <row r="19" spans="2:17">
      <c r="B19" s="479" t="s">
        <v>1033</v>
      </c>
      <c r="C19" s="98"/>
      <c r="D19" s="1288"/>
      <c r="E19" s="1285"/>
      <c r="F19" s="1285"/>
      <c r="G19" s="1285"/>
      <c r="H19" s="1394">
        <v>21</v>
      </c>
      <c r="I19" s="1394">
        <v>19</v>
      </c>
      <c r="J19" s="1397"/>
      <c r="K19" s="1394">
        <f t="shared" si="0"/>
        <v>40</v>
      </c>
      <c r="L19" s="1175"/>
    </row>
    <row r="20" spans="2:17">
      <c r="B20" s="479" t="s">
        <v>1031</v>
      </c>
      <c r="C20" s="98"/>
      <c r="D20" s="1288"/>
      <c r="E20" s="1285"/>
      <c r="F20" s="1285"/>
      <c r="G20" s="1285"/>
      <c r="H20" s="1396">
        <v>6</v>
      </c>
      <c r="I20" s="1396">
        <v>7</v>
      </c>
      <c r="J20" s="1395"/>
      <c r="K20" s="1394">
        <f t="shared" si="0"/>
        <v>13</v>
      </c>
      <c r="L20" s="1175"/>
    </row>
    <row r="21" spans="2:17">
      <c r="B21" s="1392" t="s">
        <v>1030</v>
      </c>
      <c r="C21" s="381"/>
      <c r="D21" s="381"/>
      <c r="E21" s="381"/>
      <c r="F21" s="145"/>
      <c r="G21" s="145"/>
      <c r="H21" s="1391">
        <f>SUM(H22:H22)</f>
        <v>6</v>
      </c>
      <c r="I21" s="1391">
        <f>SUM(I22:I22)</f>
        <v>7</v>
      </c>
      <c r="J21" s="1390"/>
      <c r="K21" s="1386">
        <f t="shared" si="0"/>
        <v>13</v>
      </c>
      <c r="L21" s="1389"/>
    </row>
    <row r="22" spans="2:17">
      <c r="B22" s="479" t="s">
        <v>1029</v>
      </c>
      <c r="C22" s="98"/>
      <c r="D22" s="1288"/>
      <c r="E22" s="1285"/>
      <c r="F22" s="1285"/>
      <c r="G22" s="1285"/>
      <c r="H22" s="1388">
        <v>6</v>
      </c>
      <c r="I22" s="1388">
        <v>7</v>
      </c>
      <c r="J22" s="1387"/>
      <c r="K22" s="1386">
        <f t="shared" si="0"/>
        <v>13</v>
      </c>
      <c r="L22" s="1175"/>
    </row>
    <row r="23" spans="2:17" ht="12.75" customHeight="1">
      <c r="B23" s="1623" t="s">
        <v>6</v>
      </c>
      <c r="C23" s="1613"/>
      <c r="D23" s="1613"/>
      <c r="E23" s="1613"/>
      <c r="F23" s="1613"/>
      <c r="G23" s="1613"/>
      <c r="H23" s="1385">
        <f>SUM(H8+H14+H21)</f>
        <v>61</v>
      </c>
      <c r="I23" s="1385">
        <f>SUM(I8+I14+I21)</f>
        <v>69</v>
      </c>
      <c r="J23" s="1385"/>
      <c r="K23" s="1385">
        <f>SUM(K8+K14+K21)</f>
        <v>130</v>
      </c>
      <c r="L23" s="1384"/>
      <c r="O23" s="1409"/>
      <c r="P23" s="1409"/>
      <c r="Q23" s="1409"/>
    </row>
    <row r="24" spans="2:17">
      <c r="B24" s="582" t="s">
        <v>1028</v>
      </c>
      <c r="C24" s="1"/>
      <c r="D24" s="1"/>
      <c r="E24" s="1"/>
      <c r="F24" s="1"/>
      <c r="G24" s="1"/>
      <c r="H24" s="153"/>
      <c r="I24" s="153"/>
      <c r="J24" s="1"/>
      <c r="K24" s="153"/>
      <c r="L24" s="1"/>
    </row>
    <row r="25" spans="2:17">
      <c r="B25" s="62"/>
      <c r="C25" s="62"/>
      <c r="D25" s="62"/>
      <c r="E25" s="62"/>
      <c r="F25" s="62"/>
      <c r="G25" s="62"/>
      <c r="H25" s="262"/>
      <c r="I25" s="262"/>
      <c r="J25" s="62"/>
      <c r="K25" s="262"/>
      <c r="L25" s="62"/>
    </row>
    <row r="26" spans="2:17">
      <c r="B26" s="1279"/>
      <c r="C26" s="1281"/>
      <c r="D26" s="1281"/>
      <c r="E26" s="1281"/>
      <c r="F26" s="1281"/>
      <c r="G26" s="1281"/>
      <c r="H26" s="1383"/>
      <c r="I26" s="1383"/>
      <c r="J26" s="1281"/>
      <c r="K26" s="1383"/>
      <c r="L26" s="1281"/>
    </row>
    <row r="27" spans="2:17">
      <c r="B27" s="1279"/>
      <c r="C27" s="1281"/>
      <c r="D27" s="1281"/>
      <c r="E27" s="1281"/>
      <c r="F27" s="1281"/>
      <c r="G27" s="1281"/>
      <c r="H27" s="1383"/>
      <c r="I27" s="1383"/>
      <c r="J27" s="1281"/>
      <c r="K27" s="1383"/>
      <c r="L27" s="1281"/>
    </row>
    <row r="28" spans="2:17">
      <c r="B28" s="1279"/>
      <c r="C28" s="1278"/>
      <c r="D28" s="1277"/>
      <c r="E28" s="1277" t="s">
        <v>179</v>
      </c>
      <c r="F28" s="1277"/>
      <c r="G28" s="1277"/>
      <c r="H28" s="1382"/>
      <c r="I28" s="1382"/>
      <c r="J28" s="1277"/>
      <c r="K28" s="1382"/>
      <c r="L28" s="1277"/>
    </row>
    <row r="29" spans="2:17">
      <c r="B29" s="1279"/>
      <c r="C29" s="1277"/>
      <c r="D29" s="1277"/>
      <c r="E29" s="1277"/>
      <c r="F29" s="1277"/>
      <c r="G29" s="1277"/>
      <c r="H29" s="1382"/>
      <c r="I29" s="1382"/>
      <c r="J29" s="1277"/>
      <c r="K29" s="1382"/>
      <c r="L29" s="1277"/>
    </row>
    <row r="30" spans="2:17">
      <c r="B30" s="1279"/>
      <c r="C30" s="1278"/>
      <c r="D30" s="1276"/>
      <c r="E30" s="1276"/>
      <c r="F30" s="1276"/>
      <c r="G30" s="1277"/>
      <c r="H30" s="1381"/>
      <c r="I30" s="1381"/>
      <c r="J30" s="1276"/>
      <c r="K30" s="1381"/>
      <c r="L30" s="1276"/>
    </row>
    <row r="31" spans="2:17">
      <c r="B31" s="1279"/>
      <c r="C31" s="1278"/>
      <c r="D31" s="1276"/>
      <c r="E31" s="1276"/>
      <c r="F31" s="1276"/>
      <c r="G31" s="1277"/>
      <c r="H31" s="1381"/>
      <c r="I31" s="1381"/>
      <c r="J31" s="1276"/>
      <c r="K31" s="1381"/>
      <c r="L31" s="1276"/>
    </row>
    <row r="32" spans="2:17">
      <c r="B32" s="1279"/>
      <c r="C32" s="1281"/>
      <c r="D32" s="1281"/>
      <c r="E32" s="1281"/>
      <c r="F32" s="1281"/>
      <c r="G32" s="1281"/>
      <c r="H32" s="1383"/>
      <c r="I32" s="1383"/>
      <c r="J32" s="1281"/>
      <c r="K32" s="1383"/>
      <c r="L32" s="1281"/>
    </row>
    <row r="33" spans="2:12">
      <c r="B33" s="1279"/>
      <c r="C33" s="1278"/>
      <c r="D33" s="1276"/>
      <c r="E33" s="1276"/>
      <c r="F33" s="1276"/>
      <c r="G33" s="1277"/>
      <c r="H33" s="1381"/>
      <c r="I33" s="1381"/>
      <c r="J33" s="1276"/>
      <c r="K33" s="1381"/>
      <c r="L33" s="1276"/>
    </row>
    <row r="34" spans="2:12">
      <c r="B34" s="1279"/>
      <c r="C34" s="1278"/>
      <c r="D34" s="1277"/>
      <c r="E34" s="1277"/>
      <c r="F34" s="1277"/>
      <c r="G34" s="1277"/>
      <c r="H34" s="1382"/>
      <c r="I34" s="1382"/>
      <c r="J34" s="1277"/>
      <c r="K34" s="1382"/>
      <c r="L34" s="1277"/>
    </row>
    <row r="35" spans="2:12">
      <c r="B35" s="1279"/>
      <c r="C35" s="1277"/>
      <c r="D35" s="1277"/>
      <c r="E35" s="1277"/>
      <c r="F35" s="1277"/>
      <c r="G35" s="1277"/>
      <c r="H35" s="1382"/>
      <c r="I35" s="1382"/>
      <c r="J35" s="1277"/>
      <c r="K35" s="1382"/>
      <c r="L35" s="1277"/>
    </row>
    <row r="36" spans="2:12">
      <c r="B36" s="1279"/>
      <c r="C36" s="1278"/>
      <c r="D36" s="1277"/>
      <c r="E36" s="1277"/>
      <c r="F36" s="1277"/>
      <c r="G36" s="1277"/>
      <c r="H36" s="1382"/>
      <c r="I36" s="1382"/>
      <c r="J36" s="1277"/>
      <c r="K36" s="1382"/>
      <c r="L36" s="1277"/>
    </row>
    <row r="37" spans="2:12">
      <c r="B37" s="1279"/>
      <c r="C37" s="1278"/>
      <c r="D37" s="1277"/>
      <c r="E37" s="1277"/>
      <c r="F37" s="1277"/>
      <c r="G37" s="1277"/>
      <c r="H37" s="1382"/>
      <c r="I37" s="1382"/>
      <c r="J37" s="1277"/>
      <c r="K37" s="1382"/>
      <c r="L37" s="1277"/>
    </row>
    <row r="38" spans="2:12">
      <c r="B38" s="1279"/>
      <c r="C38" s="1277"/>
      <c r="D38" s="1277"/>
      <c r="E38" s="1277"/>
      <c r="F38" s="1277"/>
      <c r="G38" s="1277"/>
      <c r="H38" s="1382"/>
      <c r="I38" s="1382"/>
      <c r="J38" s="1277"/>
      <c r="K38" s="1382"/>
      <c r="L38" s="1277"/>
    </row>
    <row r="39" spans="2:12">
      <c r="B39" s="1279"/>
      <c r="C39" s="1278"/>
      <c r="D39" s="1276"/>
      <c r="E39" s="1276"/>
      <c r="F39" s="1276"/>
      <c r="G39" s="1277"/>
      <c r="H39" s="1381"/>
      <c r="I39" s="1381"/>
      <c r="J39" s="1276"/>
      <c r="K39" s="1381"/>
      <c r="L39" s="1276"/>
    </row>
    <row r="40" spans="2:12">
      <c r="B40" s="1279"/>
      <c r="C40" s="1278"/>
      <c r="D40" s="1276"/>
      <c r="E40" s="1276"/>
      <c r="F40" s="1276"/>
      <c r="G40" s="1277"/>
      <c r="H40" s="1381"/>
      <c r="I40" s="1381"/>
      <c r="J40" s="1276"/>
      <c r="K40" s="1381"/>
      <c r="L40" s="1276"/>
    </row>
    <row r="41" spans="2:12">
      <c r="B41" s="1279"/>
      <c r="C41" s="1278"/>
      <c r="D41" s="1276"/>
      <c r="E41" s="1276"/>
      <c r="F41" s="1276"/>
      <c r="G41" s="1277"/>
      <c r="H41" s="1381"/>
      <c r="I41" s="1381"/>
      <c r="J41" s="1276"/>
      <c r="K41" s="1381"/>
      <c r="L41" s="1276"/>
    </row>
    <row r="42" spans="2:12">
      <c r="B42" s="564"/>
      <c r="C42" s="1278"/>
      <c r="D42" s="1276"/>
      <c r="E42" s="1276"/>
      <c r="F42" s="1276"/>
      <c r="G42" s="1277"/>
      <c r="H42" s="1381"/>
      <c r="I42" s="1381"/>
      <c r="J42" s="1276"/>
      <c r="K42" s="1381"/>
      <c r="L42" s="1276"/>
    </row>
    <row r="43" spans="2:12">
      <c r="B43" s="1279"/>
      <c r="C43" s="1278"/>
      <c r="D43" s="1276"/>
      <c r="E43" s="1276"/>
      <c r="F43" s="1276"/>
      <c r="G43" s="1277"/>
      <c r="H43" s="1381"/>
      <c r="I43" s="1381"/>
      <c r="J43" s="1276"/>
      <c r="K43" s="1381"/>
      <c r="L43" s="1276"/>
    </row>
    <row r="44" spans="2:12">
      <c r="B44" s="1279"/>
      <c r="C44" s="1278"/>
      <c r="D44" s="1276"/>
      <c r="E44" s="1276"/>
      <c r="F44" s="1276"/>
      <c r="G44" s="1277"/>
      <c r="H44" s="1381"/>
      <c r="I44" s="1381"/>
      <c r="J44" s="1276"/>
      <c r="K44" s="1381"/>
      <c r="L44" s="1276"/>
    </row>
  </sheetData>
  <mergeCells count="6">
    <mergeCell ref="B2:L2"/>
    <mergeCell ref="B3:L3"/>
    <mergeCell ref="B23:G23"/>
    <mergeCell ref="B4:L4"/>
    <mergeCell ref="B6:G7"/>
    <mergeCell ref="H6:I6"/>
  </mergeCells>
  <pageMargins left="1.4960629921259843" right="0.31496062992125984" top="0.74803149606299213" bottom="0.74803149606299213" header="0.31496062992125984" footer="0.31496062992125984"/>
  <pageSetup scale="9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F96AE-70DA-42B9-8E0E-B4C57441AFFC}">
  <dimension ref="A2:T155"/>
  <sheetViews>
    <sheetView view="pageBreakPreview" zoomScaleNormal="100" zoomScaleSheetLayoutView="100" workbookViewId="0">
      <selection activeCell="Q32" sqref="Q32"/>
    </sheetView>
  </sheetViews>
  <sheetFormatPr baseColWidth="10" defaultRowHeight="12.75"/>
  <cols>
    <col min="1" max="1" width="7.85546875" style="62" customWidth="1"/>
    <col min="2" max="2" width="55.42578125" style="62" customWidth="1"/>
    <col min="3" max="3" width="6.7109375" style="62" customWidth="1"/>
    <col min="4" max="4" width="2.28515625" style="1293" customWidth="1"/>
    <col min="5" max="5" width="16.7109375" style="1292" customWidth="1"/>
    <col min="6" max="6" width="19.85546875" style="62" customWidth="1"/>
    <col min="7" max="7" width="10.85546875" style="62" bestFit="1" customWidth="1"/>
    <col min="8" max="8" width="3.28515625" style="62" hidden="1" customWidth="1"/>
    <col min="9" max="9" width="0.7109375" style="62" customWidth="1"/>
    <col min="10" max="10" width="2.85546875" style="62" customWidth="1"/>
    <col min="11" max="11" width="1.140625" style="615" customWidth="1"/>
    <col min="12" max="12" width="13" style="62" customWidth="1"/>
    <col min="13" max="13" width="1" style="62" customWidth="1"/>
    <col min="14" max="14" width="2.7109375" style="62" customWidth="1"/>
    <col min="15" max="15" width="5.28515625" style="62" customWidth="1"/>
    <col min="16" max="16" width="14.7109375" style="62" bestFit="1" customWidth="1"/>
    <col min="17" max="16384" width="11.42578125" style="62"/>
  </cols>
  <sheetData>
    <row r="2" spans="1:18" s="98" customFormat="1">
      <c r="A2" s="1552" t="s">
        <v>1027</v>
      </c>
      <c r="B2" s="1552"/>
      <c r="C2" s="1552"/>
      <c r="D2" s="1552"/>
      <c r="E2" s="1552"/>
      <c r="F2" s="156"/>
      <c r="G2" s="156"/>
      <c r="H2" s="156"/>
      <c r="I2" s="156"/>
      <c r="J2" s="156"/>
      <c r="K2" s="156"/>
      <c r="L2" s="156"/>
      <c r="M2" s="314"/>
      <c r="N2" s="91"/>
    </row>
    <row r="3" spans="1:18" s="98" customFormat="1">
      <c r="A3" s="1552">
        <v>2016</v>
      </c>
      <c r="B3" s="1552"/>
      <c r="C3" s="1552"/>
      <c r="D3" s="1552"/>
      <c r="E3" s="1552"/>
      <c r="F3" s="156"/>
      <c r="G3" s="156"/>
      <c r="H3" s="156"/>
      <c r="I3" s="156"/>
      <c r="J3" s="156"/>
      <c r="K3" s="156"/>
      <c r="L3" s="156"/>
      <c r="M3" s="314"/>
      <c r="N3" s="91"/>
    </row>
    <row r="4" spans="1:18" ht="9" customHeight="1">
      <c r="A4" s="106"/>
      <c r="B4" s="468"/>
      <c r="C4" s="468"/>
      <c r="F4" s="468"/>
      <c r="G4" s="468"/>
      <c r="H4" s="468"/>
      <c r="I4" s="468"/>
      <c r="J4" s="468"/>
      <c r="L4" s="468"/>
      <c r="M4" s="468"/>
    </row>
    <row r="5" spans="1:18" ht="6" customHeight="1">
      <c r="A5" s="310"/>
      <c r="B5" s="310"/>
      <c r="C5" s="310"/>
      <c r="D5" s="397"/>
      <c r="E5" s="1379"/>
      <c r="F5" s="1378"/>
      <c r="G5" s="468"/>
      <c r="H5" s="468"/>
      <c r="I5" s="468"/>
      <c r="J5" s="314"/>
      <c r="K5" s="614"/>
      <c r="L5" s="314"/>
      <c r="M5" s="314"/>
      <c r="N5" s="314"/>
    </row>
    <row r="6" spans="1:18" s="582" customFormat="1" ht="12.75" customHeight="1">
      <c r="A6" s="98"/>
      <c r="B6" s="156" t="s">
        <v>1026</v>
      </c>
      <c r="C6" s="156"/>
      <c r="D6" s="288"/>
      <c r="E6" s="1377" t="s">
        <v>1025</v>
      </c>
      <c r="F6" s="1629"/>
      <c r="G6" s="1629"/>
      <c r="H6" s="1629"/>
      <c r="I6" s="426"/>
      <c r="J6" s="82"/>
      <c r="K6" s="1629"/>
      <c r="L6" s="1629"/>
      <c r="M6" s="1629"/>
      <c r="N6" s="935"/>
      <c r="O6" s="935"/>
    </row>
    <row r="7" spans="1:18" ht="6.75" customHeight="1">
      <c r="A7" s="163"/>
      <c r="B7" s="163"/>
      <c r="C7" s="1289"/>
      <c r="D7" s="1062"/>
      <c r="E7" s="1376"/>
      <c r="F7" s="615"/>
      <c r="H7" s="262"/>
      <c r="I7" s="262"/>
      <c r="J7" s="262"/>
      <c r="L7" s="615"/>
      <c r="M7" s="615"/>
    </row>
    <row r="8" spans="1:18" ht="8.1" customHeight="1">
      <c r="A8" s="98"/>
      <c r="B8" s="98"/>
      <c r="C8" s="98"/>
      <c r="D8" s="288"/>
      <c r="E8" s="1312"/>
      <c r="H8" s="262"/>
      <c r="I8" s="262"/>
      <c r="J8" s="262"/>
    </row>
    <row r="9" spans="1:18" s="369" customFormat="1" ht="12.75" customHeight="1">
      <c r="A9" s="144" t="s">
        <v>1024</v>
      </c>
      <c r="B9" s="144"/>
      <c r="C9" s="1353"/>
      <c r="D9" s="1374" t="s">
        <v>1003</v>
      </c>
      <c r="E9" s="1375">
        <v>946560776.11000001</v>
      </c>
      <c r="F9" s="1375">
        <f>+E9</f>
        <v>946560776.11000001</v>
      </c>
      <c r="G9" s="144" t="s">
        <v>1024</v>
      </c>
      <c r="H9" s="1058"/>
      <c r="I9" s="1058"/>
      <c r="J9" s="1367"/>
      <c r="K9" s="1366"/>
      <c r="L9" s="1365"/>
      <c r="M9" s="1364"/>
      <c r="N9" s="2"/>
      <c r="P9" s="1363" t="s">
        <v>179</v>
      </c>
      <c r="Q9" s="2"/>
      <c r="R9" s="2"/>
    </row>
    <row r="10" spans="1:18" s="369" customFormat="1" ht="12.75" customHeight="1">
      <c r="A10" s="144" t="s">
        <v>1023</v>
      </c>
      <c r="B10" s="144"/>
      <c r="C10" s="1353"/>
      <c r="D10" s="1374" t="s">
        <v>1003</v>
      </c>
      <c r="E10" s="1370">
        <f>SUM(E11:E22)</f>
        <v>253466381.34</v>
      </c>
      <c r="F10" s="1370">
        <f>+E10</f>
        <v>253466381.34</v>
      </c>
      <c r="G10" s="144" t="s">
        <v>1023</v>
      </c>
      <c r="H10" s="1058"/>
      <c r="I10" s="1058"/>
      <c r="J10" s="1367"/>
      <c r="K10" s="1366"/>
      <c r="L10" s="1365"/>
      <c r="M10" s="1364"/>
      <c r="N10" s="2"/>
      <c r="P10" s="1363"/>
      <c r="Q10" s="2"/>
      <c r="R10" s="2"/>
    </row>
    <row r="11" spans="1:18" ht="15" customHeight="1">
      <c r="A11" s="98"/>
      <c r="B11" s="1360" t="s">
        <v>1010</v>
      </c>
      <c r="C11" s="1353"/>
      <c r="D11" s="1374"/>
      <c r="E11" s="1373"/>
      <c r="F11" s="1370">
        <f>+E23</f>
        <v>309389324</v>
      </c>
      <c r="G11" s="144" t="s">
        <v>1012</v>
      </c>
      <c r="H11" s="91"/>
      <c r="I11" s="91"/>
      <c r="J11" s="263"/>
      <c r="M11" s="1180"/>
      <c r="N11" s="1"/>
      <c r="P11" s="986"/>
      <c r="Q11" s="1"/>
      <c r="R11" s="1"/>
    </row>
    <row r="12" spans="1:18" ht="15" customHeight="1">
      <c r="A12" s="98"/>
      <c r="B12" s="1360" t="s">
        <v>1022</v>
      </c>
      <c r="C12" s="1353"/>
      <c r="D12" s="1374" t="s">
        <v>1003</v>
      </c>
      <c r="E12" s="1373">
        <v>28024934</v>
      </c>
      <c r="F12" s="1370">
        <v>0</v>
      </c>
      <c r="G12" s="144" t="s">
        <v>1011</v>
      </c>
      <c r="H12" s="91"/>
      <c r="I12" s="91"/>
      <c r="J12" s="263"/>
      <c r="L12" s="1358"/>
      <c r="M12" s="1180"/>
      <c r="N12" s="1"/>
      <c r="P12" s="986"/>
      <c r="Q12" s="1"/>
      <c r="R12" s="1"/>
    </row>
    <row r="13" spans="1:18" ht="15" customHeight="1">
      <c r="A13" s="98"/>
      <c r="B13" s="1360" t="s">
        <v>1009</v>
      </c>
      <c r="C13" s="1353"/>
      <c r="D13" s="1374" t="s">
        <v>1003</v>
      </c>
      <c r="E13" s="1373">
        <v>8382442</v>
      </c>
      <c r="F13" s="1350">
        <f>+E30</f>
        <v>140912825.81</v>
      </c>
      <c r="G13" s="156" t="s">
        <v>913</v>
      </c>
      <c r="H13" s="91"/>
      <c r="I13" s="91"/>
      <c r="J13" s="263"/>
      <c r="L13" s="1358"/>
      <c r="M13" s="1180"/>
      <c r="N13" s="1"/>
      <c r="P13" s="986"/>
      <c r="Q13" s="1"/>
      <c r="R13" s="1"/>
    </row>
    <row r="14" spans="1:18" ht="15" customHeight="1">
      <c r="A14" s="98"/>
      <c r="B14" s="1360" t="s">
        <v>1021</v>
      </c>
      <c r="C14" s="1353"/>
      <c r="D14" s="1374" t="s">
        <v>1003</v>
      </c>
      <c r="E14" s="1373"/>
      <c r="F14" s="1350">
        <f>+E31</f>
        <v>22079231.66</v>
      </c>
      <c r="G14" s="1357" t="s">
        <v>1006</v>
      </c>
      <c r="H14" s="91"/>
      <c r="I14" s="91"/>
      <c r="J14" s="263"/>
      <c r="L14" s="1358"/>
      <c r="M14" s="1180"/>
      <c r="N14" s="1"/>
      <c r="P14" s="986"/>
      <c r="Q14" s="1"/>
      <c r="R14" s="1"/>
    </row>
    <row r="15" spans="1:18" ht="15" customHeight="1">
      <c r="A15" s="98"/>
      <c r="B15" s="1360" t="s">
        <v>1020</v>
      </c>
      <c r="C15" s="1353"/>
      <c r="D15" s="1374" t="s">
        <v>1003</v>
      </c>
      <c r="E15" s="1359">
        <v>13061234.34</v>
      </c>
      <c r="F15" s="1350">
        <f>+E32</f>
        <v>2697791.42</v>
      </c>
      <c r="G15" s="156" t="s">
        <v>1005</v>
      </c>
      <c r="H15" s="91"/>
      <c r="I15" s="91"/>
      <c r="J15" s="263"/>
      <c r="L15" s="1358"/>
      <c r="M15" s="1180"/>
      <c r="N15" s="1"/>
      <c r="P15" s="986"/>
      <c r="Q15" s="1"/>
      <c r="R15" s="1"/>
    </row>
    <row r="16" spans="1:18" ht="15" customHeight="1">
      <c r="A16" s="98"/>
      <c r="B16" s="1360" t="s">
        <v>1019</v>
      </c>
      <c r="C16" s="1353"/>
      <c r="D16" s="1374" t="s">
        <v>1003</v>
      </c>
      <c r="E16" s="1359">
        <v>3038900</v>
      </c>
      <c r="F16" s="1351">
        <v>0</v>
      </c>
      <c r="G16" s="156" t="s">
        <v>1004</v>
      </c>
      <c r="H16" s="91"/>
      <c r="I16" s="91"/>
      <c r="J16" s="263"/>
      <c r="L16" s="1358"/>
      <c r="M16" s="1180"/>
      <c r="N16" s="1"/>
      <c r="P16" s="986"/>
      <c r="Q16" s="1"/>
      <c r="R16" s="1"/>
    </row>
    <row r="17" spans="1:18" ht="15" customHeight="1">
      <c r="A17" s="98"/>
      <c r="B17" s="1360" t="s">
        <v>1018</v>
      </c>
      <c r="C17" s="1353"/>
      <c r="D17" s="1374" t="s">
        <v>1003</v>
      </c>
      <c r="E17" s="1359">
        <v>5494500</v>
      </c>
      <c r="F17" s="1373"/>
      <c r="G17" s="1288"/>
      <c r="H17" s="91"/>
      <c r="I17" s="91"/>
      <c r="J17" s="263"/>
      <c r="L17" s="1358"/>
      <c r="M17" s="1180"/>
      <c r="N17" s="1"/>
      <c r="P17" s="986"/>
      <c r="Q17" s="1"/>
      <c r="R17" s="1"/>
    </row>
    <row r="18" spans="1:18" ht="15" customHeight="1">
      <c r="A18" s="98"/>
      <c r="B18" s="1360" t="s">
        <v>1017</v>
      </c>
      <c r="C18" s="1353"/>
      <c r="D18" s="1374" t="s">
        <v>1003</v>
      </c>
      <c r="E18" s="1359">
        <v>14167093</v>
      </c>
      <c r="F18" s="98"/>
      <c r="G18" s="1288"/>
      <c r="H18" s="91"/>
      <c r="I18" s="91"/>
      <c r="J18" s="263"/>
      <c r="L18" s="1358"/>
      <c r="M18" s="1180"/>
      <c r="N18" s="1"/>
      <c r="P18" s="986"/>
      <c r="Q18" s="1"/>
      <c r="R18" s="1"/>
    </row>
    <row r="19" spans="1:18" ht="15" customHeight="1">
      <c r="A19" s="98"/>
      <c r="B19" s="1360" t="s">
        <v>1016</v>
      </c>
      <c r="C19" s="1353"/>
      <c r="D19" s="1374" t="s">
        <v>1003</v>
      </c>
      <c r="E19" s="1359">
        <v>125000000</v>
      </c>
      <c r="F19" s="98"/>
      <c r="G19" s="1288"/>
      <c r="H19" s="91"/>
      <c r="I19" s="91"/>
      <c r="J19" s="263"/>
      <c r="L19" s="1358"/>
      <c r="M19" s="1180"/>
      <c r="N19" s="1"/>
      <c r="P19" s="986"/>
      <c r="Q19" s="1"/>
      <c r="R19" s="1"/>
    </row>
    <row r="20" spans="1:18" ht="15" customHeight="1">
      <c r="A20" s="98"/>
      <c r="B20" s="1360" t="s">
        <v>1015</v>
      </c>
      <c r="C20" s="1353"/>
      <c r="D20" s="1374" t="s">
        <v>1003</v>
      </c>
      <c r="E20" s="1359">
        <v>2530338</v>
      </c>
      <c r="F20" s="98"/>
      <c r="G20" s="1288"/>
      <c r="H20" s="91"/>
      <c r="I20" s="91"/>
      <c r="J20" s="263"/>
      <c r="L20" s="1358"/>
      <c r="M20" s="1180"/>
      <c r="N20" s="1"/>
      <c r="P20" s="986"/>
      <c r="Q20" s="1"/>
      <c r="R20" s="1"/>
    </row>
    <row r="21" spans="1:18" ht="15" customHeight="1">
      <c r="A21" s="98"/>
      <c r="B21" s="1360" t="s">
        <v>1014</v>
      </c>
      <c r="C21" s="1353"/>
      <c r="D21" s="1372" t="s">
        <v>1003</v>
      </c>
      <c r="E21" s="1373">
        <v>11155918</v>
      </c>
      <c r="F21" s="98"/>
      <c r="G21" s="1288"/>
      <c r="H21" s="91"/>
      <c r="I21" s="91"/>
      <c r="J21" s="263"/>
      <c r="L21" s="1358"/>
      <c r="M21" s="1180"/>
      <c r="N21" s="1"/>
      <c r="P21" s="986"/>
      <c r="Q21" s="1"/>
      <c r="R21" s="1"/>
    </row>
    <row r="22" spans="1:18" ht="15" customHeight="1">
      <c r="A22" s="98"/>
      <c r="B22" s="1360" t="s">
        <v>1013</v>
      </c>
      <c r="C22" s="1353"/>
      <c r="D22" s="1372" t="s">
        <v>1003</v>
      </c>
      <c r="E22" s="1359">
        <v>42611022</v>
      </c>
      <c r="F22" s="98"/>
      <c r="G22" s="1288"/>
      <c r="H22" s="91"/>
      <c r="I22" s="91"/>
      <c r="J22" s="263"/>
      <c r="L22" s="1358"/>
      <c r="M22" s="1180"/>
      <c r="N22" s="1"/>
      <c r="P22" s="986"/>
      <c r="Q22" s="1"/>
      <c r="R22" s="1"/>
    </row>
    <row r="23" spans="1:18" s="369" customFormat="1" ht="12.75" customHeight="1">
      <c r="A23" s="144" t="s">
        <v>1012</v>
      </c>
      <c r="B23" s="144"/>
      <c r="C23" s="1353"/>
      <c r="D23" s="1371" t="s">
        <v>1003</v>
      </c>
      <c r="E23" s="1370">
        <v>309389324</v>
      </c>
      <c r="F23" s="144"/>
      <c r="G23" s="144"/>
      <c r="H23" s="1058"/>
      <c r="I23" s="1058"/>
      <c r="J23" s="1367"/>
      <c r="K23" s="1366"/>
      <c r="L23" s="1365"/>
      <c r="M23" s="1364"/>
      <c r="N23" s="2"/>
      <c r="P23" s="1363"/>
      <c r="Q23" s="2"/>
      <c r="R23" s="2"/>
    </row>
    <row r="24" spans="1:18" s="369" customFormat="1" ht="14.25" hidden="1" customHeight="1">
      <c r="A24" s="144" t="s">
        <v>1011</v>
      </c>
      <c r="B24" s="144"/>
      <c r="C24" s="1353"/>
      <c r="D24" s="1371" t="s">
        <v>1003</v>
      </c>
      <c r="E24" s="1370"/>
      <c r="F24" s="144"/>
      <c r="G24" s="144"/>
      <c r="H24" s="144"/>
      <c r="I24" s="1058"/>
      <c r="J24" s="1367"/>
      <c r="K24" s="1366"/>
      <c r="L24" s="1365"/>
      <c r="M24" s="1364"/>
      <c r="N24" s="2"/>
      <c r="O24" s="369" t="s">
        <v>179</v>
      </c>
      <c r="P24" s="1363"/>
      <c r="Q24" s="2"/>
      <c r="R24" s="2"/>
    </row>
    <row r="25" spans="1:18" s="369" customFormat="1" ht="14.25" hidden="1" customHeight="1">
      <c r="A25" s="144"/>
      <c r="B25" s="1360" t="s">
        <v>1010</v>
      </c>
      <c r="C25" s="1353"/>
      <c r="D25" s="1362"/>
      <c r="E25" s="1369"/>
      <c r="F25" s="1368"/>
      <c r="G25" s="144"/>
      <c r="H25" s="144"/>
      <c r="I25" s="1058"/>
      <c r="J25" s="1367"/>
      <c r="K25" s="1366"/>
      <c r="L25" s="1365"/>
      <c r="M25" s="1364"/>
      <c r="N25" s="2"/>
      <c r="P25" s="1363"/>
      <c r="Q25" s="2"/>
      <c r="R25" s="2"/>
    </row>
    <row r="26" spans="1:18" s="369" customFormat="1" ht="14.25" hidden="1" customHeight="1">
      <c r="A26" s="144"/>
      <c r="B26" s="1360" t="s">
        <v>1009</v>
      </c>
      <c r="C26" s="1353"/>
      <c r="D26" s="1362" t="s">
        <v>1003</v>
      </c>
      <c r="E26" s="1369"/>
      <c r="F26" s="1368"/>
      <c r="G26" s="144"/>
      <c r="H26" s="144"/>
      <c r="I26" s="1058"/>
      <c r="J26" s="1367"/>
      <c r="K26" s="1366"/>
      <c r="L26" s="1365"/>
      <c r="M26" s="1364"/>
      <c r="N26" s="2"/>
      <c r="P26" s="1363"/>
      <c r="Q26" s="2"/>
      <c r="R26" s="2"/>
    </row>
    <row r="27" spans="1:18" ht="14.25" hidden="1" customHeight="1">
      <c r="A27" s="98"/>
      <c r="B27" s="1360" t="s">
        <v>1008</v>
      </c>
      <c r="C27" s="1353"/>
      <c r="D27" s="1631"/>
      <c r="E27" s="1631"/>
      <c r="F27" s="1284"/>
      <c r="G27" s="98"/>
      <c r="H27" s="98"/>
      <c r="I27" s="91"/>
      <c r="J27" s="263"/>
      <c r="L27" s="1358"/>
      <c r="M27" s="1180"/>
      <c r="N27" s="1"/>
      <c r="P27" s="986"/>
      <c r="Q27" s="1"/>
      <c r="R27" s="1"/>
    </row>
    <row r="28" spans="1:18" ht="14.25" hidden="1" customHeight="1">
      <c r="A28" s="98"/>
      <c r="B28" s="1360" t="s">
        <v>1007</v>
      </c>
      <c r="C28" s="1353"/>
      <c r="D28" s="1362"/>
      <c r="E28" s="1361"/>
      <c r="F28" s="1284"/>
      <c r="G28" s="98"/>
      <c r="H28" s="98"/>
      <c r="I28" s="91"/>
      <c r="J28" s="263"/>
      <c r="L28" s="1358"/>
      <c r="M28" s="1180"/>
      <c r="N28" s="1"/>
      <c r="P28" s="986"/>
      <c r="Q28" s="1"/>
      <c r="R28" s="1"/>
    </row>
    <row r="29" spans="1:18" ht="15" customHeight="1">
      <c r="A29" s="98"/>
      <c r="B29" s="1360"/>
      <c r="C29" s="1353"/>
      <c r="D29" s="1632"/>
      <c r="E29" s="1632"/>
      <c r="F29" s="98"/>
      <c r="G29" s="1288"/>
      <c r="H29" s="91"/>
      <c r="I29" s="91"/>
      <c r="J29" s="263"/>
      <c r="L29" s="1358"/>
      <c r="M29" s="1180"/>
      <c r="N29" s="1"/>
      <c r="P29" s="986"/>
      <c r="Q29" s="1"/>
      <c r="R29" s="1"/>
    </row>
    <row r="30" spans="1:18" s="442" customFormat="1" ht="15" customHeight="1">
      <c r="A30" s="156" t="s">
        <v>913</v>
      </c>
      <c r="B30" s="156"/>
      <c r="C30" s="1353"/>
      <c r="D30" s="1354" t="s">
        <v>1003</v>
      </c>
      <c r="E30" s="1350">
        <v>140912825.81</v>
      </c>
      <c r="F30" s="156"/>
      <c r="G30" s="1349"/>
      <c r="H30" s="313"/>
      <c r="I30" s="313"/>
      <c r="J30" s="264"/>
      <c r="K30" s="1315"/>
      <c r="L30" s="1356"/>
      <c r="M30" s="1347"/>
      <c r="N30" s="443"/>
      <c r="P30" s="1355"/>
      <c r="Q30" s="443"/>
      <c r="R30" s="443"/>
    </row>
    <row r="31" spans="1:18" s="442" customFormat="1" ht="15" customHeight="1">
      <c r="A31" s="1357" t="s">
        <v>1006</v>
      </c>
      <c r="B31" s="156"/>
      <c r="C31" s="1353"/>
      <c r="D31" s="1354" t="s">
        <v>1003</v>
      </c>
      <c r="E31" s="1350">
        <v>22079231.66</v>
      </c>
      <c r="F31" s="156"/>
      <c r="G31" s="1349"/>
      <c r="H31" s="313"/>
      <c r="I31" s="313"/>
      <c r="J31" s="264"/>
      <c r="K31" s="1315"/>
      <c r="L31" s="1356"/>
      <c r="M31" s="1347"/>
      <c r="N31" s="443"/>
      <c r="P31" s="1355"/>
      <c r="Q31" s="443"/>
      <c r="R31" s="443"/>
    </row>
    <row r="32" spans="1:18" s="442" customFormat="1" ht="15" customHeight="1">
      <c r="A32" s="156" t="s">
        <v>1005</v>
      </c>
      <c r="B32" s="156"/>
      <c r="C32" s="1353"/>
      <c r="D32" s="1354" t="s">
        <v>1003</v>
      </c>
      <c r="E32" s="1350">
        <v>2697791.42</v>
      </c>
      <c r="F32" s="156"/>
      <c r="G32" s="1349"/>
      <c r="H32" s="313"/>
      <c r="I32" s="313"/>
      <c r="J32" s="264"/>
      <c r="K32" s="1315"/>
      <c r="L32" s="1348"/>
      <c r="M32" s="1347"/>
      <c r="N32" s="443"/>
      <c r="P32" s="1346"/>
      <c r="Q32" s="443"/>
      <c r="R32" s="443"/>
    </row>
    <row r="33" spans="1:20" s="442" customFormat="1" ht="15" customHeight="1">
      <c r="A33" s="156" t="s">
        <v>1004</v>
      </c>
      <c r="B33" s="156"/>
      <c r="C33" s="1353"/>
      <c r="D33" s="1352" t="s">
        <v>1003</v>
      </c>
      <c r="E33" s="1351"/>
      <c r="F33" s="1350"/>
      <c r="G33" s="1349"/>
      <c r="H33" s="313"/>
      <c r="I33" s="313"/>
      <c r="J33" s="264"/>
      <c r="K33" s="1315"/>
      <c r="L33" s="1348"/>
      <c r="M33" s="1347"/>
      <c r="N33" s="443"/>
      <c r="P33" s="1346"/>
      <c r="Q33" s="443"/>
      <c r="R33" s="443"/>
    </row>
    <row r="34" spans="1:20" s="1117" customFormat="1" ht="16.5" customHeight="1">
      <c r="A34" s="1613" t="s">
        <v>6</v>
      </c>
      <c r="B34" s="1613"/>
      <c r="C34" s="1345"/>
      <c r="D34" s="1344"/>
      <c r="E34" s="1343">
        <f>SUM(E9+E10+E23+E24+E30+E31+E32+E33)</f>
        <v>1675106330.3400002</v>
      </c>
      <c r="F34" s="1342"/>
      <c r="G34" s="1342"/>
      <c r="H34" s="1342"/>
      <c r="I34" s="1342"/>
      <c r="J34" s="1342"/>
      <c r="K34" s="1315"/>
      <c r="L34" s="1341"/>
      <c r="M34" s="1340"/>
      <c r="N34" s="1339"/>
    </row>
    <row r="35" spans="1:20" ht="12.75" customHeight="1">
      <c r="B35" s="582"/>
      <c r="C35" s="582"/>
      <c r="D35" s="1297"/>
      <c r="E35" s="1316"/>
      <c r="F35" s="1338"/>
      <c r="G35" s="1336"/>
      <c r="H35" s="572"/>
      <c r="I35" s="572"/>
      <c r="J35" s="1337"/>
      <c r="K35" s="1336"/>
      <c r="L35" s="1335"/>
      <c r="M35" s="1335"/>
      <c r="N35" s="1"/>
      <c r="P35" s="986"/>
      <c r="Q35" s="1"/>
      <c r="R35" s="1"/>
    </row>
    <row r="36" spans="1:20" ht="10.5" hidden="1" customHeight="1">
      <c r="A36" s="105"/>
      <c r="B36" s="582"/>
      <c r="C36" s="1"/>
      <c r="D36" s="1308"/>
      <c r="F36" s="1"/>
      <c r="G36" s="1"/>
      <c r="H36" s="1"/>
      <c r="I36" s="1"/>
      <c r="J36" s="1"/>
      <c r="K36" s="1301"/>
      <c r="L36" s="1"/>
      <c r="M36" s="1"/>
      <c r="N36" s="1"/>
    </row>
    <row r="38" spans="1:20" ht="11.1" customHeight="1">
      <c r="A38" s="986"/>
      <c r="B38" s="98"/>
      <c r="F38" s="1"/>
      <c r="G38" s="1"/>
      <c r="H38" s="1"/>
      <c r="I38" s="1"/>
      <c r="J38" s="1"/>
      <c r="K38" s="1301"/>
      <c r="L38" s="1"/>
      <c r="M38" s="1"/>
      <c r="N38" s="1"/>
    </row>
    <row r="39" spans="1:20" ht="11.1" customHeight="1">
      <c r="B39" s="98"/>
      <c r="C39" s="1"/>
      <c r="D39" s="1308"/>
      <c r="F39" s="1"/>
      <c r="G39" s="1"/>
      <c r="H39" s="1"/>
      <c r="I39" s="1"/>
      <c r="J39" s="1"/>
      <c r="K39" s="1301"/>
      <c r="L39" s="1"/>
      <c r="M39" s="1"/>
      <c r="N39" s="1"/>
    </row>
    <row r="40" spans="1:20" ht="15" customHeight="1">
      <c r="A40" s="1303"/>
      <c r="B40" s="98"/>
      <c r="E40" s="1302"/>
      <c r="F40" s="1"/>
      <c r="G40" s="1"/>
      <c r="H40" s="1"/>
      <c r="I40" s="1"/>
      <c r="J40" s="1304"/>
      <c r="K40" s="1304"/>
      <c r="L40" s="1304"/>
      <c r="M40" s="1304"/>
      <c r="N40" s="1"/>
    </row>
    <row r="41" spans="1:20" ht="12.75" customHeight="1">
      <c r="A41" s="986"/>
      <c r="B41" s="98"/>
      <c r="E41" s="1302"/>
      <c r="F41" s="1"/>
      <c r="G41" s="1"/>
      <c r="H41" s="1"/>
      <c r="I41" s="1"/>
      <c r="J41" s="1304"/>
      <c r="K41" s="1304"/>
      <c r="L41" s="1304"/>
      <c r="M41" s="1304"/>
      <c r="N41" s="1"/>
    </row>
    <row r="42" spans="1:20" ht="12.75" customHeight="1">
      <c r="A42" s="986"/>
      <c r="B42" s="98"/>
      <c r="C42" s="1306"/>
      <c r="D42" s="1307"/>
      <c r="E42" s="1302"/>
      <c r="F42" s="1306"/>
      <c r="G42" s="1306"/>
      <c r="H42" s="1306"/>
      <c r="I42" s="1306"/>
      <c r="J42" s="1306"/>
      <c r="K42" s="1306"/>
      <c r="L42" s="1306"/>
      <c r="M42" s="1306"/>
      <c r="N42" s="1"/>
    </row>
    <row r="43" spans="1:20" ht="12.75" customHeight="1">
      <c r="A43" s="986"/>
      <c r="B43" s="98"/>
      <c r="E43" s="1302"/>
      <c r="F43" s="1"/>
      <c r="G43" s="1"/>
      <c r="H43" s="1"/>
      <c r="I43" s="1"/>
      <c r="J43" s="1304"/>
      <c r="K43" s="1304"/>
      <c r="L43" s="1304"/>
      <c r="M43" s="1304"/>
      <c r="N43" s="1"/>
      <c r="P43" s="62" t="s">
        <v>179</v>
      </c>
      <c r="Q43" s="1317"/>
      <c r="R43" s="106"/>
      <c r="S43" s="106"/>
      <c r="T43" s="106"/>
    </row>
    <row r="44" spans="1:20" ht="12.75" customHeight="1">
      <c r="A44" s="986"/>
      <c r="B44" s="98"/>
      <c r="F44" s="1"/>
      <c r="G44" s="1"/>
      <c r="H44" s="1"/>
      <c r="I44" s="1"/>
      <c r="J44" s="1"/>
      <c r="K44" s="1301"/>
      <c r="L44" s="1"/>
      <c r="M44" s="1"/>
      <c r="N44" s="1"/>
      <c r="Q44" s="1317"/>
      <c r="R44" s="106"/>
      <c r="S44" s="106"/>
      <c r="T44" s="106"/>
    </row>
    <row r="45" spans="1:20" ht="12.75" customHeight="1">
      <c r="B45" s="98"/>
      <c r="C45" s="1"/>
      <c r="D45" s="1308"/>
      <c r="F45" s="1"/>
      <c r="G45" s="1"/>
      <c r="H45" s="1"/>
      <c r="I45" s="1"/>
      <c r="J45" s="1"/>
      <c r="K45" s="1301"/>
      <c r="L45" s="1"/>
      <c r="M45" s="1"/>
      <c r="N45" s="1"/>
      <c r="P45" s="1124"/>
      <c r="Q45" s="1334"/>
      <c r="R45" s="106"/>
      <c r="S45" s="106"/>
      <c r="T45" s="106"/>
    </row>
    <row r="46" spans="1:20" ht="12.75" customHeight="1">
      <c r="A46" s="986"/>
      <c r="B46" s="98"/>
      <c r="F46" s="1"/>
      <c r="G46" s="1"/>
      <c r="H46" s="1"/>
      <c r="I46" s="1"/>
      <c r="J46" s="1"/>
      <c r="K46" s="1301"/>
      <c r="L46" s="1"/>
      <c r="M46" s="1"/>
      <c r="N46" s="1"/>
      <c r="Q46" s="1333"/>
      <c r="R46" s="1313"/>
      <c r="S46" s="1313"/>
      <c r="T46" s="1313"/>
    </row>
    <row r="47" spans="1:20" ht="4.5" customHeight="1">
      <c r="A47" s="986"/>
      <c r="B47" s="98"/>
      <c r="E47" s="1302"/>
      <c r="F47" s="1"/>
      <c r="G47" s="1304"/>
      <c r="H47" s="1304"/>
      <c r="I47" s="1304"/>
      <c r="J47" s="1304"/>
      <c r="K47" s="1304"/>
      <c r="L47" s="1304"/>
      <c r="M47" s="1304"/>
      <c r="N47" s="1"/>
      <c r="Q47" s="1332"/>
      <c r="R47" s="314"/>
      <c r="S47" s="314"/>
      <c r="T47" s="314"/>
    </row>
    <row r="48" spans="1:20" ht="0.75" customHeight="1">
      <c r="A48" s="986"/>
      <c r="B48" s="98"/>
      <c r="E48" s="1302"/>
      <c r="F48" s="1"/>
      <c r="G48" s="1304"/>
      <c r="H48" s="1304"/>
      <c r="I48" s="1304"/>
      <c r="J48" s="1304"/>
      <c r="K48" s="1304"/>
      <c r="L48" s="1304"/>
      <c r="M48" s="1304"/>
      <c r="N48" s="1"/>
      <c r="Q48" s="1332"/>
      <c r="R48" s="314"/>
      <c r="S48" s="314"/>
      <c r="T48" s="314"/>
    </row>
    <row r="49" spans="1:20" ht="12.75" customHeight="1">
      <c r="A49" s="986"/>
      <c r="B49" s="98"/>
      <c r="E49" s="1302"/>
      <c r="F49" s="1"/>
      <c r="G49" s="1304"/>
      <c r="H49" s="1304"/>
      <c r="I49" s="1304"/>
      <c r="J49" s="1304"/>
      <c r="K49" s="1304"/>
      <c r="L49" s="1304"/>
      <c r="M49" s="1304"/>
      <c r="N49" s="1"/>
      <c r="Q49" s="1331"/>
      <c r="R49" s="1309"/>
      <c r="S49" s="1309"/>
      <c r="T49" s="1309"/>
    </row>
    <row r="50" spans="1:20" ht="12.75" customHeight="1">
      <c r="A50" s="986"/>
      <c r="B50" s="98"/>
      <c r="E50" s="1302"/>
      <c r="F50" s="1"/>
      <c r="G50" s="1304"/>
      <c r="H50" s="1304"/>
      <c r="I50" s="1304"/>
      <c r="J50" s="1304"/>
      <c r="K50" s="1304"/>
      <c r="L50" s="1304"/>
      <c r="M50" s="1304"/>
      <c r="N50" s="1"/>
    </row>
    <row r="51" spans="1:20" ht="12.75" customHeight="1">
      <c r="A51" s="986"/>
      <c r="B51" s="98"/>
      <c r="E51" s="1302"/>
      <c r="F51" s="1"/>
      <c r="G51" s="1304"/>
      <c r="H51" s="1304"/>
      <c r="I51" s="1304"/>
      <c r="J51" s="1304"/>
      <c r="K51" s="1304"/>
      <c r="L51" s="1304"/>
      <c r="M51" s="1304"/>
      <c r="N51" s="1"/>
    </row>
    <row r="52" spans="1:20" ht="12.75" customHeight="1">
      <c r="A52" s="986"/>
      <c r="B52" s="98"/>
      <c r="E52" s="1302"/>
      <c r="F52" s="1"/>
      <c r="G52" s="1304"/>
      <c r="H52" s="1304"/>
      <c r="I52" s="1304"/>
      <c r="J52" s="1304"/>
      <c r="K52" s="1304"/>
      <c r="L52" s="1304"/>
      <c r="M52" s="1304"/>
      <c r="N52" s="1"/>
    </row>
    <row r="53" spans="1:20" ht="12.75" customHeight="1">
      <c r="C53" s="262"/>
      <c r="E53" s="1326"/>
      <c r="F53" s="1319"/>
      <c r="G53" s="1304"/>
      <c r="H53" s="1304"/>
      <c r="I53" s="1304"/>
      <c r="J53" s="1304"/>
      <c r="K53" s="1304"/>
      <c r="L53" s="1304"/>
      <c r="M53" s="1304"/>
      <c r="N53" s="1"/>
    </row>
    <row r="55" spans="1:20" ht="12.75" customHeight="1">
      <c r="A55" s="1117"/>
      <c r="B55" s="98"/>
      <c r="E55" s="1302"/>
      <c r="F55" s="1"/>
      <c r="G55" s="1304"/>
      <c r="H55" s="1304"/>
      <c r="I55" s="1304"/>
      <c r="J55" s="1304"/>
      <c r="K55" s="1304"/>
      <c r="L55" s="1304"/>
      <c r="M55" s="1304"/>
      <c r="N55" s="1"/>
    </row>
    <row r="56" spans="1:20" ht="12.75" customHeight="1">
      <c r="A56" s="1117"/>
      <c r="B56" s="98"/>
      <c r="E56" s="1302"/>
      <c r="F56" s="1"/>
      <c r="G56" s="1304"/>
      <c r="H56" s="1304"/>
      <c r="I56" s="1304"/>
      <c r="J56" s="1304"/>
      <c r="K56" s="1304"/>
      <c r="L56" s="1304"/>
      <c r="M56" s="1304"/>
      <c r="N56" s="1"/>
    </row>
    <row r="57" spans="1:20" ht="12.75" customHeight="1">
      <c r="A57" s="1117"/>
      <c r="B57" s="98"/>
      <c r="E57" s="1302"/>
      <c r="F57" s="1"/>
      <c r="G57" s="1304"/>
      <c r="H57" s="1304"/>
      <c r="I57" s="1304"/>
      <c r="J57" s="1304"/>
      <c r="K57" s="1304"/>
      <c r="L57" s="1304"/>
      <c r="M57" s="1304"/>
      <c r="N57" s="1"/>
    </row>
    <row r="58" spans="1:20" ht="12.75" customHeight="1">
      <c r="A58" s="1330"/>
      <c r="B58" s="98"/>
      <c r="E58" s="1302"/>
      <c r="F58" s="1"/>
      <c r="G58" s="1304"/>
      <c r="H58" s="1304"/>
      <c r="I58" s="1304"/>
      <c r="J58" s="1304"/>
      <c r="K58" s="1304"/>
      <c r="L58" s="1304"/>
      <c r="M58" s="1304"/>
      <c r="N58" s="1"/>
    </row>
    <row r="59" spans="1:20" ht="12.75" customHeight="1">
      <c r="A59" s="1117"/>
      <c r="B59" s="98"/>
      <c r="E59" s="1302"/>
      <c r="F59" s="1"/>
      <c r="G59" s="1304"/>
      <c r="H59" s="1304"/>
      <c r="I59" s="1304"/>
      <c r="J59" s="1304"/>
      <c r="K59" s="1304"/>
      <c r="L59" s="1304"/>
      <c r="M59" s="1304"/>
      <c r="N59" s="1"/>
    </row>
    <row r="60" spans="1:20" ht="12.75" customHeight="1">
      <c r="A60" s="1117"/>
      <c r="B60" s="98"/>
      <c r="E60" s="1302"/>
      <c r="F60" s="1"/>
      <c r="G60" s="1304"/>
      <c r="H60" s="1304"/>
      <c r="I60" s="1304"/>
      <c r="J60" s="1304"/>
      <c r="K60" s="1304"/>
      <c r="L60" s="1304"/>
      <c r="M60" s="1304"/>
      <c r="N60" s="1"/>
    </row>
    <row r="62" spans="1:20" ht="12.75" customHeight="1">
      <c r="A62" s="377" t="s">
        <v>985</v>
      </c>
      <c r="B62" s="98"/>
      <c r="E62" s="1302"/>
      <c r="F62" s="1"/>
      <c r="G62" s="1304"/>
      <c r="H62" s="1304"/>
      <c r="I62" s="1304"/>
      <c r="J62" s="1304"/>
      <c r="K62" s="1304"/>
      <c r="L62" s="1304"/>
      <c r="M62" s="1304"/>
      <c r="N62" s="1"/>
    </row>
    <row r="63" spans="1:20" ht="12.75" customHeight="1">
      <c r="A63" s="1117"/>
      <c r="B63" s="98"/>
      <c r="E63" s="1302"/>
      <c r="F63" s="1"/>
      <c r="G63" s="1304"/>
      <c r="H63" s="1304"/>
      <c r="I63" s="1304"/>
      <c r="J63" s="1304"/>
      <c r="K63" s="1304"/>
      <c r="L63" s="1304"/>
      <c r="M63" s="1304"/>
      <c r="N63" s="1"/>
    </row>
    <row r="64" spans="1:20" ht="12.75" customHeight="1">
      <c r="A64" s="1117"/>
      <c r="B64" s="98"/>
      <c r="E64" s="1302"/>
      <c r="F64" s="1"/>
      <c r="G64" s="1304"/>
      <c r="H64" s="1304"/>
      <c r="I64" s="1304"/>
      <c r="J64" s="1304"/>
      <c r="K64" s="1304"/>
      <c r="L64" s="1304"/>
      <c r="M64" s="1304"/>
      <c r="N64" s="1"/>
    </row>
    <row r="65" spans="1:18" ht="12.75" customHeight="1">
      <c r="A65" s="1117"/>
      <c r="B65" s="98"/>
      <c r="E65" s="1302"/>
      <c r="F65" s="1"/>
      <c r="G65" s="1304"/>
      <c r="H65" s="1304"/>
      <c r="I65" s="1304"/>
      <c r="J65" s="1304"/>
      <c r="K65" s="1304"/>
      <c r="L65" s="1304"/>
      <c r="M65" s="1304"/>
      <c r="N65" s="1"/>
    </row>
    <row r="66" spans="1:18" ht="12.75" customHeight="1">
      <c r="A66" s="1117"/>
      <c r="B66" s="98"/>
      <c r="E66" s="1302"/>
      <c r="F66" s="1"/>
      <c r="G66" s="1304"/>
      <c r="H66" s="1304"/>
      <c r="I66" s="1304"/>
      <c r="J66" s="1304"/>
      <c r="K66" s="1304"/>
      <c r="L66" s="1304"/>
      <c r="M66" s="1304"/>
      <c r="N66" s="1"/>
    </row>
    <row r="67" spans="1:18" ht="12.75" customHeight="1">
      <c r="A67" s="1117"/>
      <c r="B67" s="98"/>
      <c r="E67" s="1302"/>
      <c r="F67" s="1"/>
      <c r="G67" s="1304"/>
      <c r="H67" s="1304"/>
      <c r="I67" s="1304"/>
      <c r="J67" s="1304"/>
      <c r="K67" s="1304"/>
      <c r="L67" s="1304"/>
      <c r="M67" s="1304"/>
      <c r="N67" s="1"/>
    </row>
    <row r="68" spans="1:18" ht="12.75" customHeight="1">
      <c r="A68" s="1117"/>
      <c r="B68" s="98"/>
      <c r="E68" s="1302"/>
      <c r="F68" s="1"/>
      <c r="G68" s="1304"/>
      <c r="H68" s="1304"/>
      <c r="I68" s="1304"/>
      <c r="J68" s="1304"/>
      <c r="K68" s="1304"/>
      <c r="L68" s="1304"/>
      <c r="M68" s="1304"/>
      <c r="N68" s="1"/>
    </row>
    <row r="69" spans="1:18" ht="12.75" customHeight="1">
      <c r="A69" s="1117"/>
      <c r="B69" s="98"/>
      <c r="E69" s="1302"/>
      <c r="F69" s="1"/>
      <c r="G69" s="1304"/>
      <c r="H69" s="1304"/>
      <c r="I69" s="1304"/>
      <c r="J69" s="1304"/>
      <c r="K69" s="1304"/>
      <c r="L69" s="1304"/>
      <c r="M69" s="1304"/>
      <c r="N69" s="1"/>
    </row>
    <row r="70" spans="1:18" ht="9" customHeight="1">
      <c r="A70" s="1117"/>
      <c r="B70" s="98"/>
      <c r="E70" s="1302"/>
      <c r="F70" s="1"/>
      <c r="G70" s="1304"/>
      <c r="H70" s="1304"/>
      <c r="I70" s="1304"/>
      <c r="J70" s="1304"/>
      <c r="K70" s="1304"/>
      <c r="L70" s="1304"/>
      <c r="M70" s="1304"/>
      <c r="N70" s="1"/>
    </row>
    <row r="71" spans="1:18" ht="12.75" customHeight="1">
      <c r="A71" s="1117"/>
      <c r="B71" s="98"/>
      <c r="E71" s="1302"/>
      <c r="F71" s="1"/>
      <c r="G71" s="1304"/>
      <c r="H71" s="1304"/>
      <c r="I71" s="1304"/>
      <c r="J71" s="1304"/>
      <c r="K71" s="1304"/>
      <c r="L71" s="1304"/>
      <c r="M71" s="1304"/>
      <c r="N71" s="1"/>
    </row>
    <row r="72" spans="1:18" ht="12.75" customHeight="1">
      <c r="A72" s="1117"/>
      <c r="G72" s="1304"/>
      <c r="H72" s="1304"/>
      <c r="I72" s="1304"/>
      <c r="J72" s="1304"/>
      <c r="K72" s="1304"/>
      <c r="L72" s="1304"/>
      <c r="M72" s="1304"/>
      <c r="N72" s="1"/>
    </row>
    <row r="73" spans="1:18" ht="12.75" customHeight="1">
      <c r="D73" s="1329"/>
      <c r="E73" s="1316"/>
      <c r="G73" s="1304"/>
      <c r="H73" s="1304"/>
      <c r="I73" s="1304"/>
      <c r="J73" s="1304"/>
      <c r="K73" s="1304"/>
      <c r="L73" s="1304"/>
      <c r="M73" s="1304"/>
      <c r="N73" s="1"/>
    </row>
    <row r="74" spans="1:18" ht="12.75" customHeight="1">
      <c r="A74" s="362"/>
      <c r="B74" s="1318"/>
      <c r="C74" s="582"/>
      <c r="D74" s="1297"/>
      <c r="E74" s="1326"/>
      <c r="G74" s="1304"/>
      <c r="H74" s="1304"/>
      <c r="I74" s="1304"/>
      <c r="J74" s="1304"/>
      <c r="K74" s="1304"/>
      <c r="L74" s="1304"/>
      <c r="M74" s="1304"/>
      <c r="N74" s="1"/>
    </row>
    <row r="75" spans="1:18" ht="13.5" customHeight="1">
      <c r="A75" s="362"/>
      <c r="B75" s="1318"/>
      <c r="C75" s="582"/>
      <c r="D75" s="1297"/>
      <c r="E75" s="1326"/>
      <c r="G75" s="1304"/>
      <c r="H75" s="1304"/>
      <c r="I75" s="1304"/>
      <c r="J75" s="1304"/>
      <c r="K75" s="1304"/>
      <c r="L75" s="1304"/>
      <c r="M75" s="1304"/>
      <c r="N75" s="1"/>
    </row>
    <row r="76" spans="1:18" s="1117" customFormat="1">
      <c r="A76" s="62"/>
      <c r="B76" s="1318"/>
      <c r="C76" s="62"/>
      <c r="D76" s="1329"/>
      <c r="E76" s="1326"/>
      <c r="F76" s="62"/>
      <c r="K76" s="1298"/>
    </row>
    <row r="77" spans="1:18" ht="14.1" customHeight="1">
      <c r="B77" s="1318"/>
      <c r="D77" s="1329"/>
      <c r="E77" s="1326"/>
      <c r="G77" s="1323"/>
      <c r="H77" s="1323"/>
      <c r="I77" s="1323"/>
      <c r="J77" s="1328"/>
      <c r="K77" s="1327"/>
      <c r="L77" s="1328"/>
      <c r="M77" s="1323"/>
      <c r="N77" s="1327"/>
      <c r="O77" s="986"/>
    </row>
    <row r="78" spans="1:18" ht="12.75" customHeight="1">
      <c r="B78" s="1317"/>
      <c r="C78" s="582"/>
      <c r="D78" s="1297"/>
      <c r="E78" s="1326"/>
      <c r="G78" s="1304"/>
      <c r="H78" s="1304"/>
      <c r="I78" s="1304"/>
      <c r="J78" s="1304"/>
      <c r="K78" s="1304"/>
      <c r="L78" s="1304"/>
      <c r="M78" s="1304"/>
      <c r="N78" s="1"/>
    </row>
    <row r="79" spans="1:18" ht="12.75" customHeight="1">
      <c r="B79" s="1318"/>
      <c r="C79" s="582"/>
      <c r="D79" s="1297"/>
      <c r="E79" s="1326"/>
      <c r="G79" s="468"/>
      <c r="H79" s="468"/>
      <c r="I79" s="468"/>
      <c r="J79" s="468"/>
      <c r="L79" s="468"/>
      <c r="M79" s="468"/>
      <c r="Q79" s="615"/>
      <c r="R79" s="615"/>
    </row>
    <row r="80" spans="1:18" ht="12.75" customHeight="1">
      <c r="B80" s="1318"/>
      <c r="C80" s="582"/>
      <c r="D80" s="1297"/>
      <c r="E80" s="1326"/>
      <c r="F80" s="1325"/>
      <c r="G80" s="468"/>
      <c r="H80" s="468"/>
      <c r="I80" s="468"/>
      <c r="J80" s="468"/>
      <c r="L80" s="468"/>
      <c r="M80" s="468"/>
      <c r="Q80" s="615"/>
      <c r="R80" s="615"/>
    </row>
    <row r="81" spans="1:18" ht="12.75" customHeight="1">
      <c r="B81" s="1317"/>
      <c r="C81" s="582"/>
      <c r="D81" s="1297"/>
      <c r="E81" s="1326"/>
      <c r="G81" s="468"/>
      <c r="H81" s="468"/>
      <c r="I81" s="468"/>
      <c r="J81" s="468"/>
      <c r="L81" s="468"/>
      <c r="M81" s="468"/>
      <c r="Q81" s="615"/>
      <c r="R81" s="615"/>
    </row>
    <row r="82" spans="1:18" ht="12.75" customHeight="1">
      <c r="D82" s="1324"/>
      <c r="E82" s="1316"/>
      <c r="G82" s="468"/>
      <c r="H82" s="468"/>
      <c r="I82" s="468"/>
      <c r="J82" s="468"/>
      <c r="L82" s="468"/>
      <c r="M82" s="468"/>
      <c r="Q82" s="615"/>
      <c r="R82" s="615"/>
    </row>
    <row r="83" spans="1:18" ht="12.75" customHeight="1">
      <c r="B83" s="1325"/>
      <c r="C83" s="1317"/>
      <c r="D83" s="1324"/>
      <c r="E83" s="1316"/>
      <c r="G83" s="468"/>
      <c r="H83" s="468"/>
      <c r="I83" s="468"/>
      <c r="J83" s="468"/>
      <c r="L83" s="468"/>
      <c r="M83" s="468"/>
      <c r="Q83" s="615"/>
      <c r="R83" s="615"/>
    </row>
    <row r="84" spans="1:18" ht="12.75" customHeight="1">
      <c r="B84" s="442"/>
      <c r="C84" s="1317"/>
      <c r="D84" s="1324"/>
      <c r="E84" s="1316"/>
      <c r="F84" s="442"/>
      <c r="G84" s="468"/>
      <c r="H84" s="468"/>
      <c r="I84" s="468"/>
      <c r="J84" s="468"/>
      <c r="L84" s="468"/>
      <c r="M84" s="468"/>
      <c r="Q84" s="615"/>
      <c r="R84" s="615"/>
    </row>
    <row r="85" spans="1:18" ht="12.75" customHeight="1">
      <c r="A85" s="1303"/>
      <c r="B85" s="106"/>
      <c r="C85" s="1317"/>
      <c r="D85" s="1324"/>
      <c r="E85" s="1316"/>
      <c r="F85" s="106"/>
      <c r="G85" s="468"/>
      <c r="H85" s="468"/>
      <c r="I85" s="468"/>
      <c r="J85" s="468"/>
      <c r="L85" s="468"/>
      <c r="M85" s="468"/>
      <c r="Q85" s="615"/>
      <c r="R85" s="615"/>
    </row>
    <row r="86" spans="1:18" ht="12.75" customHeight="1">
      <c r="A86" s="107"/>
      <c r="B86" s="106"/>
      <c r="C86" s="1317"/>
      <c r="D86" s="1324"/>
      <c r="E86" s="1316"/>
      <c r="F86" s="106"/>
      <c r="G86" s="468"/>
      <c r="H86" s="468"/>
      <c r="I86" s="468"/>
      <c r="J86" s="468"/>
      <c r="L86" s="468"/>
      <c r="M86" s="468"/>
      <c r="Q86" s="615"/>
      <c r="R86" s="615"/>
    </row>
    <row r="87" spans="1:18" ht="12.75" customHeight="1">
      <c r="A87" s="986"/>
      <c r="B87" s="98"/>
      <c r="F87" s="468"/>
      <c r="G87" s="468"/>
      <c r="H87" s="468"/>
      <c r="I87" s="468"/>
      <c r="J87" s="468"/>
      <c r="L87" s="468"/>
      <c r="M87" s="468"/>
      <c r="Q87" s="615"/>
      <c r="R87" s="615"/>
    </row>
    <row r="88" spans="1:18" ht="12.75" customHeight="1">
      <c r="A88" s="986"/>
      <c r="B88" s="98"/>
      <c r="F88" s="468"/>
      <c r="G88" s="468"/>
      <c r="H88" s="468"/>
      <c r="I88" s="468"/>
      <c r="J88" s="468"/>
      <c r="L88" s="468"/>
      <c r="M88" s="468"/>
      <c r="Q88" s="615"/>
      <c r="R88" s="615"/>
    </row>
    <row r="89" spans="1:18" ht="12.75" customHeight="1">
      <c r="A89" s="986"/>
      <c r="B89" s="98"/>
      <c r="F89" s="468"/>
      <c r="G89" s="468"/>
      <c r="H89" s="468"/>
      <c r="I89" s="468"/>
      <c r="J89" s="468"/>
      <c r="L89" s="468"/>
      <c r="M89" s="468"/>
      <c r="Q89" s="615"/>
      <c r="R89" s="615"/>
    </row>
    <row r="90" spans="1:18" ht="12.75" customHeight="1">
      <c r="C90" s="1"/>
      <c r="D90" s="1308"/>
      <c r="F90" s="1"/>
      <c r="G90" s="174"/>
      <c r="H90" s="1"/>
      <c r="I90" s="174"/>
      <c r="J90" s="1"/>
      <c r="K90" s="1301"/>
      <c r="L90" s="1"/>
      <c r="M90" s="1"/>
      <c r="N90" s="1"/>
      <c r="Q90" s="1"/>
      <c r="R90" s="1"/>
    </row>
    <row r="91" spans="1:18" ht="12.75" customHeight="1">
      <c r="A91" s="1117"/>
      <c r="B91" s="98"/>
      <c r="C91" s="1323"/>
      <c r="E91" s="1302"/>
      <c r="F91" s="1"/>
      <c r="G91" s="1304"/>
      <c r="H91" s="1304"/>
      <c r="I91" s="1304"/>
      <c r="J91" s="1304"/>
      <c r="K91" s="1304"/>
      <c r="L91" s="1304"/>
      <c r="M91" s="1304"/>
      <c r="N91" s="1"/>
      <c r="Q91" s="1"/>
      <c r="R91" s="1"/>
    </row>
    <row r="92" spans="1:18" ht="12.75" customHeight="1">
      <c r="A92" s="1117"/>
      <c r="B92" s="98"/>
      <c r="C92" s="1"/>
      <c r="D92" s="1308"/>
      <c r="F92" s="1"/>
      <c r="G92" s="1"/>
      <c r="H92" s="1"/>
      <c r="I92" s="1"/>
      <c r="J92" s="1"/>
      <c r="K92" s="1301"/>
      <c r="L92" s="1"/>
      <c r="M92" s="1"/>
      <c r="N92" s="1"/>
      <c r="P92" s="362"/>
      <c r="Q92" s="1"/>
      <c r="R92" s="1"/>
    </row>
    <row r="93" spans="1:18" ht="12.75" customHeight="1">
      <c r="A93" s="1117"/>
      <c r="B93" s="98"/>
      <c r="C93" s="1"/>
      <c r="D93" s="1308"/>
      <c r="F93" s="1"/>
      <c r="G93" s="1"/>
      <c r="H93" s="1"/>
      <c r="I93" s="1"/>
      <c r="J93" s="1"/>
      <c r="K93" s="1301"/>
      <c r="L93" s="1"/>
      <c r="M93" s="1"/>
      <c r="N93" s="1"/>
      <c r="P93" s="362"/>
      <c r="Q93" s="1"/>
      <c r="R93" s="1"/>
    </row>
    <row r="94" spans="1:18" ht="12.75" customHeight="1">
      <c r="A94" s="1117"/>
      <c r="B94" s="98"/>
      <c r="C94" s="1"/>
      <c r="D94" s="1308"/>
      <c r="F94" s="1"/>
      <c r="G94" s="1"/>
      <c r="H94" s="1"/>
      <c r="I94" s="1"/>
      <c r="J94" s="1"/>
      <c r="K94" s="1301"/>
      <c r="L94" s="1"/>
      <c r="M94" s="1"/>
      <c r="N94" s="1"/>
      <c r="P94" s="362"/>
      <c r="Q94" s="1"/>
      <c r="R94" s="1"/>
    </row>
    <row r="95" spans="1:18" ht="12.75" customHeight="1">
      <c r="A95" s="1117"/>
      <c r="Q95" s="1"/>
      <c r="R95" s="1"/>
    </row>
    <row r="96" spans="1:18" ht="12.75" customHeight="1">
      <c r="G96" s="1"/>
      <c r="H96" s="1"/>
      <c r="I96" s="1"/>
      <c r="J96" s="1304"/>
      <c r="K96" s="1304"/>
      <c r="L96" s="1304"/>
      <c r="M96" s="1304"/>
      <c r="N96" s="1"/>
      <c r="Q96" s="1"/>
      <c r="R96" s="1"/>
    </row>
    <row r="97" spans="1:18" ht="12.75" customHeight="1">
      <c r="Q97" s="1"/>
      <c r="R97" s="1"/>
    </row>
    <row r="98" spans="1:18" ht="12.75" customHeight="1">
      <c r="N98" s="1318"/>
      <c r="O98" s="1318"/>
    </row>
    <row r="99" spans="1:18" ht="12.75" customHeight="1">
      <c r="G99" s="1630"/>
      <c r="H99" s="1630"/>
      <c r="I99" s="1630"/>
      <c r="N99" s="1320"/>
      <c r="O99" s="1319"/>
    </row>
    <row r="100" spans="1:18" ht="12.75" customHeight="1">
      <c r="G100" s="1322"/>
      <c r="H100" s="1322"/>
      <c r="I100" s="1322"/>
      <c r="N100" s="1320"/>
      <c r="O100" s="1319"/>
    </row>
    <row r="101" spans="1:18" ht="12.75" customHeight="1">
      <c r="G101" s="1322"/>
      <c r="H101" s="615"/>
      <c r="I101" s="615"/>
      <c r="N101" s="1318"/>
      <c r="O101" s="1318"/>
    </row>
    <row r="102" spans="1:18" ht="12.75" customHeight="1">
      <c r="G102" s="1322"/>
      <c r="H102" s="615"/>
      <c r="I102" s="615"/>
      <c r="N102" s="1318"/>
      <c r="O102" s="1318"/>
    </row>
    <row r="103" spans="1:18" ht="12.75" customHeight="1">
      <c r="G103" s="1322"/>
      <c r="H103" s="615"/>
      <c r="I103" s="615"/>
      <c r="N103" s="1320"/>
      <c r="O103" s="1319"/>
    </row>
    <row r="104" spans="1:18" ht="12.75" customHeight="1">
      <c r="G104" s="1322"/>
      <c r="H104" s="615"/>
      <c r="I104" s="615"/>
      <c r="N104" s="1320"/>
      <c r="O104" s="1319"/>
    </row>
    <row r="105" spans="1:18" ht="12.75" customHeight="1">
      <c r="G105" s="1321"/>
      <c r="H105" s="615"/>
      <c r="I105" s="615"/>
      <c r="N105" s="1320"/>
      <c r="O105" s="1319"/>
    </row>
    <row r="106" spans="1:18" ht="12.75" customHeight="1">
      <c r="G106" s="615"/>
      <c r="H106" s="615"/>
      <c r="I106" s="615"/>
      <c r="N106" s="1320"/>
      <c r="O106" s="1319"/>
    </row>
    <row r="107" spans="1:18" ht="12.75" customHeight="1">
      <c r="N107" s="1318"/>
      <c r="O107" s="1318"/>
    </row>
    <row r="108" spans="1:18" ht="12.75" customHeight="1">
      <c r="N108" s="1318"/>
      <c r="O108" s="1318"/>
    </row>
    <row r="109" spans="1:18" ht="12.75" customHeight="1">
      <c r="G109" s="442"/>
      <c r="H109" s="442"/>
      <c r="I109" s="442"/>
      <c r="J109" s="442"/>
      <c r="K109" s="1315"/>
      <c r="L109" s="442"/>
      <c r="M109" s="442"/>
      <c r="N109" s="1318"/>
      <c r="O109" s="1318"/>
    </row>
    <row r="110" spans="1:18" ht="12.75" customHeight="1">
      <c r="G110" s="106"/>
      <c r="H110" s="106"/>
      <c r="I110" s="106"/>
      <c r="J110" s="106"/>
      <c r="K110" s="1315"/>
      <c r="L110" s="106"/>
      <c r="M110" s="106"/>
      <c r="N110" s="1318"/>
      <c r="O110" s="1318"/>
    </row>
    <row r="111" spans="1:18" ht="12.75" customHeight="1">
      <c r="G111" s="106"/>
      <c r="H111" s="106"/>
      <c r="I111" s="106"/>
      <c r="J111" s="106"/>
      <c r="K111" s="1315"/>
      <c r="L111" s="106"/>
      <c r="M111" s="106"/>
      <c r="N111" s="1317"/>
      <c r="O111" s="1317"/>
    </row>
    <row r="112" spans="1:18" ht="12.75" customHeight="1">
      <c r="A112" s="106"/>
      <c r="B112" s="106"/>
      <c r="C112" s="582"/>
      <c r="D112" s="1297"/>
      <c r="E112" s="1316"/>
      <c r="F112" s="106"/>
      <c r="G112" s="106"/>
      <c r="H112" s="106"/>
      <c r="I112" s="106"/>
      <c r="J112" s="106"/>
      <c r="K112" s="1315"/>
      <c r="L112" s="106"/>
      <c r="M112" s="106"/>
    </row>
    <row r="113" spans="1:14" ht="12.75" customHeight="1">
      <c r="A113" s="442"/>
      <c r="B113" s="442"/>
      <c r="C113" s="442"/>
      <c r="E113" s="1314"/>
      <c r="F113" s="1313"/>
      <c r="G113" s="106"/>
      <c r="H113" s="106"/>
      <c r="I113" s="106"/>
      <c r="J113" s="156"/>
      <c r="K113" s="671"/>
      <c r="L113" s="156"/>
      <c r="M113" s="156"/>
      <c r="N113" s="314"/>
    </row>
    <row r="114" spans="1:14" ht="12.75" customHeight="1">
      <c r="A114" s="98"/>
      <c r="C114" s="314"/>
      <c r="D114" s="288"/>
      <c r="E114" s="1312"/>
      <c r="F114" s="314"/>
      <c r="H114" s="314"/>
      <c r="I114" s="468"/>
      <c r="J114" s="314"/>
      <c r="K114" s="614"/>
      <c r="L114" s="314"/>
      <c r="M114" s="314"/>
    </row>
    <row r="115" spans="1:14" ht="12.75" customHeight="1">
      <c r="A115" s="98"/>
      <c r="C115" s="314"/>
      <c r="D115" s="288"/>
      <c r="E115" s="1312"/>
      <c r="F115" s="314"/>
      <c r="H115" s="314"/>
      <c r="I115" s="468"/>
      <c r="J115" s="314"/>
      <c r="K115" s="614"/>
      <c r="L115" s="314"/>
      <c r="M115" s="314"/>
    </row>
    <row r="116" spans="1:14" ht="12.75" customHeight="1">
      <c r="A116" s="98"/>
      <c r="C116" s="1309"/>
      <c r="D116" s="1311"/>
      <c r="E116" s="1310"/>
      <c r="F116" s="1309"/>
      <c r="G116" s="451"/>
      <c r="H116" s="1309"/>
      <c r="I116" s="451"/>
      <c r="J116" s="1309"/>
      <c r="K116" s="1309"/>
      <c r="L116" s="1309"/>
      <c r="M116" s="1309"/>
    </row>
    <row r="117" spans="1:14" ht="12.75" customHeight="1">
      <c r="A117" s="986"/>
      <c r="B117" s="98"/>
      <c r="C117" s="98"/>
      <c r="D117" s="288"/>
      <c r="F117" s="1"/>
      <c r="G117" s="1"/>
      <c r="H117" s="1"/>
      <c r="I117" s="1"/>
      <c r="J117" s="1"/>
      <c r="K117" s="1301"/>
      <c r="L117" s="1"/>
      <c r="M117" s="1"/>
      <c r="N117" s="1"/>
    </row>
    <row r="118" spans="1:14" ht="12.75" customHeight="1">
      <c r="B118" s="98"/>
      <c r="C118" s="1"/>
      <c r="D118" s="1308"/>
      <c r="F118" s="1"/>
      <c r="G118" s="1"/>
      <c r="H118" s="1"/>
      <c r="I118" s="1"/>
      <c r="J118" s="1"/>
      <c r="K118" s="1301"/>
      <c r="L118" s="1"/>
      <c r="M118" s="1"/>
      <c r="N118" s="1"/>
    </row>
    <row r="119" spans="1:14" ht="12.75" customHeight="1">
      <c r="A119" s="1303"/>
      <c r="B119" s="98"/>
      <c r="C119" s="1306"/>
      <c r="D119" s="1307"/>
      <c r="E119" s="1302"/>
      <c r="F119" s="1306"/>
      <c r="G119" s="1306"/>
      <c r="H119" s="1306"/>
      <c r="I119" s="1301"/>
      <c r="J119" s="1306"/>
      <c r="K119" s="1306"/>
      <c r="L119" s="1306"/>
      <c r="M119" s="1306"/>
      <c r="N119" s="1"/>
    </row>
    <row r="120" spans="1:14" ht="12.75" customHeight="1">
      <c r="A120" s="1303"/>
      <c r="B120" s="98"/>
      <c r="C120" s="1306"/>
      <c r="D120" s="1307"/>
      <c r="E120" s="1302"/>
      <c r="F120" s="1306"/>
      <c r="G120" s="1306"/>
      <c r="H120" s="1306"/>
      <c r="I120" s="1301"/>
      <c r="J120" s="1306"/>
      <c r="K120" s="1306"/>
      <c r="L120" s="1306"/>
      <c r="M120" s="1306"/>
      <c r="N120" s="1"/>
    </row>
    <row r="121" spans="1:14" ht="12.75" customHeight="1">
      <c r="A121" s="1303"/>
      <c r="B121" s="98"/>
      <c r="C121" s="1306"/>
      <c r="D121" s="1307"/>
      <c r="E121" s="1302"/>
      <c r="F121" s="1306"/>
      <c r="G121" s="1306"/>
      <c r="H121" s="1306"/>
      <c r="I121" s="1301"/>
      <c r="J121" s="1306"/>
      <c r="K121" s="1306"/>
      <c r="L121" s="1306"/>
      <c r="M121" s="1306"/>
      <c r="N121" s="1"/>
    </row>
    <row r="122" spans="1:14" ht="12.75" customHeight="1">
      <c r="A122" s="1303"/>
      <c r="B122" s="98"/>
      <c r="E122" s="1302"/>
      <c r="F122" s="1"/>
      <c r="G122" s="1"/>
      <c r="H122" s="1"/>
      <c r="I122" s="1"/>
      <c r="J122" s="1"/>
      <c r="K122" s="1301"/>
      <c r="L122" s="1"/>
      <c r="M122" s="1"/>
      <c r="N122" s="1"/>
    </row>
    <row r="123" spans="1:14" ht="12.75" customHeight="1">
      <c r="A123" s="1303"/>
      <c r="B123" s="98"/>
      <c r="E123" s="1302"/>
      <c r="F123" s="1"/>
      <c r="G123" s="1"/>
      <c r="H123" s="1"/>
      <c r="I123" s="1"/>
      <c r="J123" s="1"/>
      <c r="K123" s="1301"/>
      <c r="L123" s="1"/>
      <c r="M123" s="1"/>
      <c r="N123" s="1"/>
    </row>
    <row r="124" spans="1:14" ht="12.75" customHeight="1">
      <c r="B124" s="98"/>
      <c r="C124" s="1304"/>
      <c r="D124" s="1305"/>
      <c r="E124" s="1302"/>
      <c r="F124" s="1"/>
      <c r="G124" s="1"/>
      <c r="H124" s="1304"/>
      <c r="I124" s="1"/>
      <c r="J124" s="1304"/>
      <c r="K124" s="1304"/>
      <c r="L124" s="1304"/>
      <c r="M124" s="1304"/>
      <c r="N124" s="1"/>
    </row>
    <row r="125" spans="1:14" ht="12.75" customHeight="1">
      <c r="B125" s="98"/>
      <c r="C125" s="1304"/>
      <c r="D125" s="1305"/>
      <c r="E125" s="1302"/>
      <c r="F125" s="1"/>
      <c r="G125" s="1"/>
      <c r="H125" s="1304"/>
      <c r="I125" s="1"/>
      <c r="J125" s="1304"/>
      <c r="K125" s="1304"/>
      <c r="L125" s="1304"/>
      <c r="M125" s="1304"/>
      <c r="N125" s="1"/>
    </row>
    <row r="126" spans="1:14" ht="12.75" customHeight="1">
      <c r="B126" s="98"/>
      <c r="C126" s="1304"/>
      <c r="D126" s="1305"/>
      <c r="E126" s="1302"/>
      <c r="F126" s="1"/>
      <c r="G126" s="1"/>
      <c r="H126" s="1304"/>
      <c r="I126" s="1"/>
      <c r="J126" s="1304"/>
      <c r="K126" s="1304"/>
      <c r="L126" s="1304"/>
      <c r="M126" s="1304"/>
      <c r="N126" s="1"/>
    </row>
    <row r="127" spans="1:14" ht="12.75" customHeight="1">
      <c r="B127" s="98"/>
      <c r="C127" s="1304"/>
      <c r="D127" s="1305"/>
      <c r="E127" s="1302"/>
      <c r="F127" s="1304"/>
      <c r="G127" s="1"/>
      <c r="H127" s="1304"/>
      <c r="I127" s="1"/>
      <c r="J127" s="1304"/>
      <c r="K127" s="1304"/>
      <c r="L127" s="1304"/>
      <c r="M127" s="1304"/>
      <c r="N127" s="1"/>
    </row>
    <row r="128" spans="1:14" ht="12.75" customHeight="1">
      <c r="B128" s="98"/>
      <c r="C128" s="1304"/>
      <c r="D128" s="1305"/>
      <c r="E128" s="1302"/>
      <c r="F128" s="1"/>
      <c r="G128" s="1"/>
      <c r="H128" s="1304"/>
      <c r="I128" s="1"/>
      <c r="J128" s="1304"/>
      <c r="K128" s="1304"/>
      <c r="L128" s="1304"/>
      <c r="M128" s="1304"/>
      <c r="N128" s="1"/>
    </row>
    <row r="129" spans="1:14" ht="12.75" customHeight="1">
      <c r="A129" s="1303"/>
      <c r="B129" s="98"/>
      <c r="E129" s="1302"/>
      <c r="F129" s="1"/>
      <c r="G129" s="1"/>
      <c r="H129" s="1"/>
      <c r="I129" s="1"/>
      <c r="J129" s="1"/>
      <c r="K129" s="1301"/>
      <c r="L129" s="1"/>
      <c r="M129" s="1"/>
      <c r="N129" s="1"/>
    </row>
    <row r="130" spans="1:14" ht="12.75" customHeight="1">
      <c r="B130" s="98"/>
      <c r="C130" s="1304"/>
      <c r="D130" s="1305"/>
      <c r="E130" s="1302"/>
      <c r="F130" s="1"/>
      <c r="G130" s="1"/>
      <c r="H130" s="1304"/>
      <c r="I130" s="1"/>
      <c r="J130" s="1304"/>
      <c r="K130" s="1304"/>
      <c r="L130" s="1304"/>
      <c r="M130" s="1304"/>
      <c r="N130" s="1"/>
    </row>
    <row r="131" spans="1:14" ht="12.75" customHeight="1">
      <c r="A131" s="1303"/>
      <c r="B131" s="98"/>
      <c r="E131" s="1302"/>
      <c r="F131" s="1"/>
      <c r="G131" s="1"/>
      <c r="I131" s="1"/>
      <c r="J131" s="1"/>
      <c r="K131" s="1301"/>
      <c r="L131" s="1"/>
      <c r="M131" s="1"/>
      <c r="N131" s="1"/>
    </row>
    <row r="132" spans="1:14" ht="12.75" customHeight="1">
      <c r="A132" s="1303"/>
      <c r="B132" s="98"/>
      <c r="E132" s="1302"/>
      <c r="F132" s="1"/>
      <c r="G132" s="1"/>
      <c r="I132" s="1"/>
      <c r="J132" s="1"/>
      <c r="K132" s="1301"/>
      <c r="L132" s="1"/>
      <c r="M132" s="1"/>
      <c r="N132" s="1"/>
    </row>
    <row r="133" spans="1:14" ht="12.75" customHeight="1">
      <c r="A133" s="1303"/>
      <c r="B133" s="98"/>
      <c r="E133" s="1302"/>
      <c r="F133" s="1"/>
      <c r="G133" s="1"/>
      <c r="I133" s="1"/>
      <c r="J133" s="1"/>
      <c r="K133" s="1301"/>
      <c r="L133" s="1"/>
      <c r="M133" s="1"/>
      <c r="N133" s="1"/>
    </row>
    <row r="134" spans="1:14" ht="12.75" customHeight="1">
      <c r="A134" s="1303"/>
      <c r="B134" s="98"/>
      <c r="E134" s="1302"/>
      <c r="F134" s="1"/>
      <c r="G134" s="1"/>
      <c r="H134" s="1"/>
      <c r="I134" s="1"/>
      <c r="J134" s="1"/>
      <c r="K134" s="1301"/>
      <c r="L134" s="1"/>
      <c r="M134" s="1"/>
      <c r="N134" s="1"/>
    </row>
    <row r="135" spans="1:14" ht="12.75" customHeight="1">
      <c r="A135" s="1303"/>
      <c r="B135" s="98"/>
      <c r="E135" s="1302"/>
      <c r="F135" s="1"/>
      <c r="G135" s="1"/>
      <c r="H135" s="1"/>
      <c r="I135" s="1"/>
      <c r="J135" s="1"/>
      <c r="K135" s="1301"/>
      <c r="L135" s="1"/>
      <c r="M135" s="1"/>
      <c r="N135" s="1"/>
    </row>
    <row r="136" spans="1:14" ht="11.1" customHeight="1">
      <c r="B136" s="98"/>
      <c r="C136" s="1304"/>
      <c r="D136" s="1305"/>
      <c r="E136" s="1302"/>
      <c r="F136" s="1"/>
      <c r="G136" s="1"/>
      <c r="H136" s="1304"/>
      <c r="I136" s="1"/>
      <c r="J136" s="1304"/>
      <c r="K136" s="1304"/>
      <c r="L136" s="1304"/>
      <c r="M136" s="1304"/>
      <c r="N136" s="1"/>
    </row>
    <row r="137" spans="1:14" ht="11.1" customHeight="1">
      <c r="A137" s="1303"/>
      <c r="B137" s="98"/>
      <c r="E137" s="1302"/>
      <c r="F137" s="1"/>
      <c r="G137" s="1"/>
      <c r="H137" s="1"/>
      <c r="I137" s="1"/>
      <c r="J137" s="1"/>
      <c r="K137" s="1301"/>
      <c r="L137" s="1"/>
      <c r="M137" s="1"/>
      <c r="N137" s="1"/>
    </row>
    <row r="138" spans="1:14" ht="11.1" customHeight="1">
      <c r="A138" s="1303"/>
      <c r="B138" s="98"/>
      <c r="E138" s="1302"/>
      <c r="F138" s="1"/>
      <c r="G138" s="1"/>
      <c r="H138" s="1"/>
      <c r="I138" s="1"/>
      <c r="J138" s="1"/>
      <c r="K138" s="1301"/>
      <c r="L138" s="1"/>
      <c r="M138" s="1"/>
      <c r="N138" s="1"/>
    </row>
    <row r="139" spans="1:14" ht="11.1" customHeight="1">
      <c r="A139" s="1303"/>
      <c r="B139" s="98"/>
      <c r="E139" s="1302"/>
      <c r="F139" s="1"/>
      <c r="G139" s="1"/>
      <c r="H139" s="1"/>
      <c r="I139" s="1"/>
      <c r="J139" s="1"/>
      <c r="K139" s="1301"/>
      <c r="L139" s="1"/>
      <c r="M139" s="1"/>
      <c r="N139" s="1"/>
    </row>
    <row r="140" spans="1:14" ht="11.1" customHeight="1">
      <c r="A140" s="1303"/>
      <c r="B140" s="98"/>
      <c r="E140" s="1302"/>
      <c r="F140" s="1"/>
      <c r="G140" s="1"/>
      <c r="H140" s="1"/>
      <c r="I140" s="1"/>
      <c r="J140" s="1"/>
      <c r="K140" s="1301"/>
      <c r="L140" s="1"/>
      <c r="M140" s="1"/>
      <c r="N140" s="1"/>
    </row>
    <row r="141" spans="1:14" ht="10.5" customHeight="1"/>
    <row r="142" spans="1:14" ht="9.75" customHeight="1">
      <c r="B142" s="98"/>
      <c r="F142" s="1"/>
      <c r="G142" s="1"/>
      <c r="H142" s="1"/>
      <c r="I142" s="1"/>
      <c r="J142" s="1"/>
      <c r="K142" s="1301"/>
      <c r="L142" s="1"/>
      <c r="M142" s="1"/>
      <c r="N142" s="1"/>
    </row>
    <row r="143" spans="1:14" ht="11.1" customHeight="1">
      <c r="B143" s="468"/>
      <c r="C143" s="1120"/>
      <c r="D143" s="1300"/>
      <c r="F143" s="660"/>
      <c r="G143" s="660"/>
      <c r="H143" s="1120"/>
      <c r="I143" s="1120"/>
      <c r="J143" s="1120"/>
      <c r="K143" s="1299"/>
      <c r="L143" s="1120"/>
      <c r="M143" s="1120"/>
      <c r="N143" s="660"/>
    </row>
    <row r="144" spans="1:14" ht="9.75" customHeight="1"/>
    <row r="145" spans="1:14" ht="9.75" customHeight="1"/>
    <row r="146" spans="1:14" ht="9.75" customHeight="1">
      <c r="A146" s="105"/>
      <c r="B146" s="582"/>
    </row>
    <row r="147" spans="1:14" ht="9.75" customHeight="1">
      <c r="A147" s="1298"/>
      <c r="B147" s="1117"/>
    </row>
    <row r="148" spans="1:14" ht="9.75" customHeight="1">
      <c r="A148" s="1298"/>
      <c r="B148" s="1117"/>
      <c r="C148" s="1117"/>
      <c r="D148" s="1297"/>
      <c r="E148" s="1296"/>
      <c r="F148" s="1294"/>
      <c r="G148" s="1294"/>
      <c r="H148" s="1295"/>
      <c r="I148" s="1294"/>
      <c r="J148" s="1294"/>
      <c r="K148" s="1295"/>
      <c r="L148" s="1294"/>
      <c r="M148" s="1294"/>
      <c r="N148" s="1294"/>
    </row>
    <row r="149" spans="1:14" ht="9.75" customHeight="1">
      <c r="A149" s="1294"/>
      <c r="E149" s="1296"/>
      <c r="F149" s="1294"/>
      <c r="G149" s="1294"/>
      <c r="H149" s="1294"/>
      <c r="I149" s="1294"/>
      <c r="J149" s="1294"/>
      <c r="K149" s="1295"/>
      <c r="L149" s="1294"/>
      <c r="M149" s="1294"/>
      <c r="N149" s="1294"/>
    </row>
    <row r="150" spans="1:14" ht="11.1" customHeight="1">
      <c r="B150" s="582"/>
      <c r="C150" s="582"/>
      <c r="D150" s="1297"/>
      <c r="E150" s="1296"/>
      <c r="F150" s="1294"/>
      <c r="G150" s="1294"/>
      <c r="H150" s="1294"/>
      <c r="I150" s="1294"/>
      <c r="J150" s="1294"/>
      <c r="K150" s="1295"/>
      <c r="L150" s="1294"/>
      <c r="M150" s="1294"/>
      <c r="N150" s="1294"/>
    </row>
    <row r="151" spans="1:14" ht="11.1" customHeight="1">
      <c r="B151" s="582"/>
      <c r="C151" s="582"/>
      <c r="D151" s="1297"/>
      <c r="E151" s="1296"/>
      <c r="F151" s="1294"/>
      <c r="G151" s="1294"/>
      <c r="H151" s="1294"/>
      <c r="I151" s="1294"/>
      <c r="J151" s="1294"/>
      <c r="K151" s="1295"/>
      <c r="L151" s="1294"/>
      <c r="M151" s="1294"/>
      <c r="N151" s="1294"/>
    </row>
    <row r="152" spans="1:14" ht="11.1" customHeight="1"/>
    <row r="153" spans="1:14" ht="11.1" customHeight="1"/>
    <row r="154" spans="1:14" ht="11.1" customHeight="1"/>
    <row r="155" spans="1:14" ht="11.1" customHeight="1"/>
  </sheetData>
  <mergeCells count="8">
    <mergeCell ref="A2:E2"/>
    <mergeCell ref="F6:H6"/>
    <mergeCell ref="K6:M6"/>
    <mergeCell ref="A3:E3"/>
    <mergeCell ref="G99:I99"/>
    <mergeCell ref="D27:E27"/>
    <mergeCell ref="D29:E29"/>
    <mergeCell ref="A34:B34"/>
  </mergeCells>
  <printOptions horizontalCentered="1"/>
  <pageMargins left="0" right="0" top="0.35433070866141736" bottom="0.35433070866141736" header="0.31496062992125984" footer="0.31496062992125984"/>
  <pageSetup scale="9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ABBD-1C8B-4076-802B-86A36CF67768}">
  <dimension ref="A3:T35"/>
  <sheetViews>
    <sheetView view="pageBreakPreview" zoomScaleNormal="100" zoomScaleSheetLayoutView="100" workbookViewId="0">
      <selection activeCell="Q20" sqref="Q20"/>
    </sheetView>
  </sheetViews>
  <sheetFormatPr baseColWidth="10" defaultRowHeight="12.75"/>
  <cols>
    <col min="1" max="1" width="3.140625" customWidth="1"/>
    <col min="2" max="2" width="7.28515625" customWidth="1"/>
    <col min="3" max="5" width="3.28515625" customWidth="1"/>
    <col min="6" max="7" width="7.140625" customWidth="1"/>
    <col min="8" max="8" width="2" customWidth="1"/>
    <col min="9" max="10" width="7.140625" customWidth="1"/>
    <col min="11" max="12" width="5.5703125" customWidth="1"/>
    <col min="13" max="13" width="8.7109375" customWidth="1"/>
    <col min="15" max="15" width="15.7109375" bestFit="1" customWidth="1"/>
    <col min="16" max="16" width="14.28515625" bestFit="1" customWidth="1"/>
  </cols>
  <sheetData>
    <row r="3" spans="1:20">
      <c r="A3" s="1633" t="s">
        <v>1002</v>
      </c>
      <c r="B3" s="1633"/>
      <c r="C3" s="1633"/>
      <c r="D3" s="1633"/>
      <c r="E3" s="1633"/>
      <c r="F3" s="1633"/>
      <c r="G3" s="1633"/>
      <c r="H3" s="1633"/>
      <c r="I3" s="1633"/>
      <c r="J3" s="1633"/>
      <c r="K3" s="1633"/>
      <c r="L3" s="1633"/>
      <c r="M3" s="1633"/>
    </row>
    <row r="4" spans="1:20">
      <c r="A4" s="1633">
        <v>2016</v>
      </c>
      <c r="B4" s="1633"/>
      <c r="C4" s="1633"/>
      <c r="D4" s="1633"/>
      <c r="E4" s="1633"/>
      <c r="F4" s="1633"/>
      <c r="G4" s="1633"/>
      <c r="H4" s="1633"/>
      <c r="I4" s="1633"/>
      <c r="J4" s="1633"/>
      <c r="K4" s="1633"/>
      <c r="L4" s="1633"/>
      <c r="M4" s="1633"/>
    </row>
    <row r="5" spans="1:20">
      <c r="A5" s="106"/>
      <c r="B5" s="468"/>
      <c r="C5" s="468"/>
      <c r="D5" s="468"/>
      <c r="E5" s="468"/>
      <c r="F5" s="468"/>
      <c r="G5" s="468"/>
      <c r="H5" s="468"/>
      <c r="I5" s="468"/>
      <c r="J5" s="468"/>
      <c r="K5" s="468"/>
      <c r="L5" s="468"/>
      <c r="M5" s="468"/>
    </row>
    <row r="6" spans="1:20" ht="5.25" customHeight="1">
      <c r="A6" s="528"/>
      <c r="B6" s="528"/>
      <c r="C6" s="528"/>
      <c r="D6" s="1291"/>
      <c r="E6" s="1291"/>
      <c r="F6" s="1291"/>
      <c r="G6" s="1291"/>
      <c r="H6" s="1290"/>
      <c r="I6" s="1290"/>
      <c r="J6" s="1290"/>
      <c r="K6" s="1290"/>
      <c r="L6" s="1290"/>
      <c r="M6" s="1290"/>
    </row>
    <row r="7" spans="1:20">
      <c r="A7" s="156"/>
      <c r="B7" s="156" t="s">
        <v>1001</v>
      </c>
      <c r="C7" s="156"/>
      <c r="D7" s="156"/>
      <c r="E7" s="1636" t="s">
        <v>999</v>
      </c>
      <c r="F7" s="1636"/>
      <c r="G7" s="1636"/>
      <c r="H7" s="1636" t="s">
        <v>998</v>
      </c>
      <c r="I7" s="1636"/>
      <c r="J7" s="1636"/>
      <c r="K7" s="1636" t="s">
        <v>6</v>
      </c>
      <c r="L7" s="1636"/>
      <c r="M7" s="1636"/>
    </row>
    <row r="8" spans="1:20" ht="5.25" customHeight="1">
      <c r="A8" s="163"/>
      <c r="B8" s="163"/>
      <c r="C8" s="1289"/>
      <c r="D8" s="1289"/>
      <c r="E8" s="1289"/>
      <c r="F8" s="1289"/>
      <c r="G8" s="1289"/>
      <c r="H8" s="1071"/>
      <c r="I8" s="1289"/>
      <c r="J8" s="1289"/>
      <c r="K8" s="1289"/>
      <c r="L8" s="1289"/>
      <c r="M8" s="1289"/>
    </row>
    <row r="9" spans="1:20" ht="12" customHeight="1">
      <c r="A9" s="98"/>
      <c r="B9" s="98"/>
      <c r="C9" s="98"/>
      <c r="D9" s="98"/>
      <c r="E9" s="98"/>
      <c r="F9" s="98"/>
      <c r="G9" s="98"/>
      <c r="H9" s="91"/>
      <c r="I9" s="98"/>
      <c r="J9" s="98"/>
      <c r="K9" s="98"/>
      <c r="L9" s="98"/>
      <c r="M9" s="98"/>
    </row>
    <row r="10" spans="1:20">
      <c r="A10" s="98"/>
      <c r="B10" s="98" t="s">
        <v>1000</v>
      </c>
      <c r="C10" s="98"/>
      <c r="D10" s="1288"/>
      <c r="E10" s="1635">
        <v>946560776.11000001</v>
      </c>
      <c r="F10" s="1635"/>
      <c r="G10" s="1635"/>
      <c r="H10" s="1635">
        <v>309389324</v>
      </c>
      <c r="I10" s="1635"/>
      <c r="J10" s="1635"/>
      <c r="K10" s="1637">
        <f>SUM(E10:J10)</f>
        <v>1255950100.1100001</v>
      </c>
      <c r="L10" s="1637"/>
      <c r="M10" s="1637"/>
      <c r="O10" s="156" t="s">
        <v>999</v>
      </c>
      <c r="P10" s="156" t="s">
        <v>998</v>
      </c>
      <c r="Q10" s="156"/>
      <c r="R10" s="156"/>
      <c r="S10" s="156"/>
      <c r="T10" s="156"/>
    </row>
    <row r="11" spans="1:20">
      <c r="A11" s="98"/>
      <c r="B11" s="98"/>
      <c r="C11" s="98"/>
      <c r="D11" s="1287"/>
      <c r="E11" s="1285"/>
      <c r="F11" s="1285"/>
      <c r="G11" s="1286"/>
      <c r="H11" s="1285"/>
      <c r="I11" s="1285"/>
      <c r="J11" s="1285"/>
      <c r="K11" s="1639"/>
      <c r="L11" s="1639"/>
      <c r="M11" s="1639"/>
      <c r="O11" s="1283">
        <f>+E14</f>
        <v>1200027157.45</v>
      </c>
      <c r="P11" s="1283">
        <f>+H14</f>
        <v>309389324</v>
      </c>
      <c r="Q11" s="1283"/>
    </row>
    <row r="12" spans="1:20">
      <c r="A12" s="98"/>
      <c r="B12" s="98" t="s">
        <v>997</v>
      </c>
      <c r="C12" s="98"/>
      <c r="D12" s="1288"/>
      <c r="E12" s="1634">
        <v>253466381.34</v>
      </c>
      <c r="F12" s="1634"/>
      <c r="G12" s="1634"/>
      <c r="H12" s="1635"/>
      <c r="I12" s="1635"/>
      <c r="J12" s="1635"/>
      <c r="K12" s="1637">
        <f>SUM(E12:J12)</f>
        <v>253466381.34</v>
      </c>
      <c r="L12" s="1637"/>
      <c r="M12" s="1637"/>
    </row>
    <row r="13" spans="1:20" ht="12" customHeight="1">
      <c r="A13" s="98"/>
      <c r="B13" s="98"/>
      <c r="C13" s="98"/>
      <c r="D13" s="1287"/>
      <c r="E13" s="1285"/>
      <c r="F13" s="1285"/>
      <c r="G13" s="1286"/>
      <c r="H13" s="1285"/>
      <c r="I13" s="1285"/>
      <c r="J13" s="1285"/>
      <c r="K13" s="1639"/>
      <c r="L13" s="1639"/>
      <c r="M13" s="1639"/>
    </row>
    <row r="14" spans="1:20" ht="15" customHeight="1">
      <c r="A14" s="1102"/>
      <c r="B14" s="1613" t="s">
        <v>6</v>
      </c>
      <c r="C14" s="1613"/>
      <c r="D14" s="1613"/>
      <c r="E14" s="1640">
        <f>SUM(E10:G13)</f>
        <v>1200027157.45</v>
      </c>
      <c r="F14" s="1640"/>
      <c r="G14" s="1640"/>
      <c r="H14" s="1640">
        <f>SUM(H10:J12)</f>
        <v>309389324</v>
      </c>
      <c r="I14" s="1640"/>
      <c r="J14" s="1640"/>
      <c r="K14" s="1638">
        <f>SUM(E14:J14)</f>
        <v>1509416481.45</v>
      </c>
      <c r="L14" s="1638"/>
      <c r="M14" s="1638"/>
    </row>
    <row r="15" spans="1:20">
      <c r="A15" s="98" t="s">
        <v>996</v>
      </c>
      <c r="B15" s="1279"/>
      <c r="C15" s="1278"/>
      <c r="D15" s="1276"/>
      <c r="E15" s="1276"/>
      <c r="F15" s="1276"/>
      <c r="G15" s="1277"/>
      <c r="H15" s="1276"/>
      <c r="I15" s="1276"/>
      <c r="J15" s="1276"/>
      <c r="K15" s="1276"/>
      <c r="L15" s="1276"/>
      <c r="M15" s="1276"/>
    </row>
    <row r="16" spans="1:20">
      <c r="A16" s="62"/>
      <c r="B16" s="62"/>
      <c r="C16" s="62"/>
      <c r="D16" s="62"/>
      <c r="E16" s="62"/>
      <c r="F16" s="62"/>
      <c r="G16" s="62"/>
      <c r="H16" s="62"/>
      <c r="I16" s="62"/>
      <c r="J16" s="62"/>
      <c r="K16" s="62"/>
      <c r="L16" s="62"/>
      <c r="M16" s="62"/>
    </row>
    <row r="17" spans="1:13">
      <c r="A17" s="1278"/>
      <c r="B17" s="1279"/>
      <c r="C17" s="1281"/>
      <c r="D17" s="1281"/>
      <c r="E17" s="1281"/>
      <c r="F17" s="1281"/>
      <c r="G17" s="1281"/>
      <c r="H17" s="1281"/>
      <c r="I17" s="1281"/>
      <c r="J17" s="1281"/>
      <c r="K17" s="1281"/>
      <c r="L17" s="1281"/>
      <c r="M17" s="1281"/>
    </row>
    <row r="18" spans="1:13" ht="15.75">
      <c r="A18" s="1280"/>
      <c r="B18" s="1279"/>
      <c r="C18" s="1281"/>
      <c r="D18" s="1281"/>
      <c r="E18" s="1281"/>
      <c r="F18" s="1281"/>
      <c r="G18" s="1281"/>
      <c r="H18" s="1281"/>
      <c r="I18" s="1281"/>
      <c r="J18" s="1281"/>
      <c r="K18" s="1281"/>
      <c r="L18" s="1281"/>
      <c r="M18" s="1281"/>
    </row>
    <row r="19" spans="1:13" ht="15.75">
      <c r="A19" s="1280"/>
      <c r="B19" s="1279"/>
      <c r="C19" s="1278"/>
      <c r="D19" s="1277"/>
      <c r="E19" s="1277" t="s">
        <v>179</v>
      </c>
      <c r="F19" s="1277"/>
      <c r="G19" s="1277"/>
      <c r="H19" s="1277"/>
      <c r="I19" s="1277"/>
      <c r="J19" s="1277"/>
      <c r="K19" s="1277"/>
      <c r="L19" s="1277"/>
      <c r="M19" s="1277"/>
    </row>
    <row r="20" spans="1:13">
      <c r="A20" s="1278"/>
      <c r="B20" s="1279"/>
      <c r="C20" s="1277"/>
      <c r="D20" s="1277"/>
      <c r="E20" s="1277"/>
      <c r="F20" s="1277"/>
      <c r="G20" s="1277"/>
      <c r="H20" s="1277"/>
      <c r="I20" s="1277"/>
      <c r="J20" s="1277"/>
      <c r="K20" s="1277"/>
      <c r="L20" s="1277"/>
      <c r="M20" s="1277"/>
    </row>
    <row r="21" spans="1:13" ht="15.75">
      <c r="A21" s="1282"/>
      <c r="B21" s="1279"/>
      <c r="C21" s="1278"/>
      <c r="D21" s="1276"/>
      <c r="E21" s="1276"/>
      <c r="F21" s="1276"/>
      <c r="G21" s="1277"/>
      <c r="H21" s="1276"/>
      <c r="I21" s="1276"/>
      <c r="J21" s="1276"/>
      <c r="K21" s="1276"/>
      <c r="L21" s="1276"/>
      <c r="M21" s="1276"/>
    </row>
    <row r="22" spans="1:13" ht="15.75">
      <c r="A22" s="1280"/>
      <c r="B22" s="1279"/>
      <c r="C22" s="1278"/>
      <c r="D22" s="1276"/>
      <c r="E22" s="1276"/>
      <c r="F22" s="1276"/>
      <c r="G22" s="1277"/>
      <c r="H22" s="1276"/>
      <c r="I22" s="1276"/>
      <c r="J22" s="1276"/>
      <c r="K22" s="1276"/>
      <c r="L22" s="1276"/>
      <c r="M22" s="1276"/>
    </row>
    <row r="23" spans="1:13" ht="15.75">
      <c r="A23" s="1280"/>
      <c r="B23" s="1279"/>
      <c r="C23" s="1281"/>
      <c r="D23" s="1281"/>
      <c r="E23" s="1281"/>
      <c r="F23" s="1281"/>
      <c r="G23" s="1281"/>
      <c r="H23" s="1281"/>
      <c r="I23" s="1281"/>
      <c r="J23" s="1281"/>
      <c r="K23" s="1281"/>
      <c r="L23" s="1281"/>
      <c r="M23" s="1281"/>
    </row>
    <row r="24" spans="1:13" ht="15.75">
      <c r="A24" s="1280"/>
      <c r="B24" s="1279"/>
      <c r="C24" s="1278"/>
      <c r="D24" s="1276"/>
      <c r="E24" s="1276"/>
      <c r="F24" s="1276"/>
      <c r="G24" s="1277"/>
      <c r="H24" s="1276"/>
      <c r="I24" s="1276"/>
      <c r="J24" s="1276"/>
      <c r="K24" s="1276"/>
      <c r="L24" s="1276"/>
      <c r="M24" s="1276"/>
    </row>
    <row r="25" spans="1:13" ht="15.75">
      <c r="A25" s="1280"/>
      <c r="B25" s="1279"/>
      <c r="C25" s="1278"/>
      <c r="D25" s="1277"/>
      <c r="E25" s="1277"/>
      <c r="F25" s="1277"/>
      <c r="G25" s="1277"/>
      <c r="H25" s="1277"/>
      <c r="I25" s="1277"/>
      <c r="J25" s="1277"/>
      <c r="K25" s="1277"/>
      <c r="L25" s="1277"/>
      <c r="M25" s="1277"/>
    </row>
    <row r="26" spans="1:13">
      <c r="A26" s="1278"/>
      <c r="B26" s="1279"/>
      <c r="C26" s="1277"/>
      <c r="D26" s="1277"/>
      <c r="E26" s="1277"/>
      <c r="F26" s="1277"/>
      <c r="G26" s="1277"/>
      <c r="H26" s="1277"/>
      <c r="I26" s="1277"/>
      <c r="J26" s="1277"/>
      <c r="K26" s="1277"/>
      <c r="L26" s="1277"/>
      <c r="M26" s="1277"/>
    </row>
    <row r="27" spans="1:13" ht="15.75">
      <c r="A27" s="1280"/>
      <c r="B27" s="1279"/>
      <c r="C27" s="1278"/>
      <c r="D27" s="1277"/>
      <c r="E27" s="1277"/>
      <c r="F27" s="1277"/>
      <c r="G27" s="1277"/>
      <c r="H27" s="1277"/>
      <c r="I27" s="1277"/>
      <c r="J27" s="1277"/>
      <c r="K27" s="1277"/>
      <c r="L27" s="1277"/>
      <c r="M27" s="1277"/>
    </row>
    <row r="28" spans="1:13" ht="15.75">
      <c r="A28" s="1280"/>
      <c r="B28" s="1279"/>
      <c r="C28" s="1278"/>
      <c r="D28" s="1277"/>
      <c r="E28" s="1277"/>
      <c r="F28" s="1277"/>
      <c r="G28" s="1277"/>
      <c r="H28" s="1277"/>
      <c r="I28" s="1277"/>
      <c r="J28" s="1277"/>
      <c r="K28" s="1277"/>
      <c r="L28" s="1277"/>
      <c r="M28" s="1277"/>
    </row>
    <row r="29" spans="1:13">
      <c r="A29" s="1278"/>
      <c r="B29" s="1279"/>
      <c r="C29" s="1277"/>
      <c r="D29" s="1277"/>
      <c r="E29" s="1277"/>
      <c r="F29" s="1277"/>
      <c r="G29" s="1277"/>
      <c r="H29" s="1277"/>
      <c r="I29" s="1277"/>
      <c r="J29" s="1277"/>
      <c r="K29" s="1277"/>
      <c r="L29" s="1277"/>
      <c r="M29" s="1277"/>
    </row>
    <row r="30" spans="1:13" ht="15.75">
      <c r="A30" s="1280"/>
      <c r="B30" s="1279"/>
      <c r="C30" s="1278"/>
      <c r="D30" s="1276"/>
      <c r="E30" s="1276"/>
      <c r="F30" s="1276"/>
      <c r="G30" s="1277"/>
      <c r="H30" s="1276"/>
      <c r="I30" s="1276"/>
      <c r="J30" s="1276"/>
      <c r="K30" s="1276"/>
      <c r="L30" s="1276"/>
      <c r="M30" s="1276"/>
    </row>
    <row r="31" spans="1:13" ht="15.75">
      <c r="A31" s="1280"/>
      <c r="B31" s="1279"/>
      <c r="C31" s="1278"/>
      <c r="D31" s="1276"/>
      <c r="E31" s="1276"/>
      <c r="F31" s="1276"/>
      <c r="G31" s="1277"/>
      <c r="H31" s="1276"/>
      <c r="I31" s="1276"/>
      <c r="J31" s="1276"/>
      <c r="K31" s="1276"/>
      <c r="L31" s="1276"/>
      <c r="M31" s="1276"/>
    </row>
    <row r="32" spans="1:13">
      <c r="A32" s="98"/>
      <c r="B32" s="1279"/>
      <c r="C32" s="1278"/>
      <c r="D32" s="1276"/>
      <c r="E32" s="1276"/>
      <c r="F32" s="1276"/>
      <c r="G32" s="1277"/>
      <c r="H32" s="1276"/>
      <c r="I32" s="1276"/>
      <c r="J32" s="1276"/>
      <c r="K32" s="1276"/>
      <c r="L32" s="1276"/>
      <c r="M32" s="1276"/>
    </row>
    <row r="33" spans="1:13">
      <c r="B33" s="564"/>
      <c r="C33" s="1278"/>
      <c r="D33" s="1276"/>
      <c r="E33" s="1276"/>
      <c r="F33" s="1276"/>
      <c r="G33" s="1277"/>
      <c r="H33" s="1276"/>
      <c r="I33" s="1276"/>
      <c r="J33" s="1276"/>
      <c r="K33" s="1276"/>
      <c r="L33" s="1276"/>
      <c r="M33" s="1276"/>
    </row>
    <row r="34" spans="1:13" ht="15.75">
      <c r="A34" s="1280"/>
      <c r="B34" s="1279"/>
      <c r="C34" s="1278"/>
      <c r="D34" s="1276"/>
      <c r="E34" s="1276"/>
      <c r="F34" s="1276"/>
      <c r="G34" s="1277"/>
      <c r="H34" s="1276"/>
      <c r="I34" s="1276"/>
      <c r="J34" s="1276"/>
      <c r="K34" s="1276"/>
      <c r="L34" s="1276"/>
      <c r="M34" s="1276"/>
    </row>
    <row r="35" spans="1:13" ht="15.75">
      <c r="A35" s="1280"/>
      <c r="B35" s="1279"/>
      <c r="C35" s="1278"/>
      <c r="D35" s="1276"/>
      <c r="E35" s="1276"/>
      <c r="F35" s="1276"/>
      <c r="G35" s="1277"/>
      <c r="H35" s="1276"/>
      <c r="I35" s="1276"/>
      <c r="J35" s="1276"/>
      <c r="K35" s="1276"/>
      <c r="L35" s="1276"/>
      <c r="M35" s="1276"/>
    </row>
  </sheetData>
  <mergeCells count="17">
    <mergeCell ref="B14:D14"/>
    <mergeCell ref="K14:M14"/>
    <mergeCell ref="K11:M11"/>
    <mergeCell ref="K13:M13"/>
    <mergeCell ref="E14:G14"/>
    <mergeCell ref="H14:J14"/>
    <mergeCell ref="A3:M3"/>
    <mergeCell ref="A4:M4"/>
    <mergeCell ref="E12:G12"/>
    <mergeCell ref="H12:J12"/>
    <mergeCell ref="K7:M7"/>
    <mergeCell ref="K10:M10"/>
    <mergeCell ref="K12:M12"/>
    <mergeCell ref="E7:G7"/>
    <mergeCell ref="H7:J7"/>
    <mergeCell ref="E10:G10"/>
    <mergeCell ref="H10:J10"/>
  </mergeCells>
  <pageMargins left="1.4960629921259843" right="0.31496062992125984" top="0.74803149606299213" bottom="0.74803149606299213" header="0.31496062992125984" footer="0.31496062992125984"/>
  <pageSetup scale="9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2B944-8C99-450D-99CB-792F301C9F4B}">
  <dimension ref="A1:AE137"/>
  <sheetViews>
    <sheetView view="pageBreakPreview" zoomScaleNormal="100" zoomScaleSheetLayoutView="100" workbookViewId="0">
      <selection activeCell="A3" sqref="A3:M3"/>
    </sheetView>
  </sheetViews>
  <sheetFormatPr baseColWidth="10" defaultRowHeight="12.75"/>
  <cols>
    <col min="1" max="1" width="2.7109375" style="1189" customWidth="1"/>
    <col min="2" max="2" width="5.28515625" style="1189" customWidth="1"/>
    <col min="3" max="3" width="31.85546875" style="1189" customWidth="1"/>
    <col min="4" max="4" width="0.28515625" style="1189" customWidth="1"/>
    <col min="5" max="5" width="3" style="1189" customWidth="1"/>
    <col min="6" max="6" width="1.42578125" style="1189" customWidth="1"/>
    <col min="7" max="7" width="15.7109375" style="1189" customWidth="1"/>
    <col min="8" max="8" width="0.5703125" style="1189" customWidth="1"/>
    <col min="9" max="9" width="2.140625" style="1189" customWidth="1"/>
    <col min="10" max="10" width="14" style="1189" customWidth="1"/>
    <col min="11" max="11" width="2.28515625" style="1189" customWidth="1"/>
    <col min="12" max="12" width="5.28515625" style="1189" hidden="1" customWidth="1"/>
    <col min="13" max="13" width="11.42578125" style="1189"/>
    <col min="14" max="14" width="16" style="1189" customWidth="1"/>
    <col min="15" max="15" width="12.5703125" style="1189" bestFit="1" customWidth="1"/>
    <col min="16" max="16" width="13.28515625" style="1189" bestFit="1" customWidth="1"/>
    <col min="17" max="17" width="13.140625" style="1189" bestFit="1" customWidth="1"/>
    <col min="18" max="256" width="11.42578125" style="1189"/>
    <col min="257" max="257" width="2.7109375" style="1189" customWidth="1"/>
    <col min="258" max="258" width="5.28515625" style="1189" customWidth="1"/>
    <col min="259" max="259" width="31.85546875" style="1189" customWidth="1"/>
    <col min="260" max="260" width="0.28515625" style="1189" customWidth="1"/>
    <col min="261" max="261" width="3" style="1189" customWidth="1"/>
    <col min="262" max="262" width="1.42578125" style="1189" customWidth="1"/>
    <col min="263" max="263" width="15.7109375" style="1189" customWidth="1"/>
    <col min="264" max="264" width="0.5703125" style="1189" customWidth="1"/>
    <col min="265" max="265" width="2.140625" style="1189" customWidth="1"/>
    <col min="266" max="266" width="14" style="1189" customWidth="1"/>
    <col min="267" max="267" width="2.28515625" style="1189" customWidth="1"/>
    <col min="268" max="268" width="0" style="1189" hidden="1" customWidth="1"/>
    <col min="269" max="269" width="11.42578125" style="1189"/>
    <col min="270" max="270" width="33" style="1189" customWidth="1"/>
    <col min="271" max="271" width="11.42578125" style="1189"/>
    <col min="272" max="272" width="13.28515625" style="1189" bestFit="1" customWidth="1"/>
    <col min="273" max="273" width="13.140625" style="1189" bestFit="1" customWidth="1"/>
    <col min="274" max="512" width="11.42578125" style="1189"/>
    <col min="513" max="513" width="2.7109375" style="1189" customWidth="1"/>
    <col min="514" max="514" width="5.28515625" style="1189" customWidth="1"/>
    <col min="515" max="515" width="31.85546875" style="1189" customWidth="1"/>
    <col min="516" max="516" width="0.28515625" style="1189" customWidth="1"/>
    <col min="517" max="517" width="3" style="1189" customWidth="1"/>
    <col min="518" max="518" width="1.42578125" style="1189" customWidth="1"/>
    <col min="519" max="519" width="15.7109375" style="1189" customWidth="1"/>
    <col min="520" max="520" width="0.5703125" style="1189" customWidth="1"/>
    <col min="521" max="521" width="2.140625" style="1189" customWidth="1"/>
    <col min="522" max="522" width="14" style="1189" customWidth="1"/>
    <col min="523" max="523" width="2.28515625" style="1189" customWidth="1"/>
    <col min="524" max="524" width="0" style="1189" hidden="1" customWidth="1"/>
    <col min="525" max="525" width="11.42578125" style="1189"/>
    <col min="526" max="526" width="33" style="1189" customWidth="1"/>
    <col min="527" max="527" width="11.42578125" style="1189"/>
    <col min="528" max="528" width="13.28515625" style="1189" bestFit="1" customWidth="1"/>
    <col min="529" max="529" width="13.140625" style="1189" bestFit="1" customWidth="1"/>
    <col min="530" max="768" width="11.42578125" style="1189"/>
    <col min="769" max="769" width="2.7109375" style="1189" customWidth="1"/>
    <col min="770" max="770" width="5.28515625" style="1189" customWidth="1"/>
    <col min="771" max="771" width="31.85546875" style="1189" customWidth="1"/>
    <col min="772" max="772" width="0.28515625" style="1189" customWidth="1"/>
    <col min="773" max="773" width="3" style="1189" customWidth="1"/>
    <col min="774" max="774" width="1.42578125" style="1189" customWidth="1"/>
    <col min="775" max="775" width="15.7109375" style="1189" customWidth="1"/>
    <col min="776" max="776" width="0.5703125" style="1189" customWidth="1"/>
    <col min="777" max="777" width="2.140625" style="1189" customWidth="1"/>
    <col min="778" max="778" width="14" style="1189" customWidth="1"/>
    <col min="779" max="779" width="2.28515625" style="1189" customWidth="1"/>
    <col min="780" max="780" width="0" style="1189" hidden="1" customWidth="1"/>
    <col min="781" max="781" width="11.42578125" style="1189"/>
    <col min="782" max="782" width="33" style="1189" customWidth="1"/>
    <col min="783" max="783" width="11.42578125" style="1189"/>
    <col min="784" max="784" width="13.28515625" style="1189" bestFit="1" customWidth="1"/>
    <col min="785" max="785" width="13.140625" style="1189" bestFit="1" customWidth="1"/>
    <col min="786" max="1024" width="11.42578125" style="1189"/>
    <col min="1025" max="1025" width="2.7109375" style="1189" customWidth="1"/>
    <col min="1026" max="1026" width="5.28515625" style="1189" customWidth="1"/>
    <col min="1027" max="1027" width="31.85546875" style="1189" customWidth="1"/>
    <col min="1028" max="1028" width="0.28515625" style="1189" customWidth="1"/>
    <col min="1029" max="1029" width="3" style="1189" customWidth="1"/>
    <col min="1030" max="1030" width="1.42578125" style="1189" customWidth="1"/>
    <col min="1031" max="1031" width="15.7109375" style="1189" customWidth="1"/>
    <col min="1032" max="1032" width="0.5703125" style="1189" customWidth="1"/>
    <col min="1033" max="1033" width="2.140625" style="1189" customWidth="1"/>
    <col min="1034" max="1034" width="14" style="1189" customWidth="1"/>
    <col min="1035" max="1035" width="2.28515625" style="1189" customWidth="1"/>
    <col min="1036" max="1036" width="0" style="1189" hidden="1" customWidth="1"/>
    <col min="1037" max="1037" width="11.42578125" style="1189"/>
    <col min="1038" max="1038" width="33" style="1189" customWidth="1"/>
    <col min="1039" max="1039" width="11.42578125" style="1189"/>
    <col min="1040" max="1040" width="13.28515625" style="1189" bestFit="1" customWidth="1"/>
    <col min="1041" max="1041" width="13.140625" style="1189" bestFit="1" customWidth="1"/>
    <col min="1042" max="1280" width="11.42578125" style="1189"/>
    <col min="1281" max="1281" width="2.7109375" style="1189" customWidth="1"/>
    <col min="1282" max="1282" width="5.28515625" style="1189" customWidth="1"/>
    <col min="1283" max="1283" width="31.85546875" style="1189" customWidth="1"/>
    <col min="1284" max="1284" width="0.28515625" style="1189" customWidth="1"/>
    <col min="1285" max="1285" width="3" style="1189" customWidth="1"/>
    <col min="1286" max="1286" width="1.42578125" style="1189" customWidth="1"/>
    <col min="1287" max="1287" width="15.7109375" style="1189" customWidth="1"/>
    <col min="1288" max="1288" width="0.5703125" style="1189" customWidth="1"/>
    <col min="1289" max="1289" width="2.140625" style="1189" customWidth="1"/>
    <col min="1290" max="1290" width="14" style="1189" customWidth="1"/>
    <col min="1291" max="1291" width="2.28515625" style="1189" customWidth="1"/>
    <col min="1292" max="1292" width="0" style="1189" hidden="1" customWidth="1"/>
    <col min="1293" max="1293" width="11.42578125" style="1189"/>
    <col min="1294" max="1294" width="33" style="1189" customWidth="1"/>
    <col min="1295" max="1295" width="11.42578125" style="1189"/>
    <col min="1296" max="1296" width="13.28515625" style="1189" bestFit="1" customWidth="1"/>
    <col min="1297" max="1297" width="13.140625" style="1189" bestFit="1" customWidth="1"/>
    <col min="1298" max="1536" width="11.42578125" style="1189"/>
    <col min="1537" max="1537" width="2.7109375" style="1189" customWidth="1"/>
    <col min="1538" max="1538" width="5.28515625" style="1189" customWidth="1"/>
    <col min="1539" max="1539" width="31.85546875" style="1189" customWidth="1"/>
    <col min="1540" max="1540" width="0.28515625" style="1189" customWidth="1"/>
    <col min="1541" max="1541" width="3" style="1189" customWidth="1"/>
    <col min="1542" max="1542" width="1.42578125" style="1189" customWidth="1"/>
    <col min="1543" max="1543" width="15.7109375" style="1189" customWidth="1"/>
    <col min="1544" max="1544" width="0.5703125" style="1189" customWidth="1"/>
    <col min="1545" max="1545" width="2.140625" style="1189" customWidth="1"/>
    <col min="1546" max="1546" width="14" style="1189" customWidth="1"/>
    <col min="1547" max="1547" width="2.28515625" style="1189" customWidth="1"/>
    <col min="1548" max="1548" width="0" style="1189" hidden="1" customWidth="1"/>
    <col min="1549" max="1549" width="11.42578125" style="1189"/>
    <col min="1550" max="1550" width="33" style="1189" customWidth="1"/>
    <col min="1551" max="1551" width="11.42578125" style="1189"/>
    <col min="1552" max="1552" width="13.28515625" style="1189" bestFit="1" customWidth="1"/>
    <col min="1553" max="1553" width="13.140625" style="1189" bestFit="1" customWidth="1"/>
    <col min="1554" max="1792" width="11.42578125" style="1189"/>
    <col min="1793" max="1793" width="2.7109375" style="1189" customWidth="1"/>
    <col min="1794" max="1794" width="5.28515625" style="1189" customWidth="1"/>
    <col min="1795" max="1795" width="31.85546875" style="1189" customWidth="1"/>
    <col min="1796" max="1796" width="0.28515625" style="1189" customWidth="1"/>
    <col min="1797" max="1797" width="3" style="1189" customWidth="1"/>
    <col min="1798" max="1798" width="1.42578125" style="1189" customWidth="1"/>
    <col min="1799" max="1799" width="15.7109375" style="1189" customWidth="1"/>
    <col min="1800" max="1800" width="0.5703125" style="1189" customWidth="1"/>
    <col min="1801" max="1801" width="2.140625" style="1189" customWidth="1"/>
    <col min="1802" max="1802" width="14" style="1189" customWidth="1"/>
    <col min="1803" max="1803" width="2.28515625" style="1189" customWidth="1"/>
    <col min="1804" max="1804" width="0" style="1189" hidden="1" customWidth="1"/>
    <col min="1805" max="1805" width="11.42578125" style="1189"/>
    <col min="1806" max="1806" width="33" style="1189" customWidth="1"/>
    <col min="1807" max="1807" width="11.42578125" style="1189"/>
    <col min="1808" max="1808" width="13.28515625" style="1189" bestFit="1" customWidth="1"/>
    <col min="1809" max="1809" width="13.140625" style="1189" bestFit="1" customWidth="1"/>
    <col min="1810" max="2048" width="11.42578125" style="1189"/>
    <col min="2049" max="2049" width="2.7109375" style="1189" customWidth="1"/>
    <col min="2050" max="2050" width="5.28515625" style="1189" customWidth="1"/>
    <col min="2051" max="2051" width="31.85546875" style="1189" customWidth="1"/>
    <col min="2052" max="2052" width="0.28515625" style="1189" customWidth="1"/>
    <col min="2053" max="2053" width="3" style="1189" customWidth="1"/>
    <col min="2054" max="2054" width="1.42578125" style="1189" customWidth="1"/>
    <col min="2055" max="2055" width="15.7109375" style="1189" customWidth="1"/>
    <col min="2056" max="2056" width="0.5703125" style="1189" customWidth="1"/>
    <col min="2057" max="2057" width="2.140625" style="1189" customWidth="1"/>
    <col min="2058" max="2058" width="14" style="1189" customWidth="1"/>
    <col min="2059" max="2059" width="2.28515625" style="1189" customWidth="1"/>
    <col min="2060" max="2060" width="0" style="1189" hidden="1" customWidth="1"/>
    <col min="2061" max="2061" width="11.42578125" style="1189"/>
    <col min="2062" max="2062" width="33" style="1189" customWidth="1"/>
    <col min="2063" max="2063" width="11.42578125" style="1189"/>
    <col min="2064" max="2064" width="13.28515625" style="1189" bestFit="1" customWidth="1"/>
    <col min="2065" max="2065" width="13.140625" style="1189" bestFit="1" customWidth="1"/>
    <col min="2066" max="2304" width="11.42578125" style="1189"/>
    <col min="2305" max="2305" width="2.7109375" style="1189" customWidth="1"/>
    <col min="2306" max="2306" width="5.28515625" style="1189" customWidth="1"/>
    <col min="2307" max="2307" width="31.85546875" style="1189" customWidth="1"/>
    <col min="2308" max="2308" width="0.28515625" style="1189" customWidth="1"/>
    <col min="2309" max="2309" width="3" style="1189" customWidth="1"/>
    <col min="2310" max="2310" width="1.42578125" style="1189" customWidth="1"/>
    <col min="2311" max="2311" width="15.7109375" style="1189" customWidth="1"/>
    <col min="2312" max="2312" width="0.5703125" style="1189" customWidth="1"/>
    <col min="2313" max="2313" width="2.140625" style="1189" customWidth="1"/>
    <col min="2314" max="2314" width="14" style="1189" customWidth="1"/>
    <col min="2315" max="2315" width="2.28515625" style="1189" customWidth="1"/>
    <col min="2316" max="2316" width="0" style="1189" hidden="1" customWidth="1"/>
    <col min="2317" max="2317" width="11.42578125" style="1189"/>
    <col min="2318" max="2318" width="33" style="1189" customWidth="1"/>
    <col min="2319" max="2319" width="11.42578125" style="1189"/>
    <col min="2320" max="2320" width="13.28515625" style="1189" bestFit="1" customWidth="1"/>
    <col min="2321" max="2321" width="13.140625" style="1189" bestFit="1" customWidth="1"/>
    <col min="2322" max="2560" width="11.42578125" style="1189"/>
    <col min="2561" max="2561" width="2.7109375" style="1189" customWidth="1"/>
    <col min="2562" max="2562" width="5.28515625" style="1189" customWidth="1"/>
    <col min="2563" max="2563" width="31.85546875" style="1189" customWidth="1"/>
    <col min="2564" max="2564" width="0.28515625" style="1189" customWidth="1"/>
    <col min="2565" max="2565" width="3" style="1189" customWidth="1"/>
    <col min="2566" max="2566" width="1.42578125" style="1189" customWidth="1"/>
    <col min="2567" max="2567" width="15.7109375" style="1189" customWidth="1"/>
    <col min="2568" max="2568" width="0.5703125" style="1189" customWidth="1"/>
    <col min="2569" max="2569" width="2.140625" style="1189" customWidth="1"/>
    <col min="2570" max="2570" width="14" style="1189" customWidth="1"/>
    <col min="2571" max="2571" width="2.28515625" style="1189" customWidth="1"/>
    <col min="2572" max="2572" width="0" style="1189" hidden="1" customWidth="1"/>
    <col min="2573" max="2573" width="11.42578125" style="1189"/>
    <col min="2574" max="2574" width="33" style="1189" customWidth="1"/>
    <col min="2575" max="2575" width="11.42578125" style="1189"/>
    <col min="2576" max="2576" width="13.28515625" style="1189" bestFit="1" customWidth="1"/>
    <col min="2577" max="2577" width="13.140625" style="1189" bestFit="1" customWidth="1"/>
    <col min="2578" max="2816" width="11.42578125" style="1189"/>
    <col min="2817" max="2817" width="2.7109375" style="1189" customWidth="1"/>
    <col min="2818" max="2818" width="5.28515625" style="1189" customWidth="1"/>
    <col min="2819" max="2819" width="31.85546875" style="1189" customWidth="1"/>
    <col min="2820" max="2820" width="0.28515625" style="1189" customWidth="1"/>
    <col min="2821" max="2821" width="3" style="1189" customWidth="1"/>
    <col min="2822" max="2822" width="1.42578125" style="1189" customWidth="1"/>
    <col min="2823" max="2823" width="15.7109375" style="1189" customWidth="1"/>
    <col min="2824" max="2824" width="0.5703125" style="1189" customWidth="1"/>
    <col min="2825" max="2825" width="2.140625" style="1189" customWidth="1"/>
    <col min="2826" max="2826" width="14" style="1189" customWidth="1"/>
    <col min="2827" max="2827" width="2.28515625" style="1189" customWidth="1"/>
    <col min="2828" max="2828" width="0" style="1189" hidden="1" customWidth="1"/>
    <col min="2829" max="2829" width="11.42578125" style="1189"/>
    <col min="2830" max="2830" width="33" style="1189" customWidth="1"/>
    <col min="2831" max="2831" width="11.42578125" style="1189"/>
    <col min="2832" max="2832" width="13.28515625" style="1189" bestFit="1" customWidth="1"/>
    <col min="2833" max="2833" width="13.140625" style="1189" bestFit="1" customWidth="1"/>
    <col min="2834" max="3072" width="11.42578125" style="1189"/>
    <col min="3073" max="3073" width="2.7109375" style="1189" customWidth="1"/>
    <col min="3074" max="3074" width="5.28515625" style="1189" customWidth="1"/>
    <col min="3075" max="3075" width="31.85546875" style="1189" customWidth="1"/>
    <col min="3076" max="3076" width="0.28515625" style="1189" customWidth="1"/>
    <col min="3077" max="3077" width="3" style="1189" customWidth="1"/>
    <col min="3078" max="3078" width="1.42578125" style="1189" customWidth="1"/>
    <col min="3079" max="3079" width="15.7109375" style="1189" customWidth="1"/>
    <col min="3080" max="3080" width="0.5703125" style="1189" customWidth="1"/>
    <col min="3081" max="3081" width="2.140625" style="1189" customWidth="1"/>
    <col min="3082" max="3082" width="14" style="1189" customWidth="1"/>
    <col min="3083" max="3083" width="2.28515625" style="1189" customWidth="1"/>
    <col min="3084" max="3084" width="0" style="1189" hidden="1" customWidth="1"/>
    <col min="3085" max="3085" width="11.42578125" style="1189"/>
    <col min="3086" max="3086" width="33" style="1189" customWidth="1"/>
    <col min="3087" max="3087" width="11.42578125" style="1189"/>
    <col min="3088" max="3088" width="13.28515625" style="1189" bestFit="1" customWidth="1"/>
    <col min="3089" max="3089" width="13.140625" style="1189" bestFit="1" customWidth="1"/>
    <col min="3090" max="3328" width="11.42578125" style="1189"/>
    <col min="3329" max="3329" width="2.7109375" style="1189" customWidth="1"/>
    <col min="3330" max="3330" width="5.28515625" style="1189" customWidth="1"/>
    <col min="3331" max="3331" width="31.85546875" style="1189" customWidth="1"/>
    <col min="3332" max="3332" width="0.28515625" style="1189" customWidth="1"/>
    <col min="3333" max="3333" width="3" style="1189" customWidth="1"/>
    <col min="3334" max="3334" width="1.42578125" style="1189" customWidth="1"/>
    <col min="3335" max="3335" width="15.7109375" style="1189" customWidth="1"/>
    <col min="3336" max="3336" width="0.5703125" style="1189" customWidth="1"/>
    <col min="3337" max="3337" width="2.140625" style="1189" customWidth="1"/>
    <col min="3338" max="3338" width="14" style="1189" customWidth="1"/>
    <col min="3339" max="3339" width="2.28515625" style="1189" customWidth="1"/>
    <col min="3340" max="3340" width="0" style="1189" hidden="1" customWidth="1"/>
    <col min="3341" max="3341" width="11.42578125" style="1189"/>
    <col min="3342" max="3342" width="33" style="1189" customWidth="1"/>
    <col min="3343" max="3343" width="11.42578125" style="1189"/>
    <col min="3344" max="3344" width="13.28515625" style="1189" bestFit="1" customWidth="1"/>
    <col min="3345" max="3345" width="13.140625" style="1189" bestFit="1" customWidth="1"/>
    <col min="3346" max="3584" width="11.42578125" style="1189"/>
    <col min="3585" max="3585" width="2.7109375" style="1189" customWidth="1"/>
    <col min="3586" max="3586" width="5.28515625" style="1189" customWidth="1"/>
    <col min="3587" max="3587" width="31.85546875" style="1189" customWidth="1"/>
    <col min="3588" max="3588" width="0.28515625" style="1189" customWidth="1"/>
    <col min="3589" max="3589" width="3" style="1189" customWidth="1"/>
    <col min="3590" max="3590" width="1.42578125" style="1189" customWidth="1"/>
    <col min="3591" max="3591" width="15.7109375" style="1189" customWidth="1"/>
    <col min="3592" max="3592" width="0.5703125" style="1189" customWidth="1"/>
    <col min="3593" max="3593" width="2.140625" style="1189" customWidth="1"/>
    <col min="3594" max="3594" width="14" style="1189" customWidth="1"/>
    <col min="3595" max="3595" width="2.28515625" style="1189" customWidth="1"/>
    <col min="3596" max="3596" width="0" style="1189" hidden="1" customWidth="1"/>
    <col min="3597" max="3597" width="11.42578125" style="1189"/>
    <col min="3598" max="3598" width="33" style="1189" customWidth="1"/>
    <col min="3599" max="3599" width="11.42578125" style="1189"/>
    <col min="3600" max="3600" width="13.28515625" style="1189" bestFit="1" customWidth="1"/>
    <col min="3601" max="3601" width="13.140625" style="1189" bestFit="1" customWidth="1"/>
    <col min="3602" max="3840" width="11.42578125" style="1189"/>
    <col min="3841" max="3841" width="2.7109375" style="1189" customWidth="1"/>
    <col min="3842" max="3842" width="5.28515625" style="1189" customWidth="1"/>
    <col min="3843" max="3843" width="31.85546875" style="1189" customWidth="1"/>
    <col min="3844" max="3844" width="0.28515625" style="1189" customWidth="1"/>
    <col min="3845" max="3845" width="3" style="1189" customWidth="1"/>
    <col min="3846" max="3846" width="1.42578125" style="1189" customWidth="1"/>
    <col min="3847" max="3847" width="15.7109375" style="1189" customWidth="1"/>
    <col min="3848" max="3848" width="0.5703125" style="1189" customWidth="1"/>
    <col min="3849" max="3849" width="2.140625" style="1189" customWidth="1"/>
    <col min="3850" max="3850" width="14" style="1189" customWidth="1"/>
    <col min="3851" max="3851" width="2.28515625" style="1189" customWidth="1"/>
    <col min="3852" max="3852" width="0" style="1189" hidden="1" customWidth="1"/>
    <col min="3853" max="3853" width="11.42578125" style="1189"/>
    <col min="3854" max="3854" width="33" style="1189" customWidth="1"/>
    <col min="3855" max="3855" width="11.42578125" style="1189"/>
    <col min="3856" max="3856" width="13.28515625" style="1189" bestFit="1" customWidth="1"/>
    <col min="3857" max="3857" width="13.140625" style="1189" bestFit="1" customWidth="1"/>
    <col min="3858" max="4096" width="11.42578125" style="1189"/>
    <col min="4097" max="4097" width="2.7109375" style="1189" customWidth="1"/>
    <col min="4098" max="4098" width="5.28515625" style="1189" customWidth="1"/>
    <col min="4099" max="4099" width="31.85546875" style="1189" customWidth="1"/>
    <col min="4100" max="4100" width="0.28515625" style="1189" customWidth="1"/>
    <col min="4101" max="4101" width="3" style="1189" customWidth="1"/>
    <col min="4102" max="4102" width="1.42578125" style="1189" customWidth="1"/>
    <col min="4103" max="4103" width="15.7109375" style="1189" customWidth="1"/>
    <col min="4104" max="4104" width="0.5703125" style="1189" customWidth="1"/>
    <col min="4105" max="4105" width="2.140625" style="1189" customWidth="1"/>
    <col min="4106" max="4106" width="14" style="1189" customWidth="1"/>
    <col min="4107" max="4107" width="2.28515625" style="1189" customWidth="1"/>
    <col min="4108" max="4108" width="0" style="1189" hidden="1" customWidth="1"/>
    <col min="4109" max="4109" width="11.42578125" style="1189"/>
    <col min="4110" max="4110" width="33" style="1189" customWidth="1"/>
    <col min="4111" max="4111" width="11.42578125" style="1189"/>
    <col min="4112" max="4112" width="13.28515625" style="1189" bestFit="1" customWidth="1"/>
    <col min="4113" max="4113" width="13.140625" style="1189" bestFit="1" customWidth="1"/>
    <col min="4114" max="4352" width="11.42578125" style="1189"/>
    <col min="4353" max="4353" width="2.7109375" style="1189" customWidth="1"/>
    <col min="4354" max="4354" width="5.28515625" style="1189" customWidth="1"/>
    <col min="4355" max="4355" width="31.85546875" style="1189" customWidth="1"/>
    <col min="4356" max="4356" width="0.28515625" style="1189" customWidth="1"/>
    <col min="4357" max="4357" width="3" style="1189" customWidth="1"/>
    <col min="4358" max="4358" width="1.42578125" style="1189" customWidth="1"/>
    <col min="4359" max="4359" width="15.7109375" style="1189" customWidth="1"/>
    <col min="4360" max="4360" width="0.5703125" style="1189" customWidth="1"/>
    <col min="4361" max="4361" width="2.140625" style="1189" customWidth="1"/>
    <col min="4362" max="4362" width="14" style="1189" customWidth="1"/>
    <col min="4363" max="4363" width="2.28515625" style="1189" customWidth="1"/>
    <col min="4364" max="4364" width="0" style="1189" hidden="1" customWidth="1"/>
    <col min="4365" max="4365" width="11.42578125" style="1189"/>
    <col min="4366" max="4366" width="33" style="1189" customWidth="1"/>
    <col min="4367" max="4367" width="11.42578125" style="1189"/>
    <col min="4368" max="4368" width="13.28515625" style="1189" bestFit="1" customWidth="1"/>
    <col min="4369" max="4369" width="13.140625" style="1189" bestFit="1" customWidth="1"/>
    <col min="4370" max="4608" width="11.42578125" style="1189"/>
    <col min="4609" max="4609" width="2.7109375" style="1189" customWidth="1"/>
    <col min="4610" max="4610" width="5.28515625" style="1189" customWidth="1"/>
    <col min="4611" max="4611" width="31.85546875" style="1189" customWidth="1"/>
    <col min="4612" max="4612" width="0.28515625" style="1189" customWidth="1"/>
    <col min="4613" max="4613" width="3" style="1189" customWidth="1"/>
    <col min="4614" max="4614" width="1.42578125" style="1189" customWidth="1"/>
    <col min="4615" max="4615" width="15.7109375" style="1189" customWidth="1"/>
    <col min="4616" max="4616" width="0.5703125" style="1189" customWidth="1"/>
    <col min="4617" max="4617" width="2.140625" style="1189" customWidth="1"/>
    <col min="4618" max="4618" width="14" style="1189" customWidth="1"/>
    <col min="4619" max="4619" width="2.28515625" style="1189" customWidth="1"/>
    <col min="4620" max="4620" width="0" style="1189" hidden="1" customWidth="1"/>
    <col min="4621" max="4621" width="11.42578125" style="1189"/>
    <col min="4622" max="4622" width="33" style="1189" customWidth="1"/>
    <col min="4623" max="4623" width="11.42578125" style="1189"/>
    <col min="4624" max="4624" width="13.28515625" style="1189" bestFit="1" customWidth="1"/>
    <col min="4625" max="4625" width="13.140625" style="1189" bestFit="1" customWidth="1"/>
    <col min="4626" max="4864" width="11.42578125" style="1189"/>
    <col min="4865" max="4865" width="2.7109375" style="1189" customWidth="1"/>
    <col min="4866" max="4866" width="5.28515625" style="1189" customWidth="1"/>
    <col min="4867" max="4867" width="31.85546875" style="1189" customWidth="1"/>
    <col min="4868" max="4868" width="0.28515625" style="1189" customWidth="1"/>
    <col min="4869" max="4869" width="3" style="1189" customWidth="1"/>
    <col min="4870" max="4870" width="1.42578125" style="1189" customWidth="1"/>
    <col min="4871" max="4871" width="15.7109375" style="1189" customWidth="1"/>
    <col min="4872" max="4872" width="0.5703125" style="1189" customWidth="1"/>
    <col min="4873" max="4873" width="2.140625" style="1189" customWidth="1"/>
    <col min="4874" max="4874" width="14" style="1189" customWidth="1"/>
    <col min="4875" max="4875" width="2.28515625" style="1189" customWidth="1"/>
    <col min="4876" max="4876" width="0" style="1189" hidden="1" customWidth="1"/>
    <col min="4877" max="4877" width="11.42578125" style="1189"/>
    <col min="4878" max="4878" width="33" style="1189" customWidth="1"/>
    <col min="4879" max="4879" width="11.42578125" style="1189"/>
    <col min="4880" max="4880" width="13.28515625" style="1189" bestFit="1" customWidth="1"/>
    <col min="4881" max="4881" width="13.140625" style="1189" bestFit="1" customWidth="1"/>
    <col min="4882" max="5120" width="11.42578125" style="1189"/>
    <col min="5121" max="5121" width="2.7109375" style="1189" customWidth="1"/>
    <col min="5122" max="5122" width="5.28515625" style="1189" customWidth="1"/>
    <col min="5123" max="5123" width="31.85546875" style="1189" customWidth="1"/>
    <col min="5124" max="5124" width="0.28515625" style="1189" customWidth="1"/>
    <col min="5125" max="5125" width="3" style="1189" customWidth="1"/>
    <col min="5126" max="5126" width="1.42578125" style="1189" customWidth="1"/>
    <col min="5127" max="5127" width="15.7109375" style="1189" customWidth="1"/>
    <col min="5128" max="5128" width="0.5703125" style="1189" customWidth="1"/>
    <col min="5129" max="5129" width="2.140625" style="1189" customWidth="1"/>
    <col min="5130" max="5130" width="14" style="1189" customWidth="1"/>
    <col min="5131" max="5131" width="2.28515625" style="1189" customWidth="1"/>
    <col min="5132" max="5132" width="0" style="1189" hidden="1" customWidth="1"/>
    <col min="5133" max="5133" width="11.42578125" style="1189"/>
    <col min="5134" max="5134" width="33" style="1189" customWidth="1"/>
    <col min="5135" max="5135" width="11.42578125" style="1189"/>
    <col min="5136" max="5136" width="13.28515625" style="1189" bestFit="1" customWidth="1"/>
    <col min="5137" max="5137" width="13.140625" style="1189" bestFit="1" customWidth="1"/>
    <col min="5138" max="5376" width="11.42578125" style="1189"/>
    <col min="5377" max="5377" width="2.7109375" style="1189" customWidth="1"/>
    <col min="5378" max="5378" width="5.28515625" style="1189" customWidth="1"/>
    <col min="5379" max="5379" width="31.85546875" style="1189" customWidth="1"/>
    <col min="5380" max="5380" width="0.28515625" style="1189" customWidth="1"/>
    <col min="5381" max="5381" width="3" style="1189" customWidth="1"/>
    <col min="5382" max="5382" width="1.42578125" style="1189" customWidth="1"/>
    <col min="5383" max="5383" width="15.7109375" style="1189" customWidth="1"/>
    <col min="5384" max="5384" width="0.5703125" style="1189" customWidth="1"/>
    <col min="5385" max="5385" width="2.140625" style="1189" customWidth="1"/>
    <col min="5386" max="5386" width="14" style="1189" customWidth="1"/>
    <col min="5387" max="5387" width="2.28515625" style="1189" customWidth="1"/>
    <col min="5388" max="5388" width="0" style="1189" hidden="1" customWidth="1"/>
    <col min="5389" max="5389" width="11.42578125" style="1189"/>
    <col min="5390" max="5390" width="33" style="1189" customWidth="1"/>
    <col min="5391" max="5391" width="11.42578125" style="1189"/>
    <col min="5392" max="5392" width="13.28515625" style="1189" bestFit="1" customWidth="1"/>
    <col min="5393" max="5393" width="13.140625" style="1189" bestFit="1" customWidth="1"/>
    <col min="5394" max="5632" width="11.42578125" style="1189"/>
    <col min="5633" max="5633" width="2.7109375" style="1189" customWidth="1"/>
    <col min="5634" max="5634" width="5.28515625" style="1189" customWidth="1"/>
    <col min="5635" max="5635" width="31.85546875" style="1189" customWidth="1"/>
    <col min="5636" max="5636" width="0.28515625" style="1189" customWidth="1"/>
    <col min="5637" max="5637" width="3" style="1189" customWidth="1"/>
    <col min="5638" max="5638" width="1.42578125" style="1189" customWidth="1"/>
    <col min="5639" max="5639" width="15.7109375" style="1189" customWidth="1"/>
    <col min="5640" max="5640" width="0.5703125" style="1189" customWidth="1"/>
    <col min="5641" max="5641" width="2.140625" style="1189" customWidth="1"/>
    <col min="5642" max="5642" width="14" style="1189" customWidth="1"/>
    <col min="5643" max="5643" width="2.28515625" style="1189" customWidth="1"/>
    <col min="5644" max="5644" width="0" style="1189" hidden="1" customWidth="1"/>
    <col min="5645" max="5645" width="11.42578125" style="1189"/>
    <col min="5646" max="5646" width="33" style="1189" customWidth="1"/>
    <col min="5647" max="5647" width="11.42578125" style="1189"/>
    <col min="5648" max="5648" width="13.28515625" style="1189" bestFit="1" customWidth="1"/>
    <col min="5649" max="5649" width="13.140625" style="1189" bestFit="1" customWidth="1"/>
    <col min="5650" max="5888" width="11.42578125" style="1189"/>
    <col min="5889" max="5889" width="2.7109375" style="1189" customWidth="1"/>
    <col min="5890" max="5890" width="5.28515625" style="1189" customWidth="1"/>
    <col min="5891" max="5891" width="31.85546875" style="1189" customWidth="1"/>
    <col min="5892" max="5892" width="0.28515625" style="1189" customWidth="1"/>
    <col min="5893" max="5893" width="3" style="1189" customWidth="1"/>
    <col min="5894" max="5894" width="1.42578125" style="1189" customWidth="1"/>
    <col min="5895" max="5895" width="15.7109375" style="1189" customWidth="1"/>
    <col min="5896" max="5896" width="0.5703125" style="1189" customWidth="1"/>
    <col min="5897" max="5897" width="2.140625" style="1189" customWidth="1"/>
    <col min="5898" max="5898" width="14" style="1189" customWidth="1"/>
    <col min="5899" max="5899" width="2.28515625" style="1189" customWidth="1"/>
    <col min="5900" max="5900" width="0" style="1189" hidden="1" customWidth="1"/>
    <col min="5901" max="5901" width="11.42578125" style="1189"/>
    <col min="5902" max="5902" width="33" style="1189" customWidth="1"/>
    <col min="5903" max="5903" width="11.42578125" style="1189"/>
    <col min="5904" max="5904" width="13.28515625" style="1189" bestFit="1" customWidth="1"/>
    <col min="5905" max="5905" width="13.140625" style="1189" bestFit="1" customWidth="1"/>
    <col min="5906" max="6144" width="11.42578125" style="1189"/>
    <col min="6145" max="6145" width="2.7109375" style="1189" customWidth="1"/>
    <col min="6146" max="6146" width="5.28515625" style="1189" customWidth="1"/>
    <col min="6147" max="6147" width="31.85546875" style="1189" customWidth="1"/>
    <col min="6148" max="6148" width="0.28515625" style="1189" customWidth="1"/>
    <col min="6149" max="6149" width="3" style="1189" customWidth="1"/>
    <col min="6150" max="6150" width="1.42578125" style="1189" customWidth="1"/>
    <col min="6151" max="6151" width="15.7109375" style="1189" customWidth="1"/>
    <col min="6152" max="6152" width="0.5703125" style="1189" customWidth="1"/>
    <col min="6153" max="6153" width="2.140625" style="1189" customWidth="1"/>
    <col min="6154" max="6154" width="14" style="1189" customWidth="1"/>
    <col min="6155" max="6155" width="2.28515625" style="1189" customWidth="1"/>
    <col min="6156" max="6156" width="0" style="1189" hidden="1" customWidth="1"/>
    <col min="6157" max="6157" width="11.42578125" style="1189"/>
    <col min="6158" max="6158" width="33" style="1189" customWidth="1"/>
    <col min="6159" max="6159" width="11.42578125" style="1189"/>
    <col min="6160" max="6160" width="13.28515625" style="1189" bestFit="1" customWidth="1"/>
    <col min="6161" max="6161" width="13.140625" style="1189" bestFit="1" customWidth="1"/>
    <col min="6162" max="6400" width="11.42578125" style="1189"/>
    <col min="6401" max="6401" width="2.7109375" style="1189" customWidth="1"/>
    <col min="6402" max="6402" width="5.28515625" style="1189" customWidth="1"/>
    <col min="6403" max="6403" width="31.85546875" style="1189" customWidth="1"/>
    <col min="6404" max="6404" width="0.28515625" style="1189" customWidth="1"/>
    <col min="6405" max="6405" width="3" style="1189" customWidth="1"/>
    <col min="6406" max="6406" width="1.42578125" style="1189" customWidth="1"/>
    <col min="6407" max="6407" width="15.7109375" style="1189" customWidth="1"/>
    <col min="6408" max="6408" width="0.5703125" style="1189" customWidth="1"/>
    <col min="6409" max="6409" width="2.140625" style="1189" customWidth="1"/>
    <col min="6410" max="6410" width="14" style="1189" customWidth="1"/>
    <col min="6411" max="6411" width="2.28515625" style="1189" customWidth="1"/>
    <col min="6412" max="6412" width="0" style="1189" hidden="1" customWidth="1"/>
    <col min="6413" max="6413" width="11.42578125" style="1189"/>
    <col min="6414" max="6414" width="33" style="1189" customWidth="1"/>
    <col min="6415" max="6415" width="11.42578125" style="1189"/>
    <col min="6416" max="6416" width="13.28515625" style="1189" bestFit="1" customWidth="1"/>
    <col min="6417" max="6417" width="13.140625" style="1189" bestFit="1" customWidth="1"/>
    <col min="6418" max="6656" width="11.42578125" style="1189"/>
    <col min="6657" max="6657" width="2.7109375" style="1189" customWidth="1"/>
    <col min="6658" max="6658" width="5.28515625" style="1189" customWidth="1"/>
    <col min="6659" max="6659" width="31.85546875" style="1189" customWidth="1"/>
    <col min="6660" max="6660" width="0.28515625" style="1189" customWidth="1"/>
    <col min="6661" max="6661" width="3" style="1189" customWidth="1"/>
    <col min="6662" max="6662" width="1.42578125" style="1189" customWidth="1"/>
    <col min="6663" max="6663" width="15.7109375" style="1189" customWidth="1"/>
    <col min="6664" max="6664" width="0.5703125" style="1189" customWidth="1"/>
    <col min="6665" max="6665" width="2.140625" style="1189" customWidth="1"/>
    <col min="6666" max="6666" width="14" style="1189" customWidth="1"/>
    <col min="6667" max="6667" width="2.28515625" style="1189" customWidth="1"/>
    <col min="6668" max="6668" width="0" style="1189" hidden="1" customWidth="1"/>
    <col min="6669" max="6669" width="11.42578125" style="1189"/>
    <col min="6670" max="6670" width="33" style="1189" customWidth="1"/>
    <col min="6671" max="6671" width="11.42578125" style="1189"/>
    <col min="6672" max="6672" width="13.28515625" style="1189" bestFit="1" customWidth="1"/>
    <col min="6673" max="6673" width="13.140625" style="1189" bestFit="1" customWidth="1"/>
    <col min="6674" max="6912" width="11.42578125" style="1189"/>
    <col min="6913" max="6913" width="2.7109375" style="1189" customWidth="1"/>
    <col min="6914" max="6914" width="5.28515625" style="1189" customWidth="1"/>
    <col min="6915" max="6915" width="31.85546875" style="1189" customWidth="1"/>
    <col min="6916" max="6916" width="0.28515625" style="1189" customWidth="1"/>
    <col min="6917" max="6917" width="3" style="1189" customWidth="1"/>
    <col min="6918" max="6918" width="1.42578125" style="1189" customWidth="1"/>
    <col min="6919" max="6919" width="15.7109375" style="1189" customWidth="1"/>
    <col min="6920" max="6920" width="0.5703125" style="1189" customWidth="1"/>
    <col min="6921" max="6921" width="2.140625" style="1189" customWidth="1"/>
    <col min="6922" max="6922" width="14" style="1189" customWidth="1"/>
    <col min="6923" max="6923" width="2.28515625" style="1189" customWidth="1"/>
    <col min="6924" max="6924" width="0" style="1189" hidden="1" customWidth="1"/>
    <col min="6925" max="6925" width="11.42578125" style="1189"/>
    <col min="6926" max="6926" width="33" style="1189" customWidth="1"/>
    <col min="6927" max="6927" width="11.42578125" style="1189"/>
    <col min="6928" max="6928" width="13.28515625" style="1189" bestFit="1" customWidth="1"/>
    <col min="6929" max="6929" width="13.140625" style="1189" bestFit="1" customWidth="1"/>
    <col min="6930" max="7168" width="11.42578125" style="1189"/>
    <col min="7169" max="7169" width="2.7109375" style="1189" customWidth="1"/>
    <col min="7170" max="7170" width="5.28515625" style="1189" customWidth="1"/>
    <col min="7171" max="7171" width="31.85546875" style="1189" customWidth="1"/>
    <col min="7172" max="7172" width="0.28515625" style="1189" customWidth="1"/>
    <col min="7173" max="7173" width="3" style="1189" customWidth="1"/>
    <col min="7174" max="7174" width="1.42578125" style="1189" customWidth="1"/>
    <col min="7175" max="7175" width="15.7109375" style="1189" customWidth="1"/>
    <col min="7176" max="7176" width="0.5703125" style="1189" customWidth="1"/>
    <col min="7177" max="7177" width="2.140625" style="1189" customWidth="1"/>
    <col min="7178" max="7178" width="14" style="1189" customWidth="1"/>
    <col min="7179" max="7179" width="2.28515625" style="1189" customWidth="1"/>
    <col min="7180" max="7180" width="0" style="1189" hidden="1" customWidth="1"/>
    <col min="7181" max="7181" width="11.42578125" style="1189"/>
    <col min="7182" max="7182" width="33" style="1189" customWidth="1"/>
    <col min="7183" max="7183" width="11.42578125" style="1189"/>
    <col min="7184" max="7184" width="13.28515625" style="1189" bestFit="1" customWidth="1"/>
    <col min="7185" max="7185" width="13.140625" style="1189" bestFit="1" customWidth="1"/>
    <col min="7186" max="7424" width="11.42578125" style="1189"/>
    <col min="7425" max="7425" width="2.7109375" style="1189" customWidth="1"/>
    <col min="7426" max="7426" width="5.28515625" style="1189" customWidth="1"/>
    <col min="7427" max="7427" width="31.85546875" style="1189" customWidth="1"/>
    <col min="7428" max="7428" width="0.28515625" style="1189" customWidth="1"/>
    <col min="7429" max="7429" width="3" style="1189" customWidth="1"/>
    <col min="7430" max="7430" width="1.42578125" style="1189" customWidth="1"/>
    <col min="7431" max="7431" width="15.7109375" style="1189" customWidth="1"/>
    <col min="7432" max="7432" width="0.5703125" style="1189" customWidth="1"/>
    <col min="7433" max="7433" width="2.140625" style="1189" customWidth="1"/>
    <col min="7434" max="7434" width="14" style="1189" customWidth="1"/>
    <col min="7435" max="7435" width="2.28515625" style="1189" customWidth="1"/>
    <col min="7436" max="7436" width="0" style="1189" hidden="1" customWidth="1"/>
    <col min="7437" max="7437" width="11.42578125" style="1189"/>
    <col min="7438" max="7438" width="33" style="1189" customWidth="1"/>
    <col min="7439" max="7439" width="11.42578125" style="1189"/>
    <col min="7440" max="7440" width="13.28515625" style="1189" bestFit="1" customWidth="1"/>
    <col min="7441" max="7441" width="13.140625" style="1189" bestFit="1" customWidth="1"/>
    <col min="7442" max="7680" width="11.42578125" style="1189"/>
    <col min="7681" max="7681" width="2.7109375" style="1189" customWidth="1"/>
    <col min="7682" max="7682" width="5.28515625" style="1189" customWidth="1"/>
    <col min="7683" max="7683" width="31.85546875" style="1189" customWidth="1"/>
    <col min="7684" max="7684" width="0.28515625" style="1189" customWidth="1"/>
    <col min="7685" max="7685" width="3" style="1189" customWidth="1"/>
    <col min="7686" max="7686" width="1.42578125" style="1189" customWidth="1"/>
    <col min="7687" max="7687" width="15.7109375" style="1189" customWidth="1"/>
    <col min="7688" max="7688" width="0.5703125" style="1189" customWidth="1"/>
    <col min="7689" max="7689" width="2.140625" style="1189" customWidth="1"/>
    <col min="7690" max="7690" width="14" style="1189" customWidth="1"/>
    <col min="7691" max="7691" width="2.28515625" style="1189" customWidth="1"/>
    <col min="7692" max="7692" width="0" style="1189" hidden="1" customWidth="1"/>
    <col min="7693" max="7693" width="11.42578125" style="1189"/>
    <col min="7694" max="7694" width="33" style="1189" customWidth="1"/>
    <col min="7695" max="7695" width="11.42578125" style="1189"/>
    <col min="7696" max="7696" width="13.28515625" style="1189" bestFit="1" customWidth="1"/>
    <col min="7697" max="7697" width="13.140625" style="1189" bestFit="1" customWidth="1"/>
    <col min="7698" max="7936" width="11.42578125" style="1189"/>
    <col min="7937" max="7937" width="2.7109375" style="1189" customWidth="1"/>
    <col min="7938" max="7938" width="5.28515625" style="1189" customWidth="1"/>
    <col min="7939" max="7939" width="31.85546875" style="1189" customWidth="1"/>
    <col min="7940" max="7940" width="0.28515625" style="1189" customWidth="1"/>
    <col min="7941" max="7941" width="3" style="1189" customWidth="1"/>
    <col min="7942" max="7942" width="1.42578125" style="1189" customWidth="1"/>
    <col min="7943" max="7943" width="15.7109375" style="1189" customWidth="1"/>
    <col min="7944" max="7944" width="0.5703125" style="1189" customWidth="1"/>
    <col min="7945" max="7945" width="2.140625" style="1189" customWidth="1"/>
    <col min="7946" max="7946" width="14" style="1189" customWidth="1"/>
    <col min="7947" max="7947" width="2.28515625" style="1189" customWidth="1"/>
    <col min="7948" max="7948" width="0" style="1189" hidden="1" customWidth="1"/>
    <col min="7949" max="7949" width="11.42578125" style="1189"/>
    <col min="7950" max="7950" width="33" style="1189" customWidth="1"/>
    <col min="7951" max="7951" width="11.42578125" style="1189"/>
    <col min="7952" max="7952" width="13.28515625" style="1189" bestFit="1" customWidth="1"/>
    <col min="7953" max="7953" width="13.140625" style="1189" bestFit="1" customWidth="1"/>
    <col min="7954" max="8192" width="11.42578125" style="1189"/>
    <col min="8193" max="8193" width="2.7109375" style="1189" customWidth="1"/>
    <col min="8194" max="8194" width="5.28515625" style="1189" customWidth="1"/>
    <col min="8195" max="8195" width="31.85546875" style="1189" customWidth="1"/>
    <col min="8196" max="8196" width="0.28515625" style="1189" customWidth="1"/>
    <col min="8197" max="8197" width="3" style="1189" customWidth="1"/>
    <col min="8198" max="8198" width="1.42578125" style="1189" customWidth="1"/>
    <col min="8199" max="8199" width="15.7109375" style="1189" customWidth="1"/>
    <col min="8200" max="8200" width="0.5703125" style="1189" customWidth="1"/>
    <col min="8201" max="8201" width="2.140625" style="1189" customWidth="1"/>
    <col min="8202" max="8202" width="14" style="1189" customWidth="1"/>
    <col min="8203" max="8203" width="2.28515625" style="1189" customWidth="1"/>
    <col min="8204" max="8204" width="0" style="1189" hidden="1" customWidth="1"/>
    <col min="8205" max="8205" width="11.42578125" style="1189"/>
    <col min="8206" max="8206" width="33" style="1189" customWidth="1"/>
    <col min="8207" max="8207" width="11.42578125" style="1189"/>
    <col min="8208" max="8208" width="13.28515625" style="1189" bestFit="1" customWidth="1"/>
    <col min="8209" max="8209" width="13.140625" style="1189" bestFit="1" customWidth="1"/>
    <col min="8210" max="8448" width="11.42578125" style="1189"/>
    <col min="8449" max="8449" width="2.7109375" style="1189" customWidth="1"/>
    <col min="8450" max="8450" width="5.28515625" style="1189" customWidth="1"/>
    <col min="8451" max="8451" width="31.85546875" style="1189" customWidth="1"/>
    <col min="8452" max="8452" width="0.28515625" style="1189" customWidth="1"/>
    <col min="8453" max="8453" width="3" style="1189" customWidth="1"/>
    <col min="8454" max="8454" width="1.42578125" style="1189" customWidth="1"/>
    <col min="8455" max="8455" width="15.7109375" style="1189" customWidth="1"/>
    <col min="8456" max="8456" width="0.5703125" style="1189" customWidth="1"/>
    <col min="8457" max="8457" width="2.140625" style="1189" customWidth="1"/>
    <col min="8458" max="8458" width="14" style="1189" customWidth="1"/>
    <col min="8459" max="8459" width="2.28515625" style="1189" customWidth="1"/>
    <col min="8460" max="8460" width="0" style="1189" hidden="1" customWidth="1"/>
    <col min="8461" max="8461" width="11.42578125" style="1189"/>
    <col min="8462" max="8462" width="33" style="1189" customWidth="1"/>
    <col min="8463" max="8463" width="11.42578125" style="1189"/>
    <col min="8464" max="8464" width="13.28515625" style="1189" bestFit="1" customWidth="1"/>
    <col min="8465" max="8465" width="13.140625" style="1189" bestFit="1" customWidth="1"/>
    <col min="8466" max="8704" width="11.42578125" style="1189"/>
    <col min="8705" max="8705" width="2.7109375" style="1189" customWidth="1"/>
    <col min="8706" max="8706" width="5.28515625" style="1189" customWidth="1"/>
    <col min="8707" max="8707" width="31.85546875" style="1189" customWidth="1"/>
    <col min="8708" max="8708" width="0.28515625" style="1189" customWidth="1"/>
    <col min="8709" max="8709" width="3" style="1189" customWidth="1"/>
    <col min="8710" max="8710" width="1.42578125" style="1189" customWidth="1"/>
    <col min="8711" max="8711" width="15.7109375" style="1189" customWidth="1"/>
    <col min="8712" max="8712" width="0.5703125" style="1189" customWidth="1"/>
    <col min="8713" max="8713" width="2.140625" style="1189" customWidth="1"/>
    <col min="8714" max="8714" width="14" style="1189" customWidth="1"/>
    <col min="8715" max="8715" width="2.28515625" style="1189" customWidth="1"/>
    <col min="8716" max="8716" width="0" style="1189" hidden="1" customWidth="1"/>
    <col min="8717" max="8717" width="11.42578125" style="1189"/>
    <col min="8718" max="8718" width="33" style="1189" customWidth="1"/>
    <col min="8719" max="8719" width="11.42578125" style="1189"/>
    <col min="8720" max="8720" width="13.28515625" style="1189" bestFit="1" customWidth="1"/>
    <col min="8721" max="8721" width="13.140625" style="1189" bestFit="1" customWidth="1"/>
    <col min="8722" max="8960" width="11.42578125" style="1189"/>
    <col min="8961" max="8961" width="2.7109375" style="1189" customWidth="1"/>
    <col min="8962" max="8962" width="5.28515625" style="1189" customWidth="1"/>
    <col min="8963" max="8963" width="31.85546875" style="1189" customWidth="1"/>
    <col min="8964" max="8964" width="0.28515625" style="1189" customWidth="1"/>
    <col min="8965" max="8965" width="3" style="1189" customWidth="1"/>
    <col min="8966" max="8966" width="1.42578125" style="1189" customWidth="1"/>
    <col min="8967" max="8967" width="15.7109375" style="1189" customWidth="1"/>
    <col min="8968" max="8968" width="0.5703125" style="1189" customWidth="1"/>
    <col min="8969" max="8969" width="2.140625" style="1189" customWidth="1"/>
    <col min="8970" max="8970" width="14" style="1189" customWidth="1"/>
    <col min="8971" max="8971" width="2.28515625" style="1189" customWidth="1"/>
    <col min="8972" max="8972" width="0" style="1189" hidden="1" customWidth="1"/>
    <col min="8973" max="8973" width="11.42578125" style="1189"/>
    <col min="8974" max="8974" width="33" style="1189" customWidth="1"/>
    <col min="8975" max="8975" width="11.42578125" style="1189"/>
    <col min="8976" max="8976" width="13.28515625" style="1189" bestFit="1" customWidth="1"/>
    <col min="8977" max="8977" width="13.140625" style="1189" bestFit="1" customWidth="1"/>
    <col min="8978" max="9216" width="11.42578125" style="1189"/>
    <col min="9217" max="9217" width="2.7109375" style="1189" customWidth="1"/>
    <col min="9218" max="9218" width="5.28515625" style="1189" customWidth="1"/>
    <col min="9219" max="9219" width="31.85546875" style="1189" customWidth="1"/>
    <col min="9220" max="9220" width="0.28515625" style="1189" customWidth="1"/>
    <col min="9221" max="9221" width="3" style="1189" customWidth="1"/>
    <col min="9222" max="9222" width="1.42578125" style="1189" customWidth="1"/>
    <col min="9223" max="9223" width="15.7109375" style="1189" customWidth="1"/>
    <col min="9224" max="9224" width="0.5703125" style="1189" customWidth="1"/>
    <col min="9225" max="9225" width="2.140625" style="1189" customWidth="1"/>
    <col min="9226" max="9226" width="14" style="1189" customWidth="1"/>
    <col min="9227" max="9227" width="2.28515625" style="1189" customWidth="1"/>
    <col min="9228" max="9228" width="0" style="1189" hidden="1" customWidth="1"/>
    <col min="9229" max="9229" width="11.42578125" style="1189"/>
    <col min="9230" max="9230" width="33" style="1189" customWidth="1"/>
    <col min="9231" max="9231" width="11.42578125" style="1189"/>
    <col min="9232" max="9232" width="13.28515625" style="1189" bestFit="1" customWidth="1"/>
    <col min="9233" max="9233" width="13.140625" style="1189" bestFit="1" customWidth="1"/>
    <col min="9234" max="9472" width="11.42578125" style="1189"/>
    <col min="9473" max="9473" width="2.7109375" style="1189" customWidth="1"/>
    <col min="9474" max="9474" width="5.28515625" style="1189" customWidth="1"/>
    <col min="9475" max="9475" width="31.85546875" style="1189" customWidth="1"/>
    <col min="9476" max="9476" width="0.28515625" style="1189" customWidth="1"/>
    <col min="9477" max="9477" width="3" style="1189" customWidth="1"/>
    <col min="9478" max="9478" width="1.42578125" style="1189" customWidth="1"/>
    <col min="9479" max="9479" width="15.7109375" style="1189" customWidth="1"/>
    <col min="9480" max="9480" width="0.5703125" style="1189" customWidth="1"/>
    <col min="9481" max="9481" width="2.140625" style="1189" customWidth="1"/>
    <col min="9482" max="9482" width="14" style="1189" customWidth="1"/>
    <col min="9483" max="9483" width="2.28515625" style="1189" customWidth="1"/>
    <col min="9484" max="9484" width="0" style="1189" hidden="1" customWidth="1"/>
    <col min="9485" max="9485" width="11.42578125" style="1189"/>
    <col min="9486" max="9486" width="33" style="1189" customWidth="1"/>
    <col min="9487" max="9487" width="11.42578125" style="1189"/>
    <col min="9488" max="9488" width="13.28515625" style="1189" bestFit="1" customWidth="1"/>
    <col min="9489" max="9489" width="13.140625" style="1189" bestFit="1" customWidth="1"/>
    <col min="9490" max="9728" width="11.42578125" style="1189"/>
    <col min="9729" max="9729" width="2.7109375" style="1189" customWidth="1"/>
    <col min="9730" max="9730" width="5.28515625" style="1189" customWidth="1"/>
    <col min="9731" max="9731" width="31.85546875" style="1189" customWidth="1"/>
    <col min="9732" max="9732" width="0.28515625" style="1189" customWidth="1"/>
    <col min="9733" max="9733" width="3" style="1189" customWidth="1"/>
    <col min="9734" max="9734" width="1.42578125" style="1189" customWidth="1"/>
    <col min="9735" max="9735" width="15.7109375" style="1189" customWidth="1"/>
    <col min="9736" max="9736" width="0.5703125" style="1189" customWidth="1"/>
    <col min="9737" max="9737" width="2.140625" style="1189" customWidth="1"/>
    <col min="9738" max="9738" width="14" style="1189" customWidth="1"/>
    <col min="9739" max="9739" width="2.28515625" style="1189" customWidth="1"/>
    <col min="9740" max="9740" width="0" style="1189" hidden="1" customWidth="1"/>
    <col min="9741" max="9741" width="11.42578125" style="1189"/>
    <col min="9742" max="9742" width="33" style="1189" customWidth="1"/>
    <col min="9743" max="9743" width="11.42578125" style="1189"/>
    <col min="9744" max="9744" width="13.28515625" style="1189" bestFit="1" customWidth="1"/>
    <col min="9745" max="9745" width="13.140625" style="1189" bestFit="1" customWidth="1"/>
    <col min="9746" max="9984" width="11.42578125" style="1189"/>
    <col min="9985" max="9985" width="2.7109375" style="1189" customWidth="1"/>
    <col min="9986" max="9986" width="5.28515625" style="1189" customWidth="1"/>
    <col min="9987" max="9987" width="31.85546875" style="1189" customWidth="1"/>
    <col min="9988" max="9988" width="0.28515625" style="1189" customWidth="1"/>
    <col min="9989" max="9989" width="3" style="1189" customWidth="1"/>
    <col min="9990" max="9990" width="1.42578125" style="1189" customWidth="1"/>
    <col min="9991" max="9991" width="15.7109375" style="1189" customWidth="1"/>
    <col min="9992" max="9992" width="0.5703125" style="1189" customWidth="1"/>
    <col min="9993" max="9993" width="2.140625" style="1189" customWidth="1"/>
    <col min="9994" max="9994" width="14" style="1189" customWidth="1"/>
    <col min="9995" max="9995" width="2.28515625" style="1189" customWidth="1"/>
    <col min="9996" max="9996" width="0" style="1189" hidden="1" customWidth="1"/>
    <col min="9997" max="9997" width="11.42578125" style="1189"/>
    <col min="9998" max="9998" width="33" style="1189" customWidth="1"/>
    <col min="9999" max="9999" width="11.42578125" style="1189"/>
    <col min="10000" max="10000" width="13.28515625" style="1189" bestFit="1" customWidth="1"/>
    <col min="10001" max="10001" width="13.140625" style="1189" bestFit="1" customWidth="1"/>
    <col min="10002" max="10240" width="11.42578125" style="1189"/>
    <col min="10241" max="10241" width="2.7109375" style="1189" customWidth="1"/>
    <col min="10242" max="10242" width="5.28515625" style="1189" customWidth="1"/>
    <col min="10243" max="10243" width="31.85546875" style="1189" customWidth="1"/>
    <col min="10244" max="10244" width="0.28515625" style="1189" customWidth="1"/>
    <col min="10245" max="10245" width="3" style="1189" customWidth="1"/>
    <col min="10246" max="10246" width="1.42578125" style="1189" customWidth="1"/>
    <col min="10247" max="10247" width="15.7109375" style="1189" customWidth="1"/>
    <col min="10248" max="10248" width="0.5703125" style="1189" customWidth="1"/>
    <col min="10249" max="10249" width="2.140625" style="1189" customWidth="1"/>
    <col min="10250" max="10250" width="14" style="1189" customWidth="1"/>
    <col min="10251" max="10251" width="2.28515625" style="1189" customWidth="1"/>
    <col min="10252" max="10252" width="0" style="1189" hidden="1" customWidth="1"/>
    <col min="10253" max="10253" width="11.42578125" style="1189"/>
    <col min="10254" max="10254" width="33" style="1189" customWidth="1"/>
    <col min="10255" max="10255" width="11.42578125" style="1189"/>
    <col min="10256" max="10256" width="13.28515625" style="1189" bestFit="1" customWidth="1"/>
    <col min="10257" max="10257" width="13.140625" style="1189" bestFit="1" customWidth="1"/>
    <col min="10258" max="10496" width="11.42578125" style="1189"/>
    <col min="10497" max="10497" width="2.7109375" style="1189" customWidth="1"/>
    <col min="10498" max="10498" width="5.28515625" style="1189" customWidth="1"/>
    <col min="10499" max="10499" width="31.85546875" style="1189" customWidth="1"/>
    <col min="10500" max="10500" width="0.28515625" style="1189" customWidth="1"/>
    <col min="10501" max="10501" width="3" style="1189" customWidth="1"/>
    <col min="10502" max="10502" width="1.42578125" style="1189" customWidth="1"/>
    <col min="10503" max="10503" width="15.7109375" style="1189" customWidth="1"/>
    <col min="10504" max="10504" width="0.5703125" style="1189" customWidth="1"/>
    <col min="10505" max="10505" width="2.140625" style="1189" customWidth="1"/>
    <col min="10506" max="10506" width="14" style="1189" customWidth="1"/>
    <col min="10507" max="10507" width="2.28515625" style="1189" customWidth="1"/>
    <col min="10508" max="10508" width="0" style="1189" hidden="1" customWidth="1"/>
    <col min="10509" max="10509" width="11.42578125" style="1189"/>
    <col min="10510" max="10510" width="33" style="1189" customWidth="1"/>
    <col min="10511" max="10511" width="11.42578125" style="1189"/>
    <col min="10512" max="10512" width="13.28515625" style="1189" bestFit="1" customWidth="1"/>
    <col min="10513" max="10513" width="13.140625" style="1189" bestFit="1" customWidth="1"/>
    <col min="10514" max="10752" width="11.42578125" style="1189"/>
    <col min="10753" max="10753" width="2.7109375" style="1189" customWidth="1"/>
    <col min="10754" max="10754" width="5.28515625" style="1189" customWidth="1"/>
    <col min="10755" max="10755" width="31.85546875" style="1189" customWidth="1"/>
    <col min="10756" max="10756" width="0.28515625" style="1189" customWidth="1"/>
    <col min="10757" max="10757" width="3" style="1189" customWidth="1"/>
    <col min="10758" max="10758" width="1.42578125" style="1189" customWidth="1"/>
    <col min="10759" max="10759" width="15.7109375" style="1189" customWidth="1"/>
    <col min="10760" max="10760" width="0.5703125" style="1189" customWidth="1"/>
    <col min="10761" max="10761" width="2.140625" style="1189" customWidth="1"/>
    <col min="10762" max="10762" width="14" style="1189" customWidth="1"/>
    <col min="10763" max="10763" width="2.28515625" style="1189" customWidth="1"/>
    <col min="10764" max="10764" width="0" style="1189" hidden="1" customWidth="1"/>
    <col min="10765" max="10765" width="11.42578125" style="1189"/>
    <col min="10766" max="10766" width="33" style="1189" customWidth="1"/>
    <col min="10767" max="10767" width="11.42578125" style="1189"/>
    <col min="10768" max="10768" width="13.28515625" style="1189" bestFit="1" customWidth="1"/>
    <col min="10769" max="10769" width="13.140625" style="1189" bestFit="1" customWidth="1"/>
    <col min="10770" max="11008" width="11.42578125" style="1189"/>
    <col min="11009" max="11009" width="2.7109375" style="1189" customWidth="1"/>
    <col min="11010" max="11010" width="5.28515625" style="1189" customWidth="1"/>
    <col min="11011" max="11011" width="31.85546875" style="1189" customWidth="1"/>
    <col min="11012" max="11012" width="0.28515625" style="1189" customWidth="1"/>
    <col min="11013" max="11013" width="3" style="1189" customWidth="1"/>
    <col min="11014" max="11014" width="1.42578125" style="1189" customWidth="1"/>
    <col min="11015" max="11015" width="15.7109375" style="1189" customWidth="1"/>
    <col min="11016" max="11016" width="0.5703125" style="1189" customWidth="1"/>
    <col min="11017" max="11017" width="2.140625" style="1189" customWidth="1"/>
    <col min="11018" max="11018" width="14" style="1189" customWidth="1"/>
    <col min="11019" max="11019" width="2.28515625" style="1189" customWidth="1"/>
    <col min="11020" max="11020" width="0" style="1189" hidden="1" customWidth="1"/>
    <col min="11021" max="11021" width="11.42578125" style="1189"/>
    <col min="11022" max="11022" width="33" style="1189" customWidth="1"/>
    <col min="11023" max="11023" width="11.42578125" style="1189"/>
    <col min="11024" max="11024" width="13.28515625" style="1189" bestFit="1" customWidth="1"/>
    <col min="11025" max="11025" width="13.140625" style="1189" bestFit="1" customWidth="1"/>
    <col min="11026" max="11264" width="11.42578125" style="1189"/>
    <col min="11265" max="11265" width="2.7109375" style="1189" customWidth="1"/>
    <col min="11266" max="11266" width="5.28515625" style="1189" customWidth="1"/>
    <col min="11267" max="11267" width="31.85546875" style="1189" customWidth="1"/>
    <col min="11268" max="11268" width="0.28515625" style="1189" customWidth="1"/>
    <col min="11269" max="11269" width="3" style="1189" customWidth="1"/>
    <col min="11270" max="11270" width="1.42578125" style="1189" customWidth="1"/>
    <col min="11271" max="11271" width="15.7109375" style="1189" customWidth="1"/>
    <col min="11272" max="11272" width="0.5703125" style="1189" customWidth="1"/>
    <col min="11273" max="11273" width="2.140625" style="1189" customWidth="1"/>
    <col min="11274" max="11274" width="14" style="1189" customWidth="1"/>
    <col min="11275" max="11275" width="2.28515625" style="1189" customWidth="1"/>
    <col min="11276" max="11276" width="0" style="1189" hidden="1" customWidth="1"/>
    <col min="11277" max="11277" width="11.42578125" style="1189"/>
    <col min="11278" max="11278" width="33" style="1189" customWidth="1"/>
    <col min="11279" max="11279" width="11.42578125" style="1189"/>
    <col min="11280" max="11280" width="13.28515625" style="1189" bestFit="1" customWidth="1"/>
    <col min="11281" max="11281" width="13.140625" style="1189" bestFit="1" customWidth="1"/>
    <col min="11282" max="11520" width="11.42578125" style="1189"/>
    <col min="11521" max="11521" width="2.7109375" style="1189" customWidth="1"/>
    <col min="11522" max="11522" width="5.28515625" style="1189" customWidth="1"/>
    <col min="11523" max="11523" width="31.85546875" style="1189" customWidth="1"/>
    <col min="11524" max="11524" width="0.28515625" style="1189" customWidth="1"/>
    <col min="11525" max="11525" width="3" style="1189" customWidth="1"/>
    <col min="11526" max="11526" width="1.42578125" style="1189" customWidth="1"/>
    <col min="11527" max="11527" width="15.7109375" style="1189" customWidth="1"/>
    <col min="11528" max="11528" width="0.5703125" style="1189" customWidth="1"/>
    <col min="11529" max="11529" width="2.140625" style="1189" customWidth="1"/>
    <col min="11530" max="11530" width="14" style="1189" customWidth="1"/>
    <col min="11531" max="11531" width="2.28515625" style="1189" customWidth="1"/>
    <col min="11532" max="11532" width="0" style="1189" hidden="1" customWidth="1"/>
    <col min="11533" max="11533" width="11.42578125" style="1189"/>
    <col min="11534" max="11534" width="33" style="1189" customWidth="1"/>
    <col min="11535" max="11535" width="11.42578125" style="1189"/>
    <col min="11536" max="11536" width="13.28515625" style="1189" bestFit="1" customWidth="1"/>
    <col min="11537" max="11537" width="13.140625" style="1189" bestFit="1" customWidth="1"/>
    <col min="11538" max="11776" width="11.42578125" style="1189"/>
    <col min="11777" max="11777" width="2.7109375" style="1189" customWidth="1"/>
    <col min="11778" max="11778" width="5.28515625" style="1189" customWidth="1"/>
    <col min="11779" max="11779" width="31.85546875" style="1189" customWidth="1"/>
    <col min="11780" max="11780" width="0.28515625" style="1189" customWidth="1"/>
    <col min="11781" max="11781" width="3" style="1189" customWidth="1"/>
    <col min="11782" max="11782" width="1.42578125" style="1189" customWidth="1"/>
    <col min="11783" max="11783" width="15.7109375" style="1189" customWidth="1"/>
    <col min="11784" max="11784" width="0.5703125" style="1189" customWidth="1"/>
    <col min="11785" max="11785" width="2.140625" style="1189" customWidth="1"/>
    <col min="11786" max="11786" width="14" style="1189" customWidth="1"/>
    <col min="11787" max="11787" width="2.28515625" style="1189" customWidth="1"/>
    <col min="11788" max="11788" width="0" style="1189" hidden="1" customWidth="1"/>
    <col min="11789" max="11789" width="11.42578125" style="1189"/>
    <col min="11790" max="11790" width="33" style="1189" customWidth="1"/>
    <col min="11791" max="11791" width="11.42578125" style="1189"/>
    <col min="11792" max="11792" width="13.28515625" style="1189" bestFit="1" customWidth="1"/>
    <col min="11793" max="11793" width="13.140625" style="1189" bestFit="1" customWidth="1"/>
    <col min="11794" max="12032" width="11.42578125" style="1189"/>
    <col min="12033" max="12033" width="2.7109375" style="1189" customWidth="1"/>
    <col min="12034" max="12034" width="5.28515625" style="1189" customWidth="1"/>
    <col min="12035" max="12035" width="31.85546875" style="1189" customWidth="1"/>
    <col min="12036" max="12036" width="0.28515625" style="1189" customWidth="1"/>
    <col min="12037" max="12037" width="3" style="1189" customWidth="1"/>
    <col min="12038" max="12038" width="1.42578125" style="1189" customWidth="1"/>
    <col min="12039" max="12039" width="15.7109375" style="1189" customWidth="1"/>
    <col min="12040" max="12040" width="0.5703125" style="1189" customWidth="1"/>
    <col min="12041" max="12041" width="2.140625" style="1189" customWidth="1"/>
    <col min="12042" max="12042" width="14" style="1189" customWidth="1"/>
    <col min="12043" max="12043" width="2.28515625" style="1189" customWidth="1"/>
    <col min="12044" max="12044" width="0" style="1189" hidden="1" customWidth="1"/>
    <col min="12045" max="12045" width="11.42578125" style="1189"/>
    <col min="12046" max="12046" width="33" style="1189" customWidth="1"/>
    <col min="12047" max="12047" width="11.42578125" style="1189"/>
    <col min="12048" max="12048" width="13.28515625" style="1189" bestFit="1" customWidth="1"/>
    <col min="12049" max="12049" width="13.140625" style="1189" bestFit="1" customWidth="1"/>
    <col min="12050" max="12288" width="11.42578125" style="1189"/>
    <col min="12289" max="12289" width="2.7109375" style="1189" customWidth="1"/>
    <col min="12290" max="12290" width="5.28515625" style="1189" customWidth="1"/>
    <col min="12291" max="12291" width="31.85546875" style="1189" customWidth="1"/>
    <col min="12292" max="12292" width="0.28515625" style="1189" customWidth="1"/>
    <col min="12293" max="12293" width="3" style="1189" customWidth="1"/>
    <col min="12294" max="12294" width="1.42578125" style="1189" customWidth="1"/>
    <col min="12295" max="12295" width="15.7109375" style="1189" customWidth="1"/>
    <col min="12296" max="12296" width="0.5703125" style="1189" customWidth="1"/>
    <col min="12297" max="12297" width="2.140625" style="1189" customWidth="1"/>
    <col min="12298" max="12298" width="14" style="1189" customWidth="1"/>
    <col min="12299" max="12299" width="2.28515625" style="1189" customWidth="1"/>
    <col min="12300" max="12300" width="0" style="1189" hidden="1" customWidth="1"/>
    <col min="12301" max="12301" width="11.42578125" style="1189"/>
    <col min="12302" max="12302" width="33" style="1189" customWidth="1"/>
    <col min="12303" max="12303" width="11.42578125" style="1189"/>
    <col min="12304" max="12304" width="13.28515625" style="1189" bestFit="1" customWidth="1"/>
    <col min="12305" max="12305" width="13.140625" style="1189" bestFit="1" customWidth="1"/>
    <col min="12306" max="12544" width="11.42578125" style="1189"/>
    <col min="12545" max="12545" width="2.7109375" style="1189" customWidth="1"/>
    <col min="12546" max="12546" width="5.28515625" style="1189" customWidth="1"/>
    <col min="12547" max="12547" width="31.85546875" style="1189" customWidth="1"/>
    <col min="12548" max="12548" width="0.28515625" style="1189" customWidth="1"/>
    <col min="12549" max="12549" width="3" style="1189" customWidth="1"/>
    <col min="12550" max="12550" width="1.42578125" style="1189" customWidth="1"/>
    <col min="12551" max="12551" width="15.7109375" style="1189" customWidth="1"/>
    <col min="12552" max="12552" width="0.5703125" style="1189" customWidth="1"/>
    <col min="12553" max="12553" width="2.140625" style="1189" customWidth="1"/>
    <col min="12554" max="12554" width="14" style="1189" customWidth="1"/>
    <col min="12555" max="12555" width="2.28515625" style="1189" customWidth="1"/>
    <col min="12556" max="12556" width="0" style="1189" hidden="1" customWidth="1"/>
    <col min="12557" max="12557" width="11.42578125" style="1189"/>
    <col min="12558" max="12558" width="33" style="1189" customWidth="1"/>
    <col min="12559" max="12559" width="11.42578125" style="1189"/>
    <col min="12560" max="12560" width="13.28515625" style="1189" bestFit="1" customWidth="1"/>
    <col min="12561" max="12561" width="13.140625" style="1189" bestFit="1" customWidth="1"/>
    <col min="12562" max="12800" width="11.42578125" style="1189"/>
    <col min="12801" max="12801" width="2.7109375" style="1189" customWidth="1"/>
    <col min="12802" max="12802" width="5.28515625" style="1189" customWidth="1"/>
    <col min="12803" max="12803" width="31.85546875" style="1189" customWidth="1"/>
    <col min="12804" max="12804" width="0.28515625" style="1189" customWidth="1"/>
    <col min="12805" max="12805" width="3" style="1189" customWidth="1"/>
    <col min="12806" max="12806" width="1.42578125" style="1189" customWidth="1"/>
    <col min="12807" max="12807" width="15.7109375" style="1189" customWidth="1"/>
    <col min="12808" max="12808" width="0.5703125" style="1189" customWidth="1"/>
    <col min="12809" max="12809" width="2.140625" style="1189" customWidth="1"/>
    <col min="12810" max="12810" width="14" style="1189" customWidth="1"/>
    <col min="12811" max="12811" width="2.28515625" style="1189" customWidth="1"/>
    <col min="12812" max="12812" width="0" style="1189" hidden="1" customWidth="1"/>
    <col min="12813" max="12813" width="11.42578125" style="1189"/>
    <col min="12814" max="12814" width="33" style="1189" customWidth="1"/>
    <col min="12815" max="12815" width="11.42578125" style="1189"/>
    <col min="12816" max="12816" width="13.28515625" style="1189" bestFit="1" customWidth="1"/>
    <col min="12817" max="12817" width="13.140625" style="1189" bestFit="1" customWidth="1"/>
    <col min="12818" max="13056" width="11.42578125" style="1189"/>
    <col min="13057" max="13057" width="2.7109375" style="1189" customWidth="1"/>
    <col min="13058" max="13058" width="5.28515625" style="1189" customWidth="1"/>
    <col min="13059" max="13059" width="31.85546875" style="1189" customWidth="1"/>
    <col min="13060" max="13060" width="0.28515625" style="1189" customWidth="1"/>
    <col min="13061" max="13061" width="3" style="1189" customWidth="1"/>
    <col min="13062" max="13062" width="1.42578125" style="1189" customWidth="1"/>
    <col min="13063" max="13063" width="15.7109375" style="1189" customWidth="1"/>
    <col min="13064" max="13064" width="0.5703125" style="1189" customWidth="1"/>
    <col min="13065" max="13065" width="2.140625" style="1189" customWidth="1"/>
    <col min="13066" max="13066" width="14" style="1189" customWidth="1"/>
    <col min="13067" max="13067" width="2.28515625" style="1189" customWidth="1"/>
    <col min="13068" max="13068" width="0" style="1189" hidden="1" customWidth="1"/>
    <col min="13069" max="13069" width="11.42578125" style="1189"/>
    <col min="13070" max="13070" width="33" style="1189" customWidth="1"/>
    <col min="13071" max="13071" width="11.42578125" style="1189"/>
    <col min="13072" max="13072" width="13.28515625" style="1189" bestFit="1" customWidth="1"/>
    <col min="13073" max="13073" width="13.140625" style="1189" bestFit="1" customWidth="1"/>
    <col min="13074" max="13312" width="11.42578125" style="1189"/>
    <col min="13313" max="13313" width="2.7109375" style="1189" customWidth="1"/>
    <col min="13314" max="13314" width="5.28515625" style="1189" customWidth="1"/>
    <col min="13315" max="13315" width="31.85546875" style="1189" customWidth="1"/>
    <col min="13316" max="13316" width="0.28515625" style="1189" customWidth="1"/>
    <col min="13317" max="13317" width="3" style="1189" customWidth="1"/>
    <col min="13318" max="13318" width="1.42578125" style="1189" customWidth="1"/>
    <col min="13319" max="13319" width="15.7109375" style="1189" customWidth="1"/>
    <col min="13320" max="13320" width="0.5703125" style="1189" customWidth="1"/>
    <col min="13321" max="13321" width="2.140625" style="1189" customWidth="1"/>
    <col min="13322" max="13322" width="14" style="1189" customWidth="1"/>
    <col min="13323" max="13323" width="2.28515625" style="1189" customWidth="1"/>
    <col min="13324" max="13324" width="0" style="1189" hidden="1" customWidth="1"/>
    <col min="13325" max="13325" width="11.42578125" style="1189"/>
    <col min="13326" max="13326" width="33" style="1189" customWidth="1"/>
    <col min="13327" max="13327" width="11.42578125" style="1189"/>
    <col min="13328" max="13328" width="13.28515625" style="1189" bestFit="1" customWidth="1"/>
    <col min="13329" max="13329" width="13.140625" style="1189" bestFit="1" customWidth="1"/>
    <col min="13330" max="13568" width="11.42578125" style="1189"/>
    <col min="13569" max="13569" width="2.7109375" style="1189" customWidth="1"/>
    <col min="13570" max="13570" width="5.28515625" style="1189" customWidth="1"/>
    <col min="13571" max="13571" width="31.85546875" style="1189" customWidth="1"/>
    <col min="13572" max="13572" width="0.28515625" style="1189" customWidth="1"/>
    <col min="13573" max="13573" width="3" style="1189" customWidth="1"/>
    <col min="13574" max="13574" width="1.42578125" style="1189" customWidth="1"/>
    <col min="13575" max="13575" width="15.7109375" style="1189" customWidth="1"/>
    <col min="13576" max="13576" width="0.5703125" style="1189" customWidth="1"/>
    <col min="13577" max="13577" width="2.140625" style="1189" customWidth="1"/>
    <col min="13578" max="13578" width="14" style="1189" customWidth="1"/>
    <col min="13579" max="13579" width="2.28515625" style="1189" customWidth="1"/>
    <col min="13580" max="13580" width="0" style="1189" hidden="1" customWidth="1"/>
    <col min="13581" max="13581" width="11.42578125" style="1189"/>
    <col min="13582" max="13582" width="33" style="1189" customWidth="1"/>
    <col min="13583" max="13583" width="11.42578125" style="1189"/>
    <col min="13584" max="13584" width="13.28515625" style="1189" bestFit="1" customWidth="1"/>
    <col min="13585" max="13585" width="13.140625" style="1189" bestFit="1" customWidth="1"/>
    <col min="13586" max="13824" width="11.42578125" style="1189"/>
    <col min="13825" max="13825" width="2.7109375" style="1189" customWidth="1"/>
    <col min="13826" max="13826" width="5.28515625" style="1189" customWidth="1"/>
    <col min="13827" max="13827" width="31.85546875" style="1189" customWidth="1"/>
    <col min="13828" max="13828" width="0.28515625" style="1189" customWidth="1"/>
    <col min="13829" max="13829" width="3" style="1189" customWidth="1"/>
    <col min="13830" max="13830" width="1.42578125" style="1189" customWidth="1"/>
    <col min="13831" max="13831" width="15.7109375" style="1189" customWidth="1"/>
    <col min="13832" max="13832" width="0.5703125" style="1189" customWidth="1"/>
    <col min="13833" max="13833" width="2.140625" style="1189" customWidth="1"/>
    <col min="13834" max="13834" width="14" style="1189" customWidth="1"/>
    <col min="13835" max="13835" width="2.28515625" style="1189" customWidth="1"/>
    <col min="13836" max="13836" width="0" style="1189" hidden="1" customWidth="1"/>
    <col min="13837" max="13837" width="11.42578125" style="1189"/>
    <col min="13838" max="13838" width="33" style="1189" customWidth="1"/>
    <col min="13839" max="13839" width="11.42578125" style="1189"/>
    <col min="13840" max="13840" width="13.28515625" style="1189" bestFit="1" customWidth="1"/>
    <col min="13841" max="13841" width="13.140625" style="1189" bestFit="1" customWidth="1"/>
    <col min="13842" max="14080" width="11.42578125" style="1189"/>
    <col min="14081" max="14081" width="2.7109375" style="1189" customWidth="1"/>
    <col min="14082" max="14082" width="5.28515625" style="1189" customWidth="1"/>
    <col min="14083" max="14083" width="31.85546875" style="1189" customWidth="1"/>
    <col min="14084" max="14084" width="0.28515625" style="1189" customWidth="1"/>
    <col min="14085" max="14085" width="3" style="1189" customWidth="1"/>
    <col min="14086" max="14086" width="1.42578125" style="1189" customWidth="1"/>
    <col min="14087" max="14087" width="15.7109375" style="1189" customWidth="1"/>
    <col min="14088" max="14088" width="0.5703125" style="1189" customWidth="1"/>
    <col min="14089" max="14089" width="2.140625" style="1189" customWidth="1"/>
    <col min="14090" max="14090" width="14" style="1189" customWidth="1"/>
    <col min="14091" max="14091" width="2.28515625" style="1189" customWidth="1"/>
    <col min="14092" max="14092" width="0" style="1189" hidden="1" customWidth="1"/>
    <col min="14093" max="14093" width="11.42578125" style="1189"/>
    <col min="14094" max="14094" width="33" style="1189" customWidth="1"/>
    <col min="14095" max="14095" width="11.42578125" style="1189"/>
    <col min="14096" max="14096" width="13.28515625" style="1189" bestFit="1" customWidth="1"/>
    <col min="14097" max="14097" width="13.140625" style="1189" bestFit="1" customWidth="1"/>
    <col min="14098" max="14336" width="11.42578125" style="1189"/>
    <col min="14337" max="14337" width="2.7109375" style="1189" customWidth="1"/>
    <col min="14338" max="14338" width="5.28515625" style="1189" customWidth="1"/>
    <col min="14339" max="14339" width="31.85546875" style="1189" customWidth="1"/>
    <col min="14340" max="14340" width="0.28515625" style="1189" customWidth="1"/>
    <col min="14341" max="14341" width="3" style="1189" customWidth="1"/>
    <col min="14342" max="14342" width="1.42578125" style="1189" customWidth="1"/>
    <col min="14343" max="14343" width="15.7109375" style="1189" customWidth="1"/>
    <col min="14344" max="14344" width="0.5703125" style="1189" customWidth="1"/>
    <col min="14345" max="14345" width="2.140625" style="1189" customWidth="1"/>
    <col min="14346" max="14346" width="14" style="1189" customWidth="1"/>
    <col min="14347" max="14347" width="2.28515625" style="1189" customWidth="1"/>
    <col min="14348" max="14348" width="0" style="1189" hidden="1" customWidth="1"/>
    <col min="14349" max="14349" width="11.42578125" style="1189"/>
    <col min="14350" max="14350" width="33" style="1189" customWidth="1"/>
    <col min="14351" max="14351" width="11.42578125" style="1189"/>
    <col min="14352" max="14352" width="13.28515625" style="1189" bestFit="1" customWidth="1"/>
    <col min="14353" max="14353" width="13.140625" style="1189" bestFit="1" customWidth="1"/>
    <col min="14354" max="14592" width="11.42578125" style="1189"/>
    <col min="14593" max="14593" width="2.7109375" style="1189" customWidth="1"/>
    <col min="14594" max="14594" width="5.28515625" style="1189" customWidth="1"/>
    <col min="14595" max="14595" width="31.85546875" style="1189" customWidth="1"/>
    <col min="14596" max="14596" width="0.28515625" style="1189" customWidth="1"/>
    <col min="14597" max="14597" width="3" style="1189" customWidth="1"/>
    <col min="14598" max="14598" width="1.42578125" style="1189" customWidth="1"/>
    <col min="14599" max="14599" width="15.7109375" style="1189" customWidth="1"/>
    <col min="14600" max="14600" width="0.5703125" style="1189" customWidth="1"/>
    <col min="14601" max="14601" width="2.140625" style="1189" customWidth="1"/>
    <col min="14602" max="14602" width="14" style="1189" customWidth="1"/>
    <col min="14603" max="14603" width="2.28515625" style="1189" customWidth="1"/>
    <col min="14604" max="14604" width="0" style="1189" hidden="1" customWidth="1"/>
    <col min="14605" max="14605" width="11.42578125" style="1189"/>
    <col min="14606" max="14606" width="33" style="1189" customWidth="1"/>
    <col min="14607" max="14607" width="11.42578125" style="1189"/>
    <col min="14608" max="14608" width="13.28515625" style="1189" bestFit="1" customWidth="1"/>
    <col min="14609" max="14609" width="13.140625" style="1189" bestFit="1" customWidth="1"/>
    <col min="14610" max="14848" width="11.42578125" style="1189"/>
    <col min="14849" max="14849" width="2.7109375" style="1189" customWidth="1"/>
    <col min="14850" max="14850" width="5.28515625" style="1189" customWidth="1"/>
    <col min="14851" max="14851" width="31.85546875" style="1189" customWidth="1"/>
    <col min="14852" max="14852" width="0.28515625" style="1189" customWidth="1"/>
    <col min="14853" max="14853" width="3" style="1189" customWidth="1"/>
    <col min="14854" max="14854" width="1.42578125" style="1189" customWidth="1"/>
    <col min="14855" max="14855" width="15.7109375" style="1189" customWidth="1"/>
    <col min="14856" max="14856" width="0.5703125" style="1189" customWidth="1"/>
    <col min="14857" max="14857" width="2.140625" style="1189" customWidth="1"/>
    <col min="14858" max="14858" width="14" style="1189" customWidth="1"/>
    <col min="14859" max="14859" width="2.28515625" style="1189" customWidth="1"/>
    <col min="14860" max="14860" width="0" style="1189" hidden="1" customWidth="1"/>
    <col min="14861" max="14861" width="11.42578125" style="1189"/>
    <col min="14862" max="14862" width="33" style="1189" customWidth="1"/>
    <col min="14863" max="14863" width="11.42578125" style="1189"/>
    <col min="14864" max="14864" width="13.28515625" style="1189" bestFit="1" customWidth="1"/>
    <col min="14865" max="14865" width="13.140625" style="1189" bestFit="1" customWidth="1"/>
    <col min="14866" max="15104" width="11.42578125" style="1189"/>
    <col min="15105" max="15105" width="2.7109375" style="1189" customWidth="1"/>
    <col min="15106" max="15106" width="5.28515625" style="1189" customWidth="1"/>
    <col min="15107" max="15107" width="31.85546875" style="1189" customWidth="1"/>
    <col min="15108" max="15108" width="0.28515625" style="1189" customWidth="1"/>
    <col min="15109" max="15109" width="3" style="1189" customWidth="1"/>
    <col min="15110" max="15110" width="1.42578125" style="1189" customWidth="1"/>
    <col min="15111" max="15111" width="15.7109375" style="1189" customWidth="1"/>
    <col min="15112" max="15112" width="0.5703125" style="1189" customWidth="1"/>
    <col min="15113" max="15113" width="2.140625" style="1189" customWidth="1"/>
    <col min="15114" max="15114" width="14" style="1189" customWidth="1"/>
    <col min="15115" max="15115" width="2.28515625" style="1189" customWidth="1"/>
    <col min="15116" max="15116" width="0" style="1189" hidden="1" customWidth="1"/>
    <col min="15117" max="15117" width="11.42578125" style="1189"/>
    <col min="15118" max="15118" width="33" style="1189" customWidth="1"/>
    <col min="15119" max="15119" width="11.42578125" style="1189"/>
    <col min="15120" max="15120" width="13.28515625" style="1189" bestFit="1" customWidth="1"/>
    <col min="15121" max="15121" width="13.140625" style="1189" bestFit="1" customWidth="1"/>
    <col min="15122" max="15360" width="11.42578125" style="1189"/>
    <col min="15361" max="15361" width="2.7109375" style="1189" customWidth="1"/>
    <col min="15362" max="15362" width="5.28515625" style="1189" customWidth="1"/>
    <col min="15363" max="15363" width="31.85546875" style="1189" customWidth="1"/>
    <col min="15364" max="15364" width="0.28515625" style="1189" customWidth="1"/>
    <col min="15365" max="15365" width="3" style="1189" customWidth="1"/>
    <col min="15366" max="15366" width="1.42578125" style="1189" customWidth="1"/>
    <col min="15367" max="15367" width="15.7109375" style="1189" customWidth="1"/>
    <col min="15368" max="15368" width="0.5703125" style="1189" customWidth="1"/>
    <col min="15369" max="15369" width="2.140625" style="1189" customWidth="1"/>
    <col min="15370" max="15370" width="14" style="1189" customWidth="1"/>
    <col min="15371" max="15371" width="2.28515625" style="1189" customWidth="1"/>
    <col min="15372" max="15372" width="0" style="1189" hidden="1" customWidth="1"/>
    <col min="15373" max="15373" width="11.42578125" style="1189"/>
    <col min="15374" max="15374" width="33" style="1189" customWidth="1"/>
    <col min="15375" max="15375" width="11.42578125" style="1189"/>
    <col min="15376" max="15376" width="13.28515625" style="1189" bestFit="1" customWidth="1"/>
    <col min="15377" max="15377" width="13.140625" style="1189" bestFit="1" customWidth="1"/>
    <col min="15378" max="15616" width="11.42578125" style="1189"/>
    <col min="15617" max="15617" width="2.7109375" style="1189" customWidth="1"/>
    <col min="15618" max="15618" width="5.28515625" style="1189" customWidth="1"/>
    <col min="15619" max="15619" width="31.85546875" style="1189" customWidth="1"/>
    <col min="15620" max="15620" width="0.28515625" style="1189" customWidth="1"/>
    <col min="15621" max="15621" width="3" style="1189" customWidth="1"/>
    <col min="15622" max="15622" width="1.42578125" style="1189" customWidth="1"/>
    <col min="15623" max="15623" width="15.7109375" style="1189" customWidth="1"/>
    <col min="15624" max="15624" width="0.5703125" style="1189" customWidth="1"/>
    <col min="15625" max="15625" width="2.140625" style="1189" customWidth="1"/>
    <col min="15626" max="15626" width="14" style="1189" customWidth="1"/>
    <col min="15627" max="15627" width="2.28515625" style="1189" customWidth="1"/>
    <col min="15628" max="15628" width="0" style="1189" hidden="1" customWidth="1"/>
    <col min="15629" max="15629" width="11.42578125" style="1189"/>
    <col min="15630" max="15630" width="33" style="1189" customWidth="1"/>
    <col min="15631" max="15631" width="11.42578125" style="1189"/>
    <col min="15632" max="15632" width="13.28515625" style="1189" bestFit="1" customWidth="1"/>
    <col min="15633" max="15633" width="13.140625" style="1189" bestFit="1" customWidth="1"/>
    <col min="15634" max="15872" width="11.42578125" style="1189"/>
    <col min="15873" max="15873" width="2.7109375" style="1189" customWidth="1"/>
    <col min="15874" max="15874" width="5.28515625" style="1189" customWidth="1"/>
    <col min="15875" max="15875" width="31.85546875" style="1189" customWidth="1"/>
    <col min="15876" max="15876" width="0.28515625" style="1189" customWidth="1"/>
    <col min="15877" max="15877" width="3" style="1189" customWidth="1"/>
    <col min="15878" max="15878" width="1.42578125" style="1189" customWidth="1"/>
    <col min="15879" max="15879" width="15.7109375" style="1189" customWidth="1"/>
    <col min="15880" max="15880" width="0.5703125" style="1189" customWidth="1"/>
    <col min="15881" max="15881" width="2.140625" style="1189" customWidth="1"/>
    <col min="15882" max="15882" width="14" style="1189" customWidth="1"/>
    <col min="15883" max="15883" width="2.28515625" style="1189" customWidth="1"/>
    <col min="15884" max="15884" width="0" style="1189" hidden="1" customWidth="1"/>
    <col min="15885" max="15885" width="11.42578125" style="1189"/>
    <col min="15886" max="15886" width="33" style="1189" customWidth="1"/>
    <col min="15887" max="15887" width="11.42578125" style="1189"/>
    <col min="15888" max="15888" width="13.28515625" style="1189" bestFit="1" customWidth="1"/>
    <col min="15889" max="15889" width="13.140625" style="1189" bestFit="1" customWidth="1"/>
    <col min="15890" max="16128" width="11.42578125" style="1189"/>
    <col min="16129" max="16129" width="2.7109375" style="1189" customWidth="1"/>
    <col min="16130" max="16130" width="5.28515625" style="1189" customWidth="1"/>
    <col min="16131" max="16131" width="31.85546875" style="1189" customWidth="1"/>
    <col min="16132" max="16132" width="0.28515625" style="1189" customWidth="1"/>
    <col min="16133" max="16133" width="3" style="1189" customWidth="1"/>
    <col min="16134" max="16134" width="1.42578125" style="1189" customWidth="1"/>
    <col min="16135" max="16135" width="15.7109375" style="1189" customWidth="1"/>
    <col min="16136" max="16136" width="0.5703125" style="1189" customWidth="1"/>
    <col min="16137" max="16137" width="2.140625" style="1189" customWidth="1"/>
    <col min="16138" max="16138" width="14" style="1189" customWidth="1"/>
    <col min="16139" max="16139" width="2.28515625" style="1189" customWidth="1"/>
    <col min="16140" max="16140" width="0" style="1189" hidden="1" customWidth="1"/>
    <col min="16141" max="16141" width="11.42578125" style="1189"/>
    <col min="16142" max="16142" width="33" style="1189" customWidth="1"/>
    <col min="16143" max="16143" width="11.42578125" style="1189"/>
    <col min="16144" max="16144" width="13.28515625" style="1189" bestFit="1" customWidth="1"/>
    <col min="16145" max="16145" width="13.140625" style="1189" bestFit="1" customWidth="1"/>
    <col min="16146" max="16384" width="11.42578125" style="1189"/>
  </cols>
  <sheetData>
    <row r="1" spans="1:18" ht="11.25" customHeight="1"/>
    <row r="2" spans="1:18" ht="12.75" customHeight="1">
      <c r="A2" s="1633" t="s">
        <v>995</v>
      </c>
      <c r="B2" s="1633"/>
      <c r="C2" s="1633"/>
      <c r="D2" s="1633"/>
      <c r="E2" s="1633"/>
      <c r="F2" s="1633"/>
      <c r="G2" s="1633"/>
      <c r="H2" s="1633"/>
      <c r="I2" s="1633"/>
      <c r="J2" s="1633"/>
      <c r="K2" s="1633"/>
      <c r="L2" s="1633"/>
      <c r="M2" s="1633"/>
      <c r="N2" s="1275"/>
      <c r="O2" s="1275"/>
      <c r="P2" s="1275"/>
      <c r="Q2" s="1275"/>
      <c r="R2" s="1275"/>
    </row>
    <row r="3" spans="1:18" ht="12.75" customHeight="1">
      <c r="A3" s="1633">
        <v>2016</v>
      </c>
      <c r="B3" s="1633"/>
      <c r="C3" s="1633"/>
      <c r="D3" s="1633"/>
      <c r="E3" s="1633"/>
      <c r="F3" s="1633"/>
      <c r="G3" s="1633"/>
      <c r="H3" s="1633"/>
      <c r="I3" s="1633"/>
      <c r="J3" s="1633"/>
      <c r="K3" s="1633"/>
      <c r="L3" s="1633"/>
      <c r="M3" s="1633"/>
      <c r="N3" s="1275"/>
      <c r="O3" s="1275"/>
      <c r="P3" s="1275"/>
      <c r="Q3" s="1275"/>
      <c r="R3" s="1275"/>
    </row>
    <row r="4" spans="1:18" ht="3.75" customHeight="1">
      <c r="A4" s="1274"/>
      <c r="B4" s="1274"/>
      <c r="C4" s="1274"/>
      <c r="D4" s="1274"/>
      <c r="E4" s="1274"/>
      <c r="F4" s="1274"/>
      <c r="G4" s="1274"/>
      <c r="H4" s="1274"/>
      <c r="I4" s="1274"/>
      <c r="J4" s="1274"/>
      <c r="K4" s="1259"/>
      <c r="L4" s="1259"/>
      <c r="M4" s="1259"/>
    </row>
    <row r="5" spans="1:18" ht="10.5" customHeight="1">
      <c r="A5" s="1271"/>
      <c r="B5" s="1271"/>
      <c r="C5" s="1271"/>
      <c r="D5" s="1273"/>
      <c r="E5" s="1273"/>
      <c r="F5" s="1273"/>
      <c r="G5" s="1273"/>
      <c r="H5" s="1272"/>
      <c r="I5" s="1272"/>
      <c r="J5" s="1272"/>
      <c r="K5" s="1272"/>
      <c r="L5" s="1271"/>
      <c r="M5" s="1271"/>
    </row>
    <row r="6" spans="1:18" s="1234" customFormat="1" ht="10.5" customHeight="1">
      <c r="A6" s="1265"/>
      <c r="B6" s="1261"/>
      <c r="C6" s="1270" t="s">
        <v>994</v>
      </c>
      <c r="D6" s="1269"/>
      <c r="E6" s="1269"/>
      <c r="F6" s="1268"/>
      <c r="G6" s="1267" t="s">
        <v>993</v>
      </c>
      <c r="H6" s="1652" t="s">
        <v>992</v>
      </c>
      <c r="I6" s="1652"/>
      <c r="J6" s="1652"/>
      <c r="K6" s="1266"/>
      <c r="L6" s="1265"/>
      <c r="M6" s="1265"/>
    </row>
    <row r="7" spans="1:18" ht="10.5" customHeight="1">
      <c r="A7" s="1262"/>
      <c r="B7" s="1264"/>
      <c r="C7" s="1264"/>
      <c r="D7" s="1262"/>
      <c r="E7" s="1262"/>
      <c r="F7" s="1262"/>
      <c r="G7" s="1263"/>
      <c r="H7" s="1263"/>
      <c r="I7" s="1263"/>
      <c r="J7" s="1263"/>
      <c r="K7" s="1262"/>
      <c r="L7" s="1262"/>
      <c r="M7" s="1262"/>
    </row>
    <row r="8" spans="1:18" ht="3" customHeight="1">
      <c r="A8" s="1259"/>
      <c r="B8" s="1261"/>
      <c r="C8" s="1261"/>
      <c r="D8" s="1261"/>
      <c r="E8" s="1261"/>
      <c r="F8" s="1261"/>
      <c r="G8" s="1260"/>
      <c r="H8" s="1260"/>
      <c r="I8" s="1260"/>
      <c r="J8" s="1260"/>
      <c r="K8" s="1259"/>
      <c r="L8" s="1259"/>
      <c r="M8" s="1259"/>
    </row>
    <row r="9" spans="1:18" s="1199" customFormat="1" ht="14.1" customHeight="1">
      <c r="A9" s="1219"/>
      <c r="B9" s="1219"/>
      <c r="C9" s="1219" t="s">
        <v>991</v>
      </c>
      <c r="D9" s="1219"/>
      <c r="E9" s="1219"/>
      <c r="F9" s="1256"/>
      <c r="G9" s="1253">
        <v>669810045</v>
      </c>
      <c r="H9" s="1650">
        <v>767776562.73000002</v>
      </c>
      <c r="I9" s="1650"/>
      <c r="J9" s="1650"/>
      <c r="K9" s="1251"/>
      <c r="L9" s="1219"/>
      <c r="M9" s="1255"/>
      <c r="N9" s="1253">
        <f t="shared" ref="N9:O14" si="0">+G9</f>
        <v>669810045</v>
      </c>
      <c r="O9" s="1254">
        <f t="shared" si="0"/>
        <v>767776562.73000002</v>
      </c>
      <c r="P9" s="1254"/>
      <c r="Q9" s="1254"/>
    </row>
    <row r="10" spans="1:18" s="1199" customFormat="1" ht="14.1" customHeight="1">
      <c r="A10" s="1219"/>
      <c r="B10" s="1219"/>
      <c r="C10" s="1219" t="s">
        <v>990</v>
      </c>
      <c r="D10" s="1219"/>
      <c r="E10" s="1219"/>
      <c r="F10" s="1256"/>
      <c r="G10" s="1253">
        <v>25299624.739999998</v>
      </c>
      <c r="H10" s="1650">
        <v>19431817.960000001</v>
      </c>
      <c r="I10" s="1650"/>
      <c r="J10" s="1650"/>
      <c r="K10" s="1251"/>
      <c r="L10" s="1219"/>
      <c r="M10" s="1255"/>
      <c r="N10" s="1253">
        <f t="shared" si="0"/>
        <v>25299624.739999998</v>
      </c>
      <c r="O10" s="1254">
        <f t="shared" si="0"/>
        <v>19431817.960000001</v>
      </c>
      <c r="P10" s="1254"/>
      <c r="Q10" s="1254"/>
    </row>
    <row r="11" spans="1:18" s="1199" customFormat="1" ht="14.1" customHeight="1">
      <c r="A11" s="1219"/>
      <c r="B11" s="1258"/>
      <c r="C11" s="1219" t="s">
        <v>989</v>
      </c>
      <c r="D11" s="1219"/>
      <c r="E11" s="1219"/>
      <c r="F11" s="1256"/>
      <c r="G11" s="1253">
        <v>47769720.909999996</v>
      </c>
      <c r="H11" s="1650">
        <v>53742366.109999999</v>
      </c>
      <c r="I11" s="1650"/>
      <c r="J11" s="1650"/>
      <c r="K11" s="1257"/>
      <c r="L11" s="1219"/>
      <c r="M11" s="1255"/>
      <c r="N11" s="1253">
        <f t="shared" si="0"/>
        <v>47769720.909999996</v>
      </c>
      <c r="O11" s="1254">
        <f t="shared" si="0"/>
        <v>53742366.109999999</v>
      </c>
      <c r="P11" s="1254"/>
      <c r="Q11" s="1254"/>
    </row>
    <row r="12" spans="1:18" s="1199" customFormat="1" ht="14.1" customHeight="1">
      <c r="A12" s="1219"/>
      <c r="B12" s="1219"/>
      <c r="C12" s="1219" t="s">
        <v>988</v>
      </c>
      <c r="D12" s="1219"/>
      <c r="E12" s="1219"/>
      <c r="F12" s="1256"/>
      <c r="G12" s="1253">
        <v>230908395.41999999</v>
      </c>
      <c r="H12" s="1650">
        <v>216372180.08000001</v>
      </c>
      <c r="I12" s="1650"/>
      <c r="J12" s="1650"/>
      <c r="K12" s="1251"/>
      <c r="L12" s="1219"/>
      <c r="M12" s="1255"/>
      <c r="N12" s="1253">
        <f t="shared" si="0"/>
        <v>230908395.41999999</v>
      </c>
      <c r="O12" s="1254">
        <f t="shared" si="0"/>
        <v>216372180.08000001</v>
      </c>
      <c r="P12" s="1254"/>
      <c r="Q12" s="1254"/>
    </row>
    <row r="13" spans="1:18" s="1199" customFormat="1" ht="14.1" customHeight="1">
      <c r="A13" s="1219"/>
      <c r="B13" s="1219"/>
      <c r="C13" s="1219" t="s">
        <v>987</v>
      </c>
      <c r="D13" s="1219"/>
      <c r="E13" s="1219"/>
      <c r="F13" s="1256"/>
      <c r="G13" s="1253">
        <v>168161421.53</v>
      </c>
      <c r="H13" s="1650">
        <v>237867817.37</v>
      </c>
      <c r="I13" s="1650"/>
      <c r="J13" s="1650"/>
      <c r="K13" s="1251"/>
      <c r="L13" s="1219"/>
      <c r="M13" s="1255"/>
      <c r="N13" s="1253">
        <f t="shared" si="0"/>
        <v>168161421.53</v>
      </c>
      <c r="O13" s="1254">
        <f t="shared" si="0"/>
        <v>237867817.37</v>
      </c>
      <c r="P13" s="1254"/>
      <c r="Q13" s="1254"/>
    </row>
    <row r="14" spans="1:18" s="1199" customFormat="1" ht="12.75" customHeight="1">
      <c r="A14" s="1219"/>
      <c r="B14" s="1219"/>
      <c r="C14" s="1219" t="s">
        <v>986</v>
      </c>
      <c r="D14" s="1219"/>
      <c r="E14" s="1219"/>
      <c r="F14" s="1256"/>
      <c r="G14" s="1253">
        <v>533157122.74000001</v>
      </c>
      <c r="H14" s="1650">
        <v>442028240.37</v>
      </c>
      <c r="I14" s="1650"/>
      <c r="J14" s="1650"/>
      <c r="K14" s="1251"/>
      <c r="L14" s="1219"/>
      <c r="M14" s="1255"/>
      <c r="N14" s="1253">
        <f t="shared" si="0"/>
        <v>533157122.74000001</v>
      </c>
      <c r="O14" s="1254">
        <f t="shared" si="0"/>
        <v>442028240.37</v>
      </c>
      <c r="P14" s="1254"/>
      <c r="Q14" s="1254"/>
    </row>
    <row r="15" spans="1:18" s="1199" customFormat="1" ht="6" customHeight="1">
      <c r="A15" s="1219"/>
      <c r="B15" s="1219"/>
      <c r="C15" s="1219"/>
      <c r="D15" s="1251"/>
      <c r="E15" s="1251"/>
      <c r="F15" s="1251"/>
      <c r="G15" s="1253"/>
      <c r="H15" s="1252"/>
      <c r="I15" s="1252"/>
      <c r="J15" s="1252"/>
      <c r="K15" s="1251"/>
      <c r="L15" s="1219"/>
      <c r="M15" s="1219"/>
    </row>
    <row r="16" spans="1:18" s="1243" customFormat="1" ht="14.25" customHeight="1">
      <c r="A16" s="1244"/>
      <c r="B16" s="1250"/>
      <c r="C16" s="1249" t="s">
        <v>6</v>
      </c>
      <c r="D16" s="1248"/>
      <c r="E16" s="1248"/>
      <c r="F16" s="1247"/>
      <c r="G16" s="1246">
        <f>SUM(G9:G14)</f>
        <v>1675106330.3399999</v>
      </c>
      <c r="H16" s="1651">
        <f>SUM(H9:J14)</f>
        <v>1737218984.6199999</v>
      </c>
      <c r="I16" s="1651"/>
      <c r="J16" s="1651"/>
      <c r="K16" s="1245"/>
      <c r="L16" s="1244"/>
      <c r="M16" s="1244"/>
    </row>
    <row r="17" spans="2:31" ht="12.75" customHeight="1">
      <c r="B17" s="1219"/>
      <c r="K17" s="1198"/>
    </row>
    <row r="18" spans="2:31" ht="12.75" customHeight="1">
      <c r="B18" s="1219"/>
      <c r="K18" s="1198"/>
    </row>
    <row r="19" spans="2:31">
      <c r="B19" s="694"/>
      <c r="C19" s="694"/>
      <c r="D19" s="694"/>
      <c r="E19" s="694"/>
      <c r="F19" s="694"/>
      <c r="G19" s="694"/>
      <c r="H19" s="694"/>
      <c r="I19" s="694"/>
      <c r="J19" s="694"/>
    </row>
    <row r="20" spans="2:31" ht="11.1" customHeight="1">
      <c r="B20" s="1242"/>
      <c r="C20" s="719"/>
      <c r="D20" s="1214"/>
      <c r="E20" s="1214"/>
      <c r="F20" s="1214"/>
      <c r="G20" s="1214"/>
      <c r="H20" s="1214"/>
      <c r="I20" s="1214"/>
      <c r="J20" s="1214"/>
      <c r="K20" s="1198"/>
    </row>
    <row r="21" spans="2:31" ht="11.1" customHeight="1">
      <c r="B21" s="1242"/>
      <c r="C21" s="719"/>
      <c r="D21" s="1214"/>
      <c r="E21" s="1214"/>
      <c r="F21" s="1214"/>
      <c r="G21" s="1214"/>
      <c r="H21" s="1214"/>
      <c r="I21" s="1214"/>
      <c r="J21" s="1214"/>
      <c r="K21" s="1198"/>
    </row>
    <row r="22" spans="2:31" ht="11.1" customHeight="1">
      <c r="B22" s="1242"/>
      <c r="C22" s="719"/>
      <c r="D22" s="1214"/>
      <c r="E22" s="1214"/>
      <c r="F22" s="1214"/>
      <c r="G22" s="1214"/>
      <c r="H22" s="1214"/>
      <c r="I22" s="1214"/>
      <c r="J22" s="1214"/>
      <c r="K22" s="1198"/>
      <c r="N22" s="1192"/>
      <c r="O22" s="1199"/>
      <c r="R22" s="1200"/>
      <c r="S22" s="1200"/>
      <c r="T22" s="1200"/>
      <c r="U22" s="1200"/>
      <c r="V22" s="1200"/>
      <c r="W22" s="1198"/>
      <c r="X22" s="1200"/>
      <c r="Y22" s="1200"/>
      <c r="Z22" s="1200"/>
      <c r="AA22" s="1200"/>
      <c r="AB22" s="1200"/>
      <c r="AC22" s="1200"/>
      <c r="AD22" s="1200"/>
      <c r="AE22" s="1198"/>
    </row>
    <row r="23" spans="2:31" ht="11.1" customHeight="1">
      <c r="B23" s="1242"/>
      <c r="C23" s="719"/>
      <c r="D23" s="1214"/>
      <c r="E23" s="1214"/>
      <c r="F23" s="1214"/>
      <c r="G23" s="1214"/>
      <c r="H23" s="1214"/>
      <c r="I23" s="1214"/>
      <c r="J23" s="1214"/>
      <c r="K23" s="1198"/>
      <c r="N23" s="1192"/>
      <c r="O23" s="1199"/>
      <c r="R23" s="1200"/>
      <c r="S23" s="1200"/>
      <c r="T23" s="1200"/>
      <c r="U23" s="1200"/>
      <c r="V23" s="1200"/>
      <c r="W23" s="1198"/>
      <c r="X23" s="1200"/>
      <c r="Y23" s="1200"/>
      <c r="Z23" s="1200"/>
      <c r="AA23" s="1200"/>
      <c r="AB23" s="1200"/>
      <c r="AC23" s="1200"/>
      <c r="AD23" s="1200"/>
      <c r="AE23" s="1198"/>
    </row>
    <row r="24" spans="2:31" ht="11.1" customHeight="1">
      <c r="B24" s="1242"/>
      <c r="C24" s="719"/>
      <c r="D24" s="1214"/>
      <c r="E24" s="1214"/>
      <c r="F24" s="1214"/>
      <c r="G24" s="1214" t="s">
        <v>179</v>
      </c>
      <c r="H24" s="1214"/>
      <c r="I24" s="1214"/>
      <c r="J24" s="1214"/>
      <c r="K24" s="1198"/>
      <c r="N24" s="1192"/>
      <c r="O24" s="1199"/>
      <c r="R24" s="1641"/>
      <c r="S24" s="1642"/>
      <c r="T24" s="1642"/>
      <c r="U24" s="1200"/>
      <c r="V24" s="1200"/>
      <c r="W24" s="1198"/>
      <c r="X24" s="1641"/>
      <c r="Y24" s="1641"/>
      <c r="Z24" s="1641"/>
      <c r="AA24" s="1641"/>
      <c r="AB24" s="1200"/>
      <c r="AC24" s="1200"/>
      <c r="AD24" s="1200"/>
      <c r="AE24" s="1198"/>
    </row>
    <row r="25" spans="2:31" ht="11.1" customHeight="1">
      <c r="B25" s="1242"/>
      <c r="C25" s="719"/>
      <c r="D25" s="1214"/>
      <c r="E25" s="1214"/>
      <c r="F25" s="1214"/>
      <c r="G25" s="1214"/>
      <c r="H25" s="1214"/>
      <c r="I25" s="1214"/>
      <c r="J25" s="1214"/>
      <c r="K25" s="1198"/>
      <c r="N25" s="1192"/>
      <c r="O25" s="1199"/>
      <c r="R25" s="1200"/>
      <c r="S25" s="1200"/>
      <c r="T25" s="1200"/>
      <c r="U25" s="1200"/>
      <c r="V25" s="1200"/>
      <c r="W25" s="1198"/>
      <c r="X25" s="1200"/>
      <c r="Y25" s="1200"/>
      <c r="Z25" s="1200"/>
      <c r="AA25" s="1200"/>
      <c r="AB25" s="1200"/>
      <c r="AC25" s="1200"/>
      <c r="AD25" s="1200"/>
      <c r="AE25" s="1198"/>
    </row>
    <row r="26" spans="2:31" ht="11.1" customHeight="1">
      <c r="B26" s="1217"/>
      <c r="C26" s="719"/>
      <c r="D26" s="1214"/>
      <c r="E26" s="1214"/>
      <c r="F26" s="1214"/>
      <c r="G26" s="1214"/>
      <c r="H26" s="1214"/>
      <c r="I26" s="1214"/>
      <c r="J26" s="1214"/>
      <c r="K26" s="1198"/>
      <c r="N26" s="1192"/>
      <c r="O26" s="1199"/>
      <c r="P26" s="1192"/>
      <c r="Q26" s="1192"/>
      <c r="R26" s="1643"/>
      <c r="S26" s="1643"/>
      <c r="T26" s="1643"/>
      <c r="U26" s="1239"/>
      <c r="X26" s="1643"/>
      <c r="Y26" s="1644"/>
      <c r="Z26" s="1644"/>
      <c r="AA26" s="1644"/>
      <c r="AB26" s="1192"/>
      <c r="AC26" s="1192"/>
      <c r="AD26" s="1192"/>
      <c r="AE26" s="1192"/>
    </row>
    <row r="27" spans="2:31" ht="11.1" customHeight="1">
      <c r="B27" s="694"/>
      <c r="C27" s="719"/>
      <c r="D27" s="1236"/>
      <c r="E27" s="1236"/>
      <c r="F27" s="1236"/>
      <c r="G27" s="1236"/>
      <c r="H27" s="1236"/>
      <c r="I27" s="1236"/>
      <c r="J27" s="1241" t="s">
        <v>179</v>
      </c>
      <c r="K27" s="1198"/>
      <c r="N27" s="1192"/>
      <c r="O27" s="1199"/>
      <c r="R27" s="1643"/>
      <c r="S27" s="1643"/>
      <c r="T27" s="1643"/>
      <c r="U27" s="1239"/>
      <c r="X27" s="1643"/>
      <c r="Y27" s="1644"/>
      <c r="Z27" s="1644"/>
      <c r="AA27" s="1644"/>
      <c r="AB27" s="1200"/>
      <c r="AC27" s="1200"/>
      <c r="AD27" s="1200"/>
      <c r="AE27" s="1198"/>
    </row>
    <row r="28" spans="2:31" ht="11.1" customHeight="1">
      <c r="B28" s="1217"/>
      <c r="C28" s="719"/>
      <c r="D28" s="1236"/>
      <c r="E28" s="1236"/>
      <c r="F28" s="1236"/>
      <c r="G28" s="1236"/>
      <c r="H28" s="1236"/>
      <c r="I28" s="1236"/>
      <c r="J28" s="1236"/>
      <c r="K28" s="1198"/>
      <c r="N28" s="1192"/>
      <c r="O28" s="1199"/>
      <c r="R28" s="1643"/>
      <c r="S28" s="1643"/>
      <c r="T28" s="1643"/>
      <c r="U28" s="1239"/>
      <c r="X28" s="1643"/>
      <c r="Y28" s="1644"/>
      <c r="Z28" s="1644"/>
      <c r="AA28" s="1644"/>
      <c r="AB28" s="1200"/>
      <c r="AC28" s="1200"/>
      <c r="AD28" s="1200"/>
      <c r="AE28" s="1198"/>
    </row>
    <row r="29" spans="2:31" ht="11.1" customHeight="1">
      <c r="B29" s="1217"/>
      <c r="C29" s="719"/>
      <c r="D29" s="1214"/>
      <c r="E29" s="1214"/>
      <c r="F29" s="1214"/>
      <c r="G29" s="1214"/>
      <c r="H29" s="1214"/>
      <c r="I29" s="1214"/>
      <c r="J29" s="1214"/>
      <c r="K29" s="1198"/>
      <c r="N29" s="1192"/>
      <c r="O29" s="1199"/>
      <c r="R29" s="1643"/>
      <c r="S29" s="1643"/>
      <c r="T29" s="1643"/>
      <c r="U29" s="1239"/>
      <c r="X29" s="1643"/>
      <c r="Y29" s="1644"/>
      <c r="Z29" s="1644"/>
      <c r="AA29" s="1644"/>
      <c r="AB29" s="1200"/>
      <c r="AC29" s="1200"/>
      <c r="AD29" s="1200"/>
      <c r="AE29" s="1198"/>
    </row>
    <row r="30" spans="2:31" ht="11.1" customHeight="1">
      <c r="B30" s="694"/>
      <c r="C30" s="719"/>
      <c r="D30" s="1214"/>
      <c r="E30" s="1214"/>
      <c r="F30" s="1214"/>
      <c r="G30" s="1214"/>
      <c r="H30" s="1214"/>
      <c r="I30" s="1214"/>
      <c r="J30" s="1214"/>
      <c r="K30" s="1198"/>
      <c r="N30" s="1192"/>
      <c r="O30" s="1199"/>
      <c r="R30" s="1643"/>
      <c r="S30" s="1643"/>
      <c r="T30" s="1643"/>
      <c r="U30" s="1239"/>
      <c r="X30" s="1643"/>
      <c r="Y30" s="1644"/>
      <c r="Z30" s="1644"/>
      <c r="AA30" s="1644"/>
      <c r="AB30" s="1200"/>
      <c r="AC30" s="1200"/>
      <c r="AD30" s="1200"/>
      <c r="AE30" s="1198"/>
    </row>
    <row r="31" spans="2:31" ht="15" customHeight="1">
      <c r="B31" s="1240"/>
      <c r="C31" s="719"/>
      <c r="D31" s="1215"/>
      <c r="E31" s="1215"/>
      <c r="F31" s="1215"/>
      <c r="G31" s="1214"/>
      <c r="H31" s="1215"/>
      <c r="I31" s="1215"/>
      <c r="J31" s="1214"/>
      <c r="K31" s="1198"/>
      <c r="N31" s="1192"/>
      <c r="O31" s="1199"/>
      <c r="R31" s="1643"/>
      <c r="S31" s="1643"/>
      <c r="T31" s="1643"/>
      <c r="U31" s="1239"/>
      <c r="X31" s="1643"/>
      <c r="Y31" s="1644"/>
      <c r="Z31" s="1644"/>
      <c r="AA31" s="1644"/>
      <c r="AB31" s="1200"/>
      <c r="AC31" s="1200"/>
      <c r="AD31" s="1200"/>
      <c r="AE31" s="1198"/>
    </row>
    <row r="32" spans="2:31" ht="12.75" customHeight="1">
      <c r="B32" s="1217"/>
      <c r="C32" s="719"/>
      <c r="D32" s="1215"/>
      <c r="E32" s="1215"/>
      <c r="F32" s="1215"/>
      <c r="G32" s="1214"/>
      <c r="H32" s="1215"/>
      <c r="I32" s="1215"/>
      <c r="J32" s="1214"/>
      <c r="K32" s="1198"/>
      <c r="N32" s="1192"/>
      <c r="O32" s="1199"/>
      <c r="R32" s="1238"/>
      <c r="S32" s="1238"/>
      <c r="T32" s="1238"/>
      <c r="U32" s="1237"/>
      <c r="V32" s="1198"/>
      <c r="W32" s="1198"/>
      <c r="X32" s="1237"/>
      <c r="Y32" s="1237"/>
      <c r="Z32" s="1237"/>
      <c r="AA32" s="1237"/>
      <c r="AB32" s="1200"/>
      <c r="AC32" s="1200"/>
      <c r="AD32" s="1200"/>
      <c r="AE32" s="1198"/>
    </row>
    <row r="33" spans="1:31" ht="12.75" customHeight="1">
      <c r="B33" s="1217"/>
      <c r="C33" s="719"/>
      <c r="D33" s="1236"/>
      <c r="E33" s="1236"/>
      <c r="F33" s="1236"/>
      <c r="G33" s="1236"/>
      <c r="H33" s="1236"/>
      <c r="I33" s="1236"/>
      <c r="J33" s="1236"/>
      <c r="K33" s="1198"/>
      <c r="N33" s="1192"/>
      <c r="O33" s="1199"/>
      <c r="R33" s="1645"/>
      <c r="S33" s="1645"/>
      <c r="T33" s="1645"/>
      <c r="U33" s="1235"/>
      <c r="V33" s="1234"/>
      <c r="W33" s="1234"/>
      <c r="X33" s="1646"/>
      <c r="Y33" s="1644"/>
      <c r="Z33" s="1644"/>
      <c r="AA33" s="1644"/>
      <c r="AB33" s="1200"/>
      <c r="AC33" s="1200"/>
      <c r="AD33" s="1200"/>
      <c r="AE33" s="1198"/>
    </row>
    <row r="34" spans="1:31" ht="12.75" customHeight="1">
      <c r="B34" s="1217"/>
      <c r="C34" s="719"/>
      <c r="D34" s="1215"/>
      <c r="E34" s="1215"/>
      <c r="F34" s="1215"/>
      <c r="G34" s="1214"/>
      <c r="H34" s="1215"/>
      <c r="I34" s="1215"/>
      <c r="J34" s="1214"/>
      <c r="K34" s="1198"/>
      <c r="N34" s="1192"/>
      <c r="O34" s="1199"/>
      <c r="R34" s="1200"/>
      <c r="S34" s="1200"/>
      <c r="T34" s="1200"/>
      <c r="U34" s="1200"/>
      <c r="V34" s="1200"/>
      <c r="W34" s="1198"/>
      <c r="X34" s="1200"/>
      <c r="Y34" s="1200"/>
      <c r="Z34" s="1200"/>
      <c r="AA34" s="1200"/>
      <c r="AB34" s="1200"/>
      <c r="AC34" s="1200"/>
      <c r="AD34" s="1200"/>
      <c r="AE34" s="1198"/>
    </row>
    <row r="35" spans="1:31" ht="12.75" customHeight="1">
      <c r="B35" s="1217"/>
      <c r="C35" s="719"/>
      <c r="D35" s="1214"/>
      <c r="E35" s="1214"/>
      <c r="F35" s="1214"/>
      <c r="G35" s="1214"/>
      <c r="H35" s="1214"/>
      <c r="I35" s="1214"/>
      <c r="J35" s="1214"/>
      <c r="K35" s="1198"/>
      <c r="N35" s="1192"/>
      <c r="O35" s="1199"/>
      <c r="W35" s="1198"/>
      <c r="X35" s="1200"/>
      <c r="Y35" s="1200"/>
      <c r="Z35" s="1200"/>
      <c r="AA35" s="1200"/>
      <c r="AB35" s="1200"/>
      <c r="AC35" s="1200"/>
      <c r="AD35" s="1200"/>
      <c r="AE35" s="1198"/>
    </row>
    <row r="36" spans="1:31" ht="12.75" customHeight="1">
      <c r="B36" s="694"/>
      <c r="C36" s="719"/>
      <c r="D36" s="1214"/>
      <c r="E36" s="1214"/>
      <c r="F36" s="1214"/>
      <c r="G36" s="1214"/>
      <c r="H36" s="1214"/>
      <c r="I36" s="1214"/>
      <c r="J36" s="1214"/>
      <c r="K36" s="1198"/>
      <c r="N36" s="1192"/>
      <c r="O36" s="1199"/>
      <c r="P36" s="1233"/>
      <c r="Q36" s="1232"/>
      <c r="R36" s="1200"/>
      <c r="T36" s="1200"/>
      <c r="U36" s="1200"/>
      <c r="V36" s="1200"/>
      <c r="W36" s="1198"/>
      <c r="X36" s="1200"/>
      <c r="Y36" s="1200"/>
      <c r="Z36" s="1200"/>
      <c r="AA36" s="1200"/>
      <c r="AB36" s="1200"/>
      <c r="AC36" s="1200"/>
      <c r="AD36" s="1200"/>
      <c r="AE36" s="1198"/>
    </row>
    <row r="37" spans="1:31" ht="12.75" customHeight="1">
      <c r="B37" s="1217"/>
      <c r="C37" s="719"/>
      <c r="D37" s="1214"/>
      <c r="E37" s="1214"/>
      <c r="F37" s="1214"/>
      <c r="G37" s="1214"/>
      <c r="H37" s="1214"/>
      <c r="I37" s="1214"/>
      <c r="J37" s="1214"/>
      <c r="K37" s="1198"/>
      <c r="N37" s="1192"/>
      <c r="O37" s="1199"/>
      <c r="P37" s="1229"/>
      <c r="Q37" s="1229"/>
      <c r="R37" s="1231"/>
      <c r="T37" s="1230"/>
      <c r="U37" s="1230"/>
      <c r="V37" s="1230"/>
      <c r="W37" s="1230"/>
      <c r="X37" s="1200"/>
      <c r="Y37" s="1200"/>
      <c r="Z37" s="1200"/>
      <c r="AA37" s="1200"/>
      <c r="AB37" s="1200"/>
      <c r="AC37" s="1200"/>
      <c r="AD37" s="1200"/>
      <c r="AE37" s="1198"/>
    </row>
    <row r="38" spans="1:31" ht="12.75" customHeight="1">
      <c r="B38" s="1217"/>
      <c r="C38" s="719"/>
      <c r="D38" s="1214"/>
      <c r="E38" s="1214"/>
      <c r="F38" s="1214"/>
      <c r="G38" s="1214"/>
      <c r="H38" s="1214"/>
      <c r="I38" s="1214"/>
      <c r="J38" s="1214"/>
      <c r="K38" s="1198"/>
      <c r="N38" s="1192"/>
      <c r="O38" s="1199"/>
      <c r="P38" s="1229"/>
      <c r="Q38" s="1229"/>
      <c r="R38" s="1231"/>
      <c r="T38" s="1230"/>
      <c r="U38" s="1230"/>
      <c r="V38" s="1230"/>
      <c r="W38" s="1230"/>
      <c r="X38" s="1200"/>
      <c r="Y38" s="1200"/>
      <c r="Z38" s="1200"/>
      <c r="AA38" s="1200"/>
      <c r="AB38" s="1200"/>
      <c r="AC38" s="1200"/>
      <c r="AD38" s="1200"/>
      <c r="AE38" s="1198"/>
    </row>
    <row r="39" spans="1:31" ht="12.75" customHeight="1">
      <c r="B39" s="694"/>
      <c r="C39" s="719"/>
      <c r="D39" s="1214"/>
      <c r="E39" s="1214"/>
      <c r="F39" s="1214"/>
      <c r="G39" s="1214"/>
      <c r="H39" s="1214"/>
      <c r="I39" s="1214"/>
      <c r="J39" s="1214"/>
      <c r="K39" s="1198"/>
      <c r="N39" s="1192"/>
      <c r="O39" s="1199"/>
      <c r="P39" s="1229"/>
      <c r="Q39" s="1229"/>
      <c r="R39" s="1196"/>
      <c r="S39" s="1230"/>
      <c r="T39" s="1230"/>
      <c r="U39" s="1230"/>
      <c r="V39" s="1230"/>
      <c r="W39" s="1230"/>
      <c r="X39" s="1200"/>
      <c r="Y39" s="1200"/>
      <c r="Z39" s="1200"/>
      <c r="AA39" s="1200"/>
      <c r="AB39" s="1200"/>
      <c r="AC39" s="1200"/>
      <c r="AD39" s="1200"/>
      <c r="AE39" s="1198"/>
    </row>
    <row r="40" spans="1:31" ht="12.75" customHeight="1">
      <c r="A40" s="1197"/>
      <c r="B40" s="1217"/>
      <c r="C40" s="719"/>
      <c r="D40" s="1215"/>
      <c r="E40" s="1215"/>
      <c r="F40" s="1215"/>
      <c r="G40" s="1214"/>
      <c r="H40" s="1215"/>
      <c r="I40" s="1215"/>
      <c r="J40" s="1214"/>
      <c r="K40" s="1198"/>
      <c r="N40" s="1192"/>
      <c r="O40" s="1199"/>
      <c r="P40" s="1229"/>
      <c r="Q40" s="1229"/>
      <c r="R40" s="1196"/>
      <c r="S40" s="1230"/>
      <c r="T40" s="1230"/>
      <c r="U40" s="1230"/>
      <c r="V40" s="1230"/>
      <c r="W40" s="1230"/>
      <c r="X40" s="1200"/>
      <c r="Y40" s="1200"/>
      <c r="Z40" s="1200"/>
      <c r="AA40" s="1200"/>
      <c r="AB40" s="1200"/>
      <c r="AC40" s="1200"/>
      <c r="AD40" s="1200"/>
      <c r="AE40" s="1198"/>
    </row>
    <row r="41" spans="1:31" ht="12.75" customHeight="1">
      <c r="A41" s="1197"/>
      <c r="B41" s="1217"/>
      <c r="C41" s="719"/>
      <c r="D41" s="1215"/>
      <c r="E41" s="1215"/>
      <c r="F41" s="1215"/>
      <c r="G41" s="1214"/>
      <c r="H41" s="1215"/>
      <c r="I41" s="1215"/>
      <c r="J41" s="1214"/>
      <c r="K41" s="1198"/>
      <c r="N41" s="1203"/>
      <c r="O41" s="1199"/>
      <c r="P41" s="1229"/>
      <c r="Q41" s="1229"/>
      <c r="R41" s="1196"/>
      <c r="S41" s="1230"/>
      <c r="T41" s="1230"/>
      <c r="U41" s="1230"/>
      <c r="V41" s="1230"/>
      <c r="W41" s="1230"/>
      <c r="X41" s="1200"/>
      <c r="Y41" s="1200"/>
      <c r="Z41" s="1200"/>
      <c r="AA41" s="1200"/>
      <c r="AB41" s="1200"/>
      <c r="AC41" s="1200"/>
      <c r="AD41" s="1200"/>
      <c r="AE41" s="1198"/>
    </row>
    <row r="42" spans="1:31" ht="12.75" customHeight="1">
      <c r="A42" s="1197"/>
      <c r="B42" s="1217"/>
      <c r="C42" s="719"/>
      <c r="D42" s="1215"/>
      <c r="E42" s="1215"/>
      <c r="F42" s="1215"/>
      <c r="G42" s="1214"/>
      <c r="H42" s="1215"/>
      <c r="I42" s="1215"/>
      <c r="J42" s="1214"/>
      <c r="K42" s="1198"/>
      <c r="O42" s="1199"/>
      <c r="P42" s="1229"/>
      <c r="Q42" s="1228"/>
      <c r="R42" s="1196"/>
      <c r="S42" s="1227"/>
      <c r="T42" s="1227"/>
      <c r="U42" s="1227"/>
      <c r="V42" s="1227"/>
      <c r="W42" s="1227"/>
      <c r="X42" s="1200"/>
      <c r="Y42" s="1226"/>
      <c r="Z42" s="1226"/>
      <c r="AD42" s="1200"/>
      <c r="AE42" s="1198"/>
    </row>
    <row r="43" spans="1:31" ht="12.75" customHeight="1">
      <c r="A43" s="1197"/>
      <c r="B43" s="1217"/>
      <c r="C43" s="719"/>
      <c r="D43" s="1215"/>
      <c r="E43" s="1215"/>
      <c r="F43" s="1215"/>
      <c r="G43" s="1214"/>
      <c r="H43" s="1215"/>
      <c r="I43" s="1215"/>
      <c r="J43" s="1214"/>
      <c r="K43" s="1198"/>
      <c r="N43" s="1213"/>
      <c r="O43" s="1203"/>
      <c r="P43" s="1225"/>
      <c r="Q43" s="1224"/>
      <c r="R43" s="1224"/>
      <c r="S43" s="1224"/>
      <c r="T43" s="1224"/>
      <c r="U43" s="1224"/>
      <c r="V43" s="1224"/>
      <c r="W43" s="1224"/>
      <c r="X43" s="1223"/>
      <c r="Y43" s="1221"/>
      <c r="Z43" s="1221"/>
      <c r="AA43" s="1222"/>
      <c r="AB43" s="1222"/>
      <c r="AC43" s="1222"/>
      <c r="AD43" s="1221"/>
      <c r="AE43" s="1220"/>
    </row>
    <row r="45" spans="1:31" ht="12.75" customHeight="1">
      <c r="A45" s="1219" t="s">
        <v>985</v>
      </c>
      <c r="B45" s="1217"/>
      <c r="C45" s="719"/>
      <c r="D45" s="1215"/>
      <c r="E45" s="1215"/>
      <c r="F45" s="1215"/>
      <c r="G45" s="1214"/>
      <c r="H45" s="1215"/>
      <c r="I45" s="1215"/>
      <c r="J45" s="1214"/>
      <c r="K45" s="1198"/>
      <c r="N45" s="1203"/>
      <c r="O45" s="1199"/>
      <c r="P45" s="1218"/>
      <c r="Q45" s="1218"/>
      <c r="R45" s="1218"/>
      <c r="S45" s="1200"/>
      <c r="T45" s="1647"/>
      <c r="U45" s="1647"/>
      <c r="V45" s="1647"/>
      <c r="W45" s="1647"/>
      <c r="X45" s="1200"/>
      <c r="Y45" s="1200"/>
      <c r="Z45" s="1200"/>
      <c r="AA45" s="1200"/>
      <c r="AB45" s="1200"/>
      <c r="AC45" s="1200"/>
      <c r="AD45" s="1200"/>
      <c r="AE45" s="1198"/>
    </row>
    <row r="46" spans="1:31" ht="12.75" customHeight="1">
      <c r="A46" s="1197"/>
      <c r="B46" s="1217"/>
      <c r="C46" s="719"/>
      <c r="D46" s="1215"/>
      <c r="E46" s="1215"/>
      <c r="F46" s="1215"/>
      <c r="G46" s="1214"/>
      <c r="H46" s="1215"/>
      <c r="I46" s="1215"/>
      <c r="J46" s="1214"/>
      <c r="K46" s="1198"/>
      <c r="O46" s="1649"/>
      <c r="P46" s="1649"/>
      <c r="Q46" s="1648"/>
      <c r="R46" s="1648"/>
      <c r="S46" s="1648"/>
      <c r="T46" s="1648"/>
      <c r="U46" s="1648"/>
      <c r="V46" s="1648"/>
      <c r="W46" s="1648"/>
      <c r="X46" s="1648"/>
      <c r="Y46" s="1198"/>
      <c r="Z46" s="1216"/>
      <c r="AA46" s="1198"/>
      <c r="AB46" s="1198"/>
      <c r="AC46" s="1198"/>
      <c r="AD46" s="1198"/>
      <c r="AE46" s="1198"/>
    </row>
    <row r="47" spans="1:31" ht="12.75" customHeight="1">
      <c r="A47" s="1197"/>
      <c r="B47" s="694"/>
      <c r="C47" s="719"/>
      <c r="D47" s="1215"/>
      <c r="E47" s="1215"/>
      <c r="F47" s="1215"/>
      <c r="G47" s="1214"/>
      <c r="H47" s="1215"/>
      <c r="I47" s="1215"/>
      <c r="J47" s="1214"/>
      <c r="K47" s="1198"/>
      <c r="N47" s="1192"/>
      <c r="O47" s="1649"/>
      <c r="P47" s="1649"/>
      <c r="Q47" s="1648"/>
      <c r="R47" s="1648"/>
      <c r="S47" s="1648"/>
      <c r="T47" s="1648"/>
      <c r="U47" s="1648"/>
      <c r="V47" s="1648"/>
      <c r="W47" s="1648"/>
      <c r="X47" s="1648"/>
      <c r="Y47" s="1200"/>
      <c r="Z47" s="1200"/>
      <c r="AA47" s="1200"/>
      <c r="AB47" s="1200"/>
      <c r="AC47" s="1200"/>
      <c r="AD47" s="1200"/>
      <c r="AE47" s="1198"/>
    </row>
    <row r="48" spans="1:31" ht="12.75" customHeight="1">
      <c r="A48" s="1197"/>
      <c r="B48" s="694"/>
      <c r="C48" s="694"/>
      <c r="D48" s="1215"/>
      <c r="E48" s="1215"/>
      <c r="F48" s="1215"/>
      <c r="G48" s="1214"/>
      <c r="H48" s="1215"/>
      <c r="I48" s="1215"/>
      <c r="J48" s="1214"/>
      <c r="K48" s="1198"/>
      <c r="L48" s="1189" t="s">
        <v>179</v>
      </c>
      <c r="N48" s="1192"/>
      <c r="O48" s="1649"/>
      <c r="P48" s="1649"/>
      <c r="Q48" s="1648"/>
      <c r="R48" s="1648"/>
      <c r="S48" s="1648"/>
      <c r="T48" s="1648"/>
      <c r="U48" s="1648"/>
      <c r="V48" s="1648"/>
      <c r="W48" s="1648"/>
      <c r="X48" s="1648"/>
      <c r="Y48" s="1200"/>
      <c r="Z48" s="1200"/>
      <c r="AA48" s="1200"/>
      <c r="AB48" s="1200"/>
      <c r="AC48" s="1200"/>
      <c r="AD48" s="1200"/>
      <c r="AE48" s="1198"/>
    </row>
    <row r="49" spans="1:31" ht="12.75" customHeight="1">
      <c r="A49" s="1197"/>
      <c r="C49" s="719"/>
      <c r="D49" s="1215"/>
      <c r="E49" s="1215"/>
      <c r="F49" s="1215"/>
      <c r="G49" s="1214"/>
      <c r="H49" s="1215"/>
      <c r="I49" s="1215"/>
      <c r="J49" s="1214"/>
      <c r="K49" s="1198"/>
      <c r="N49" s="1192"/>
      <c r="O49" s="1649"/>
      <c r="P49" s="1649"/>
      <c r="Q49" s="1648"/>
      <c r="R49" s="1648"/>
      <c r="S49" s="1648"/>
      <c r="T49" s="1648"/>
      <c r="U49" s="1648"/>
      <c r="V49" s="1648"/>
      <c r="W49" s="1648"/>
      <c r="X49" s="1648"/>
      <c r="Y49" s="1200"/>
      <c r="Z49" s="1200"/>
      <c r="AA49" s="1200"/>
      <c r="AB49" s="1200"/>
      <c r="AC49" s="1200"/>
      <c r="AD49" s="1200"/>
      <c r="AE49" s="1198"/>
    </row>
    <row r="50" spans="1:31" ht="12.75" customHeight="1">
      <c r="A50" s="1197"/>
      <c r="D50" s="1215"/>
      <c r="E50" s="1215"/>
      <c r="F50" s="1215"/>
      <c r="G50" s="1214"/>
      <c r="H50" s="1215"/>
      <c r="I50" s="1215"/>
      <c r="J50" s="1214"/>
      <c r="K50" s="1198"/>
      <c r="N50" s="1192"/>
      <c r="O50" s="1649"/>
      <c r="P50" s="1649"/>
      <c r="Q50" s="1648"/>
      <c r="R50" s="1648"/>
      <c r="S50" s="1648"/>
      <c r="T50" s="1648"/>
      <c r="U50" s="1648"/>
      <c r="V50" s="1648"/>
      <c r="W50" s="1648"/>
      <c r="X50" s="1648"/>
      <c r="Y50" s="1198"/>
      <c r="Z50" s="1198"/>
      <c r="AA50" s="1198"/>
      <c r="AB50" s="1198"/>
      <c r="AC50" s="1198"/>
      <c r="AD50" s="1198"/>
      <c r="AE50" s="1198"/>
    </row>
    <row r="51" spans="1:31" ht="12.75" customHeight="1">
      <c r="A51" s="1197"/>
      <c r="B51" s="1192"/>
      <c r="C51" s="1199"/>
      <c r="D51" s="1200"/>
      <c r="E51" s="1200"/>
      <c r="F51" s="1200"/>
      <c r="G51" s="1198"/>
      <c r="H51" s="1200"/>
      <c r="I51" s="1200"/>
      <c r="J51" s="1198"/>
      <c r="K51" s="1198"/>
      <c r="N51" s="1192"/>
      <c r="O51" s="1649"/>
      <c r="P51" s="1649"/>
      <c r="Q51" s="1648"/>
      <c r="R51" s="1648"/>
      <c r="S51" s="1648"/>
      <c r="T51" s="1648"/>
      <c r="U51" s="1648"/>
      <c r="V51" s="1648"/>
      <c r="W51" s="1648"/>
      <c r="X51" s="1648"/>
    </row>
    <row r="52" spans="1:31" ht="12.75" customHeight="1">
      <c r="A52" s="1197"/>
      <c r="K52" s="1198"/>
      <c r="N52" s="1192"/>
      <c r="P52" s="1191"/>
      <c r="Q52" s="1191"/>
      <c r="R52" s="1200"/>
      <c r="S52" s="1200"/>
      <c r="T52" s="1647"/>
      <c r="U52" s="1647"/>
      <c r="V52" s="1647"/>
      <c r="W52" s="1647"/>
      <c r="X52" s="1198"/>
      <c r="Y52" s="1198"/>
      <c r="Z52" s="1198"/>
      <c r="AA52" s="1200"/>
      <c r="AB52" s="1200"/>
      <c r="AC52" s="1200"/>
      <c r="AD52" s="1200"/>
      <c r="AE52" s="1198"/>
    </row>
    <row r="53" spans="1:31" ht="12.75" customHeight="1">
      <c r="A53" s="1197"/>
      <c r="K53" s="1198"/>
    </row>
    <row r="55" spans="1:31" ht="12.75" customHeight="1">
      <c r="A55" s="1197"/>
      <c r="K55" s="1198"/>
    </row>
    <row r="56" spans="1:31" s="1192" customFormat="1" ht="14.1" customHeight="1"/>
    <row r="57" spans="1:31" ht="12.75" customHeight="1">
      <c r="A57" s="1197"/>
      <c r="K57" s="1198"/>
    </row>
    <row r="58" spans="1:31" ht="12.75" customHeight="1">
      <c r="A58" s="1197"/>
      <c r="K58" s="1198"/>
    </row>
    <row r="59" spans="1:31" ht="12.75" customHeight="1">
      <c r="K59" s="1198"/>
    </row>
    <row r="60" spans="1:31" ht="12.75" customHeight="1">
      <c r="A60" s="1197"/>
      <c r="K60" s="1198"/>
    </row>
    <row r="61" spans="1:31" ht="12.75" customHeight="1">
      <c r="A61" s="1197"/>
      <c r="K61" s="1198"/>
    </row>
    <row r="62" spans="1:31" ht="12.75" customHeight="1">
      <c r="A62" s="1197"/>
      <c r="K62" s="1198"/>
    </row>
    <row r="63" spans="1:31" ht="12.75" customHeight="1">
      <c r="A63" s="1197"/>
      <c r="K63" s="1198"/>
    </row>
    <row r="64" spans="1:31" ht="12.75" customHeight="1">
      <c r="A64" s="1197"/>
      <c r="K64" s="1198"/>
    </row>
    <row r="65" spans="1:15" ht="12.75" customHeight="1">
      <c r="A65" s="1197"/>
      <c r="K65" s="1198"/>
    </row>
    <row r="66" spans="1:15" ht="12.75" customHeight="1">
      <c r="A66" s="1197"/>
      <c r="K66" s="1198"/>
    </row>
    <row r="67" spans="1:15" ht="12.75" customHeight="1">
      <c r="A67" s="1197"/>
      <c r="K67" s="1198"/>
    </row>
    <row r="68" spans="1:15" ht="12.75" customHeight="1">
      <c r="A68" s="1197"/>
      <c r="K68" s="1198"/>
    </row>
    <row r="69" spans="1:15" ht="12.75" customHeight="1">
      <c r="A69" s="1197"/>
      <c r="K69" s="1198"/>
    </row>
    <row r="70" spans="1:15" ht="12.75" customHeight="1">
      <c r="A70" s="1197"/>
      <c r="K70" s="1198"/>
    </row>
    <row r="71" spans="1:15" ht="12.75" customHeight="1">
      <c r="A71" s="1197"/>
      <c r="K71" s="1198"/>
    </row>
    <row r="72" spans="1:15" ht="12.75" customHeight="1">
      <c r="A72" s="1197"/>
      <c r="K72" s="1198"/>
    </row>
    <row r="73" spans="1:15" ht="14.1" customHeight="1">
      <c r="A73" s="1213"/>
      <c r="K73" s="1212"/>
      <c r="L73" s="1203"/>
    </row>
    <row r="74" spans="1:15" ht="12.75" customHeight="1">
      <c r="A74" s="1197"/>
      <c r="K74" s="1198"/>
    </row>
    <row r="75" spans="1:15" ht="12.75" customHeight="1">
      <c r="A75" s="1197"/>
      <c r="N75" s="1211"/>
      <c r="O75" s="1211"/>
    </row>
    <row r="76" spans="1:15" ht="12.75" customHeight="1">
      <c r="A76" s="1197"/>
      <c r="K76" s="1198"/>
      <c r="M76" s="1210"/>
      <c r="N76" s="1198"/>
      <c r="O76" s="1198"/>
    </row>
    <row r="77" spans="1:15" ht="12.75" customHeight="1">
      <c r="A77" s="1197"/>
      <c r="K77" s="1198"/>
      <c r="N77" s="1198"/>
      <c r="O77" s="1198"/>
    </row>
    <row r="78" spans="1:15" ht="12.75" customHeight="1">
      <c r="A78" s="1197"/>
      <c r="K78" s="1198"/>
      <c r="N78" s="1198"/>
      <c r="O78" s="1198"/>
    </row>
    <row r="79" spans="1:15" ht="12.75" customHeight="1">
      <c r="A79" s="1197"/>
      <c r="K79" s="1198"/>
      <c r="N79" s="1198"/>
      <c r="O79" s="1198"/>
    </row>
    <row r="80" spans="1:15" ht="12.75" customHeight="1">
      <c r="A80" s="1197"/>
      <c r="K80" s="1198"/>
      <c r="M80" s="1209"/>
      <c r="N80" s="1198"/>
      <c r="O80" s="1198"/>
    </row>
    <row r="81" spans="1:15" ht="12.75" customHeight="1">
      <c r="N81" s="1198"/>
      <c r="O81" s="1198"/>
    </row>
    <row r="82" spans="1:15" ht="12.75" customHeight="1">
      <c r="K82" s="1198"/>
      <c r="N82" s="1198"/>
      <c r="O82" s="1198"/>
    </row>
    <row r="83" spans="1:15" ht="12.75" customHeight="1">
      <c r="B83" s="1192"/>
      <c r="N83" s="1198"/>
      <c r="O83" s="1198"/>
    </row>
    <row r="84" spans="1:15" ht="12.75" customHeight="1"/>
    <row r="85" spans="1:15" ht="12.75" customHeight="1"/>
    <row r="86" spans="1:15" ht="12.75" customHeight="1"/>
    <row r="87" spans="1:15" ht="12.75" customHeight="1"/>
    <row r="88" spans="1:15" ht="12.75" customHeight="1"/>
    <row r="89" spans="1:15" ht="12.75" customHeight="1"/>
    <row r="90" spans="1:15" ht="12.75" customHeight="1"/>
    <row r="91" spans="1:15" ht="12.75" customHeight="1"/>
    <row r="92" spans="1:15" ht="12.75" customHeight="1"/>
    <row r="93" spans="1:15" ht="12.75" customHeight="1">
      <c r="A93" s="1208"/>
      <c r="B93" s="1208"/>
      <c r="C93" s="1197"/>
      <c r="D93" s="1197"/>
      <c r="E93" s="1197"/>
      <c r="F93" s="1197"/>
      <c r="G93" s="1197"/>
      <c r="H93" s="1197"/>
      <c r="I93" s="1197"/>
      <c r="J93" s="1197"/>
      <c r="K93" s="1197"/>
    </row>
    <row r="94" spans="1:15" ht="12.75" customHeight="1">
      <c r="A94" s="1208"/>
      <c r="B94" s="1208"/>
      <c r="C94" s="1197"/>
      <c r="D94" s="1197"/>
      <c r="E94" s="1197"/>
      <c r="F94" s="1197"/>
      <c r="G94" s="1197"/>
      <c r="H94" s="1197"/>
      <c r="I94" s="1197"/>
      <c r="J94" s="1197"/>
      <c r="K94" s="1197"/>
    </row>
    <row r="95" spans="1:15" ht="12.75" customHeight="1">
      <c r="A95" s="1197"/>
      <c r="B95" s="1207"/>
      <c r="C95" s="1197"/>
      <c r="D95" s="1197"/>
      <c r="E95" s="1197"/>
      <c r="F95" s="1197"/>
      <c r="G95" s="1197"/>
      <c r="H95" s="1197"/>
      <c r="I95" s="1197"/>
      <c r="J95" s="1197"/>
    </row>
    <row r="96" spans="1:15" ht="12.75" customHeight="1">
      <c r="D96" s="1206"/>
      <c r="E96" s="1206"/>
      <c r="F96" s="1206"/>
      <c r="G96" s="1206"/>
      <c r="H96" s="1199"/>
      <c r="I96" s="1199"/>
      <c r="J96" s="1205"/>
      <c r="K96" s="1205"/>
    </row>
    <row r="97" spans="2:11" ht="12.75" customHeight="1">
      <c r="B97" s="1199"/>
      <c r="D97" s="1205"/>
      <c r="E97" s="1205"/>
      <c r="F97" s="1205"/>
      <c r="G97" s="1205"/>
      <c r="H97" s="1205"/>
      <c r="I97" s="1205"/>
      <c r="J97" s="1197"/>
    </row>
    <row r="98" spans="2:11" ht="12.75" customHeight="1">
      <c r="B98" s="1199"/>
      <c r="D98" s="1204"/>
      <c r="E98" s="1204"/>
      <c r="F98" s="1204"/>
      <c r="G98" s="1204"/>
      <c r="H98" s="1204"/>
      <c r="I98" s="1204"/>
      <c r="J98" s="1204"/>
    </row>
    <row r="99" spans="2:11" ht="12.75" customHeight="1">
      <c r="B99" s="1203"/>
      <c r="C99" s="1199"/>
      <c r="D99" s="1198"/>
      <c r="E99" s="1198"/>
      <c r="F99" s="1198"/>
      <c r="G99" s="1198"/>
      <c r="H99" s="1198"/>
      <c r="I99" s="1198"/>
      <c r="J99" s="1198"/>
      <c r="K99" s="1198"/>
    </row>
    <row r="100" spans="2:11" ht="12.75" customHeight="1">
      <c r="C100" s="1199"/>
      <c r="D100" s="1198"/>
      <c r="E100" s="1198"/>
      <c r="F100" s="1198"/>
      <c r="G100" s="1198"/>
      <c r="H100" s="1198"/>
      <c r="I100" s="1198"/>
      <c r="J100" s="1198"/>
      <c r="K100" s="1198"/>
    </row>
    <row r="101" spans="2:11" ht="12.75" customHeight="1">
      <c r="B101" s="1201"/>
      <c r="C101" s="1199"/>
      <c r="D101" s="1202"/>
      <c r="E101" s="1202"/>
      <c r="F101" s="1202"/>
      <c r="G101" s="1202"/>
      <c r="H101" s="1202"/>
      <c r="I101" s="1202"/>
      <c r="J101" s="1202"/>
      <c r="K101" s="1198"/>
    </row>
    <row r="102" spans="2:11" ht="12.75" customHeight="1">
      <c r="B102" s="1201"/>
      <c r="C102" s="1199"/>
      <c r="D102" s="1202"/>
      <c r="E102" s="1202"/>
      <c r="F102" s="1202"/>
      <c r="G102" s="1202"/>
      <c r="H102" s="1202"/>
      <c r="I102" s="1202"/>
      <c r="J102" s="1202"/>
      <c r="K102" s="1198"/>
    </row>
    <row r="103" spans="2:11" ht="12.75" customHeight="1">
      <c r="B103" s="1201"/>
      <c r="C103" s="1199"/>
      <c r="D103" s="1202"/>
      <c r="E103" s="1202"/>
      <c r="F103" s="1202"/>
      <c r="G103" s="1202"/>
      <c r="H103" s="1202"/>
      <c r="I103" s="1202"/>
      <c r="J103" s="1202"/>
      <c r="K103" s="1198"/>
    </row>
    <row r="104" spans="2:11" ht="12.75" customHeight="1">
      <c r="B104" s="1201"/>
      <c r="C104" s="1199"/>
      <c r="D104" s="1200"/>
      <c r="E104" s="1200"/>
      <c r="F104" s="1200"/>
      <c r="G104" s="1198"/>
      <c r="H104" s="1198"/>
      <c r="I104" s="1198"/>
      <c r="J104" s="1198"/>
      <c r="K104" s="1198"/>
    </row>
    <row r="105" spans="2:11" ht="12.75" customHeight="1">
      <c r="B105" s="1201"/>
      <c r="C105" s="1199"/>
      <c r="D105" s="1200"/>
      <c r="E105" s="1200"/>
      <c r="F105" s="1200"/>
      <c r="G105" s="1198"/>
      <c r="H105" s="1198"/>
      <c r="I105" s="1198"/>
      <c r="J105" s="1198"/>
      <c r="K105" s="1198"/>
    </row>
    <row r="106" spans="2:11" ht="12.75" customHeight="1">
      <c r="C106" s="1199"/>
      <c r="D106" s="1200"/>
      <c r="E106" s="1200"/>
      <c r="F106" s="1200"/>
      <c r="G106" s="1198"/>
      <c r="H106" s="1200"/>
      <c r="I106" s="1200"/>
      <c r="J106" s="1198"/>
      <c r="K106" s="1198"/>
    </row>
    <row r="107" spans="2:11" ht="12.75" customHeight="1">
      <c r="C107" s="1199"/>
      <c r="D107" s="1200"/>
      <c r="E107" s="1200"/>
      <c r="F107" s="1200"/>
      <c r="G107" s="1198"/>
      <c r="H107" s="1200"/>
      <c r="I107" s="1200"/>
      <c r="J107" s="1198"/>
      <c r="K107" s="1198"/>
    </row>
    <row r="108" spans="2:11" ht="12.75" customHeight="1">
      <c r="C108" s="1199"/>
      <c r="D108" s="1200"/>
      <c r="E108" s="1200"/>
      <c r="F108" s="1200"/>
      <c r="G108" s="1198"/>
      <c r="H108" s="1200"/>
      <c r="I108" s="1200"/>
      <c r="J108" s="1198"/>
      <c r="K108" s="1198"/>
    </row>
    <row r="109" spans="2:11" ht="12.75" customHeight="1">
      <c r="C109" s="1199"/>
      <c r="D109" s="1200"/>
      <c r="E109" s="1200"/>
      <c r="F109" s="1200"/>
      <c r="G109" s="1200"/>
      <c r="H109" s="1200"/>
      <c r="I109" s="1200"/>
      <c r="J109" s="1200"/>
      <c r="K109" s="1198"/>
    </row>
    <row r="110" spans="2:11" ht="12.75" customHeight="1">
      <c r="C110" s="1199"/>
      <c r="D110" s="1200"/>
      <c r="E110" s="1200"/>
      <c r="F110" s="1200"/>
      <c r="G110" s="1198"/>
      <c r="H110" s="1200"/>
      <c r="I110" s="1200"/>
      <c r="J110" s="1198"/>
      <c r="K110" s="1198"/>
    </row>
    <row r="111" spans="2:11" ht="12.75" customHeight="1">
      <c r="B111" s="1201"/>
      <c r="C111" s="1199"/>
      <c r="D111" s="1200"/>
      <c r="E111" s="1200"/>
      <c r="F111" s="1200"/>
      <c r="G111" s="1198"/>
      <c r="H111" s="1198"/>
      <c r="I111" s="1198"/>
      <c r="J111" s="1198"/>
      <c r="K111" s="1198"/>
    </row>
    <row r="112" spans="2:11" ht="12.75" customHeight="1">
      <c r="C112" s="1199"/>
      <c r="D112" s="1200"/>
      <c r="E112" s="1200"/>
      <c r="F112" s="1200"/>
      <c r="G112" s="1198"/>
      <c r="H112" s="1200"/>
      <c r="I112" s="1200"/>
      <c r="J112" s="1198"/>
      <c r="K112" s="1198"/>
    </row>
    <row r="113" spans="2:11" ht="12.75" customHeight="1">
      <c r="B113" s="1201"/>
      <c r="C113" s="1199"/>
      <c r="D113" s="1200"/>
      <c r="E113" s="1200"/>
      <c r="F113" s="1200"/>
      <c r="G113" s="1198"/>
      <c r="H113" s="1198"/>
      <c r="I113" s="1198"/>
      <c r="J113" s="1198"/>
      <c r="K113" s="1198"/>
    </row>
    <row r="114" spans="2:11" ht="12.75" customHeight="1">
      <c r="B114" s="1201"/>
      <c r="C114" s="1199"/>
      <c r="D114" s="1200"/>
      <c r="E114" s="1200"/>
      <c r="F114" s="1200"/>
      <c r="G114" s="1198"/>
      <c r="H114" s="1198"/>
      <c r="I114" s="1198"/>
      <c r="J114" s="1198"/>
      <c r="K114" s="1198"/>
    </row>
    <row r="115" spans="2:11" ht="12.75" customHeight="1">
      <c r="B115" s="1201"/>
      <c r="C115" s="1199"/>
      <c r="D115" s="1200"/>
      <c r="E115" s="1200"/>
      <c r="F115" s="1200"/>
      <c r="G115" s="1198"/>
      <c r="H115" s="1198"/>
      <c r="I115" s="1198"/>
      <c r="J115" s="1198"/>
      <c r="K115" s="1198"/>
    </row>
    <row r="116" spans="2:11" ht="12.75" customHeight="1">
      <c r="B116" s="1201"/>
      <c r="C116" s="1199"/>
      <c r="D116" s="1200"/>
      <c r="E116" s="1200"/>
      <c r="F116" s="1200"/>
      <c r="G116" s="1198"/>
      <c r="H116" s="1198"/>
      <c r="I116" s="1198"/>
      <c r="J116" s="1198"/>
      <c r="K116" s="1198"/>
    </row>
    <row r="117" spans="2:11" ht="12.75" customHeight="1">
      <c r="B117" s="1201"/>
      <c r="C117" s="1199"/>
      <c r="D117" s="1200"/>
      <c r="E117" s="1200"/>
      <c r="F117" s="1200"/>
      <c r="G117" s="1198"/>
      <c r="H117" s="1198"/>
      <c r="I117" s="1198"/>
      <c r="J117" s="1198"/>
      <c r="K117" s="1198"/>
    </row>
    <row r="118" spans="2:11" ht="11.1" customHeight="1">
      <c r="C118" s="1199"/>
      <c r="D118" s="1200"/>
      <c r="E118" s="1200"/>
      <c r="F118" s="1200"/>
      <c r="G118" s="1198"/>
      <c r="H118" s="1200"/>
      <c r="I118" s="1200"/>
      <c r="J118" s="1200"/>
      <c r="K118" s="1198"/>
    </row>
    <row r="119" spans="2:11" ht="11.1" customHeight="1">
      <c r="B119" s="1201"/>
      <c r="C119" s="1199"/>
      <c r="D119" s="1200"/>
      <c r="E119" s="1200"/>
      <c r="F119" s="1200"/>
      <c r="G119" s="1198"/>
      <c r="H119" s="1198"/>
      <c r="I119" s="1198"/>
      <c r="J119" s="1200"/>
      <c r="K119" s="1198"/>
    </row>
    <row r="120" spans="2:11" ht="11.1" customHeight="1">
      <c r="B120" s="1201"/>
      <c r="C120" s="1199"/>
      <c r="D120" s="1200"/>
      <c r="E120" s="1200"/>
      <c r="F120" s="1200"/>
      <c r="G120" s="1198"/>
      <c r="H120" s="1198"/>
      <c r="I120" s="1198"/>
      <c r="J120" s="1198"/>
      <c r="K120" s="1198"/>
    </row>
    <row r="121" spans="2:11" ht="11.1" customHeight="1">
      <c r="B121" s="1201"/>
      <c r="C121" s="1199"/>
      <c r="D121" s="1200"/>
      <c r="E121" s="1200"/>
      <c r="F121" s="1200"/>
      <c r="G121" s="1198"/>
      <c r="H121" s="1198"/>
      <c r="I121" s="1198"/>
      <c r="J121" s="1198"/>
      <c r="K121" s="1198"/>
    </row>
    <row r="122" spans="2:11" ht="11.1" customHeight="1">
      <c r="B122" s="1201"/>
      <c r="C122" s="1199"/>
      <c r="D122" s="1200"/>
      <c r="E122" s="1200"/>
      <c r="F122" s="1200"/>
      <c r="G122" s="1198"/>
      <c r="H122" s="1198"/>
      <c r="I122" s="1198"/>
      <c r="J122" s="1200"/>
      <c r="K122" s="1198"/>
    </row>
    <row r="123" spans="2:11" ht="10.5" customHeight="1"/>
    <row r="124" spans="2:11" ht="9.75" customHeight="1">
      <c r="C124" s="1199"/>
      <c r="D124" s="1198"/>
      <c r="E124" s="1198"/>
      <c r="F124" s="1198"/>
      <c r="G124" s="1198"/>
      <c r="H124" s="1198"/>
      <c r="I124" s="1198"/>
      <c r="J124" s="1198"/>
      <c r="K124" s="1198"/>
    </row>
    <row r="125" spans="2:11" ht="11.1" customHeight="1">
      <c r="C125" s="1197"/>
      <c r="D125" s="1195"/>
      <c r="E125" s="1195"/>
      <c r="F125" s="1195"/>
      <c r="G125" s="1195"/>
      <c r="H125" s="1196"/>
      <c r="I125" s="1196"/>
      <c r="J125" s="1195"/>
      <c r="K125" s="1195"/>
    </row>
    <row r="126" spans="2:11" ht="9.75" customHeight="1"/>
    <row r="127" spans="2:11" ht="9.75" customHeight="1"/>
    <row r="128" spans="2:11" ht="9.75" customHeight="1">
      <c r="B128" s="1194"/>
      <c r="C128" s="1191"/>
    </row>
    <row r="129" spans="2:11" ht="9.75" customHeight="1">
      <c r="B129" s="1193"/>
      <c r="C129" s="1192"/>
    </row>
    <row r="130" spans="2:11" ht="9.75" customHeight="1">
      <c r="B130" s="1193"/>
      <c r="C130" s="1192"/>
      <c r="D130" s="1190"/>
      <c r="E130" s="1190"/>
      <c r="F130" s="1190"/>
      <c r="G130" s="1190"/>
      <c r="H130" s="1190"/>
      <c r="I130" s="1190"/>
      <c r="J130" s="1190"/>
      <c r="K130" s="1190"/>
    </row>
    <row r="131" spans="2:11" ht="9.75" customHeight="1">
      <c r="B131" s="1190"/>
      <c r="D131" s="1190"/>
      <c r="E131" s="1190"/>
      <c r="F131" s="1190"/>
      <c r="G131" s="1190"/>
      <c r="H131" s="1190"/>
      <c r="I131" s="1190"/>
      <c r="J131" s="1190"/>
      <c r="K131" s="1190"/>
    </row>
    <row r="132" spans="2:11" ht="11.1" customHeight="1">
      <c r="C132" s="1191"/>
      <c r="D132" s="1190"/>
      <c r="E132" s="1190"/>
      <c r="F132" s="1190"/>
      <c r="G132" s="1190"/>
      <c r="H132" s="1190"/>
      <c r="I132" s="1190"/>
      <c r="J132" s="1190"/>
      <c r="K132" s="1190"/>
    </row>
    <row r="133" spans="2:11" ht="11.1" customHeight="1">
      <c r="C133" s="1191"/>
      <c r="D133" s="1190"/>
      <c r="E133" s="1190"/>
      <c r="F133" s="1190"/>
      <c r="G133" s="1190"/>
      <c r="H133" s="1190"/>
      <c r="I133" s="1190"/>
      <c r="J133" s="1190"/>
      <c r="K133" s="1190"/>
    </row>
    <row r="134" spans="2:11" ht="11.1" customHeight="1"/>
    <row r="135" spans="2:11" ht="11.1" customHeight="1"/>
    <row r="136" spans="2:11" ht="11.1" customHeight="1"/>
    <row r="137" spans="2:11" ht="11.1" customHeight="1"/>
  </sheetData>
  <mergeCells count="46">
    <mergeCell ref="H10:J10"/>
    <mergeCell ref="H11:J11"/>
    <mergeCell ref="H12:J12"/>
    <mergeCell ref="A2:M2"/>
    <mergeCell ref="A3:M3"/>
    <mergeCell ref="H6:J6"/>
    <mergeCell ref="H9:J9"/>
    <mergeCell ref="O51:P51"/>
    <mergeCell ref="O46:P46"/>
    <mergeCell ref="O47:P47"/>
    <mergeCell ref="H13:J13"/>
    <mergeCell ref="H14:J14"/>
    <mergeCell ref="H16:J16"/>
    <mergeCell ref="O50:P50"/>
    <mergeCell ref="O49:P49"/>
    <mergeCell ref="Q47:T47"/>
    <mergeCell ref="U47:X47"/>
    <mergeCell ref="O48:P48"/>
    <mergeCell ref="Q48:T48"/>
    <mergeCell ref="U48:X48"/>
    <mergeCell ref="R33:T33"/>
    <mergeCell ref="X33:AA33"/>
    <mergeCell ref="R28:T28"/>
    <mergeCell ref="T52:W52"/>
    <mergeCell ref="Q49:T49"/>
    <mergeCell ref="U49:X49"/>
    <mergeCell ref="Q50:T50"/>
    <mergeCell ref="U50:X50"/>
    <mergeCell ref="Q51:T51"/>
    <mergeCell ref="U51:X51"/>
    <mergeCell ref="X28:AA28"/>
    <mergeCell ref="Q46:T46"/>
    <mergeCell ref="U46:X46"/>
    <mergeCell ref="R29:T29"/>
    <mergeCell ref="X29:AA29"/>
    <mergeCell ref="T45:W45"/>
    <mergeCell ref="X24:AA24"/>
    <mergeCell ref="R24:T24"/>
    <mergeCell ref="R30:T30"/>
    <mergeCell ref="X30:AA30"/>
    <mergeCell ref="R31:T31"/>
    <mergeCell ref="X31:AA31"/>
    <mergeCell ref="R26:T26"/>
    <mergeCell ref="X26:AA26"/>
    <mergeCell ref="R27:T27"/>
    <mergeCell ref="X27:AA27"/>
  </mergeCells>
  <printOptions horizontalCentered="1"/>
  <pageMargins left="1.2598425196850394" right="0.98425196850393704" top="0.86614173228346458" bottom="0.94488188976377963" header="0.51181102362204722" footer="0.51181102362204722"/>
  <pageSetup scale="85"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FDC49-2D00-4FB6-A101-3C3282F13314}">
  <dimension ref="A1:AB415"/>
  <sheetViews>
    <sheetView view="pageBreakPreview" topLeftCell="D1" zoomScaleNormal="115" zoomScaleSheetLayoutView="100" workbookViewId="0">
      <selection activeCell="N35" sqref="N35"/>
    </sheetView>
  </sheetViews>
  <sheetFormatPr baseColWidth="10" defaultRowHeight="12.75"/>
  <cols>
    <col min="1" max="1" width="2.140625" style="91" hidden="1" customWidth="1"/>
    <col min="2" max="2" width="3.140625" style="91" hidden="1" customWidth="1"/>
    <col min="3" max="3" width="1.85546875" style="91" hidden="1" customWidth="1"/>
    <col min="4" max="4" width="3.28515625" style="91" customWidth="1"/>
    <col min="5" max="5" width="9.140625" style="62" customWidth="1"/>
    <col min="6" max="6" width="85" style="62" customWidth="1"/>
    <col min="7" max="7" width="13.28515625" style="1179" customWidth="1"/>
    <col min="8" max="8" width="3" style="62" customWidth="1"/>
    <col min="9" max="9" width="11.42578125" style="62"/>
    <col min="10" max="10" width="4.7109375" style="62" customWidth="1"/>
    <col min="11" max="11" width="5" style="62" customWidth="1"/>
    <col min="12" max="12" width="2.28515625" style="62" customWidth="1"/>
    <col min="13" max="13" width="26" style="62" customWidth="1"/>
    <col min="14" max="14" width="8"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7" width="6.7109375" style="62" customWidth="1"/>
    <col min="28" max="16384" width="11.42578125" style="62"/>
  </cols>
  <sheetData>
    <row r="1" spans="5:28" ht="13.5" customHeight="1">
      <c r="G1" s="1188"/>
      <c r="H1" s="82"/>
      <c r="I1" s="82"/>
    </row>
    <row r="2" spans="5:28" ht="3.75" customHeight="1">
      <c r="G2" s="1188"/>
      <c r="H2" s="82"/>
      <c r="I2" s="82"/>
    </row>
    <row r="3" spans="5:28" ht="12.75" customHeight="1">
      <c r="E3" s="1552" t="s">
        <v>984</v>
      </c>
      <c r="F3" s="1552"/>
      <c r="G3" s="1552"/>
      <c r="H3" s="82"/>
      <c r="K3" s="1552"/>
      <c r="L3" s="1552"/>
      <c r="M3" s="1552"/>
      <c r="N3" s="1552"/>
      <c r="O3" s="1552"/>
      <c r="P3" s="1552"/>
      <c r="Q3" s="1552"/>
      <c r="R3" s="1552"/>
      <c r="S3" s="1552"/>
      <c r="T3" s="1552"/>
      <c r="U3" s="1552"/>
      <c r="V3" s="1552"/>
      <c r="W3" s="1552"/>
      <c r="X3" s="1552"/>
      <c r="Y3" s="1552"/>
    </row>
    <row r="4" spans="5:28" ht="12.75" customHeight="1">
      <c r="E4" s="1602">
        <v>2016</v>
      </c>
      <c r="F4" s="1602"/>
      <c r="G4" s="1602"/>
      <c r="H4" s="82"/>
      <c r="I4" s="107"/>
      <c r="J4" s="107"/>
      <c r="K4" s="106"/>
      <c r="AA4" s="105"/>
      <c r="AB4" s="105"/>
    </row>
    <row r="5" spans="5:28" ht="3" customHeight="1">
      <c r="F5" s="98"/>
      <c r="G5" s="1181"/>
      <c r="H5" s="82"/>
      <c r="K5" s="98"/>
    </row>
    <row r="6" spans="5:28" ht="12.75" customHeight="1">
      <c r="E6" s="1668" t="s">
        <v>32</v>
      </c>
      <c r="F6" s="1662" t="s">
        <v>85</v>
      </c>
      <c r="G6" s="1665" t="s">
        <v>983</v>
      </c>
      <c r="H6" s="82"/>
      <c r="K6" s="98"/>
    </row>
    <row r="7" spans="5:28" ht="12.75" customHeight="1">
      <c r="E7" s="1669"/>
      <c r="F7" s="1663"/>
      <c r="G7" s="1666"/>
      <c r="H7" s="82"/>
      <c r="I7" s="91"/>
    </row>
    <row r="8" spans="5:28">
      <c r="E8" s="1669"/>
      <c r="F8" s="1664"/>
      <c r="G8" s="1667"/>
      <c r="H8" s="82"/>
    </row>
    <row r="9" spans="5:28" ht="12.75" customHeight="1">
      <c r="E9" s="1579">
        <v>1401</v>
      </c>
      <c r="F9" s="338" t="s">
        <v>12</v>
      </c>
      <c r="G9" s="1185">
        <f>SUM(G10:G16)</f>
        <v>1944624</v>
      </c>
      <c r="H9" s="82"/>
    </row>
    <row r="10" spans="5:28" ht="12.75" customHeight="1">
      <c r="E10" s="1579"/>
      <c r="F10" s="370" t="s">
        <v>13</v>
      </c>
      <c r="G10" s="1184"/>
      <c r="H10" s="82"/>
      <c r="I10" s="82"/>
    </row>
    <row r="11" spans="5:28" ht="12.75" customHeight="1">
      <c r="E11" s="1579"/>
      <c r="F11" s="370" t="s">
        <v>117</v>
      </c>
      <c r="G11" s="1184">
        <v>1944624</v>
      </c>
      <c r="H11" s="82"/>
      <c r="I11" s="82"/>
    </row>
    <row r="12" spans="5:28" ht="12.75" customHeight="1">
      <c r="E12" s="1579"/>
      <c r="F12" s="370" t="s">
        <v>14</v>
      </c>
      <c r="G12" s="1184"/>
      <c r="H12" s="82"/>
      <c r="I12" s="82"/>
    </row>
    <row r="13" spans="5:28" ht="12.75" customHeight="1">
      <c r="E13" s="1579"/>
      <c r="F13" s="370" t="s">
        <v>15</v>
      </c>
      <c r="G13" s="1184"/>
      <c r="H13" s="82"/>
      <c r="I13" s="82"/>
    </row>
    <row r="14" spans="5:28" ht="12.75" customHeight="1">
      <c r="E14" s="1579"/>
      <c r="F14" s="370" t="s">
        <v>36</v>
      </c>
      <c r="G14" s="1184"/>
      <c r="H14" s="82"/>
      <c r="I14" s="82"/>
    </row>
    <row r="15" spans="5:28" ht="12.75" customHeight="1">
      <c r="E15" s="1579"/>
      <c r="F15" s="370" t="s">
        <v>37</v>
      </c>
      <c r="G15" s="1184"/>
      <c r="H15" s="82"/>
      <c r="I15" s="82"/>
    </row>
    <row r="16" spans="5:28" ht="12.75" customHeight="1">
      <c r="E16" s="1579"/>
      <c r="F16" s="370" t="s">
        <v>72</v>
      </c>
      <c r="G16" s="1184"/>
      <c r="H16" s="82"/>
      <c r="I16" s="82"/>
    </row>
    <row r="17" spans="5:9" ht="12.75" customHeight="1">
      <c r="E17" s="1658">
        <v>1402</v>
      </c>
      <c r="F17" s="139" t="s">
        <v>16</v>
      </c>
      <c r="G17" s="1185">
        <f>SUM(G18:G27)</f>
        <v>750000</v>
      </c>
      <c r="H17" s="82"/>
      <c r="I17" s="82"/>
    </row>
    <row r="18" spans="5:9" ht="12.75" customHeight="1">
      <c r="E18" s="1659"/>
      <c r="F18" s="370" t="s">
        <v>982</v>
      </c>
      <c r="G18" s="1184">
        <v>375000</v>
      </c>
      <c r="H18" s="82"/>
      <c r="I18" s="82"/>
    </row>
    <row r="19" spans="5:9" ht="12.75" customHeight="1">
      <c r="E19" s="1659"/>
      <c r="F19" s="370" t="s">
        <v>981</v>
      </c>
      <c r="G19" s="1184">
        <v>375000</v>
      </c>
      <c r="H19" s="82"/>
      <c r="I19" s="82"/>
    </row>
    <row r="20" spans="5:9" ht="12.75" customHeight="1">
      <c r="E20" s="1659"/>
      <c r="F20" s="370" t="s">
        <v>69</v>
      </c>
      <c r="G20" s="1184"/>
      <c r="H20" s="82"/>
      <c r="I20" s="82"/>
    </row>
    <row r="21" spans="5:9" ht="12.75" customHeight="1">
      <c r="E21" s="1659"/>
      <c r="F21" s="370" t="s">
        <v>73</v>
      </c>
      <c r="G21" s="1184"/>
      <c r="H21" s="82"/>
      <c r="I21" s="82"/>
    </row>
    <row r="22" spans="5:9" ht="12.75" customHeight="1">
      <c r="E22" s="1659"/>
      <c r="F22" s="370" t="s">
        <v>129</v>
      </c>
      <c r="G22" s="1184"/>
      <c r="H22" s="82"/>
      <c r="I22" s="82"/>
    </row>
    <row r="23" spans="5:9" ht="12.75" customHeight="1">
      <c r="E23" s="1659"/>
      <c r="F23" s="370" t="s">
        <v>128</v>
      </c>
      <c r="G23" s="1184"/>
      <c r="H23" s="82"/>
      <c r="I23" s="82"/>
    </row>
    <row r="24" spans="5:9" ht="12.75" customHeight="1">
      <c r="E24" s="1659"/>
      <c r="F24" s="370" t="s">
        <v>65</v>
      </c>
      <c r="G24" s="1184"/>
      <c r="H24" s="82"/>
      <c r="I24" s="82"/>
    </row>
    <row r="25" spans="5:9" ht="12.75" customHeight="1">
      <c r="E25" s="1659"/>
      <c r="F25" s="370" t="s">
        <v>127</v>
      </c>
      <c r="G25" s="1184"/>
      <c r="H25" s="82"/>
      <c r="I25" s="82"/>
    </row>
    <row r="26" spans="5:9" ht="12.75" customHeight="1">
      <c r="E26" s="1659"/>
      <c r="F26" s="372" t="s">
        <v>980</v>
      </c>
      <c r="G26" s="1184"/>
      <c r="H26" s="82"/>
      <c r="I26" s="82"/>
    </row>
    <row r="27" spans="5:9" ht="12.75" customHeight="1">
      <c r="E27" s="1660"/>
      <c r="F27" s="640" t="s">
        <v>979</v>
      </c>
      <c r="G27" s="1183"/>
      <c r="H27" s="82"/>
      <c r="I27" s="82"/>
    </row>
    <row r="28" spans="5:9" ht="12.75" customHeight="1">
      <c r="E28" s="1656">
        <v>1403</v>
      </c>
      <c r="F28" s="139" t="s">
        <v>17</v>
      </c>
      <c r="G28" s="1185">
        <f>SUM(G29:G31)</f>
        <v>0</v>
      </c>
      <c r="H28" s="82"/>
      <c r="I28" s="82"/>
    </row>
    <row r="29" spans="5:9" ht="12.75" customHeight="1">
      <c r="E29" s="1656"/>
      <c r="F29" s="370" t="s">
        <v>39</v>
      </c>
      <c r="G29" s="1184"/>
      <c r="H29" s="82"/>
      <c r="I29" s="82"/>
    </row>
    <row r="30" spans="5:9" ht="12.75" customHeight="1">
      <c r="E30" s="1656"/>
      <c r="F30" s="370" t="s">
        <v>18</v>
      </c>
      <c r="G30" s="1184"/>
      <c r="H30" s="82"/>
      <c r="I30" s="82"/>
    </row>
    <row r="31" spans="5:9" ht="12.75" customHeight="1">
      <c r="E31" s="1656"/>
      <c r="F31" s="846" t="s">
        <v>19</v>
      </c>
      <c r="G31" s="1183"/>
      <c r="H31" s="82"/>
      <c r="I31" s="82"/>
    </row>
    <row r="32" spans="5:9" ht="12.75" customHeight="1">
      <c r="E32" s="1655">
        <v>1404</v>
      </c>
      <c r="F32" s="139" t="s">
        <v>40</v>
      </c>
      <c r="G32" s="1185">
        <f>SUM(G33:G34)</f>
        <v>0</v>
      </c>
      <c r="H32" s="82"/>
      <c r="I32" s="82"/>
    </row>
    <row r="33" spans="5:8" ht="12.75" customHeight="1">
      <c r="E33" s="1655"/>
      <c r="F33" s="370" t="s">
        <v>115</v>
      </c>
      <c r="G33" s="1184"/>
      <c r="H33" s="82"/>
    </row>
    <row r="34" spans="5:8" ht="12.75" customHeight="1">
      <c r="E34" s="1655"/>
      <c r="F34" s="846" t="s">
        <v>20</v>
      </c>
      <c r="G34" s="1183"/>
      <c r="H34" s="82"/>
    </row>
    <row r="35" spans="5:8" ht="12.75" customHeight="1">
      <c r="E35" s="1655">
        <v>1405</v>
      </c>
      <c r="F35" s="338" t="s">
        <v>21</v>
      </c>
      <c r="G35" s="1185">
        <f>SUM(G36:G40)</f>
        <v>2863000</v>
      </c>
      <c r="H35" s="82"/>
    </row>
    <row r="36" spans="5:8" ht="12.75" customHeight="1">
      <c r="E36" s="1655"/>
      <c r="F36" s="370" t="s">
        <v>24</v>
      </c>
      <c r="G36" s="1184"/>
    </row>
    <row r="37" spans="5:8" ht="12.75" customHeight="1">
      <c r="E37" s="1655"/>
      <c r="F37" s="370" t="s">
        <v>978</v>
      </c>
      <c r="G37" s="1184">
        <v>763000</v>
      </c>
    </row>
    <row r="38" spans="5:8" ht="12.75" customHeight="1">
      <c r="E38" s="1655"/>
      <c r="F38" s="370" t="s">
        <v>977</v>
      </c>
      <c r="G38" s="1184">
        <v>600000</v>
      </c>
    </row>
    <row r="39" spans="5:8" ht="12.75" customHeight="1">
      <c r="E39" s="1655"/>
      <c r="F39" s="370" t="s">
        <v>114</v>
      </c>
      <c r="G39" s="1184"/>
    </row>
    <row r="40" spans="5:8" ht="12.75" customHeight="1">
      <c r="E40" s="1655"/>
      <c r="F40" s="370" t="s">
        <v>976</v>
      </c>
      <c r="G40" s="1184">
        <v>1500000</v>
      </c>
    </row>
    <row r="41" spans="5:8" ht="12.75" customHeight="1">
      <c r="E41" s="1570">
        <v>1406</v>
      </c>
      <c r="F41" s="139" t="s">
        <v>25</v>
      </c>
      <c r="G41" s="1185">
        <f>SUM(G42:G47)</f>
        <v>6237000</v>
      </c>
    </row>
    <row r="42" spans="5:8" ht="12.75" customHeight="1">
      <c r="E42" s="1573"/>
      <c r="F42" s="370" t="s">
        <v>975</v>
      </c>
      <c r="G42" s="1184">
        <v>1737000</v>
      </c>
    </row>
    <row r="43" spans="5:8" ht="12.75" customHeight="1">
      <c r="E43" s="1573"/>
      <c r="F43" s="370" t="s">
        <v>26</v>
      </c>
      <c r="G43" s="1184"/>
    </row>
    <row r="44" spans="5:8" ht="12.75" customHeight="1">
      <c r="E44" s="1573"/>
      <c r="F44" s="370" t="s">
        <v>974</v>
      </c>
      <c r="G44" s="1184">
        <v>2000000</v>
      </c>
    </row>
    <row r="45" spans="5:8" ht="12.75" customHeight="1">
      <c r="E45" s="1573"/>
      <c r="F45" s="370" t="s">
        <v>973</v>
      </c>
      <c r="G45" s="1184">
        <v>1500000</v>
      </c>
    </row>
    <row r="46" spans="5:8" ht="12.75" customHeight="1">
      <c r="E46" s="1573"/>
      <c r="F46" s="370" t="s">
        <v>972</v>
      </c>
      <c r="G46" s="1184">
        <v>1000000</v>
      </c>
    </row>
    <row r="47" spans="5:8" ht="12.75" customHeight="1">
      <c r="E47" s="1571"/>
      <c r="F47" s="370" t="s">
        <v>971</v>
      </c>
      <c r="G47" s="1184"/>
    </row>
    <row r="48" spans="5:8" ht="12.75" customHeight="1">
      <c r="E48" s="1654">
        <v>1407</v>
      </c>
      <c r="F48" s="338" t="s">
        <v>27</v>
      </c>
      <c r="G48" s="1185">
        <f>SUM(G49:G50)</f>
        <v>522500</v>
      </c>
    </row>
    <row r="49" spans="5:7" ht="12.75" customHeight="1">
      <c r="E49" s="1654"/>
      <c r="F49" s="370" t="s">
        <v>44</v>
      </c>
      <c r="G49" s="1187">
        <v>522500</v>
      </c>
    </row>
    <row r="50" spans="5:7" ht="12.75" customHeight="1">
      <c r="E50" s="1654"/>
      <c r="F50" s="370" t="s">
        <v>61</v>
      </c>
      <c r="G50" s="1187"/>
    </row>
    <row r="51" spans="5:7" ht="12.75" customHeight="1">
      <c r="E51" s="1579">
        <v>1408</v>
      </c>
      <c r="F51" s="338" t="s">
        <v>28</v>
      </c>
      <c r="G51" s="1186">
        <f>SUM(G52:G55)</f>
        <v>1474969</v>
      </c>
    </row>
    <row r="52" spans="5:7" ht="12.75" customHeight="1">
      <c r="E52" s="1579"/>
      <c r="F52" s="370" t="s">
        <v>23</v>
      </c>
      <c r="G52" s="1184"/>
    </row>
    <row r="53" spans="5:7" ht="12.75" customHeight="1">
      <c r="E53" s="1579"/>
      <c r="F53" s="370" t="s">
        <v>59</v>
      </c>
      <c r="G53" s="1184">
        <v>1099969</v>
      </c>
    </row>
    <row r="54" spans="5:7" ht="12.75" customHeight="1">
      <c r="E54" s="1579"/>
      <c r="F54" s="370" t="s">
        <v>903</v>
      </c>
      <c r="G54" s="1184"/>
    </row>
    <row r="55" spans="5:7" ht="12.75" customHeight="1">
      <c r="E55" s="1579"/>
      <c r="F55" s="370" t="s">
        <v>970</v>
      </c>
      <c r="G55" s="1184">
        <v>375000</v>
      </c>
    </row>
    <row r="56" spans="5:7" ht="12.75" customHeight="1">
      <c r="E56" s="1656">
        <v>1624</v>
      </c>
      <c r="F56" s="338" t="s">
        <v>56</v>
      </c>
      <c r="G56" s="1185">
        <f>SUM(G57:G59)</f>
        <v>375000</v>
      </c>
    </row>
    <row r="57" spans="5:7" ht="12.75" customHeight="1">
      <c r="E57" s="1656"/>
      <c r="F57" s="332" t="s">
        <v>901</v>
      </c>
      <c r="G57" s="1184"/>
    </row>
    <row r="58" spans="5:7" ht="12.75" customHeight="1">
      <c r="E58" s="1656"/>
      <c r="F58" s="479" t="s">
        <v>969</v>
      </c>
      <c r="G58" s="1184"/>
    </row>
    <row r="59" spans="5:7" ht="12.75" customHeight="1">
      <c r="E59" s="1657"/>
      <c r="F59" s="330" t="s">
        <v>900</v>
      </c>
      <c r="G59" s="1183">
        <v>375000</v>
      </c>
    </row>
    <row r="60" spans="5:7">
      <c r="E60" s="528"/>
      <c r="F60" s="269" t="s">
        <v>6</v>
      </c>
      <c r="G60" s="1182">
        <f>G9+G17+G28+G32+G35+G41+G48+G51+G56</f>
        <v>14167093</v>
      </c>
    </row>
    <row r="61" spans="5:7" ht="11.25" customHeight="1">
      <c r="E61" s="507"/>
      <c r="F61" s="98" t="s">
        <v>968</v>
      </c>
      <c r="G61" s="1181"/>
    </row>
    <row r="62" spans="5:7" ht="12" customHeight="1">
      <c r="F62" s="1653"/>
      <c r="G62" s="1653"/>
    </row>
    <row r="63" spans="5:7" ht="12" customHeight="1">
      <c r="F63" s="1078"/>
      <c r="G63" s="1078"/>
    </row>
    <row r="64" spans="5:7" ht="9.75" customHeight="1">
      <c r="E64" s="507"/>
      <c r="F64" s="1661"/>
      <c r="G64" s="1661"/>
    </row>
    <row r="65" spans="5:7" ht="11.25" customHeight="1">
      <c r="F65" s="1653"/>
      <c r="G65" s="1653"/>
    </row>
    <row r="66" spans="5:7" ht="11.25" customHeight="1">
      <c r="E66" s="507"/>
      <c r="F66" s="1653"/>
      <c r="G66" s="1653"/>
    </row>
    <row r="67" spans="5:7" ht="9" customHeight="1"/>
    <row r="68" spans="5:7" ht="9" customHeight="1"/>
    <row r="69" spans="5:7" ht="9" customHeight="1"/>
    <row r="70" spans="5:7" ht="9" customHeight="1"/>
    <row r="71" spans="5:7" ht="9" customHeight="1"/>
    <row r="72" spans="5:7" ht="9" customHeight="1"/>
    <row r="73" spans="5:7" ht="9" customHeight="1"/>
    <row r="74" spans="5:7" ht="9" customHeight="1"/>
    <row r="75" spans="5:7" ht="9" customHeight="1"/>
    <row r="76" spans="5:7" ht="9" customHeight="1"/>
    <row r="77" spans="5:7" ht="9" customHeight="1"/>
    <row r="78" spans="5:7" ht="9" customHeight="1"/>
    <row r="79" spans="5:7" ht="9" customHeight="1"/>
    <row r="80" spans="5:7"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row r="147" spans="6:7" ht="9" customHeight="1"/>
    <row r="148" spans="6:7" ht="9" customHeight="1"/>
    <row r="149" spans="6:7" ht="9" customHeight="1"/>
    <row r="150" spans="6:7" ht="9" customHeight="1">
      <c r="F150" s="98"/>
      <c r="G150" s="1180"/>
    </row>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19">
    <mergeCell ref="E4:G4"/>
    <mergeCell ref="K3:Y3"/>
    <mergeCell ref="E3:G3"/>
    <mergeCell ref="E9:E16"/>
    <mergeCell ref="E6:E8"/>
    <mergeCell ref="E28:E31"/>
    <mergeCell ref="E56:E59"/>
    <mergeCell ref="E17:E27"/>
    <mergeCell ref="F64:G64"/>
    <mergeCell ref="F6:F8"/>
    <mergeCell ref="G6:G8"/>
    <mergeCell ref="E41:E47"/>
    <mergeCell ref="F65:G65"/>
    <mergeCell ref="F66:G66"/>
    <mergeCell ref="E48:E50"/>
    <mergeCell ref="E51:E55"/>
    <mergeCell ref="E32:E34"/>
    <mergeCell ref="E35:E40"/>
    <mergeCell ref="F62:G62"/>
  </mergeCells>
  <printOptions horizontalCentered="1"/>
  <pageMargins left="0.23622047244094491" right="0.23622047244094491" top="0.74803149606299213" bottom="0.74803149606299213" header="0.31496062992125984" footer="0.31496062992125984"/>
  <pageSetup scale="85" orientation="portrait" r:id="rId1"/>
  <headerFooter alignWithMargins="0">
    <oddFooter>&amp;F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F6FF-5B61-4828-B380-9F0621C35738}">
  <dimension ref="B1:N59"/>
  <sheetViews>
    <sheetView view="pageBreakPreview" zoomScaleNormal="100" zoomScaleSheetLayoutView="100" workbookViewId="0">
      <selection activeCell="L9" sqref="L9"/>
    </sheetView>
  </sheetViews>
  <sheetFormatPr baseColWidth="10" defaultRowHeight="12.75"/>
  <cols>
    <col min="1" max="1" width="4.42578125" style="62" customWidth="1"/>
    <col min="2" max="2" width="67.5703125" style="62" bestFit="1" customWidth="1"/>
    <col min="3" max="3" width="7.7109375" style="1168" customWidth="1"/>
    <col min="4" max="4" width="8.42578125" style="1170" bestFit="1" customWidth="1"/>
    <col min="5" max="5" width="0.85546875" style="1169" customWidth="1"/>
    <col min="6" max="6" width="7.7109375" style="1168" customWidth="1"/>
    <col min="7" max="7" width="8.5703125" style="1168" customWidth="1"/>
    <col min="8" max="8" width="2.85546875" style="62" customWidth="1"/>
    <col min="9" max="16384" width="11.42578125" style="62"/>
  </cols>
  <sheetData>
    <row r="1" spans="2:14">
      <c r="C1" s="362"/>
      <c r="D1" s="362"/>
      <c r="E1" s="62"/>
      <c r="F1" s="362"/>
      <c r="G1" s="362"/>
    </row>
    <row r="2" spans="2:14" ht="12.75" customHeight="1">
      <c r="B2" s="1552" t="s">
        <v>967</v>
      </c>
      <c r="C2" s="1552"/>
      <c r="D2" s="1552"/>
      <c r="E2" s="1552"/>
      <c r="F2" s="1552"/>
      <c r="G2" s="1552"/>
    </row>
    <row r="3" spans="2:14">
      <c r="B3" s="1602">
        <v>2016</v>
      </c>
      <c r="C3" s="1602"/>
      <c r="D3" s="1602"/>
      <c r="E3" s="1602"/>
      <c r="F3" s="1602"/>
      <c r="G3" s="1602"/>
    </row>
    <row r="4" spans="2:14" ht="11.25" customHeight="1"/>
    <row r="5" spans="2:14" ht="10.5" customHeight="1">
      <c r="B5" s="1625" t="s">
        <v>966</v>
      </c>
      <c r="C5" s="1681" t="s">
        <v>913</v>
      </c>
      <c r="D5" s="1681"/>
      <c r="E5" s="1681"/>
      <c r="F5" s="1681" t="s">
        <v>965</v>
      </c>
      <c r="G5" s="1684"/>
    </row>
    <row r="6" spans="2:14" ht="10.5" customHeight="1">
      <c r="B6" s="1672"/>
      <c r="C6" s="1682"/>
      <c r="D6" s="1682"/>
      <c r="E6" s="1682"/>
      <c r="F6" s="1682"/>
      <c r="G6" s="1685"/>
      <c r="H6" s="98"/>
    </row>
    <row r="7" spans="2:14">
      <c r="B7" s="1627"/>
      <c r="C7" s="1683"/>
      <c r="D7" s="1683"/>
      <c r="E7" s="1683"/>
      <c r="F7" s="1683"/>
      <c r="G7" s="1686"/>
      <c r="H7" s="1"/>
    </row>
    <row r="8" spans="2:14" s="444" customFormat="1" ht="12" customHeight="1">
      <c r="B8" s="370" t="s">
        <v>964</v>
      </c>
      <c r="C8" s="1637"/>
      <c r="D8" s="1637"/>
      <c r="E8" s="1637"/>
      <c r="F8" s="1637">
        <v>1515200</v>
      </c>
      <c r="G8" s="1670"/>
      <c r="H8" s="443"/>
      <c r="I8" s="1"/>
    </row>
    <row r="9" spans="2:14" ht="12" customHeight="1">
      <c r="B9" s="370" t="s">
        <v>963</v>
      </c>
      <c r="C9" s="1637"/>
      <c r="D9" s="1637"/>
      <c r="E9" s="1637"/>
      <c r="F9" s="1637">
        <v>1035900</v>
      </c>
      <c r="G9" s="1670"/>
      <c r="H9" s="443"/>
      <c r="I9" s="1"/>
    </row>
    <row r="10" spans="2:14" ht="12" customHeight="1">
      <c r="B10" s="370" t="s">
        <v>962</v>
      </c>
      <c r="C10" s="1637"/>
      <c r="D10" s="1637"/>
      <c r="E10" s="1637"/>
      <c r="F10" s="1637">
        <v>74600</v>
      </c>
      <c r="G10" s="1670"/>
      <c r="H10" s="443"/>
      <c r="I10" s="1"/>
    </row>
    <row r="11" spans="2:14" s="442" customFormat="1">
      <c r="B11" s="370" t="s">
        <v>961</v>
      </c>
      <c r="C11" s="1637"/>
      <c r="D11" s="1637"/>
      <c r="E11" s="1637"/>
      <c r="F11" s="1637">
        <v>96400</v>
      </c>
      <c r="G11" s="1670"/>
      <c r="H11" s="443"/>
      <c r="J11" s="62"/>
      <c r="K11" s="443"/>
      <c r="L11" s="443"/>
      <c r="M11" s="443"/>
    </row>
    <row r="12" spans="2:14" ht="12" customHeight="1">
      <c r="B12" s="370" t="s">
        <v>960</v>
      </c>
      <c r="C12" s="1637"/>
      <c r="D12" s="1637"/>
      <c r="E12" s="1637"/>
      <c r="F12" s="1637">
        <v>163500</v>
      </c>
      <c r="G12" s="1670"/>
      <c r="H12" s="443"/>
      <c r="I12" s="1"/>
    </row>
    <row r="13" spans="2:14" ht="12" customHeight="1">
      <c r="B13" s="370" t="s">
        <v>153</v>
      </c>
      <c r="C13" s="1673"/>
      <c r="D13" s="1673"/>
      <c r="E13" s="1673"/>
      <c r="F13" s="1637">
        <v>707600</v>
      </c>
      <c r="G13" s="1670"/>
      <c r="H13" s="1"/>
      <c r="I13" s="1"/>
      <c r="K13" s="154"/>
      <c r="L13" s="154"/>
      <c r="M13" s="154"/>
    </row>
    <row r="14" spans="2:14" ht="12" customHeight="1">
      <c r="B14" s="370" t="s">
        <v>959</v>
      </c>
      <c r="C14" s="1637"/>
      <c r="D14" s="1637"/>
      <c r="E14" s="1637"/>
      <c r="F14" s="1637">
        <v>1112600</v>
      </c>
      <c r="G14" s="1670"/>
      <c r="H14" s="1"/>
      <c r="I14" s="1"/>
      <c r="K14" s="154"/>
      <c r="L14" s="154"/>
      <c r="M14" s="154"/>
    </row>
    <row r="15" spans="2:14" ht="11.25" customHeight="1">
      <c r="B15" s="370" t="s">
        <v>958</v>
      </c>
      <c r="C15" s="1637"/>
      <c r="D15" s="1637"/>
      <c r="E15" s="1637"/>
      <c r="F15" s="1637">
        <v>724500</v>
      </c>
      <c r="G15" s="1670"/>
      <c r="H15" s="1"/>
      <c r="I15" s="1"/>
      <c r="J15" s="582"/>
      <c r="K15" s="154"/>
      <c r="L15" s="154"/>
      <c r="M15" s="1178"/>
      <c r="N15" s="582"/>
    </row>
    <row r="16" spans="2:14" ht="12" customHeight="1">
      <c r="B16" s="370" t="s">
        <v>957</v>
      </c>
      <c r="C16" s="1637"/>
      <c r="D16" s="1637"/>
      <c r="E16" s="1637"/>
      <c r="F16" s="1637">
        <v>1163300</v>
      </c>
      <c r="G16" s="1670"/>
      <c r="H16" s="1"/>
      <c r="I16" s="1"/>
      <c r="K16" s="1177"/>
      <c r="L16" s="1177"/>
      <c r="M16" s="1177"/>
    </row>
    <row r="17" spans="2:7" ht="12" customHeight="1">
      <c r="B17" s="370" t="s">
        <v>956</v>
      </c>
      <c r="C17" s="1637"/>
      <c r="D17" s="1637"/>
      <c r="E17" s="1637"/>
      <c r="F17" s="1637">
        <v>13150500</v>
      </c>
      <c r="G17" s="1670"/>
    </row>
    <row r="18" spans="2:7" ht="12" customHeight="1">
      <c r="B18" s="1176" t="s">
        <v>955</v>
      </c>
      <c r="C18" s="1637"/>
      <c r="D18" s="1637"/>
      <c r="E18" s="1637"/>
      <c r="F18" s="1637">
        <v>1459200</v>
      </c>
      <c r="G18" s="1670"/>
    </row>
    <row r="19" spans="2:7" ht="12" customHeight="1">
      <c r="B19" s="1176" t="s">
        <v>954</v>
      </c>
      <c r="C19" s="1637"/>
      <c r="D19" s="1637"/>
      <c r="E19" s="1637"/>
      <c r="F19" s="1637">
        <v>671200</v>
      </c>
      <c r="G19" s="1670"/>
    </row>
    <row r="20" spans="2:7" ht="12" customHeight="1">
      <c r="B20" s="370" t="s">
        <v>953</v>
      </c>
      <c r="C20" s="1637"/>
      <c r="D20" s="1637"/>
      <c r="E20" s="1637"/>
      <c r="F20" s="1637">
        <v>342000</v>
      </c>
      <c r="G20" s="1670"/>
    </row>
    <row r="21" spans="2:7" ht="12" customHeight="1">
      <c r="B21" s="370" t="s">
        <v>952</v>
      </c>
      <c r="C21" s="1637"/>
      <c r="D21" s="1637"/>
      <c r="E21" s="1637"/>
      <c r="F21" s="1637">
        <v>263000</v>
      </c>
      <c r="G21" s="1670"/>
    </row>
    <row r="22" spans="2:7" ht="12" customHeight="1">
      <c r="B22" s="370" t="s">
        <v>951</v>
      </c>
      <c r="C22" s="1637"/>
      <c r="D22" s="1637"/>
      <c r="E22" s="1637"/>
      <c r="F22" s="1637">
        <v>20900</v>
      </c>
      <c r="G22" s="1670"/>
    </row>
    <row r="23" spans="2:7" ht="12" customHeight="1">
      <c r="B23" s="370" t="s">
        <v>950</v>
      </c>
      <c r="C23" s="1637"/>
      <c r="D23" s="1637"/>
      <c r="E23" s="1637"/>
      <c r="F23" s="1637">
        <v>20000</v>
      </c>
      <c r="G23" s="1670"/>
    </row>
    <row r="24" spans="2:7" ht="12" customHeight="1">
      <c r="B24" s="372" t="s">
        <v>949</v>
      </c>
      <c r="C24" s="1637"/>
      <c r="D24" s="1637"/>
      <c r="E24" s="1637">
        <v>106000</v>
      </c>
      <c r="F24" s="1637">
        <v>111300</v>
      </c>
      <c r="G24" s="1670"/>
    </row>
    <row r="25" spans="2:7">
      <c r="B25" s="370" t="s">
        <v>948</v>
      </c>
      <c r="C25" s="1637"/>
      <c r="D25" s="1637"/>
      <c r="E25" s="1637"/>
      <c r="F25" s="1637">
        <v>1069600</v>
      </c>
      <c r="G25" s="1670"/>
    </row>
    <row r="26" spans="2:7">
      <c r="B26" s="370" t="s">
        <v>947</v>
      </c>
      <c r="C26" s="1637"/>
      <c r="D26" s="1637"/>
      <c r="E26" s="1637"/>
      <c r="F26" s="1637">
        <v>756700</v>
      </c>
      <c r="G26" s="1670"/>
    </row>
    <row r="27" spans="2:7">
      <c r="B27" s="370" t="s">
        <v>946</v>
      </c>
      <c r="C27" s="1637"/>
      <c r="D27" s="1637"/>
      <c r="E27" s="1637"/>
      <c r="F27" s="1637">
        <v>773300</v>
      </c>
      <c r="G27" s="1670"/>
    </row>
    <row r="28" spans="2:7">
      <c r="B28" s="370" t="s">
        <v>945</v>
      </c>
      <c r="C28" s="1637"/>
      <c r="D28" s="1637"/>
      <c r="E28" s="1637"/>
      <c r="F28" s="1637">
        <v>2734400</v>
      </c>
      <c r="G28" s="1670"/>
    </row>
    <row r="29" spans="2:7">
      <c r="B29" s="370" t="s">
        <v>944</v>
      </c>
      <c r="C29" s="1637"/>
      <c r="D29" s="1637"/>
      <c r="E29" s="1637"/>
      <c r="F29" s="1637">
        <v>504000</v>
      </c>
      <c r="G29" s="1670"/>
    </row>
    <row r="30" spans="2:7">
      <c r="B30" s="370" t="s">
        <v>943</v>
      </c>
      <c r="C30" s="1637"/>
      <c r="D30" s="1637"/>
      <c r="E30" s="1637"/>
      <c r="F30" s="1637">
        <v>525000</v>
      </c>
      <c r="G30" s="1670"/>
    </row>
    <row r="31" spans="2:7">
      <c r="B31" s="370" t="s">
        <v>942</v>
      </c>
      <c r="C31" s="1637"/>
      <c r="D31" s="1637"/>
      <c r="E31" s="1637"/>
      <c r="F31" s="1637">
        <v>12942800</v>
      </c>
      <c r="G31" s="1670"/>
    </row>
    <row r="32" spans="2:7" s="63" customFormat="1">
      <c r="B32" s="372" t="s">
        <v>941</v>
      </c>
      <c r="C32" s="1674"/>
      <c r="D32" s="1674"/>
      <c r="E32" s="1674"/>
      <c r="F32" s="1674">
        <v>549900</v>
      </c>
      <c r="G32" s="1675"/>
    </row>
    <row r="33" spans="2:7">
      <c r="B33" s="370" t="s">
        <v>940</v>
      </c>
      <c r="C33" s="1637"/>
      <c r="D33" s="1637"/>
      <c r="E33" s="1637"/>
      <c r="F33" s="1637">
        <v>775600</v>
      </c>
      <c r="G33" s="1670"/>
    </row>
    <row r="34" spans="2:7">
      <c r="B34" s="370" t="s">
        <v>939</v>
      </c>
      <c r="C34" s="1637"/>
      <c r="D34" s="1637"/>
      <c r="E34" s="1637"/>
      <c r="F34" s="1637">
        <v>296400</v>
      </c>
      <c r="G34" s="1670"/>
    </row>
    <row r="35" spans="2:7">
      <c r="B35" s="370" t="s">
        <v>938</v>
      </c>
      <c r="C35" s="1637"/>
      <c r="D35" s="1637"/>
      <c r="E35" s="1637"/>
      <c r="F35" s="1637">
        <v>13125000</v>
      </c>
      <c r="G35" s="1670"/>
    </row>
    <row r="36" spans="2:7">
      <c r="B36" s="372" t="s">
        <v>937</v>
      </c>
      <c r="C36" s="1674"/>
      <c r="D36" s="1674"/>
      <c r="E36" s="1674"/>
      <c r="F36" s="1674"/>
      <c r="G36" s="1675"/>
    </row>
    <row r="37" spans="2:7">
      <c r="B37" s="370" t="s">
        <v>936</v>
      </c>
      <c r="C37" s="1673"/>
      <c r="D37" s="1673"/>
      <c r="E37" s="1673"/>
      <c r="F37" s="1637">
        <v>1453000</v>
      </c>
      <c r="G37" s="1670"/>
    </row>
    <row r="38" spans="2:7">
      <c r="B38" s="370" t="s">
        <v>935</v>
      </c>
      <c r="C38" s="1637"/>
      <c r="D38" s="1637"/>
      <c r="E38" s="1637"/>
      <c r="F38" s="1637">
        <v>704000</v>
      </c>
      <c r="G38" s="1670"/>
    </row>
    <row r="39" spans="2:7">
      <c r="B39" s="370" t="s">
        <v>934</v>
      </c>
      <c r="C39" s="1637"/>
      <c r="D39" s="1637"/>
      <c r="E39" s="1637"/>
      <c r="F39" s="1637">
        <v>706700</v>
      </c>
      <c r="G39" s="1670"/>
    </row>
    <row r="40" spans="2:7">
      <c r="B40" s="332" t="s">
        <v>933</v>
      </c>
      <c r="C40" s="1673"/>
      <c r="D40" s="1673"/>
      <c r="E40" s="1673"/>
      <c r="F40" s="1637">
        <v>1755000</v>
      </c>
      <c r="G40" s="1670"/>
    </row>
    <row r="41" spans="2:7">
      <c r="B41" s="370" t="s">
        <v>932</v>
      </c>
      <c r="C41" s="1637"/>
      <c r="D41" s="1637"/>
      <c r="E41" s="1637"/>
      <c r="F41" s="1637">
        <v>1470000</v>
      </c>
      <c r="G41" s="1670"/>
    </row>
    <row r="42" spans="2:7">
      <c r="B42" s="370" t="s">
        <v>931</v>
      </c>
      <c r="C42" s="1671">
        <v>880000</v>
      </c>
      <c r="D42" s="1671"/>
      <c r="E42" s="1671"/>
      <c r="F42" s="1637">
        <v>294000</v>
      </c>
      <c r="G42" s="1670"/>
    </row>
    <row r="43" spans="2:7">
      <c r="B43" s="370" t="s">
        <v>930</v>
      </c>
      <c r="C43" s="1671">
        <v>1142000</v>
      </c>
      <c r="D43" s="1671"/>
      <c r="E43" s="1671"/>
      <c r="F43" s="1637">
        <v>315000</v>
      </c>
      <c r="G43" s="1670"/>
    </row>
    <row r="44" spans="2:7">
      <c r="B44" s="370" t="s">
        <v>929</v>
      </c>
      <c r="C44" s="1671"/>
      <c r="D44" s="1671"/>
      <c r="E44" s="1671"/>
      <c r="F44" s="1637">
        <v>4955000</v>
      </c>
      <c r="G44" s="1670"/>
    </row>
    <row r="45" spans="2:7">
      <c r="B45" s="370" t="s">
        <v>928</v>
      </c>
      <c r="C45" s="1671"/>
      <c r="D45" s="1671"/>
      <c r="E45" s="1671"/>
      <c r="F45" s="1637">
        <v>420000</v>
      </c>
      <c r="G45" s="1670"/>
    </row>
    <row r="46" spans="2:7">
      <c r="B46" s="370" t="s">
        <v>927</v>
      </c>
      <c r="C46" s="1671"/>
      <c r="D46" s="1671"/>
      <c r="E46" s="1671"/>
      <c r="F46" s="1637">
        <v>420000</v>
      </c>
      <c r="G46" s="1670"/>
    </row>
    <row r="47" spans="2:7">
      <c r="B47" s="370" t="s">
        <v>926</v>
      </c>
      <c r="C47" s="1671"/>
      <c r="D47" s="1671"/>
      <c r="E47" s="1671"/>
      <c r="F47" s="1637">
        <v>493200</v>
      </c>
      <c r="G47" s="1670"/>
    </row>
    <row r="48" spans="2:7">
      <c r="B48" s="370" t="s">
        <v>925</v>
      </c>
      <c r="C48" s="1671"/>
      <c r="D48" s="1671"/>
      <c r="E48" s="1671"/>
      <c r="F48" s="1637">
        <v>840000</v>
      </c>
      <c r="G48" s="1670"/>
    </row>
    <row r="49" spans="2:7">
      <c r="B49" s="370" t="s">
        <v>924</v>
      </c>
      <c r="C49" s="1671"/>
      <c r="D49" s="1671"/>
      <c r="E49" s="1671"/>
      <c r="F49" s="1637">
        <v>3439900</v>
      </c>
      <c r="G49" s="1670"/>
    </row>
    <row r="50" spans="2:7">
      <c r="B50" s="370" t="s">
        <v>923</v>
      </c>
      <c r="C50" s="1671"/>
      <c r="D50" s="1671"/>
      <c r="E50" s="1671"/>
      <c r="F50" s="1637">
        <v>4311000</v>
      </c>
      <c r="G50" s="1670"/>
    </row>
    <row r="51" spans="2:7">
      <c r="B51" s="370" t="s">
        <v>922</v>
      </c>
      <c r="C51" s="1671"/>
      <c r="D51" s="1671"/>
      <c r="E51" s="1671"/>
      <c r="F51" s="1637">
        <v>4749000</v>
      </c>
      <c r="G51" s="1670"/>
    </row>
    <row r="52" spans="2:7">
      <c r="B52" s="370" t="s">
        <v>921</v>
      </c>
      <c r="C52" s="1671"/>
      <c r="D52" s="1671"/>
      <c r="E52" s="1671"/>
      <c r="F52" s="1637">
        <v>315000</v>
      </c>
      <c r="G52" s="1670"/>
    </row>
    <row r="53" spans="2:7">
      <c r="B53" s="370" t="s">
        <v>920</v>
      </c>
      <c r="C53" s="1671"/>
      <c r="D53" s="1671"/>
      <c r="E53" s="1671"/>
      <c r="F53" s="1637">
        <v>1109000</v>
      </c>
      <c r="G53" s="1670"/>
    </row>
    <row r="54" spans="2:7">
      <c r="B54" s="370" t="s">
        <v>919</v>
      </c>
      <c r="C54" s="1671"/>
      <c r="D54" s="1671"/>
      <c r="E54" s="1671"/>
      <c r="F54" s="1637">
        <v>5617000</v>
      </c>
      <c r="G54" s="1670"/>
    </row>
    <row r="55" spans="2:7">
      <c r="B55" s="370" t="s">
        <v>918</v>
      </c>
      <c r="C55" s="1671"/>
      <c r="D55" s="1671"/>
      <c r="E55" s="1671"/>
      <c r="F55" s="1637">
        <v>241500</v>
      </c>
      <c r="G55" s="1670"/>
    </row>
    <row r="56" spans="2:7">
      <c r="B56" s="370" t="s">
        <v>917</v>
      </c>
      <c r="C56" s="1671">
        <v>441552</v>
      </c>
      <c r="D56" s="1671"/>
      <c r="E56" s="1671"/>
      <c r="F56" s="1637"/>
      <c r="G56" s="1670"/>
    </row>
    <row r="57" spans="2:7">
      <c r="B57" s="846" t="s">
        <v>916</v>
      </c>
      <c r="C57" s="1676">
        <v>1153200</v>
      </c>
      <c r="D57" s="1676"/>
      <c r="E57" s="1676"/>
      <c r="F57" s="1678"/>
      <c r="G57" s="1679"/>
    </row>
    <row r="58" spans="2:7" ht="13.5" customHeight="1">
      <c r="B58" s="636" t="s">
        <v>6</v>
      </c>
      <c r="C58" s="1677">
        <f>SUM(C8:D57)</f>
        <v>3616752</v>
      </c>
      <c r="D58" s="1677"/>
      <c r="E58" s="1677"/>
      <c r="F58" s="1677">
        <f>SUM(F8:G57)</f>
        <v>90292700</v>
      </c>
      <c r="G58" s="1680"/>
    </row>
    <row r="59" spans="2:7" s="377" customFormat="1" ht="11.25" customHeight="1">
      <c r="B59" s="1174" t="s">
        <v>915</v>
      </c>
      <c r="C59" s="1171"/>
      <c r="D59" s="1173"/>
      <c r="E59" s="1172"/>
      <c r="F59" s="1171"/>
      <c r="G59" s="1171"/>
    </row>
  </sheetData>
  <autoFilter ref="B8:G59" xr:uid="{F2D9E619-0FEE-4C4C-ABB7-9B62A2AAA3F7}">
    <filterColumn colId="1" showButton="0"/>
    <filterColumn colId="2" showButton="0"/>
    <filterColumn colId="4" showButton="0"/>
  </autoFilter>
  <mergeCells count="107">
    <mergeCell ref="C43:E43"/>
    <mergeCell ref="C56:E56"/>
    <mergeCell ref="F21:G21"/>
    <mergeCell ref="F30:G30"/>
    <mergeCell ref="F23:G23"/>
    <mergeCell ref="F31:G31"/>
    <mergeCell ref="C41:E41"/>
    <mergeCell ref="F43:G43"/>
    <mergeCell ref="C52:E52"/>
    <mergeCell ref="C53:E53"/>
    <mergeCell ref="F50:G50"/>
    <mergeCell ref="C45:E45"/>
    <mergeCell ref="F32:G32"/>
    <mergeCell ref="F33:G33"/>
    <mergeCell ref="F25:G25"/>
    <mergeCell ref="F26:G26"/>
    <mergeCell ref="F35:G35"/>
    <mergeCell ref="F27:G27"/>
    <mergeCell ref="F28:G28"/>
    <mergeCell ref="F29:G29"/>
    <mergeCell ref="C57:E57"/>
    <mergeCell ref="C58:E58"/>
    <mergeCell ref="C44:E44"/>
    <mergeCell ref="F18:G18"/>
    <mergeCell ref="F19:G19"/>
    <mergeCell ref="C18:E18"/>
    <mergeCell ref="C19:E19"/>
    <mergeCell ref="F24:G24"/>
    <mergeCell ref="C24:E24"/>
    <mergeCell ref="F22:G22"/>
    <mergeCell ref="F57:G57"/>
    <mergeCell ref="C47:E47"/>
    <mergeCell ref="C48:E48"/>
    <mergeCell ref="C49:E49"/>
    <mergeCell ref="C50:E50"/>
    <mergeCell ref="C55:E55"/>
    <mergeCell ref="F54:G54"/>
    <mergeCell ref="F47:G47"/>
    <mergeCell ref="F48:G48"/>
    <mergeCell ref="F55:G55"/>
    <mergeCell ref="F58:G58"/>
    <mergeCell ref="F38:G38"/>
    <mergeCell ref="F39:G39"/>
    <mergeCell ref="F41:G41"/>
    <mergeCell ref="C20:E20"/>
    <mergeCell ref="C22:E22"/>
    <mergeCell ref="C13:E13"/>
    <mergeCell ref="F34:G34"/>
    <mergeCell ref="F36:G36"/>
    <mergeCell ref="F37:G37"/>
    <mergeCell ref="F42:G42"/>
    <mergeCell ref="C32:E32"/>
    <mergeCell ref="C33:E33"/>
    <mergeCell ref="F14:G14"/>
    <mergeCell ref="F15:G15"/>
    <mergeCell ref="F16:G16"/>
    <mergeCell ref="F17:G17"/>
    <mergeCell ref="F20:G20"/>
    <mergeCell ref="C30:E30"/>
    <mergeCell ref="C36:E36"/>
    <mergeCell ref="C38:E38"/>
    <mergeCell ref="C39:E39"/>
    <mergeCell ref="C34:E34"/>
    <mergeCell ref="C35:E35"/>
    <mergeCell ref="C31:E31"/>
    <mergeCell ref="C37:E37"/>
    <mergeCell ref="C40:E40"/>
    <mergeCell ref="C42:E42"/>
    <mergeCell ref="B2:G2"/>
    <mergeCell ref="C9:E9"/>
    <mergeCell ref="F9:G9"/>
    <mergeCell ref="B3:G3"/>
    <mergeCell ref="F8:G8"/>
    <mergeCell ref="B5:B7"/>
    <mergeCell ref="C11:E11"/>
    <mergeCell ref="C12:E12"/>
    <mergeCell ref="C14:E14"/>
    <mergeCell ref="F10:G10"/>
    <mergeCell ref="F11:G11"/>
    <mergeCell ref="F12:G12"/>
    <mergeCell ref="F13:G13"/>
    <mergeCell ref="C5:E7"/>
    <mergeCell ref="F5:G7"/>
    <mergeCell ref="F56:G56"/>
    <mergeCell ref="F49:G49"/>
    <mergeCell ref="C10:E10"/>
    <mergeCell ref="C8:E8"/>
    <mergeCell ref="C23:E23"/>
    <mergeCell ref="F40:G40"/>
    <mergeCell ref="F46:G46"/>
    <mergeCell ref="F51:G51"/>
    <mergeCell ref="F52:G52"/>
    <mergeCell ref="F44:G44"/>
    <mergeCell ref="F45:G45"/>
    <mergeCell ref="C51:E51"/>
    <mergeCell ref="C54:E54"/>
    <mergeCell ref="F53:G53"/>
    <mergeCell ref="C46:E46"/>
    <mergeCell ref="C28:E28"/>
    <mergeCell ref="C29:E29"/>
    <mergeCell ref="C21:E21"/>
    <mergeCell ref="C26:E26"/>
    <mergeCell ref="C27:E27"/>
    <mergeCell ref="C15:E15"/>
    <mergeCell ref="C25:E25"/>
    <mergeCell ref="C16:E16"/>
    <mergeCell ref="C17:E17"/>
  </mergeCells>
  <printOptions horizontalCentered="1"/>
  <pageMargins left="0.86614173228346458" right="0.98425196850393704" top="0.86614173228346458" bottom="0.94488188976377963" header="0.51181102362204722" footer="0.51181102362204722"/>
  <pageSetup scale="71" orientation="portrait" r:id="rId1"/>
  <headerFooter alignWithMargins="0">
    <oddFooter>&amp;F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4380-0327-4ED1-B32A-7ACC0E2EA904}">
  <dimension ref="A1:AC415"/>
  <sheetViews>
    <sheetView view="pageBreakPreview" topLeftCell="D1" zoomScale="115" zoomScaleNormal="115" zoomScaleSheetLayoutView="115" workbookViewId="0">
      <selection activeCell="N8" sqref="N8"/>
    </sheetView>
  </sheetViews>
  <sheetFormatPr baseColWidth="10" defaultRowHeight="12.75"/>
  <cols>
    <col min="1" max="1" width="1.7109375" style="91" hidden="1" customWidth="1"/>
    <col min="2" max="2" width="1.85546875" style="91" hidden="1" customWidth="1"/>
    <col min="3" max="3" width="2.28515625" style="91" hidden="1" customWidth="1"/>
    <col min="4" max="4" width="1.42578125" style="91" customWidth="1"/>
    <col min="5" max="5" width="10.42578125" style="62" customWidth="1"/>
    <col min="6" max="6" width="67.5703125" style="62" bestFit="1" customWidth="1"/>
    <col min="7" max="7" width="13.28515625" style="362" customWidth="1"/>
    <col min="8" max="8" width="13" style="1129" customWidth="1"/>
    <col min="9" max="9" width="3" style="62" customWidth="1"/>
    <col min="10" max="10" width="11.42578125" style="62"/>
    <col min="11" max="11" width="4.7109375" style="62" customWidth="1"/>
    <col min="12" max="12" width="5" style="62" customWidth="1"/>
    <col min="13" max="13" width="2.28515625"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5:29" ht="13.5" customHeight="1">
      <c r="G1" s="895"/>
      <c r="H1" s="1167"/>
      <c r="I1" s="82"/>
      <c r="J1" s="82"/>
    </row>
    <row r="2" spans="5:29" ht="3.75" customHeight="1">
      <c r="G2" s="895"/>
      <c r="H2" s="1167"/>
      <c r="I2" s="82"/>
      <c r="J2" s="82"/>
    </row>
    <row r="3" spans="5:29" ht="12.75" customHeight="1">
      <c r="E3" s="1552" t="s">
        <v>914</v>
      </c>
      <c r="F3" s="1552"/>
      <c r="G3" s="1552"/>
      <c r="H3" s="1552"/>
      <c r="I3" s="82"/>
      <c r="L3" s="1552"/>
      <c r="M3" s="1552"/>
      <c r="N3" s="1552"/>
      <c r="O3" s="1552"/>
      <c r="P3" s="1552"/>
      <c r="Q3" s="1552"/>
      <c r="R3" s="1552"/>
      <c r="S3" s="1552"/>
      <c r="T3" s="1552"/>
      <c r="U3" s="1552"/>
      <c r="V3" s="1552"/>
      <c r="W3" s="1552"/>
      <c r="X3" s="1552"/>
      <c r="Y3" s="1552"/>
      <c r="Z3" s="1552"/>
    </row>
    <row r="4" spans="5:29" ht="12.75" customHeight="1">
      <c r="E4" s="1602">
        <v>2016</v>
      </c>
      <c r="F4" s="1602"/>
      <c r="G4" s="1602"/>
      <c r="H4" s="1602"/>
      <c r="I4" s="82"/>
      <c r="J4" s="107"/>
      <c r="K4" s="107"/>
      <c r="L4" s="106"/>
      <c r="AB4" s="105"/>
      <c r="AC4" s="105"/>
    </row>
    <row r="5" spans="5:29" ht="3" customHeight="1">
      <c r="F5" s="98"/>
      <c r="G5" s="365"/>
      <c r="H5" s="1166"/>
      <c r="I5" s="82"/>
      <c r="L5" s="98"/>
    </row>
    <row r="6" spans="5:29" ht="8.25" customHeight="1">
      <c r="E6" s="1688" t="s">
        <v>32</v>
      </c>
      <c r="F6" s="1695" t="s">
        <v>85</v>
      </c>
      <c r="G6" s="1692" t="s">
        <v>913</v>
      </c>
      <c r="H6" s="1698" t="s">
        <v>912</v>
      </c>
      <c r="I6" s="82"/>
      <c r="L6" s="98"/>
    </row>
    <row r="7" spans="5:29" ht="12.75" customHeight="1">
      <c r="E7" s="1689"/>
      <c r="F7" s="1696"/>
      <c r="G7" s="1693"/>
      <c r="H7" s="1699"/>
      <c r="I7" s="82"/>
      <c r="J7" s="91"/>
    </row>
    <row r="8" spans="5:29" ht="8.25" customHeight="1">
      <c r="E8" s="1689"/>
      <c r="F8" s="1697"/>
      <c r="G8" s="1694"/>
      <c r="H8" s="1700"/>
      <c r="I8" s="82"/>
    </row>
    <row r="9" spans="5:29" ht="12.75" customHeight="1">
      <c r="E9" s="1687">
        <v>1401</v>
      </c>
      <c r="F9" s="888" t="s">
        <v>12</v>
      </c>
      <c r="G9" s="1145">
        <f>SUM(G10:G17)</f>
        <v>1312000</v>
      </c>
      <c r="H9" s="1144">
        <f>SUM(H10:H17)</f>
        <v>8954000</v>
      </c>
      <c r="I9" s="82"/>
    </row>
    <row r="10" spans="5:29" ht="12.75" customHeight="1">
      <c r="E10" s="1579"/>
      <c r="F10" s="388" t="s">
        <v>911</v>
      </c>
      <c r="G10" s="1143">
        <v>1312000</v>
      </c>
      <c r="H10" s="1142">
        <v>1572000</v>
      </c>
      <c r="I10" s="82"/>
      <c r="J10" s="82"/>
    </row>
    <row r="11" spans="5:29" ht="12.75" customHeight="1">
      <c r="E11" s="1579"/>
      <c r="F11" s="370" t="s">
        <v>117</v>
      </c>
      <c r="G11" s="1143"/>
      <c r="H11" s="1142">
        <v>158000</v>
      </c>
      <c r="I11" s="82"/>
      <c r="J11" s="82"/>
    </row>
    <row r="12" spans="5:29" ht="12.75" customHeight="1">
      <c r="E12" s="1579"/>
      <c r="F12" s="370" t="s">
        <v>14</v>
      </c>
      <c r="G12" s="1143"/>
      <c r="H12" s="1142">
        <v>1785000</v>
      </c>
      <c r="I12" s="82"/>
      <c r="J12" s="82"/>
    </row>
    <row r="13" spans="5:29" ht="12.75" customHeight="1">
      <c r="E13" s="1579"/>
      <c r="F13" s="370" t="s">
        <v>15</v>
      </c>
      <c r="G13" s="1143"/>
      <c r="H13" s="1142">
        <v>1161000</v>
      </c>
      <c r="I13" s="82"/>
      <c r="J13" s="82"/>
    </row>
    <row r="14" spans="5:29" ht="12.75" customHeight="1">
      <c r="E14" s="1579"/>
      <c r="F14" s="370" t="s">
        <v>36</v>
      </c>
      <c r="G14" s="1143"/>
      <c r="H14" s="1142">
        <v>1575000</v>
      </c>
      <c r="I14" s="82"/>
      <c r="J14" s="82"/>
    </row>
    <row r="15" spans="5:29" ht="12.75" customHeight="1">
      <c r="E15" s="1579"/>
      <c r="F15" s="370" t="s">
        <v>37</v>
      </c>
      <c r="G15" s="1143"/>
      <c r="H15" s="1142">
        <v>578000</v>
      </c>
      <c r="I15" s="82"/>
      <c r="J15" s="82"/>
    </row>
    <row r="16" spans="5:29" ht="12.75" customHeight="1">
      <c r="E16" s="1579"/>
      <c r="F16" s="370" t="s">
        <v>72</v>
      </c>
      <c r="G16" s="1143"/>
      <c r="H16" s="1142">
        <v>370000</v>
      </c>
      <c r="I16" s="82"/>
      <c r="J16" s="82"/>
    </row>
    <row r="17" spans="5:10" ht="12.75" customHeight="1">
      <c r="E17" s="1579"/>
      <c r="F17" s="846" t="s">
        <v>63</v>
      </c>
      <c r="G17" s="1143"/>
      <c r="H17" s="1142">
        <v>1755000</v>
      </c>
      <c r="I17" s="82"/>
      <c r="J17" s="82"/>
    </row>
    <row r="18" spans="5:10" ht="12.75" customHeight="1">
      <c r="E18" s="1687">
        <v>1402</v>
      </c>
      <c r="F18" s="888" t="s">
        <v>16</v>
      </c>
      <c r="G18" s="1163">
        <f>SUM(G19:G28)</f>
        <v>472677.65</v>
      </c>
      <c r="H18" s="1162">
        <f>SUM(H19:H28)</f>
        <v>8159000</v>
      </c>
      <c r="I18" s="82"/>
      <c r="J18" s="82"/>
    </row>
    <row r="19" spans="5:10" ht="12.75" customHeight="1">
      <c r="E19" s="1579"/>
      <c r="F19" s="388" t="s">
        <v>68</v>
      </c>
      <c r="G19" s="1161"/>
      <c r="H19" s="1160">
        <v>2113000</v>
      </c>
      <c r="I19" s="82"/>
      <c r="J19" s="82"/>
    </row>
    <row r="20" spans="5:10" ht="12.75" customHeight="1">
      <c r="E20" s="1579"/>
      <c r="F20" s="370" t="s">
        <v>69</v>
      </c>
      <c r="G20" s="1143"/>
      <c r="H20" s="1142">
        <v>1470000</v>
      </c>
      <c r="I20" s="82"/>
      <c r="J20" s="82"/>
    </row>
    <row r="21" spans="5:10" ht="12.75" customHeight="1">
      <c r="E21" s="1579"/>
      <c r="F21" s="370" t="s">
        <v>73</v>
      </c>
      <c r="G21" s="1143"/>
      <c r="H21" s="1142">
        <v>1373000</v>
      </c>
      <c r="I21" s="82"/>
      <c r="J21" s="82"/>
    </row>
    <row r="22" spans="5:10" ht="12.75" customHeight="1">
      <c r="E22" s="1579"/>
      <c r="F22" s="370" t="s">
        <v>129</v>
      </c>
      <c r="G22" s="1143"/>
      <c r="H22" s="1142">
        <v>743000</v>
      </c>
      <c r="I22" s="82"/>
      <c r="J22" s="82"/>
    </row>
    <row r="23" spans="5:10" ht="12.75" customHeight="1">
      <c r="E23" s="1579"/>
      <c r="F23" s="370" t="s">
        <v>128</v>
      </c>
      <c r="G23" s="1143"/>
      <c r="H23" s="1142">
        <v>653000</v>
      </c>
      <c r="I23" s="82"/>
      <c r="J23" s="82"/>
    </row>
    <row r="24" spans="5:10" ht="12.75" customHeight="1">
      <c r="E24" s="1579"/>
      <c r="F24" s="370" t="s">
        <v>65</v>
      </c>
      <c r="G24" s="1143"/>
      <c r="H24" s="1142">
        <v>464000</v>
      </c>
      <c r="I24" s="82"/>
      <c r="J24" s="82"/>
    </row>
    <row r="25" spans="5:10" ht="12.75" customHeight="1">
      <c r="E25" s="1579"/>
      <c r="F25" s="370" t="s">
        <v>127</v>
      </c>
      <c r="G25" s="1143"/>
      <c r="H25" s="1142">
        <v>525000</v>
      </c>
      <c r="I25" s="82"/>
      <c r="J25" s="82"/>
    </row>
    <row r="26" spans="5:10" ht="12.75" customHeight="1">
      <c r="E26" s="1579"/>
      <c r="F26" s="372" t="s">
        <v>910</v>
      </c>
      <c r="G26" s="1143">
        <v>411077.65</v>
      </c>
      <c r="H26" s="1142">
        <v>395000</v>
      </c>
      <c r="I26" s="82"/>
      <c r="J26" s="82"/>
    </row>
    <row r="27" spans="5:10" ht="12.75" customHeight="1">
      <c r="E27" s="1579"/>
      <c r="F27" s="372" t="s">
        <v>909</v>
      </c>
      <c r="G27" s="1143"/>
      <c r="H27" s="1142">
        <v>49000</v>
      </c>
      <c r="I27" s="82"/>
      <c r="J27" s="82"/>
    </row>
    <row r="28" spans="5:10" ht="12.75" customHeight="1">
      <c r="E28" s="1579"/>
      <c r="F28" s="372" t="s">
        <v>57</v>
      </c>
      <c r="G28" s="1143">
        <v>61600</v>
      </c>
      <c r="H28" s="1164">
        <v>374000</v>
      </c>
      <c r="I28" s="82"/>
      <c r="J28" s="82"/>
    </row>
    <row r="29" spans="5:10" ht="12.75" customHeight="1">
      <c r="E29" s="1656">
        <v>1403</v>
      </c>
      <c r="F29" s="139" t="s">
        <v>17</v>
      </c>
      <c r="G29" s="1145">
        <f>SUM(G30:G32)</f>
        <v>7039558.9900000002</v>
      </c>
      <c r="H29" s="1144">
        <f>SUM(H30:H32)</f>
        <v>4314000</v>
      </c>
      <c r="I29" s="82"/>
      <c r="J29" s="82"/>
    </row>
    <row r="30" spans="5:10" ht="12.75" customHeight="1">
      <c r="E30" s="1656"/>
      <c r="F30" s="388" t="s">
        <v>39</v>
      </c>
      <c r="G30" s="1161">
        <v>3310118.99</v>
      </c>
      <c r="H30" s="1160">
        <v>2803000</v>
      </c>
      <c r="I30" s="82"/>
      <c r="J30" s="82"/>
    </row>
    <row r="31" spans="5:10" ht="12.75" customHeight="1">
      <c r="E31" s="1656"/>
      <c r="F31" s="370" t="s">
        <v>18</v>
      </c>
      <c r="G31" s="1143"/>
      <c r="H31" s="1142">
        <v>713000</v>
      </c>
      <c r="I31" s="82"/>
      <c r="J31" s="82"/>
    </row>
    <row r="32" spans="5:10" ht="12.75" customHeight="1">
      <c r="E32" s="1656"/>
      <c r="F32" s="846" t="s">
        <v>19</v>
      </c>
      <c r="G32" s="1159">
        <v>3729440</v>
      </c>
      <c r="H32" s="1158">
        <v>798000</v>
      </c>
      <c r="I32" s="82"/>
      <c r="J32" s="82"/>
    </row>
    <row r="33" spans="5:10" ht="12.75" customHeight="1">
      <c r="E33" s="1655">
        <v>1404</v>
      </c>
      <c r="F33" s="139" t="s">
        <v>40</v>
      </c>
      <c r="G33" s="1145">
        <f>SUM(G34:G35)</f>
        <v>0</v>
      </c>
      <c r="H33" s="1144">
        <f>SUM(H34:H35)</f>
        <v>2200000</v>
      </c>
      <c r="I33" s="82"/>
      <c r="J33" s="82"/>
    </row>
    <row r="34" spans="5:10" ht="12.75" customHeight="1">
      <c r="E34" s="1655"/>
      <c r="F34" s="388" t="s">
        <v>115</v>
      </c>
      <c r="G34" s="1161"/>
      <c r="H34" s="1160">
        <v>1220000</v>
      </c>
      <c r="I34" s="82"/>
    </row>
    <row r="35" spans="5:10" ht="12.75" customHeight="1">
      <c r="E35" s="1655"/>
      <c r="F35" s="846" t="s">
        <v>20</v>
      </c>
      <c r="G35" s="1159"/>
      <c r="H35" s="1158">
        <v>980000</v>
      </c>
      <c r="I35" s="82"/>
    </row>
    <row r="36" spans="5:10" ht="12.75" customHeight="1">
      <c r="E36" s="1577">
        <v>1405</v>
      </c>
      <c r="F36" s="391" t="s">
        <v>21</v>
      </c>
      <c r="G36" s="1163">
        <f>SUM(G37:G40)</f>
        <v>695040</v>
      </c>
      <c r="H36" s="1162">
        <f>SUM(H37:H40)</f>
        <v>3434000</v>
      </c>
      <c r="I36" s="82"/>
    </row>
    <row r="37" spans="5:10" ht="12.75" customHeight="1">
      <c r="E37" s="1578"/>
      <c r="F37" s="370" t="s">
        <v>24</v>
      </c>
      <c r="G37" s="1143"/>
      <c r="H37" s="1142">
        <v>1445000</v>
      </c>
    </row>
    <row r="38" spans="5:10" ht="12.75" customHeight="1">
      <c r="E38" s="1578"/>
      <c r="F38" s="370" t="s">
        <v>22</v>
      </c>
      <c r="G38" s="1143">
        <v>695040</v>
      </c>
      <c r="H38" s="1142">
        <v>1259000</v>
      </c>
    </row>
    <row r="39" spans="5:10" ht="12.75" customHeight="1">
      <c r="E39" s="1578"/>
      <c r="F39" s="370" t="s">
        <v>908</v>
      </c>
      <c r="G39" s="1143"/>
      <c r="H39" s="1142">
        <v>551000</v>
      </c>
    </row>
    <row r="40" spans="5:10" ht="12.75" customHeight="1">
      <c r="E40" s="1586"/>
      <c r="F40" s="846" t="s">
        <v>907</v>
      </c>
      <c r="G40" s="1159"/>
      <c r="H40" s="1158">
        <v>179000</v>
      </c>
    </row>
    <row r="41" spans="5:10" ht="12.75" customHeight="1">
      <c r="E41" s="1654">
        <v>1406</v>
      </c>
      <c r="F41" s="139" t="s">
        <v>25</v>
      </c>
      <c r="G41" s="1145">
        <f>SUM(G42:G47)</f>
        <v>6400</v>
      </c>
      <c r="H41" s="1144">
        <f>SUM(H42:H47)</f>
        <v>4997000</v>
      </c>
    </row>
    <row r="42" spans="5:10" ht="12.75" customHeight="1">
      <c r="E42" s="1654"/>
      <c r="F42" s="388" t="s">
        <v>135</v>
      </c>
      <c r="G42" s="1161"/>
      <c r="H42" s="1160">
        <v>1526000</v>
      </c>
    </row>
    <row r="43" spans="5:10" ht="12.75" customHeight="1">
      <c r="E43" s="1654"/>
      <c r="F43" s="370" t="s">
        <v>906</v>
      </c>
      <c r="G43" s="1143"/>
      <c r="H43" s="1142">
        <v>2024000</v>
      </c>
    </row>
    <row r="44" spans="5:10" ht="12.75" customHeight="1">
      <c r="E44" s="1654"/>
      <c r="F44" s="370" t="s">
        <v>614</v>
      </c>
      <c r="G44" s="1143"/>
      <c r="H44" s="1142">
        <v>134000</v>
      </c>
    </row>
    <row r="45" spans="5:10" ht="12.75" customHeight="1">
      <c r="E45" s="1654"/>
      <c r="F45" s="370" t="s">
        <v>42</v>
      </c>
      <c r="G45" s="1143"/>
      <c r="H45" s="1142">
        <v>867000</v>
      </c>
    </row>
    <row r="46" spans="5:10" ht="12.75" customHeight="1">
      <c r="E46" s="1654"/>
      <c r="F46" s="370" t="s">
        <v>905</v>
      </c>
      <c r="G46" s="1143"/>
      <c r="H46" s="1142">
        <v>446000</v>
      </c>
    </row>
    <row r="47" spans="5:10" ht="12.75" customHeight="1">
      <c r="E47" s="1654"/>
      <c r="F47" s="846" t="s">
        <v>113</v>
      </c>
      <c r="G47" s="1159">
        <v>6400</v>
      </c>
      <c r="H47" s="1158"/>
    </row>
    <row r="48" spans="5:10" ht="12.75" customHeight="1">
      <c r="E48" s="1654">
        <v>1407</v>
      </c>
      <c r="F48" s="139" t="s">
        <v>27</v>
      </c>
      <c r="G48" s="1145">
        <f>SUM(G49:G51)</f>
        <v>0</v>
      </c>
      <c r="H48" s="1144">
        <f>SUM(H49:H51)</f>
        <v>3450000</v>
      </c>
    </row>
    <row r="49" spans="1:8" ht="12.75" customHeight="1">
      <c r="E49" s="1654"/>
      <c r="F49" s="388" t="s">
        <v>44</v>
      </c>
      <c r="G49" s="1157"/>
      <c r="H49" s="1156">
        <v>420000</v>
      </c>
    </row>
    <row r="50" spans="1:8" ht="12.75" customHeight="1">
      <c r="E50" s="1654"/>
      <c r="F50" s="370" t="s">
        <v>61</v>
      </c>
      <c r="G50" s="1155"/>
      <c r="H50" s="1146">
        <v>1770000</v>
      </c>
    </row>
    <row r="51" spans="1:8" ht="12.75" customHeight="1">
      <c r="E51" s="1654"/>
      <c r="F51" s="846" t="s">
        <v>904</v>
      </c>
      <c r="G51" s="1154"/>
      <c r="H51" s="1153">
        <v>1260000</v>
      </c>
    </row>
    <row r="52" spans="1:8" ht="12.75" customHeight="1">
      <c r="E52" s="1579">
        <v>1408</v>
      </c>
      <c r="F52" s="139" t="s">
        <v>28</v>
      </c>
      <c r="G52" s="1152">
        <f>SUM(G53:G56)</f>
        <v>189700.51</v>
      </c>
      <c r="H52" s="1151">
        <f>SUM(H53:H56)</f>
        <v>3082000</v>
      </c>
    </row>
    <row r="53" spans="1:8" ht="12.75" customHeight="1">
      <c r="E53" s="1579"/>
      <c r="F53" s="388" t="s">
        <v>23</v>
      </c>
      <c r="G53" s="1150"/>
      <c r="H53" s="1149">
        <v>953000</v>
      </c>
    </row>
    <row r="54" spans="1:8" ht="12.75" customHeight="1">
      <c r="E54" s="1579"/>
      <c r="F54" s="370" t="s">
        <v>59</v>
      </c>
      <c r="G54" s="1148"/>
      <c r="H54" s="1147">
        <v>363000</v>
      </c>
    </row>
    <row r="55" spans="1:8" ht="12.75" customHeight="1">
      <c r="E55" s="1579"/>
      <c r="F55" s="370" t="s">
        <v>903</v>
      </c>
      <c r="G55" s="1143">
        <v>189700.51</v>
      </c>
      <c r="H55" s="1146">
        <v>1338000</v>
      </c>
    </row>
    <row r="56" spans="1:8" ht="12.75" customHeight="1">
      <c r="E56" s="1579"/>
      <c r="F56" s="370" t="s">
        <v>902</v>
      </c>
      <c r="G56" s="1143"/>
      <c r="H56" s="1142">
        <v>428000</v>
      </c>
    </row>
    <row r="57" spans="1:8" ht="12.75" customHeight="1">
      <c r="E57" s="1579">
        <v>1624</v>
      </c>
      <c r="F57" s="338" t="s">
        <v>56</v>
      </c>
      <c r="G57" s="1145">
        <f>SUM(G58:G60)</f>
        <v>0</v>
      </c>
      <c r="H57" s="1144">
        <f>SUM(H58:H60)</f>
        <v>1979000</v>
      </c>
    </row>
    <row r="58" spans="1:8" ht="12.75" customHeight="1">
      <c r="E58" s="1579"/>
      <c r="F58" s="332" t="s">
        <v>901</v>
      </c>
      <c r="G58" s="1143"/>
      <c r="H58" s="1142">
        <v>336000</v>
      </c>
    </row>
    <row r="59" spans="1:8" ht="12.75" customHeight="1">
      <c r="E59" s="1579"/>
      <c r="F59" s="479" t="s">
        <v>54</v>
      </c>
      <c r="G59" s="1143"/>
      <c r="H59" s="1142">
        <v>595000</v>
      </c>
    </row>
    <row r="60" spans="1:8" ht="12.75" customHeight="1">
      <c r="E60" s="1579"/>
      <c r="F60" s="332" t="s">
        <v>900</v>
      </c>
      <c r="G60" s="1141"/>
      <c r="H60" s="1140">
        <v>1048000</v>
      </c>
    </row>
    <row r="61" spans="1:8">
      <c r="F61" s="269" t="s">
        <v>6</v>
      </c>
      <c r="G61" s="1139">
        <f>G9+G18+G29+G33+G36+G41+G48+G52+G57</f>
        <v>9715377.1500000004</v>
      </c>
      <c r="H61" s="1138">
        <f>H9+H18+H29+H33+H36+H41+H48+H52+H57</f>
        <v>40569000</v>
      </c>
    </row>
    <row r="62" spans="1:8" s="582" customFormat="1" ht="10.5" customHeight="1">
      <c r="A62" s="572"/>
      <c r="B62" s="572"/>
      <c r="C62" s="572"/>
      <c r="D62" s="572"/>
      <c r="E62" s="1136"/>
      <c r="F62" s="564" t="s">
        <v>899</v>
      </c>
      <c r="G62" s="1041"/>
      <c r="H62" s="1137"/>
    </row>
    <row r="63" spans="1:8" s="582" customFormat="1" ht="10.5" customHeight="1">
      <c r="A63" s="572"/>
      <c r="B63" s="572"/>
      <c r="C63" s="572"/>
      <c r="D63" s="572"/>
      <c r="E63" s="1136"/>
      <c r="F63" s="1690" t="s">
        <v>898</v>
      </c>
      <c r="G63" s="1690"/>
      <c r="H63" s="1690"/>
    </row>
    <row r="64" spans="1:8" s="582" customFormat="1" ht="11.25" customHeight="1">
      <c r="A64" s="572"/>
      <c r="B64" s="572"/>
      <c r="C64" s="572"/>
      <c r="D64" s="572"/>
      <c r="F64" s="1690"/>
      <c r="G64" s="1690"/>
      <c r="H64" s="1690"/>
    </row>
    <row r="65" spans="5:8" ht="11.25" customHeight="1">
      <c r="E65" s="507"/>
      <c r="F65" s="1691"/>
      <c r="G65" s="1653"/>
      <c r="H65" s="1653"/>
    </row>
    <row r="66" spans="5:8" ht="11.25" customHeight="1">
      <c r="F66" s="1135"/>
    </row>
    <row r="67" spans="5:8" ht="12" customHeight="1">
      <c r="G67" s="1133"/>
      <c r="H67" s="1134"/>
    </row>
    <row r="68" spans="5:8" ht="11.25" customHeight="1">
      <c r="G68" s="1133"/>
      <c r="H68" s="1134"/>
    </row>
    <row r="69" spans="5:8" ht="11.25" customHeight="1">
      <c r="F69" s="365"/>
      <c r="H69" s="1134"/>
    </row>
    <row r="70" spans="5:8">
      <c r="F70" s="1121"/>
      <c r="G70" s="1133"/>
    </row>
    <row r="71" spans="5:8">
      <c r="F71" s="1121"/>
      <c r="G71" s="1132"/>
    </row>
    <row r="72" spans="5:8">
      <c r="F72" s="1121"/>
      <c r="G72" s="1132"/>
    </row>
    <row r="73" spans="5:8" ht="9" customHeight="1">
      <c r="F73" s="1701"/>
      <c r="G73" s="1701"/>
      <c r="H73" s="1701"/>
    </row>
    <row r="74" spans="5:8" ht="9" customHeight="1">
      <c r="F74" s="1701"/>
      <c r="G74" s="1701"/>
      <c r="H74" s="1701"/>
    </row>
    <row r="75" spans="5:8" ht="31.5" customHeight="1">
      <c r="F75" s="1701"/>
      <c r="G75" s="1701"/>
      <c r="H75" s="1701"/>
    </row>
    <row r="76" spans="5:8" ht="9" customHeight="1"/>
    <row r="77" spans="5:8" ht="9" customHeight="1"/>
    <row r="78" spans="5:8" ht="9" customHeight="1"/>
    <row r="79" spans="5:8" ht="9" customHeight="1"/>
    <row r="80" spans="5:8"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8" ht="9" customHeight="1"/>
    <row r="146" spans="6:8" ht="9" customHeight="1"/>
    <row r="147" spans="6:8" ht="9" customHeight="1"/>
    <row r="148" spans="6:8" ht="9" customHeight="1"/>
    <row r="149" spans="6:8" ht="9" customHeight="1"/>
    <row r="150" spans="6:8" ht="9" customHeight="1">
      <c r="F150" s="98"/>
      <c r="G150" s="1131"/>
      <c r="H150" s="1130"/>
    </row>
    <row r="151" spans="6:8" ht="9" customHeight="1"/>
    <row r="152" spans="6:8" ht="9" customHeight="1"/>
    <row r="153" spans="6:8" ht="9" customHeight="1"/>
    <row r="154" spans="6:8" ht="9" customHeight="1"/>
    <row r="155" spans="6:8" ht="9" customHeight="1"/>
    <row r="156" spans="6:8" ht="9" customHeight="1"/>
    <row r="157" spans="6:8" ht="9" customHeight="1"/>
    <row r="158" spans="6:8" ht="9" customHeight="1"/>
    <row r="159" spans="6:8" ht="9" customHeight="1"/>
    <row r="160" spans="6: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20">
    <mergeCell ref="F73:H75"/>
    <mergeCell ref="E57:E60"/>
    <mergeCell ref="F64:H64"/>
    <mergeCell ref="F65:H65"/>
    <mergeCell ref="E48:E51"/>
    <mergeCell ref="E52:E56"/>
    <mergeCell ref="F63:H63"/>
    <mergeCell ref="L3:Z3"/>
    <mergeCell ref="E3:H3"/>
    <mergeCell ref="E9:E17"/>
    <mergeCell ref="E6:E8"/>
    <mergeCell ref="E41:E47"/>
    <mergeCell ref="E29:E32"/>
    <mergeCell ref="E18:E28"/>
    <mergeCell ref="E4:H4"/>
    <mergeCell ref="E33:E35"/>
    <mergeCell ref="G6:G8"/>
    <mergeCell ref="F6:F8"/>
    <mergeCell ref="H6:H8"/>
    <mergeCell ref="E36:E40"/>
  </mergeCells>
  <printOptions horizontalCentered="1"/>
  <pageMargins left="0.51" right="0.43" top="0.52" bottom="0.94488188976377963" header="0.51181102362204722" footer="0.51181102362204722"/>
  <pageSetup scale="77" orientation="portrait" r:id="rId1"/>
  <headerFooter alignWithMargins="0">
    <oddFoote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35811-2FD5-4802-BE7D-47F702EBF68A}">
  <dimension ref="A2:P84"/>
  <sheetViews>
    <sheetView view="pageBreakPreview" topLeftCell="B1" zoomScaleNormal="85" zoomScaleSheetLayoutView="100" workbookViewId="0">
      <selection activeCell="N40" sqref="N40"/>
    </sheetView>
  </sheetViews>
  <sheetFormatPr baseColWidth="10" defaultRowHeight="12.75"/>
  <cols>
    <col min="1" max="1" width="5.85546875" style="62" hidden="1" customWidth="1"/>
    <col min="2" max="3" width="32" style="62" customWidth="1"/>
    <col min="4" max="4" width="12.7109375" style="262" customWidth="1"/>
    <col min="5" max="5" width="4.7109375" style="62" customWidth="1"/>
    <col min="6" max="6" width="8.42578125" style="62" customWidth="1"/>
    <col min="7" max="7" width="11.7109375" style="62" customWidth="1"/>
    <col min="8" max="16384" width="11.42578125" style="62"/>
  </cols>
  <sheetData>
    <row r="2" spans="2:6" ht="12" customHeight="1">
      <c r="B2" s="1708" t="s">
        <v>897</v>
      </c>
      <c r="C2" s="1708"/>
      <c r="D2" s="1708"/>
    </row>
    <row r="3" spans="2:6" ht="12.75" customHeight="1">
      <c r="B3" s="1708">
        <v>2016</v>
      </c>
      <c r="C3" s="1708"/>
      <c r="D3" s="1708"/>
    </row>
    <row r="4" spans="2:6" ht="12.75" customHeight="1">
      <c r="B4" s="979"/>
      <c r="C4" s="979"/>
      <c r="D4" s="979"/>
    </row>
    <row r="5" spans="2:6" ht="3.75" customHeight="1">
      <c r="B5" s="106"/>
      <c r="C5" s="106"/>
    </row>
    <row r="6" spans="2:6" s="582" customFormat="1" ht="11.25" customHeight="1">
      <c r="B6" s="1626" t="s">
        <v>896</v>
      </c>
      <c r="C6" s="310"/>
      <c r="D6" s="1703" t="s">
        <v>895</v>
      </c>
    </row>
    <row r="7" spans="2:6" ht="11.25" customHeight="1">
      <c r="B7" s="1707"/>
      <c r="C7" s="532"/>
      <c r="D7" s="1704"/>
    </row>
    <row r="8" spans="2:6" ht="8.25" customHeight="1">
      <c r="B8" s="1628"/>
      <c r="C8" s="1066"/>
      <c r="D8" s="1705"/>
    </row>
    <row r="9" spans="2:6" ht="8.1" customHeight="1">
      <c r="B9" s="582"/>
      <c r="C9" s="582"/>
      <c r="D9" s="105"/>
    </row>
    <row r="10" spans="2:6" ht="14.25" customHeight="1">
      <c r="B10" s="1706" t="s">
        <v>882</v>
      </c>
      <c r="C10" s="1706"/>
      <c r="D10" s="614">
        <v>9</v>
      </c>
    </row>
    <row r="11" spans="2:6" ht="3.75" customHeight="1">
      <c r="B11" s="98"/>
      <c r="C11" s="98"/>
      <c r="D11" s="614"/>
    </row>
    <row r="12" spans="2:6" ht="14.25" customHeight="1">
      <c r="B12" s="1706" t="s">
        <v>880</v>
      </c>
      <c r="C12" s="1706"/>
      <c r="D12" s="614">
        <v>4</v>
      </c>
    </row>
    <row r="13" spans="2:6" ht="3.75" customHeight="1">
      <c r="B13" s="98"/>
      <c r="C13" s="98"/>
      <c r="D13" s="614"/>
    </row>
    <row r="14" spans="2:6" ht="14.25" customHeight="1">
      <c r="B14" s="1706" t="s">
        <v>884</v>
      </c>
      <c r="C14" s="1706"/>
      <c r="D14" s="614">
        <v>37</v>
      </c>
    </row>
    <row r="15" spans="2:6" ht="3.75" customHeight="1">
      <c r="B15" s="98"/>
      <c r="C15" s="98"/>
      <c r="D15" s="614"/>
    </row>
    <row r="16" spans="2:6" ht="14.25" customHeight="1">
      <c r="B16" s="1706" t="s">
        <v>891</v>
      </c>
      <c r="C16" s="1706"/>
      <c r="D16" s="614">
        <v>87</v>
      </c>
      <c r="E16" s="1124"/>
      <c r="F16" s="1"/>
    </row>
    <row r="17" spans="2:16" ht="3.75" customHeight="1">
      <c r="B17" s="98"/>
      <c r="C17" s="98"/>
      <c r="D17" s="614"/>
    </row>
    <row r="18" spans="2:16" ht="14.25" customHeight="1">
      <c r="B18" s="1706" t="s">
        <v>886</v>
      </c>
      <c r="C18" s="1706"/>
      <c r="D18" s="614">
        <v>43</v>
      </c>
      <c r="F18" s="1"/>
    </row>
    <row r="19" spans="2:16" ht="3.75" customHeight="1">
      <c r="B19" s="98"/>
      <c r="C19" s="98"/>
      <c r="D19" s="614"/>
      <c r="E19" s="1124"/>
    </row>
    <row r="20" spans="2:16" ht="14.25" customHeight="1">
      <c r="B20" s="1706" t="s">
        <v>888</v>
      </c>
      <c r="C20" s="1706"/>
      <c r="D20" s="614">
        <v>53</v>
      </c>
      <c r="F20" s="1"/>
    </row>
    <row r="21" spans="2:16" ht="3.75" customHeight="1">
      <c r="B21" s="365"/>
      <c r="C21" s="365"/>
      <c r="D21" s="614"/>
      <c r="F21" s="1"/>
    </row>
    <row r="22" spans="2:16" ht="14.25" customHeight="1">
      <c r="B22" s="1706" t="s">
        <v>40</v>
      </c>
      <c r="C22" s="1706"/>
      <c r="D22" s="614">
        <v>56</v>
      </c>
      <c r="F22" s="1"/>
    </row>
    <row r="23" spans="2:16" ht="3.75" customHeight="1">
      <c r="B23" s="365"/>
      <c r="C23" s="365"/>
      <c r="D23" s="614"/>
      <c r="F23" s="1"/>
    </row>
    <row r="24" spans="2:16" ht="14.25" customHeight="1">
      <c r="B24" s="1706" t="s">
        <v>893</v>
      </c>
      <c r="C24" s="1706"/>
      <c r="D24" s="614">
        <v>89</v>
      </c>
      <c r="F24" s="1"/>
    </row>
    <row r="25" spans="2:16" ht="3.75" customHeight="1">
      <c r="B25" s="98"/>
      <c r="C25" s="98"/>
      <c r="D25" s="614"/>
      <c r="E25" s="1"/>
      <c r="F25" s="1"/>
      <c r="H25" s="1"/>
      <c r="I25" s="1"/>
      <c r="N25" s="1"/>
      <c r="O25" s="1"/>
      <c r="P25" s="1"/>
    </row>
    <row r="26" spans="2:16" ht="14.25" customHeight="1">
      <c r="B26" s="1613" t="s">
        <v>6</v>
      </c>
      <c r="C26" s="1613"/>
      <c r="D26" s="1128">
        <f>SUM(D10:D25)</f>
        <v>378</v>
      </c>
      <c r="F26" s="1"/>
      <c r="N26" s="1"/>
      <c r="O26" s="1"/>
      <c r="P26" s="1"/>
    </row>
    <row r="27" spans="2:16" ht="11.1" customHeight="1">
      <c r="C27" s="98"/>
      <c r="D27" s="572"/>
      <c r="N27" s="1"/>
      <c r="O27" s="1"/>
      <c r="P27" s="1"/>
    </row>
    <row r="28" spans="2:16" ht="11.1" customHeight="1">
      <c r="B28" s="1702"/>
      <c r="C28" s="1702"/>
      <c r="D28" s="1702"/>
      <c r="E28" s="1"/>
      <c r="F28" s="1"/>
      <c r="H28" s="1"/>
      <c r="I28" s="1"/>
      <c r="N28" s="1"/>
      <c r="O28" s="1"/>
      <c r="P28" s="1"/>
    </row>
    <row r="29" spans="2:16" ht="5.25" customHeight="1">
      <c r="B29" s="1117"/>
      <c r="C29" s="1117"/>
      <c r="K29" s="98"/>
      <c r="L29" s="614"/>
    </row>
    <row r="30" spans="2:16" ht="5.25" customHeight="1">
      <c r="B30" s="1117"/>
      <c r="C30" s="1117"/>
      <c r="D30" s="1127"/>
      <c r="K30" s="98"/>
      <c r="L30" s="614"/>
    </row>
    <row r="31" spans="2:16" ht="11.1" customHeight="1">
      <c r="B31" s="582"/>
      <c r="C31" s="582"/>
      <c r="K31" s="98"/>
      <c r="L31" s="614"/>
    </row>
    <row r="32" spans="2:16" ht="11.1" customHeight="1">
      <c r="D32" s="1126"/>
      <c r="K32" s="98"/>
      <c r="L32" s="614"/>
    </row>
    <row r="33" spans="2:12" ht="11.1" customHeight="1">
      <c r="K33" s="365"/>
      <c r="L33" s="614"/>
    </row>
    <row r="34" spans="2:12" ht="11.1" customHeight="1">
      <c r="I34" s="615"/>
      <c r="K34" s="365"/>
      <c r="L34" s="614"/>
    </row>
    <row r="35" spans="2:12" ht="11.1" customHeight="1">
      <c r="H35" s="98"/>
      <c r="I35" s="1125"/>
      <c r="J35" s="1124"/>
    </row>
    <row r="36" spans="2:12" ht="11.1" customHeight="1">
      <c r="H36" s="98"/>
      <c r="I36" s="1123" t="s">
        <v>894</v>
      </c>
      <c r="J36" s="1120"/>
      <c r="K36" s="98" t="s">
        <v>893</v>
      </c>
      <c r="L36" s="614">
        <v>89</v>
      </c>
    </row>
    <row r="37" spans="2:12" ht="11.1" customHeight="1">
      <c r="H37" s="98"/>
      <c r="I37" s="1123" t="s">
        <v>892</v>
      </c>
      <c r="J37" s="1120"/>
      <c r="K37" s="98" t="s">
        <v>891</v>
      </c>
      <c r="L37" s="614">
        <v>87</v>
      </c>
    </row>
    <row r="38" spans="2:12" ht="11.1" customHeight="1">
      <c r="H38" s="98"/>
      <c r="I38" s="1123" t="s">
        <v>890</v>
      </c>
      <c r="J38" s="1120"/>
      <c r="K38" s="98" t="s">
        <v>40</v>
      </c>
      <c r="L38" s="614">
        <v>56</v>
      </c>
    </row>
    <row r="39" spans="2:12" ht="12.75" customHeight="1">
      <c r="I39" s="1122" t="s">
        <v>889</v>
      </c>
      <c r="J39" s="1120"/>
      <c r="K39" s="98" t="s">
        <v>888</v>
      </c>
      <c r="L39" s="614">
        <v>53</v>
      </c>
    </row>
    <row r="40" spans="2:12" ht="12.75" customHeight="1">
      <c r="I40" s="1121" t="s">
        <v>887</v>
      </c>
      <c r="J40" s="1120"/>
      <c r="K40" s="98" t="s">
        <v>886</v>
      </c>
      <c r="L40" s="614">
        <v>43</v>
      </c>
    </row>
    <row r="41" spans="2:12" ht="12.75" customHeight="1">
      <c r="I41" s="1121" t="s">
        <v>885</v>
      </c>
      <c r="J41" s="1120"/>
      <c r="K41" s="98" t="s">
        <v>884</v>
      </c>
      <c r="L41" s="614">
        <v>37</v>
      </c>
    </row>
    <row r="42" spans="2:12" ht="15" customHeight="1">
      <c r="B42" s="1117"/>
      <c r="C42" s="1117"/>
      <c r="I42" s="1121" t="s">
        <v>883</v>
      </c>
      <c r="J42" s="1120"/>
      <c r="K42" s="98" t="s">
        <v>882</v>
      </c>
      <c r="L42" s="614">
        <v>9</v>
      </c>
    </row>
    <row r="43" spans="2:12" ht="15" customHeight="1">
      <c r="B43" s="1117"/>
      <c r="C43" s="1117"/>
      <c r="I43" s="1121" t="s">
        <v>881</v>
      </c>
      <c r="J43" s="1120"/>
      <c r="K43" s="98" t="s">
        <v>880</v>
      </c>
      <c r="L43" s="614">
        <v>4</v>
      </c>
    </row>
    <row r="44" spans="2:12" ht="15" customHeight="1">
      <c r="B44" s="1117"/>
      <c r="C44" s="1117"/>
      <c r="J44" s="1120"/>
    </row>
    <row r="45" spans="2:12" ht="15" customHeight="1">
      <c r="B45" s="1117"/>
      <c r="C45" s="1117"/>
    </row>
    <row r="46" spans="2:12" ht="15" customHeight="1">
      <c r="B46" s="1117"/>
      <c r="C46" s="1117"/>
    </row>
    <row r="47" spans="2:12" ht="15" customHeight="1">
      <c r="B47" s="1117"/>
      <c r="C47" s="1117"/>
    </row>
    <row r="48" spans="2:12" ht="15" customHeight="1">
      <c r="B48" s="1117"/>
      <c r="C48" s="1117"/>
    </row>
    <row r="49" spans="2:4" ht="15" customHeight="1">
      <c r="B49" s="1117"/>
      <c r="C49" s="1117"/>
    </row>
    <row r="50" spans="2:4" ht="15" customHeight="1">
      <c r="B50" s="1117"/>
      <c r="C50" s="1117"/>
    </row>
    <row r="51" spans="2:4" ht="15" customHeight="1"/>
    <row r="52" spans="2:4" ht="15" customHeight="1">
      <c r="B52" s="98" t="s">
        <v>855</v>
      </c>
      <c r="C52" s="1117"/>
    </row>
    <row r="53" spans="2:4" ht="12.75" customHeight="1"/>
    <row r="54" spans="2:4" ht="12.75" customHeight="1"/>
    <row r="55" spans="2:4" ht="12.75" customHeight="1">
      <c r="D55" s="1119"/>
    </row>
    <row r="56" spans="2:4" ht="12.75" customHeight="1"/>
    <row r="57" spans="2:4" ht="12.75" customHeight="1"/>
    <row r="58" spans="2:4" ht="12.75" customHeight="1"/>
    <row r="59" spans="2:4" ht="12.75" customHeight="1"/>
    <row r="60" spans="2:4" ht="12.75" customHeight="1">
      <c r="B60" s="1118"/>
      <c r="C60" s="1118"/>
    </row>
    <row r="61" spans="2:4" ht="12.75" customHeight="1">
      <c r="B61" s="1117"/>
      <c r="C61" s="1117"/>
    </row>
    <row r="62" spans="2:4" ht="12.75" customHeight="1"/>
    <row r="63" spans="2:4" ht="12.75" customHeight="1"/>
    <row r="64" spans="2:4" ht="12.75" customHeight="1"/>
    <row r="65" spans="5:6" ht="12.75" customHeight="1"/>
    <row r="66" spans="5:6" ht="12.75" customHeight="1"/>
    <row r="67" spans="5:6" ht="12.75" customHeight="1"/>
    <row r="68" spans="5:6" ht="14.1" customHeight="1">
      <c r="E68" s="1116"/>
      <c r="F68" s="1116"/>
    </row>
    <row r="69" spans="5:6" ht="12.75" customHeight="1"/>
    <row r="70" spans="5:6" ht="12.75" customHeight="1"/>
    <row r="71" spans="5:6" ht="12.75" customHeight="1"/>
    <row r="72" spans="5:6" ht="12.75" customHeight="1"/>
    <row r="84" spans="10:10">
      <c r="J84" s="1"/>
    </row>
  </sheetData>
  <autoFilter ref="K20:L34" xr:uid="{5F6A4717-8DFE-457F-866C-D70396A0DE1D}">
    <sortState xmlns:xlrd2="http://schemas.microsoft.com/office/spreadsheetml/2017/richdata2" ref="K21:L34">
      <sortCondition descending="1" ref="L20:L34"/>
    </sortState>
  </autoFilter>
  <mergeCells count="14">
    <mergeCell ref="B2:D2"/>
    <mergeCell ref="B3:D3"/>
    <mergeCell ref="B20:C20"/>
    <mergeCell ref="B22:C22"/>
    <mergeCell ref="B24:C24"/>
    <mergeCell ref="B26:C26"/>
    <mergeCell ref="B28:D28"/>
    <mergeCell ref="D6:D8"/>
    <mergeCell ref="B10:C10"/>
    <mergeCell ref="B12:C12"/>
    <mergeCell ref="B14:C14"/>
    <mergeCell ref="B16:C16"/>
    <mergeCell ref="B6:B8"/>
    <mergeCell ref="B18:C18"/>
  </mergeCells>
  <printOptions horizontalCentered="1"/>
  <pageMargins left="0.86614173228346458" right="0.98425196850393704" top="0.86614173228346458" bottom="0.94488188976377963" header="0.51181102362204722" footer="0.51181102362204722"/>
  <pageSetup scale="75" orientation="portrait" r:id="rId1"/>
  <headerFooter alignWithMargins="0">
    <oddFooter>&amp;F</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E5F4F-558F-440F-92F8-48DE91839AB7}">
  <dimension ref="A1:N57"/>
  <sheetViews>
    <sheetView view="pageBreakPreview" topLeftCell="D1" zoomScaleNormal="100" zoomScaleSheetLayoutView="100" workbookViewId="0">
      <selection activeCell="F33" sqref="F33"/>
    </sheetView>
  </sheetViews>
  <sheetFormatPr baseColWidth="10" defaultRowHeight="12.75"/>
  <cols>
    <col min="1" max="3" width="2.5703125" style="288" hidden="1" customWidth="1"/>
    <col min="4" max="4" width="5.42578125" style="369" customWidth="1"/>
    <col min="5" max="5" width="64.85546875" style="369" customWidth="1"/>
    <col min="6" max="6" width="11.85546875" style="313" customWidth="1"/>
    <col min="7" max="16384" width="11.42578125" style="62"/>
  </cols>
  <sheetData>
    <row r="1" spans="1:14" ht="13.5" customHeight="1">
      <c r="A1" s="62"/>
      <c r="B1" s="62"/>
      <c r="C1" s="362"/>
      <c r="D1" s="979"/>
      <c r="E1" s="979"/>
      <c r="F1" s="1115"/>
    </row>
    <row r="2" spans="1:14" ht="12.75" customHeight="1">
      <c r="A2" s="62"/>
      <c r="B2" s="62"/>
      <c r="C2" s="362"/>
      <c r="D2" s="1708" t="s">
        <v>879</v>
      </c>
      <c r="E2" s="1708"/>
      <c r="F2" s="1708"/>
      <c r="G2" s="442"/>
    </row>
    <row r="3" spans="1:14" ht="12.75" customHeight="1">
      <c r="A3" s="62"/>
      <c r="B3" s="107"/>
      <c r="C3" s="400"/>
      <c r="D3" s="1708">
        <v>2016</v>
      </c>
      <c r="E3" s="1708"/>
      <c r="F3" s="1708"/>
      <c r="I3" s="105"/>
      <c r="J3" s="105"/>
    </row>
    <row r="4" spans="1:14" ht="3.75" customHeight="1"/>
    <row r="5" spans="1:14" ht="10.5" customHeight="1">
      <c r="D5" s="1597" t="s">
        <v>32</v>
      </c>
      <c r="E5" s="310"/>
      <c r="F5" s="1111"/>
    </row>
    <row r="6" spans="1:14" ht="10.5" customHeight="1">
      <c r="D6" s="1598"/>
      <c r="E6" s="171" t="s">
        <v>85</v>
      </c>
      <c r="F6" s="1114" t="s">
        <v>878</v>
      </c>
    </row>
    <row r="7" spans="1:14" ht="10.5" customHeight="1">
      <c r="A7" s="288" t="s">
        <v>33</v>
      </c>
      <c r="B7" s="288" t="s">
        <v>1</v>
      </c>
      <c r="C7" s="288" t="s">
        <v>34</v>
      </c>
      <c r="D7" s="1599"/>
      <c r="E7" s="98"/>
      <c r="F7" s="1114"/>
      <c r="G7" s="451"/>
      <c r="H7" s="451"/>
      <c r="I7" s="451"/>
      <c r="J7" s="451"/>
      <c r="K7" s="451"/>
      <c r="L7" s="451"/>
      <c r="M7" s="451"/>
      <c r="N7" s="451"/>
    </row>
    <row r="8" spans="1:14" s="442" customFormat="1" ht="12.75" customHeight="1">
      <c r="A8" s="288"/>
      <c r="B8" s="288"/>
      <c r="C8" s="288"/>
      <c r="D8" s="1568">
        <v>1401</v>
      </c>
      <c r="E8" s="139" t="s">
        <v>12</v>
      </c>
      <c r="F8" s="270">
        <f>SUM(F9:F14)</f>
        <v>55</v>
      </c>
      <c r="G8" s="443"/>
    </row>
    <row r="9" spans="1:14" s="442" customFormat="1" ht="12" customHeight="1">
      <c r="A9" s="288">
        <v>1</v>
      </c>
      <c r="B9" s="288">
        <v>1</v>
      </c>
      <c r="C9" s="288">
        <v>11</v>
      </c>
      <c r="D9" s="1568"/>
      <c r="E9" s="377" t="s">
        <v>13</v>
      </c>
      <c r="F9" s="1076">
        <v>25</v>
      </c>
    </row>
    <row r="10" spans="1:14" s="444" customFormat="1" ht="12" customHeight="1">
      <c r="A10" s="446">
        <v>1</v>
      </c>
      <c r="B10" s="446">
        <v>1</v>
      </c>
      <c r="C10" s="446">
        <v>5</v>
      </c>
      <c r="D10" s="1568"/>
      <c r="E10" s="377" t="s">
        <v>14</v>
      </c>
      <c r="F10" s="1113">
        <v>1</v>
      </c>
      <c r="G10" s="1"/>
    </row>
    <row r="11" spans="1:14" s="444" customFormat="1" ht="12" customHeight="1">
      <c r="A11" s="446">
        <v>1</v>
      </c>
      <c r="B11" s="446">
        <v>1</v>
      </c>
      <c r="C11" s="446">
        <v>12</v>
      </c>
      <c r="D11" s="1568"/>
      <c r="E11" s="377" t="s">
        <v>15</v>
      </c>
      <c r="F11" s="1113">
        <v>9</v>
      </c>
      <c r="G11" s="1"/>
    </row>
    <row r="12" spans="1:14" ht="12" customHeight="1">
      <c r="A12" s="288">
        <v>1</v>
      </c>
      <c r="B12" s="288">
        <v>1</v>
      </c>
      <c r="C12" s="288">
        <v>2</v>
      </c>
      <c r="D12" s="1568"/>
      <c r="E12" s="377" t="s">
        <v>36</v>
      </c>
      <c r="F12" s="1076">
        <v>3</v>
      </c>
      <c r="G12" s="1"/>
    </row>
    <row r="13" spans="1:14" s="442" customFormat="1" ht="12" customHeight="1">
      <c r="A13" s="288">
        <v>1</v>
      </c>
      <c r="B13" s="288">
        <v>1</v>
      </c>
      <c r="C13" s="288">
        <v>4</v>
      </c>
      <c r="D13" s="1568"/>
      <c r="E13" s="377" t="s">
        <v>37</v>
      </c>
      <c r="F13" s="1076">
        <v>16</v>
      </c>
      <c r="H13" s="62"/>
      <c r="I13" s="443"/>
      <c r="J13" s="443"/>
      <c r="K13" s="443"/>
    </row>
    <row r="14" spans="1:14" ht="12" customHeight="1">
      <c r="A14" s="288">
        <v>1</v>
      </c>
      <c r="B14" s="288">
        <v>1</v>
      </c>
      <c r="C14" s="288">
        <v>1</v>
      </c>
      <c r="D14" s="1568"/>
      <c r="E14" s="377" t="s">
        <v>72</v>
      </c>
      <c r="F14" s="1076">
        <v>1</v>
      </c>
      <c r="G14" s="1"/>
    </row>
    <row r="15" spans="1:14" s="442" customFormat="1" ht="12.75" customHeight="1">
      <c r="A15" s="288"/>
      <c r="B15" s="288"/>
      <c r="C15" s="288"/>
      <c r="D15" s="1712">
        <v>1402</v>
      </c>
      <c r="E15" s="74" t="s">
        <v>16</v>
      </c>
      <c r="F15" s="270">
        <f>SUM(F16:F24)</f>
        <v>106</v>
      </c>
      <c r="G15" s="443"/>
    </row>
    <row r="16" spans="1:14" ht="12" customHeight="1">
      <c r="A16" s="288">
        <v>2</v>
      </c>
      <c r="B16" s="288">
        <v>4</v>
      </c>
      <c r="C16" s="288">
        <v>11</v>
      </c>
      <c r="D16" s="1713"/>
      <c r="E16" s="292" t="s">
        <v>96</v>
      </c>
      <c r="F16" s="1109">
        <v>44</v>
      </c>
    </row>
    <row r="17" spans="1:7" ht="12" customHeight="1">
      <c r="A17" s="288">
        <v>2</v>
      </c>
      <c r="B17" s="288">
        <v>4</v>
      </c>
      <c r="C17" s="288">
        <v>10</v>
      </c>
      <c r="D17" s="1713"/>
      <c r="E17" s="292" t="s">
        <v>116</v>
      </c>
      <c r="F17" s="1109">
        <v>16</v>
      </c>
    </row>
    <row r="18" spans="1:7" ht="12" customHeight="1">
      <c r="A18" s="288">
        <v>2</v>
      </c>
      <c r="B18" s="288">
        <v>4</v>
      </c>
      <c r="C18" s="288">
        <v>10</v>
      </c>
      <c r="D18" s="1713"/>
      <c r="E18" s="292" t="s">
        <v>70</v>
      </c>
      <c r="F18" s="1109">
        <v>28</v>
      </c>
    </row>
    <row r="19" spans="1:7" ht="12" customHeight="1">
      <c r="A19" s="288">
        <v>2</v>
      </c>
      <c r="B19" s="288">
        <v>4</v>
      </c>
      <c r="C19" s="288">
        <v>3</v>
      </c>
      <c r="D19" s="1713"/>
      <c r="E19" s="292" t="s">
        <v>129</v>
      </c>
      <c r="F19" s="1109">
        <v>11</v>
      </c>
    </row>
    <row r="20" spans="1:7" ht="12" customHeight="1">
      <c r="A20" s="288">
        <v>2</v>
      </c>
      <c r="B20" s="288">
        <v>4</v>
      </c>
      <c r="C20" s="288">
        <v>7</v>
      </c>
      <c r="D20" s="1713"/>
      <c r="E20" s="292" t="s">
        <v>128</v>
      </c>
      <c r="F20" s="1109">
        <v>0</v>
      </c>
    </row>
    <row r="21" spans="1:7" ht="12" customHeight="1">
      <c r="A21" s="288">
        <v>2</v>
      </c>
      <c r="B21" s="288">
        <v>4</v>
      </c>
      <c r="C21" s="288">
        <v>1</v>
      </c>
      <c r="D21" s="1713"/>
      <c r="E21" s="292" t="s">
        <v>65</v>
      </c>
      <c r="F21" s="1109">
        <v>4</v>
      </c>
    </row>
    <row r="22" spans="1:7" ht="12" customHeight="1">
      <c r="A22" s="288">
        <v>2</v>
      </c>
      <c r="B22" s="288">
        <v>4</v>
      </c>
      <c r="C22" s="288">
        <v>9</v>
      </c>
      <c r="D22" s="1713"/>
      <c r="E22" s="292" t="s">
        <v>127</v>
      </c>
      <c r="F22" s="1109">
        <v>3</v>
      </c>
    </row>
    <row r="23" spans="1:7" ht="12" customHeight="1">
      <c r="D23" s="1713"/>
      <c r="E23" s="292" t="s">
        <v>38</v>
      </c>
      <c r="F23" s="1109">
        <v>0</v>
      </c>
    </row>
    <row r="24" spans="1:7" ht="12" customHeight="1">
      <c r="D24" s="1713"/>
      <c r="E24" s="292" t="s">
        <v>126</v>
      </c>
      <c r="F24" s="1109">
        <v>0</v>
      </c>
    </row>
    <row r="25" spans="1:7" ht="12.75" customHeight="1">
      <c r="D25" s="1712">
        <v>1403</v>
      </c>
      <c r="E25" s="74" t="s">
        <v>17</v>
      </c>
      <c r="F25" s="1112">
        <f>SUM(F26:F28)</f>
        <v>38</v>
      </c>
    </row>
    <row r="26" spans="1:7" ht="12" customHeight="1">
      <c r="A26" s="288">
        <v>3</v>
      </c>
      <c r="B26" s="288">
        <v>5</v>
      </c>
      <c r="C26" s="288">
        <v>11</v>
      </c>
      <c r="D26" s="1713"/>
      <c r="E26" s="292" t="s">
        <v>39</v>
      </c>
      <c r="F26" s="1109">
        <v>18</v>
      </c>
    </row>
    <row r="27" spans="1:7" ht="12" customHeight="1">
      <c r="A27" s="288">
        <v>3</v>
      </c>
      <c r="B27" s="288">
        <v>5</v>
      </c>
      <c r="C27" s="288">
        <v>8</v>
      </c>
      <c r="D27" s="1713"/>
      <c r="E27" s="292" t="s">
        <v>18</v>
      </c>
      <c r="F27" s="1109">
        <v>0</v>
      </c>
    </row>
    <row r="28" spans="1:7" ht="12" customHeight="1">
      <c r="A28" s="288">
        <v>3</v>
      </c>
      <c r="B28" s="288">
        <v>5</v>
      </c>
      <c r="C28" s="288">
        <v>10</v>
      </c>
      <c r="D28" s="1713"/>
      <c r="E28" s="292" t="s">
        <v>19</v>
      </c>
      <c r="F28" s="1109">
        <v>20</v>
      </c>
    </row>
    <row r="29" spans="1:7" ht="12.75" customHeight="1">
      <c r="D29" s="1709">
        <v>1404</v>
      </c>
      <c r="E29" s="74" t="s">
        <v>40</v>
      </c>
      <c r="F29" s="1112">
        <f>SUM(F30:F31)</f>
        <v>50</v>
      </c>
    </row>
    <row r="30" spans="1:7" ht="12" customHeight="1">
      <c r="A30" s="288">
        <v>4</v>
      </c>
      <c r="B30" s="288">
        <v>6</v>
      </c>
      <c r="C30" s="288">
        <v>11</v>
      </c>
      <c r="D30" s="1710"/>
      <c r="E30" s="292" t="s">
        <v>115</v>
      </c>
      <c r="F30" s="1109">
        <v>40</v>
      </c>
    </row>
    <row r="31" spans="1:7" ht="12" customHeight="1">
      <c r="A31" s="288">
        <v>4</v>
      </c>
      <c r="B31" s="288">
        <v>6</v>
      </c>
      <c r="C31" s="288">
        <v>11</v>
      </c>
      <c r="D31" s="1710"/>
      <c r="E31" s="292" t="s">
        <v>20</v>
      </c>
      <c r="F31" s="1109">
        <v>10</v>
      </c>
      <c r="G31" s="439"/>
    </row>
    <row r="32" spans="1:7" ht="12.75" customHeight="1">
      <c r="D32" s="1712">
        <v>1405</v>
      </c>
      <c r="E32" s="74" t="s">
        <v>21</v>
      </c>
      <c r="F32" s="1112">
        <f>SUM(F33:F36)</f>
        <v>55</v>
      </c>
    </row>
    <row r="33" spans="1:6" ht="12.75" customHeight="1">
      <c r="D33" s="1713"/>
      <c r="E33" s="292" t="s">
        <v>24</v>
      </c>
      <c r="F33" s="1109">
        <v>11</v>
      </c>
    </row>
    <row r="34" spans="1:6" ht="12" customHeight="1">
      <c r="A34" s="288">
        <v>5</v>
      </c>
      <c r="B34" s="288">
        <v>4</v>
      </c>
      <c r="C34" s="288">
        <v>8</v>
      </c>
      <c r="D34" s="1713"/>
      <c r="E34" s="292" t="s">
        <v>22</v>
      </c>
      <c r="F34" s="1109">
        <v>31</v>
      </c>
    </row>
    <row r="35" spans="1:6" ht="12" customHeight="1">
      <c r="A35" s="288">
        <v>5</v>
      </c>
      <c r="B35" s="288">
        <v>4</v>
      </c>
      <c r="C35" s="288">
        <v>8</v>
      </c>
      <c r="D35" s="1713"/>
      <c r="E35" s="292" t="s">
        <v>114</v>
      </c>
      <c r="F35" s="1109">
        <v>13</v>
      </c>
    </row>
    <row r="36" spans="1:6" ht="12" customHeight="1">
      <c r="A36" s="288">
        <v>5</v>
      </c>
      <c r="B36" s="288">
        <v>5</v>
      </c>
      <c r="C36" s="288">
        <v>11</v>
      </c>
      <c r="D36" s="1713"/>
      <c r="E36" s="292" t="s">
        <v>58</v>
      </c>
      <c r="F36" s="1109">
        <v>0</v>
      </c>
    </row>
    <row r="37" spans="1:6" ht="12.75" customHeight="1">
      <c r="D37" s="1712">
        <v>1406</v>
      </c>
      <c r="E37" s="74" t="s">
        <v>25</v>
      </c>
      <c r="F37" s="1112">
        <f>SUM(F38:F42)</f>
        <v>45</v>
      </c>
    </row>
    <row r="38" spans="1:6" ht="12" customHeight="1">
      <c r="A38" s="288">
        <v>6</v>
      </c>
      <c r="B38" s="288">
        <v>2</v>
      </c>
      <c r="C38" s="288">
        <v>11</v>
      </c>
      <c r="D38" s="1713"/>
      <c r="E38" s="292" t="s">
        <v>135</v>
      </c>
      <c r="F38" s="1109">
        <v>13</v>
      </c>
    </row>
    <row r="39" spans="1:6" ht="12" customHeight="1">
      <c r="A39" s="288">
        <v>6</v>
      </c>
      <c r="B39" s="288">
        <v>2</v>
      </c>
      <c r="C39" s="288">
        <v>10</v>
      </c>
      <c r="D39" s="1713"/>
      <c r="E39" s="292" t="s">
        <v>26</v>
      </c>
      <c r="F39" s="1109">
        <v>18</v>
      </c>
    </row>
    <row r="40" spans="1:6" ht="12" customHeight="1">
      <c r="D40" s="1713"/>
      <c r="E40" s="292" t="s">
        <v>614</v>
      </c>
      <c r="F40" s="1109">
        <v>5</v>
      </c>
    </row>
    <row r="41" spans="1:6" ht="12" customHeight="1">
      <c r="D41" s="1713"/>
      <c r="E41" s="292" t="s">
        <v>42</v>
      </c>
      <c r="F41" s="1109">
        <v>0</v>
      </c>
    </row>
    <row r="42" spans="1:6" ht="12" customHeight="1">
      <c r="A42" s="288">
        <v>6</v>
      </c>
      <c r="B42" s="288">
        <v>4</v>
      </c>
      <c r="C42" s="288">
        <v>11</v>
      </c>
      <c r="D42" s="1713"/>
      <c r="E42" s="292" t="s">
        <v>43</v>
      </c>
      <c r="F42" s="1109">
        <v>9</v>
      </c>
    </row>
    <row r="43" spans="1:6" ht="12.75" customHeight="1">
      <c r="D43" s="1709">
        <v>1407</v>
      </c>
      <c r="E43" s="73" t="s">
        <v>27</v>
      </c>
      <c r="F43" s="1112">
        <f>SUM(F44:F45)</f>
        <v>7</v>
      </c>
    </row>
    <row r="44" spans="1:6" ht="12" customHeight="1">
      <c r="A44" s="288">
        <v>7</v>
      </c>
      <c r="B44" s="288">
        <v>3</v>
      </c>
      <c r="C44" s="288">
        <v>11</v>
      </c>
      <c r="D44" s="1710"/>
      <c r="E44" s="66" t="s">
        <v>44</v>
      </c>
      <c r="F44" s="1109">
        <v>6</v>
      </c>
    </row>
    <row r="45" spans="1:6" ht="12" customHeight="1">
      <c r="A45" s="288">
        <v>7</v>
      </c>
      <c r="B45" s="288">
        <v>6</v>
      </c>
      <c r="C45" s="288">
        <v>10</v>
      </c>
      <c r="D45" s="1710"/>
      <c r="E45" s="66" t="s">
        <v>61</v>
      </c>
      <c r="F45" s="1109">
        <v>1</v>
      </c>
    </row>
    <row r="46" spans="1:6" ht="12.75" customHeight="1">
      <c r="D46" s="1709">
        <v>1408</v>
      </c>
      <c r="E46" s="74" t="s">
        <v>28</v>
      </c>
      <c r="F46" s="1112">
        <f>SUM(F47:F50)</f>
        <v>19</v>
      </c>
    </row>
    <row r="47" spans="1:6" ht="12" customHeight="1">
      <c r="A47" s="288">
        <v>8</v>
      </c>
      <c r="B47" s="288">
        <v>4</v>
      </c>
      <c r="C47" s="288">
        <v>11</v>
      </c>
      <c r="D47" s="1710"/>
      <c r="E47" s="66" t="s">
        <v>23</v>
      </c>
      <c r="F47" s="1109">
        <v>9</v>
      </c>
    </row>
    <row r="48" spans="1:6" ht="12" customHeight="1">
      <c r="A48" s="288">
        <v>8</v>
      </c>
      <c r="B48" s="288">
        <v>4</v>
      </c>
      <c r="C48" s="288">
        <v>11</v>
      </c>
      <c r="D48" s="1710"/>
      <c r="E48" s="66" t="s">
        <v>59</v>
      </c>
      <c r="F48" s="1109">
        <v>0</v>
      </c>
    </row>
    <row r="49" spans="1:6" ht="12" customHeight="1">
      <c r="A49" s="288">
        <v>8</v>
      </c>
      <c r="B49" s="288">
        <v>5</v>
      </c>
      <c r="C49" s="288">
        <v>11</v>
      </c>
      <c r="D49" s="1710"/>
      <c r="E49" s="66" t="s">
        <v>125</v>
      </c>
      <c r="F49" s="1109">
        <v>5</v>
      </c>
    </row>
    <row r="50" spans="1:6" ht="12" customHeight="1">
      <c r="A50" s="288">
        <v>8</v>
      </c>
      <c r="B50" s="288">
        <v>4</v>
      </c>
      <c r="C50" s="288">
        <v>8</v>
      </c>
      <c r="D50" s="1711"/>
      <c r="E50" s="66" t="s">
        <v>45</v>
      </c>
      <c r="F50" s="1109">
        <v>5</v>
      </c>
    </row>
    <row r="51" spans="1:6" ht="12.75" customHeight="1">
      <c r="D51" s="1709">
        <v>1624</v>
      </c>
      <c r="E51" s="73" t="s">
        <v>56</v>
      </c>
      <c r="F51" s="1111">
        <f>SUM(F52+F53+F54)</f>
        <v>3</v>
      </c>
    </row>
    <row r="52" spans="1:6" ht="12" customHeight="1">
      <c r="A52" s="288">
        <v>9</v>
      </c>
      <c r="B52" s="288">
        <v>5</v>
      </c>
      <c r="C52" s="288">
        <v>10</v>
      </c>
      <c r="D52" s="1710"/>
      <c r="E52" s="66" t="s">
        <v>124</v>
      </c>
      <c r="F52" s="1110">
        <v>0</v>
      </c>
    </row>
    <row r="53" spans="1:6" ht="12" customHeight="1">
      <c r="A53" s="288">
        <v>9</v>
      </c>
      <c r="B53" s="288">
        <v>5</v>
      </c>
      <c r="C53" s="288">
        <v>13</v>
      </c>
      <c r="D53" s="1710"/>
      <c r="E53" s="66" t="s">
        <v>123</v>
      </c>
      <c r="F53" s="1109">
        <v>3</v>
      </c>
    </row>
    <row r="54" spans="1:6" ht="12" customHeight="1">
      <c r="D54" s="1711"/>
      <c r="E54" s="66" t="s">
        <v>62</v>
      </c>
      <c r="F54" s="1108">
        <v>0</v>
      </c>
    </row>
    <row r="55" spans="1:6">
      <c r="E55" s="269" t="s">
        <v>6</v>
      </c>
      <c r="F55" s="1107">
        <f>SUM(F8+F15+F25+F29+F32+F37+F43+F46+F51)</f>
        <v>378</v>
      </c>
    </row>
    <row r="56" spans="1:6" ht="10.5" customHeight="1">
      <c r="D56" s="377"/>
      <c r="E56" s="377" t="s">
        <v>855</v>
      </c>
    </row>
    <row r="57" spans="1:6" ht="10.5" customHeight="1">
      <c r="E57" s="377"/>
    </row>
  </sheetData>
  <mergeCells count="12">
    <mergeCell ref="D51:D54"/>
    <mergeCell ref="D2:F2"/>
    <mergeCell ref="D3:F3"/>
    <mergeCell ref="D37:D42"/>
    <mergeCell ref="D43:D45"/>
    <mergeCell ref="D46:D50"/>
    <mergeCell ref="D32:D36"/>
    <mergeCell ref="D15:D24"/>
    <mergeCell ref="D5:D7"/>
    <mergeCell ref="D8:D14"/>
    <mergeCell ref="D25:D28"/>
    <mergeCell ref="D29:D31"/>
  </mergeCells>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A9E00-718D-48FF-9A75-22939FA4610B}">
  <dimension ref="A2:AI403"/>
  <sheetViews>
    <sheetView view="pageBreakPreview" zoomScaleNormal="115" zoomScaleSheetLayoutView="100" workbookViewId="0">
      <selection activeCell="R40" sqref="R40"/>
    </sheetView>
  </sheetViews>
  <sheetFormatPr baseColWidth="10" defaultRowHeight="12.75"/>
  <cols>
    <col min="1" max="1" width="1.7109375" style="2005" customWidth="1"/>
    <col min="2" max="2" width="2.140625" style="2005" customWidth="1"/>
    <col min="3" max="3" width="2.28515625" style="2005" customWidth="1"/>
    <col min="4" max="4" width="2.140625" style="2004" customWidth="1"/>
    <col min="5" max="5" width="6.7109375" style="2001" customWidth="1"/>
    <col min="6" max="6" width="1.5703125" style="2001" customWidth="1"/>
    <col min="7" max="7" width="58.28515625" style="2001" customWidth="1"/>
    <col min="8" max="10" width="4.7109375" style="2002" customWidth="1"/>
    <col min="11" max="11" width="1" style="2003" customWidth="1"/>
    <col min="12" max="14" width="4.7109375" style="2002" customWidth="1"/>
    <col min="15" max="16" width="11.42578125" style="2001"/>
    <col min="17" max="17" width="4.7109375" style="2001" customWidth="1"/>
    <col min="18" max="18" width="5" style="2001" customWidth="1"/>
    <col min="19" max="19" width="2.28515625" style="2001" customWidth="1"/>
    <col min="20" max="20" width="26" style="2001" customWidth="1"/>
    <col min="21" max="21" width="8" style="2001" customWidth="1"/>
    <col min="22" max="22" width="1" style="2001" customWidth="1"/>
    <col min="23" max="23" width="6.7109375" style="2001" customWidth="1"/>
    <col min="24" max="24" width="1" style="2001" customWidth="1"/>
    <col min="25" max="25" width="6.7109375" style="2001" customWidth="1"/>
    <col min="26" max="26" width="1" style="2001" customWidth="1"/>
    <col min="27" max="27" width="6.7109375" style="2001" customWidth="1"/>
    <col min="28" max="28" width="1" style="2001" customWidth="1"/>
    <col min="29" max="29" width="6.7109375" style="2001" customWidth="1"/>
    <col min="30" max="30" width="1" style="2001" customWidth="1"/>
    <col min="31" max="31" width="6.7109375" style="2001" customWidth="1"/>
    <col min="32" max="32" width="1" style="2001" customWidth="1"/>
    <col min="33" max="34" width="6.7109375" style="2001" customWidth="1"/>
    <col min="35" max="16384" width="11.42578125" style="2001"/>
  </cols>
  <sheetData>
    <row r="2" spans="2:35" ht="12.75" customHeight="1">
      <c r="E2" s="2085" t="s">
        <v>1157</v>
      </c>
      <c r="F2" s="2085"/>
      <c r="G2" s="2085"/>
      <c r="H2" s="2085"/>
      <c r="I2" s="2085"/>
      <c r="J2" s="2085"/>
      <c r="K2" s="2085"/>
      <c r="L2" s="2085"/>
      <c r="M2" s="2085"/>
      <c r="N2" s="2085"/>
      <c r="O2" s="2047"/>
      <c r="R2" s="2085"/>
      <c r="S2" s="2085"/>
      <c r="T2" s="2085"/>
      <c r="U2" s="2085"/>
      <c r="V2" s="2085"/>
      <c r="W2" s="2085"/>
      <c r="X2" s="2085"/>
      <c r="Y2" s="2085"/>
      <c r="Z2" s="2085"/>
      <c r="AA2" s="2085"/>
      <c r="AB2" s="2085"/>
      <c r="AC2" s="2085"/>
      <c r="AD2" s="2085"/>
      <c r="AE2" s="2085"/>
      <c r="AF2" s="2085"/>
    </row>
    <row r="3" spans="2:35" ht="12.75" customHeight="1">
      <c r="B3" s="2084"/>
      <c r="C3" s="2084"/>
      <c r="D3" s="2086"/>
      <c r="E3" s="2085" t="s">
        <v>74</v>
      </c>
      <c r="F3" s="2085"/>
      <c r="G3" s="2085"/>
      <c r="H3" s="2085"/>
      <c r="I3" s="2085"/>
      <c r="J3" s="2085"/>
      <c r="K3" s="2085"/>
      <c r="L3" s="2085"/>
      <c r="M3" s="2085"/>
      <c r="N3" s="2085"/>
      <c r="O3" s="2047"/>
      <c r="P3" s="2084"/>
      <c r="Q3" s="2084"/>
      <c r="R3" s="2083"/>
      <c r="AH3" s="2082"/>
      <c r="AI3" s="2082"/>
    </row>
    <row r="4" spans="2:35" ht="3" customHeight="1">
      <c r="F4" s="2006"/>
      <c r="G4" s="2006"/>
      <c r="H4" s="2007"/>
      <c r="I4" s="2007"/>
      <c r="J4" s="2007"/>
      <c r="K4" s="2081"/>
      <c r="L4" s="2080"/>
      <c r="M4" s="2080"/>
      <c r="N4" s="2080"/>
      <c r="O4" s="2047"/>
      <c r="R4" s="2006"/>
    </row>
    <row r="5" spans="2:35" ht="12" customHeight="1">
      <c r="E5" s="2079"/>
      <c r="F5" s="2006"/>
      <c r="G5" s="2068"/>
      <c r="H5" s="2078"/>
      <c r="I5" s="2078"/>
      <c r="J5" s="2078"/>
      <c r="K5" s="2077"/>
      <c r="L5" s="2076"/>
      <c r="M5" s="2076"/>
      <c r="N5" s="2076"/>
      <c r="O5" s="2047"/>
      <c r="R5" s="2006"/>
    </row>
    <row r="6" spans="2:35" ht="12" customHeight="1">
      <c r="B6" s="2009"/>
      <c r="C6" s="2009"/>
      <c r="D6" s="2008"/>
      <c r="E6" s="2075" t="s">
        <v>32</v>
      </c>
      <c r="F6" s="2074"/>
      <c r="G6" s="2073"/>
      <c r="H6" s="2072" t="s">
        <v>1156</v>
      </c>
      <c r="I6" s="2072"/>
      <c r="J6" s="2072"/>
      <c r="K6" s="2072"/>
      <c r="L6" s="2072"/>
      <c r="M6" s="2072"/>
      <c r="N6" s="2071"/>
      <c r="O6" s="2063"/>
      <c r="P6" s="2009"/>
    </row>
    <row r="7" spans="2:35" ht="12" customHeight="1">
      <c r="B7" s="2009"/>
      <c r="C7" s="2009"/>
      <c r="D7" s="2008"/>
      <c r="E7" s="2070"/>
      <c r="F7" s="2069" t="s">
        <v>1155</v>
      </c>
      <c r="G7" s="2068"/>
      <c r="H7" s="2067" t="s">
        <v>1154</v>
      </c>
      <c r="I7" s="2067"/>
      <c r="J7" s="2067"/>
      <c r="K7" s="2066"/>
      <c r="L7" s="2065" t="s">
        <v>1153</v>
      </c>
      <c r="M7" s="2065"/>
      <c r="N7" s="2064"/>
      <c r="O7" s="2063"/>
      <c r="P7" s="2009"/>
    </row>
    <row r="8" spans="2:35" ht="12" customHeight="1">
      <c r="E8" s="2062"/>
      <c r="F8" s="2061"/>
      <c r="G8" s="2060"/>
      <c r="H8" s="2058" t="s">
        <v>29</v>
      </c>
      <c r="I8" s="2058" t="s">
        <v>30</v>
      </c>
      <c r="J8" s="2058" t="s">
        <v>6</v>
      </c>
      <c r="K8" s="2059"/>
      <c r="L8" s="2058" t="s">
        <v>29</v>
      </c>
      <c r="M8" s="2058" t="s">
        <v>30</v>
      </c>
      <c r="N8" s="2057" t="s">
        <v>6</v>
      </c>
      <c r="O8" s="2047"/>
    </row>
    <row r="9" spans="2:35">
      <c r="E9" s="2038">
        <v>1401</v>
      </c>
      <c r="F9" s="2056" t="s">
        <v>12</v>
      </c>
      <c r="G9" s="2055"/>
      <c r="H9" s="2054">
        <f>SUM(H10:H15)</f>
        <v>95</v>
      </c>
      <c r="I9" s="2054">
        <f>SUM(I10:I15)</f>
        <v>73</v>
      </c>
      <c r="J9" s="2054">
        <f>SUM(H9:I9)</f>
        <v>168</v>
      </c>
      <c r="K9" s="2053"/>
      <c r="L9" s="2052">
        <f>SUM(L10:L15)</f>
        <v>66</v>
      </c>
      <c r="M9" s="2052">
        <f>SUM(M10:M15)</f>
        <v>44</v>
      </c>
      <c r="N9" s="2031">
        <f>SUM(L9:M9)</f>
        <v>110</v>
      </c>
      <c r="O9" s="2047"/>
    </row>
    <row r="10" spans="2:35" ht="12" customHeight="1">
      <c r="E10" s="2037"/>
      <c r="F10" s="2051" t="s">
        <v>13</v>
      </c>
      <c r="G10" s="2050"/>
      <c r="H10" s="2020">
        <v>0</v>
      </c>
      <c r="I10" s="2020">
        <v>23</v>
      </c>
      <c r="J10" s="2020">
        <f>SUM(H10:I10)</f>
        <v>23</v>
      </c>
      <c r="K10" s="2020"/>
      <c r="L10" s="2014">
        <v>0</v>
      </c>
      <c r="M10" s="2014">
        <v>18</v>
      </c>
      <c r="N10" s="2049">
        <f>SUM(L10:M10)</f>
        <v>18</v>
      </c>
      <c r="O10" s="2047"/>
      <c r="P10" s="2047"/>
    </row>
    <row r="11" spans="2:35" ht="12" customHeight="1">
      <c r="E11" s="2037"/>
      <c r="F11" s="2036" t="s">
        <v>14</v>
      </c>
      <c r="G11" s="2030"/>
      <c r="H11" s="2014">
        <v>60</v>
      </c>
      <c r="I11" s="2014">
        <v>12</v>
      </c>
      <c r="J11" s="2014">
        <f>SUM(H11:I11)</f>
        <v>72</v>
      </c>
      <c r="K11" s="2014"/>
      <c r="L11" s="2014">
        <v>48</v>
      </c>
      <c r="M11" s="2014">
        <v>10</v>
      </c>
      <c r="N11" s="2018">
        <f>SUM(L11:M11)</f>
        <v>58</v>
      </c>
      <c r="O11" s="2047"/>
      <c r="P11" s="2047"/>
    </row>
    <row r="12" spans="2:35" ht="12" customHeight="1">
      <c r="E12" s="2037"/>
      <c r="F12" s="2036" t="s">
        <v>15</v>
      </c>
      <c r="G12" s="2030"/>
      <c r="H12" s="2014">
        <v>0</v>
      </c>
      <c r="I12" s="2014">
        <v>3</v>
      </c>
      <c r="J12" s="2014">
        <f>SUM(H12:I12)</f>
        <v>3</v>
      </c>
      <c r="K12" s="2014"/>
      <c r="L12" s="2014">
        <v>0</v>
      </c>
      <c r="M12" s="2014">
        <v>5</v>
      </c>
      <c r="N12" s="2018">
        <f>SUM(L12:M12)</f>
        <v>5</v>
      </c>
      <c r="O12" s="2047"/>
      <c r="P12" s="2047"/>
    </row>
    <row r="13" spans="2:35" ht="12" customHeight="1">
      <c r="E13" s="2037"/>
      <c r="F13" s="2036" t="s">
        <v>36</v>
      </c>
      <c r="G13" s="2030"/>
      <c r="H13" s="2014">
        <v>3</v>
      </c>
      <c r="I13" s="2014">
        <v>19</v>
      </c>
      <c r="J13" s="2014">
        <f>SUM(H13:I13)</f>
        <v>22</v>
      </c>
      <c r="K13" s="2014"/>
      <c r="L13" s="2014">
        <v>8</v>
      </c>
      <c r="M13" s="2014">
        <v>9</v>
      </c>
      <c r="N13" s="2018">
        <f>SUM(L13:M13)</f>
        <v>17</v>
      </c>
      <c r="O13" s="2047"/>
      <c r="P13" s="2047"/>
    </row>
    <row r="14" spans="2:35" ht="12" customHeight="1">
      <c r="E14" s="2037"/>
      <c r="F14" s="2036" t="s">
        <v>37</v>
      </c>
      <c r="G14" s="2030"/>
      <c r="H14" s="2014">
        <v>30</v>
      </c>
      <c r="I14" s="2014">
        <v>4</v>
      </c>
      <c r="J14" s="2014">
        <f>SUM(H14:I14)</f>
        <v>34</v>
      </c>
      <c r="K14" s="2014"/>
      <c r="L14" s="2014">
        <v>6</v>
      </c>
      <c r="M14" s="2014">
        <v>2</v>
      </c>
      <c r="N14" s="2018">
        <f>SUM(L14:M14)</f>
        <v>8</v>
      </c>
      <c r="O14" s="2047"/>
      <c r="P14" s="2047"/>
    </row>
    <row r="15" spans="2:35" ht="12" customHeight="1">
      <c r="E15" s="2037"/>
      <c r="F15" s="2036" t="s">
        <v>72</v>
      </c>
      <c r="G15" s="2030"/>
      <c r="H15" s="2014">
        <v>2</v>
      </c>
      <c r="I15" s="2014">
        <v>12</v>
      </c>
      <c r="J15" s="2014">
        <f>SUM(H15:I15)</f>
        <v>14</v>
      </c>
      <c r="K15" s="2014"/>
      <c r="L15" s="2014">
        <v>4</v>
      </c>
      <c r="M15" s="2014">
        <v>0</v>
      </c>
      <c r="N15" s="2018">
        <f>SUM(L15:M15)</f>
        <v>4</v>
      </c>
      <c r="O15" s="2047"/>
      <c r="P15" s="2047"/>
    </row>
    <row r="16" spans="2:35">
      <c r="E16" s="2038">
        <v>1402</v>
      </c>
      <c r="F16" s="2035" t="s">
        <v>16</v>
      </c>
      <c r="G16" s="2027"/>
      <c r="H16" s="2025">
        <f>SUM(H17:H24)</f>
        <v>296</v>
      </c>
      <c r="I16" s="2025">
        <f>SUM(I17:I24)</f>
        <v>203</v>
      </c>
      <c r="J16" s="2026">
        <f>SUM(H16:I16)</f>
        <v>499</v>
      </c>
      <c r="K16" s="2025"/>
      <c r="L16" s="2025">
        <f>SUM(L17:L24)</f>
        <v>190</v>
      </c>
      <c r="M16" s="2025">
        <f>SUM(M17:M24)</f>
        <v>106</v>
      </c>
      <c r="N16" s="2024">
        <f>SUM(L16:M16)</f>
        <v>296</v>
      </c>
      <c r="O16" s="2047"/>
      <c r="P16" s="2047"/>
    </row>
    <row r="17" spans="5:16" ht="12" customHeight="1">
      <c r="E17" s="2037"/>
      <c r="F17" s="2036" t="s">
        <v>96</v>
      </c>
      <c r="G17" s="2030"/>
      <c r="H17" s="2014">
        <v>109</v>
      </c>
      <c r="I17" s="2014">
        <v>57</v>
      </c>
      <c r="J17" s="2020">
        <f>SUM(H17:I17)</f>
        <v>166</v>
      </c>
      <c r="K17" s="2014"/>
      <c r="L17" s="2014">
        <v>69</v>
      </c>
      <c r="M17" s="2014">
        <v>0</v>
      </c>
      <c r="N17" s="2018">
        <f>SUM(L17:M17)</f>
        <v>69</v>
      </c>
      <c r="O17" s="2047"/>
      <c r="P17" s="2047"/>
    </row>
    <row r="18" spans="5:16" ht="12" customHeight="1">
      <c r="E18" s="2037"/>
      <c r="F18" s="2036" t="s">
        <v>116</v>
      </c>
      <c r="G18" s="2030"/>
      <c r="H18" s="2014">
        <v>63</v>
      </c>
      <c r="I18" s="2014">
        <v>34</v>
      </c>
      <c r="J18" s="2014">
        <f>SUM(H18:I18)</f>
        <v>97</v>
      </c>
      <c r="K18" s="2014"/>
      <c r="L18" s="2014">
        <v>63</v>
      </c>
      <c r="M18" s="2014">
        <v>34</v>
      </c>
      <c r="N18" s="2018">
        <f>SUM(L18:M18)</f>
        <v>97</v>
      </c>
      <c r="O18" s="2047"/>
      <c r="P18" s="2047"/>
    </row>
    <row r="19" spans="5:16" ht="12" customHeight="1">
      <c r="E19" s="2037"/>
      <c r="F19" s="2036" t="s">
        <v>70</v>
      </c>
      <c r="G19" s="2030"/>
      <c r="H19" s="2014">
        <v>27</v>
      </c>
      <c r="I19" s="2014">
        <v>40</v>
      </c>
      <c r="J19" s="2014">
        <f>SUM(H19:I19)</f>
        <v>67</v>
      </c>
      <c r="K19" s="2014"/>
      <c r="L19" s="2014">
        <v>7</v>
      </c>
      <c r="M19" s="2014">
        <v>16</v>
      </c>
      <c r="N19" s="2018">
        <f>SUM(L19:M19)</f>
        <v>23</v>
      </c>
      <c r="O19" s="2047"/>
      <c r="P19" s="2047"/>
    </row>
    <row r="20" spans="5:16" ht="12" customHeight="1">
      <c r="E20" s="2037"/>
      <c r="F20" s="2036" t="s">
        <v>129</v>
      </c>
      <c r="G20" s="2030"/>
      <c r="H20" s="2014">
        <v>32</v>
      </c>
      <c r="I20" s="2014">
        <v>22</v>
      </c>
      <c r="J20" s="2014">
        <f>SUM(H20:I20)</f>
        <v>54</v>
      </c>
      <c r="K20" s="2014"/>
      <c r="L20" s="2014">
        <v>12</v>
      </c>
      <c r="M20" s="2014">
        <v>8</v>
      </c>
      <c r="N20" s="2018">
        <f>SUM(L20:M20)</f>
        <v>20</v>
      </c>
      <c r="O20" s="2047"/>
      <c r="P20" s="2047"/>
    </row>
    <row r="21" spans="5:16" ht="12" customHeight="1">
      <c r="E21" s="2037"/>
      <c r="F21" s="2036" t="s">
        <v>128</v>
      </c>
      <c r="G21" s="2030"/>
      <c r="H21" s="2014">
        <v>33</v>
      </c>
      <c r="I21" s="2014">
        <v>22</v>
      </c>
      <c r="J21" s="2014">
        <f>SUM(H21:I21)</f>
        <v>55</v>
      </c>
      <c r="K21" s="2014"/>
      <c r="L21" s="2014">
        <v>14</v>
      </c>
      <c r="M21" s="2014">
        <v>17</v>
      </c>
      <c r="N21" s="2018">
        <f>SUM(L21:M21)</f>
        <v>31</v>
      </c>
      <c r="O21" s="2047"/>
      <c r="P21" s="2047"/>
    </row>
    <row r="22" spans="5:16" ht="12" customHeight="1">
      <c r="E22" s="2037"/>
      <c r="F22" s="2036" t="s">
        <v>65</v>
      </c>
      <c r="G22" s="2030"/>
      <c r="H22" s="2014">
        <v>10</v>
      </c>
      <c r="I22" s="2014">
        <v>11</v>
      </c>
      <c r="J22" s="2014">
        <f>SUM(H22:I22)</f>
        <v>21</v>
      </c>
      <c r="K22" s="2014"/>
      <c r="L22" s="2014">
        <v>5</v>
      </c>
      <c r="M22" s="2014">
        <v>5</v>
      </c>
      <c r="N22" s="2018">
        <f>SUM(L22:M22)</f>
        <v>10</v>
      </c>
      <c r="O22" s="2047"/>
      <c r="P22" s="2047"/>
    </row>
    <row r="23" spans="5:16" ht="12" customHeight="1">
      <c r="E23" s="2037"/>
      <c r="F23" s="2036" t="s">
        <v>127</v>
      </c>
      <c r="G23" s="2030"/>
      <c r="H23" s="2014">
        <v>17</v>
      </c>
      <c r="I23" s="2014">
        <v>14</v>
      </c>
      <c r="J23" s="2014">
        <f>SUM(H23:I23)</f>
        <v>31</v>
      </c>
      <c r="K23" s="2014"/>
      <c r="L23" s="2014">
        <v>15</v>
      </c>
      <c r="M23" s="2014">
        <v>13</v>
      </c>
      <c r="N23" s="2018">
        <f>SUM(L23:M23)</f>
        <v>28</v>
      </c>
      <c r="O23" s="2047"/>
      <c r="P23" s="2047"/>
    </row>
    <row r="24" spans="5:16" ht="12" customHeight="1">
      <c r="E24" s="2048"/>
      <c r="F24" s="2036" t="s">
        <v>38</v>
      </c>
      <c r="G24" s="2030"/>
      <c r="H24" s="2014">
        <v>5</v>
      </c>
      <c r="I24" s="2014">
        <v>3</v>
      </c>
      <c r="J24" s="2014">
        <f>SUM(H24:I24)</f>
        <v>8</v>
      </c>
      <c r="K24" s="2014"/>
      <c r="L24" s="2014">
        <v>5</v>
      </c>
      <c r="M24" s="2014">
        <v>13</v>
      </c>
      <c r="N24" s="2018">
        <f>SUM(L24:M24)</f>
        <v>18</v>
      </c>
      <c r="O24" s="2047"/>
      <c r="P24" s="2047"/>
    </row>
    <row r="25" spans="5:16">
      <c r="E25" s="2038">
        <v>1403</v>
      </c>
      <c r="F25" s="2035" t="s">
        <v>17</v>
      </c>
      <c r="G25" s="2027"/>
      <c r="H25" s="2025">
        <f>SUM(H26:H28)</f>
        <v>26</v>
      </c>
      <c r="I25" s="2025">
        <f>SUM(I26:I28)</f>
        <v>105</v>
      </c>
      <c r="J25" s="2026">
        <f>SUM(H25:I25)</f>
        <v>131</v>
      </c>
      <c r="K25" s="2025"/>
      <c r="L25" s="2025">
        <f>SUM(L26:L28)</f>
        <v>18</v>
      </c>
      <c r="M25" s="2025">
        <f>SUM(M26:M28)</f>
        <v>60</v>
      </c>
      <c r="N25" s="2024">
        <f>SUM(L25:M25)</f>
        <v>78</v>
      </c>
      <c r="O25" s="2047"/>
      <c r="P25" s="2047"/>
    </row>
    <row r="26" spans="5:16" ht="12" customHeight="1">
      <c r="E26" s="2037"/>
      <c r="F26" s="2036" t="s">
        <v>39</v>
      </c>
      <c r="G26" s="2030"/>
      <c r="H26" s="2014">
        <v>14</v>
      </c>
      <c r="I26" s="2014">
        <v>55</v>
      </c>
      <c r="J26" s="2020">
        <f>SUM(H26:I26)</f>
        <v>69</v>
      </c>
      <c r="K26" s="2014"/>
      <c r="L26" s="2014">
        <v>12</v>
      </c>
      <c r="M26" s="2014">
        <v>47</v>
      </c>
      <c r="N26" s="2018">
        <f>SUM(L26:M26)</f>
        <v>59</v>
      </c>
      <c r="O26" s="2047"/>
      <c r="P26" s="2047"/>
    </row>
    <row r="27" spans="5:16" ht="12" customHeight="1">
      <c r="E27" s="2037"/>
      <c r="F27" s="2036" t="s">
        <v>18</v>
      </c>
      <c r="G27" s="2030"/>
      <c r="H27" s="2014">
        <v>4</v>
      </c>
      <c r="I27" s="2014">
        <v>14</v>
      </c>
      <c r="J27" s="2014">
        <f>SUM(H27:I27)</f>
        <v>18</v>
      </c>
      <c r="K27" s="2014"/>
      <c r="L27" s="2014">
        <v>3</v>
      </c>
      <c r="M27" s="2014">
        <v>13</v>
      </c>
      <c r="N27" s="2018">
        <f>SUM(L27:M27)</f>
        <v>16</v>
      </c>
      <c r="O27" s="2047"/>
      <c r="P27" s="2047"/>
    </row>
    <row r="28" spans="5:16" ht="12" customHeight="1">
      <c r="E28" s="2037"/>
      <c r="F28" s="2036" t="s">
        <v>19</v>
      </c>
      <c r="G28" s="2030"/>
      <c r="H28" s="2014">
        <v>8</v>
      </c>
      <c r="I28" s="2014">
        <v>36</v>
      </c>
      <c r="J28" s="2014">
        <f>SUM(H28:I28)</f>
        <v>44</v>
      </c>
      <c r="K28" s="2014"/>
      <c r="L28" s="2014">
        <v>3</v>
      </c>
      <c r="M28" s="2014">
        <v>0</v>
      </c>
      <c r="N28" s="2018">
        <f>SUM(L28:M28)</f>
        <v>3</v>
      </c>
      <c r="O28" s="2047"/>
      <c r="P28" s="2047"/>
    </row>
    <row r="29" spans="5:16">
      <c r="E29" s="2029">
        <v>1404</v>
      </c>
      <c r="F29" s="2035" t="s">
        <v>40</v>
      </c>
      <c r="G29" s="2027"/>
      <c r="H29" s="2025">
        <f>SUM(H30:H31)</f>
        <v>43</v>
      </c>
      <c r="I29" s="2025">
        <f>SUM(I30:I31)</f>
        <v>13</v>
      </c>
      <c r="J29" s="2026">
        <f>SUM(H29:I29)</f>
        <v>56</v>
      </c>
      <c r="K29" s="2025"/>
      <c r="L29" s="2025">
        <f>SUM(L30:L31)</f>
        <v>28</v>
      </c>
      <c r="M29" s="2025">
        <f>SUM(M30:M31)</f>
        <v>17</v>
      </c>
      <c r="N29" s="2024">
        <f>SUM(L29:M29)</f>
        <v>45</v>
      </c>
    </row>
    <row r="30" spans="5:16">
      <c r="E30" s="2023"/>
      <c r="F30" s="2036" t="s">
        <v>115</v>
      </c>
      <c r="G30" s="2030"/>
      <c r="H30" s="2014">
        <v>34</v>
      </c>
      <c r="I30" s="2014">
        <v>7</v>
      </c>
      <c r="J30" s="2020">
        <f>SUM(H30:I30)</f>
        <v>41</v>
      </c>
      <c r="K30" s="2014"/>
      <c r="L30" s="2045">
        <v>0</v>
      </c>
      <c r="M30" s="2045">
        <v>0</v>
      </c>
      <c r="N30" s="2046">
        <f>SUM(L30:M30)</f>
        <v>0</v>
      </c>
    </row>
    <row r="31" spans="5:16" ht="12.75" customHeight="1">
      <c r="E31" s="2023"/>
      <c r="F31" s="2036" t="s">
        <v>20</v>
      </c>
      <c r="G31" s="2030"/>
      <c r="H31" s="2014">
        <v>9</v>
      </c>
      <c r="I31" s="2014">
        <v>6</v>
      </c>
      <c r="J31" s="2015">
        <f>SUM(H31:I31)</f>
        <v>15</v>
      </c>
      <c r="K31" s="2014"/>
      <c r="L31" s="2045">
        <v>28</v>
      </c>
      <c r="M31" s="2045">
        <v>17</v>
      </c>
      <c r="N31" s="2044">
        <f>SUM(L31:M31)</f>
        <v>45</v>
      </c>
    </row>
    <row r="32" spans="5:16" ht="12.75" customHeight="1">
      <c r="E32" s="2038">
        <v>1405</v>
      </c>
      <c r="F32" s="2035" t="s">
        <v>21</v>
      </c>
      <c r="G32" s="2043"/>
      <c r="H32" s="2025">
        <f>SUM(H33:H36)</f>
        <v>126</v>
      </c>
      <c r="I32" s="2025">
        <f>SUM(I33:I36)</f>
        <v>27</v>
      </c>
      <c r="J32" s="2033">
        <f>SUM(H32:I32)</f>
        <v>153</v>
      </c>
      <c r="K32" s="2042"/>
      <c r="L32" s="2025">
        <f>SUM(L33:L36)</f>
        <v>23</v>
      </c>
      <c r="M32" s="2025">
        <f>SUM(M33:M36)</f>
        <v>34</v>
      </c>
      <c r="N32" s="2031">
        <f>SUM(L32:M32)</f>
        <v>57</v>
      </c>
    </row>
    <row r="33" spans="5:14" ht="12.75" customHeight="1">
      <c r="E33" s="2037"/>
      <c r="F33" s="2036" t="s">
        <v>24</v>
      </c>
      <c r="G33" s="2041"/>
      <c r="H33" s="2039">
        <v>15</v>
      </c>
      <c r="I33" s="2039">
        <v>20</v>
      </c>
      <c r="J33" s="2040">
        <f>SUM(H33:I33)</f>
        <v>35</v>
      </c>
      <c r="K33" s="2039"/>
      <c r="L33" s="2014">
        <v>10</v>
      </c>
      <c r="M33" s="2014">
        <v>19</v>
      </c>
      <c r="N33" s="2018">
        <f>SUM(L33:M33)</f>
        <v>29</v>
      </c>
    </row>
    <row r="34" spans="5:14" ht="12.75" customHeight="1">
      <c r="E34" s="2037"/>
      <c r="F34" s="2036" t="s">
        <v>22</v>
      </c>
      <c r="G34" s="2030"/>
      <c r="H34" s="2014">
        <v>83</v>
      </c>
      <c r="I34" s="2014">
        <v>3</v>
      </c>
      <c r="J34" s="2014">
        <f>SUM(H34:I34)</f>
        <v>86</v>
      </c>
      <c r="K34" s="2014"/>
      <c r="L34" s="2014">
        <v>10</v>
      </c>
      <c r="M34" s="2014">
        <v>6</v>
      </c>
      <c r="N34" s="2018">
        <f>SUM(L34:M34)</f>
        <v>16</v>
      </c>
    </row>
    <row r="35" spans="5:14" ht="12.75" customHeight="1">
      <c r="E35" s="2037"/>
      <c r="F35" s="2036" t="s">
        <v>114</v>
      </c>
      <c r="G35" s="2030"/>
      <c r="H35" s="2014">
        <v>19</v>
      </c>
      <c r="I35" s="2014">
        <v>0</v>
      </c>
      <c r="J35" s="2014">
        <f>SUM(H35:I35)</f>
        <v>19</v>
      </c>
      <c r="K35" s="2014"/>
      <c r="L35" s="2014">
        <v>3</v>
      </c>
      <c r="M35" s="2014">
        <v>9</v>
      </c>
      <c r="N35" s="2018">
        <f>SUM(L35:M35)</f>
        <v>12</v>
      </c>
    </row>
    <row r="36" spans="5:14" ht="12.75" customHeight="1">
      <c r="E36" s="2037"/>
      <c r="F36" s="2036" t="s">
        <v>58</v>
      </c>
      <c r="G36" s="2030"/>
      <c r="H36" s="2014">
        <v>9</v>
      </c>
      <c r="I36" s="2014">
        <v>4</v>
      </c>
      <c r="J36" s="2014">
        <f>SUM(H36:I36)</f>
        <v>13</v>
      </c>
      <c r="K36" s="2014"/>
      <c r="L36" s="2014">
        <v>0</v>
      </c>
      <c r="M36" s="2014">
        <v>0</v>
      </c>
      <c r="N36" s="2018">
        <f>SUM(L36:M36)</f>
        <v>0</v>
      </c>
    </row>
    <row r="37" spans="5:14" ht="12.75" customHeight="1">
      <c r="E37" s="2038">
        <v>1406</v>
      </c>
      <c r="F37" s="2035" t="s">
        <v>25</v>
      </c>
      <c r="G37" s="2027"/>
      <c r="H37" s="2025">
        <f>SUM(H38:H42)</f>
        <v>77</v>
      </c>
      <c r="I37" s="2025">
        <f>SUM(I38:I42)</f>
        <v>66</v>
      </c>
      <c r="J37" s="2026">
        <f>SUM(H37:I37)</f>
        <v>143</v>
      </c>
      <c r="K37" s="2025"/>
      <c r="L37" s="2025">
        <f>SUM(L38:L42)</f>
        <v>19</v>
      </c>
      <c r="M37" s="2025">
        <f>SUM(M38:M42)</f>
        <v>6</v>
      </c>
      <c r="N37" s="2024">
        <f>SUM(L37:M37)</f>
        <v>25</v>
      </c>
    </row>
    <row r="38" spans="5:14" ht="12.75" customHeight="1">
      <c r="E38" s="2037"/>
      <c r="F38" s="2036" t="s">
        <v>135</v>
      </c>
      <c r="G38" s="2030"/>
      <c r="H38" s="2014">
        <v>56</v>
      </c>
      <c r="I38" s="2014">
        <v>36</v>
      </c>
      <c r="J38" s="2020">
        <f>SUM(H38:I38)</f>
        <v>92</v>
      </c>
      <c r="K38" s="2014"/>
      <c r="L38" s="2014">
        <v>8</v>
      </c>
      <c r="M38" s="2014">
        <v>0</v>
      </c>
      <c r="N38" s="2018">
        <f>SUM(L38:M38)</f>
        <v>8</v>
      </c>
    </row>
    <row r="39" spans="5:14" ht="12.75" customHeight="1">
      <c r="E39" s="2037"/>
      <c r="F39" s="2036" t="s">
        <v>26</v>
      </c>
      <c r="G39" s="2030"/>
      <c r="H39" s="2014">
        <v>0</v>
      </c>
      <c r="I39" s="2014">
        <v>20</v>
      </c>
      <c r="J39" s="2014">
        <f>SUM(H39:I39)</f>
        <v>20</v>
      </c>
      <c r="K39" s="2014"/>
      <c r="L39" s="2014">
        <v>0</v>
      </c>
      <c r="M39" s="2014">
        <v>0</v>
      </c>
      <c r="N39" s="2018">
        <f>SUM(L39:M39)</f>
        <v>0</v>
      </c>
    </row>
    <row r="40" spans="5:14" ht="12.75" customHeight="1">
      <c r="E40" s="2037"/>
      <c r="F40" s="2030" t="s">
        <v>614</v>
      </c>
      <c r="H40" s="2014">
        <v>8</v>
      </c>
      <c r="I40" s="2014">
        <v>2</v>
      </c>
      <c r="J40" s="2014">
        <f>SUM(H40:I40)</f>
        <v>10</v>
      </c>
      <c r="K40" s="2014"/>
      <c r="L40" s="2014">
        <v>0</v>
      </c>
      <c r="M40" s="2014">
        <v>0</v>
      </c>
      <c r="N40" s="2018">
        <f>SUM(L40:M40)</f>
        <v>0</v>
      </c>
    </row>
    <row r="41" spans="5:14" ht="12.75" customHeight="1">
      <c r="E41" s="2037"/>
      <c r="F41" s="2036" t="s">
        <v>42</v>
      </c>
      <c r="G41" s="2030"/>
      <c r="H41" s="2014">
        <v>2</v>
      </c>
      <c r="I41" s="2014">
        <v>4</v>
      </c>
      <c r="J41" s="2014">
        <f>SUM(H41:I41)</f>
        <v>6</v>
      </c>
      <c r="K41" s="2014"/>
      <c r="L41" s="2014">
        <v>1</v>
      </c>
      <c r="M41" s="2014">
        <v>3</v>
      </c>
      <c r="N41" s="2018">
        <f>SUM(L41:M41)</f>
        <v>4</v>
      </c>
    </row>
    <row r="42" spans="5:14" ht="12.75" customHeight="1">
      <c r="E42" s="2037"/>
      <c r="F42" s="2036" t="s">
        <v>43</v>
      </c>
      <c r="G42" s="2030"/>
      <c r="H42" s="2014">
        <v>11</v>
      </c>
      <c r="I42" s="2014">
        <v>4</v>
      </c>
      <c r="J42" s="2014">
        <f>SUM(H42:I42)</f>
        <v>15</v>
      </c>
      <c r="K42" s="2014"/>
      <c r="L42" s="2014">
        <v>10</v>
      </c>
      <c r="M42" s="2014">
        <v>3</v>
      </c>
      <c r="N42" s="2018">
        <f>SUM(L42:M42)</f>
        <v>13</v>
      </c>
    </row>
    <row r="43" spans="5:14" ht="12.75" customHeight="1">
      <c r="E43" s="2029">
        <v>1407</v>
      </c>
      <c r="F43" s="2028" t="s">
        <v>27</v>
      </c>
      <c r="G43" s="2027"/>
      <c r="H43" s="2025">
        <f>SUM(H44:H45)</f>
        <v>18</v>
      </c>
      <c r="I43" s="2025">
        <f>SUM(I44:I45)</f>
        <v>17</v>
      </c>
      <c r="J43" s="2026">
        <f>SUM(H43:I43)</f>
        <v>35</v>
      </c>
      <c r="K43" s="2025"/>
      <c r="L43" s="2025">
        <f>SUM(L44:L45)</f>
        <v>2</v>
      </c>
      <c r="M43" s="2025">
        <f>SUM(M44:M45)</f>
        <v>5</v>
      </c>
      <c r="N43" s="2024">
        <f>SUM(L43:M43)</f>
        <v>7</v>
      </c>
    </row>
    <row r="44" spans="5:14" ht="12.75" customHeight="1">
      <c r="E44" s="2023"/>
      <c r="F44" s="697" t="s">
        <v>44</v>
      </c>
      <c r="G44" s="2030"/>
      <c r="H44" s="2014">
        <v>0</v>
      </c>
      <c r="I44" s="2014">
        <v>4</v>
      </c>
      <c r="J44" s="2020">
        <f>SUM(H44:I44)</f>
        <v>4</v>
      </c>
      <c r="K44" s="2014"/>
      <c r="L44" s="2014">
        <v>0</v>
      </c>
      <c r="M44" s="2014">
        <v>1</v>
      </c>
      <c r="N44" s="2018">
        <f>SUM(L44:M44)</f>
        <v>1</v>
      </c>
    </row>
    <row r="45" spans="5:14" ht="12.75" customHeight="1">
      <c r="E45" s="2023"/>
      <c r="F45" s="697" t="s">
        <v>61</v>
      </c>
      <c r="G45" s="2030"/>
      <c r="H45" s="2014">
        <v>18</v>
      </c>
      <c r="I45" s="2014">
        <v>13</v>
      </c>
      <c r="J45" s="2015">
        <f>SUM(H45:I45)</f>
        <v>31</v>
      </c>
      <c r="K45" s="2014"/>
      <c r="L45" s="2014">
        <v>2</v>
      </c>
      <c r="M45" s="2014">
        <v>4</v>
      </c>
      <c r="N45" s="2013">
        <f>SUM(L45:M45)</f>
        <v>6</v>
      </c>
    </row>
    <row r="46" spans="5:14" ht="12.75" customHeight="1">
      <c r="E46" s="2029">
        <v>1408</v>
      </c>
      <c r="F46" s="2035" t="s">
        <v>28</v>
      </c>
      <c r="G46" s="2034"/>
      <c r="H46" s="2025">
        <f>SUM(H47:H50)</f>
        <v>43</v>
      </c>
      <c r="I46" s="2025">
        <f>SUM(I47:I50)</f>
        <v>36</v>
      </c>
      <c r="J46" s="2033">
        <f>SUM(H46:I46)</f>
        <v>79</v>
      </c>
      <c r="K46" s="2032"/>
      <c r="L46" s="2025">
        <f>SUM(L47:L50)</f>
        <v>0</v>
      </c>
      <c r="M46" s="2025">
        <f>SUM(M47:M50)</f>
        <v>1</v>
      </c>
      <c r="N46" s="2031">
        <f>SUM(L46:M46)</f>
        <v>1</v>
      </c>
    </row>
    <row r="47" spans="5:14" ht="12.75" customHeight="1">
      <c r="E47" s="2023"/>
      <c r="F47" s="697" t="s">
        <v>23</v>
      </c>
      <c r="G47" s="2030"/>
      <c r="H47" s="2014">
        <v>0</v>
      </c>
      <c r="I47" s="2014">
        <v>16</v>
      </c>
      <c r="J47" s="2020">
        <f>SUM(H47:I47)</f>
        <v>16</v>
      </c>
      <c r="K47" s="2014"/>
      <c r="L47" s="2014">
        <v>0</v>
      </c>
      <c r="M47" s="2014">
        <v>1</v>
      </c>
      <c r="N47" s="2018">
        <f>SUM(L47:M47)</f>
        <v>1</v>
      </c>
    </row>
    <row r="48" spans="5:14" ht="12" customHeight="1">
      <c r="E48" s="2023"/>
      <c r="F48" s="697" t="s">
        <v>59</v>
      </c>
      <c r="G48" s="2030"/>
      <c r="H48" s="2014">
        <v>0</v>
      </c>
      <c r="I48" s="2014">
        <v>0</v>
      </c>
      <c r="J48" s="2014">
        <f>SUM(H48:I48)</f>
        <v>0</v>
      </c>
      <c r="K48" s="2014"/>
      <c r="L48" s="2014">
        <v>0</v>
      </c>
      <c r="M48" s="2014">
        <v>0</v>
      </c>
      <c r="N48" s="2018">
        <f>SUM(L48:M48)</f>
        <v>0</v>
      </c>
    </row>
    <row r="49" spans="1:14" ht="12" customHeight="1">
      <c r="E49" s="2023"/>
      <c r="F49" s="697" t="s">
        <v>45</v>
      </c>
      <c r="G49" s="2030"/>
      <c r="H49" s="2014">
        <v>29</v>
      </c>
      <c r="I49" s="2014">
        <v>16</v>
      </c>
      <c r="J49" s="2014">
        <f>SUM(H49:I49)</f>
        <v>45</v>
      </c>
      <c r="K49" s="2014"/>
      <c r="L49" s="2014">
        <v>0</v>
      </c>
      <c r="M49" s="2014">
        <v>0</v>
      </c>
      <c r="N49" s="2018">
        <f>SUM(L49:M49)</f>
        <v>0</v>
      </c>
    </row>
    <row r="50" spans="1:14">
      <c r="E50" s="2023"/>
      <c r="F50" s="697" t="s">
        <v>125</v>
      </c>
      <c r="G50" s="2030"/>
      <c r="H50" s="2014">
        <v>14</v>
      </c>
      <c r="I50" s="2014">
        <v>4</v>
      </c>
      <c r="J50" s="2014">
        <f>SUM(H50:I50)</f>
        <v>18</v>
      </c>
      <c r="K50" s="2014"/>
      <c r="L50" s="2014">
        <v>0</v>
      </c>
      <c r="M50" s="2014">
        <v>0</v>
      </c>
      <c r="N50" s="2018">
        <f>SUM(L50:M50)</f>
        <v>0</v>
      </c>
    </row>
    <row r="51" spans="1:14">
      <c r="E51" s="2029">
        <v>1624</v>
      </c>
      <c r="F51" s="2028" t="s">
        <v>56</v>
      </c>
      <c r="G51" s="2027"/>
      <c r="H51" s="2025">
        <f>SUM(H52:H53)</f>
        <v>2</v>
      </c>
      <c r="I51" s="2025">
        <f>SUM(I52:I53)</f>
        <v>0</v>
      </c>
      <c r="J51" s="2026">
        <f>SUM(H51:I51)</f>
        <v>2</v>
      </c>
      <c r="K51" s="2025"/>
      <c r="L51" s="2025">
        <f>SUM(L52:L53)</f>
        <v>0</v>
      </c>
      <c r="M51" s="2025">
        <f>SUM(M52:M53)</f>
        <v>0</v>
      </c>
      <c r="N51" s="2024">
        <f>SUM(L51:M51)</f>
        <v>0</v>
      </c>
    </row>
    <row r="52" spans="1:14" ht="12.75" customHeight="1">
      <c r="E52" s="2023"/>
      <c r="F52" s="697" t="s">
        <v>124</v>
      </c>
      <c r="G52" s="2022"/>
      <c r="H52" s="2021">
        <v>2</v>
      </c>
      <c r="I52" s="2021">
        <v>0</v>
      </c>
      <c r="J52" s="2020">
        <f>SUM(H52:I52)</f>
        <v>2</v>
      </c>
      <c r="K52" s="2019"/>
      <c r="L52" s="2014">
        <v>0</v>
      </c>
      <c r="M52" s="2014">
        <v>0</v>
      </c>
      <c r="N52" s="2018">
        <f>SUM(L52:M52)</f>
        <v>0</v>
      </c>
    </row>
    <row r="53" spans="1:14">
      <c r="E53" s="2017"/>
      <c r="F53" s="697" t="s">
        <v>62</v>
      </c>
      <c r="G53" s="2016"/>
      <c r="H53" s="2015">
        <v>0</v>
      </c>
      <c r="I53" s="2015">
        <v>0</v>
      </c>
      <c r="J53" s="2015">
        <f>SUM(H53:I53)</f>
        <v>0</v>
      </c>
      <c r="K53" s="2015"/>
      <c r="L53" s="2014">
        <v>0</v>
      </c>
      <c r="M53" s="2014">
        <v>0</v>
      </c>
      <c r="N53" s="2013">
        <f>SUM(L53:M53)</f>
        <v>0</v>
      </c>
    </row>
    <row r="54" spans="1:14">
      <c r="F54" s="2012" t="s">
        <v>6</v>
      </c>
      <c r="G54" s="2012"/>
      <c r="H54" s="2011">
        <f>SUM(H9+H16+H25+H29+H32+H37+H43+H46+H51)</f>
        <v>726</v>
      </c>
      <c r="I54" s="2011">
        <f>SUM(I9+I16+I25+I29+I32+I37+I43+I46+I51)</f>
        <v>540</v>
      </c>
      <c r="J54" s="2011">
        <f>SUM(J9+J16+J25+J29+J32+J37+J43+J46+J51)</f>
        <v>1266</v>
      </c>
      <c r="K54" s="2011"/>
      <c r="L54" s="2011">
        <f>SUM(L9+L16+L25+L29+L32+L37+L43+L46+L51)</f>
        <v>346</v>
      </c>
      <c r="M54" s="2011">
        <f>SUM(M9+M16+M25+M29+M32+M37+M43+M46+M51)</f>
        <v>273</v>
      </c>
      <c r="N54" s="2010">
        <f>SUM(N9+N16+N25+N29+N32+N37+N43+N46+N51)</f>
        <v>619</v>
      </c>
    </row>
    <row r="55" spans="1:14" s="2006" customFormat="1" ht="12" customHeight="1">
      <c r="A55" s="2009"/>
      <c r="B55" s="2009"/>
      <c r="C55" s="2009"/>
      <c r="D55" s="2008"/>
      <c r="F55" s="2006" t="s">
        <v>1152</v>
      </c>
      <c r="H55" s="2007"/>
      <c r="I55" s="2007"/>
      <c r="J55" s="2007"/>
      <c r="K55" s="2007"/>
      <c r="L55" s="2007"/>
      <c r="M55" s="2007"/>
      <c r="N55" s="2007"/>
    </row>
    <row r="56" spans="1:14" s="2006" customFormat="1" ht="12" customHeight="1">
      <c r="A56" s="2009"/>
      <c r="B56" s="2009"/>
      <c r="C56" s="2009"/>
      <c r="D56" s="2008"/>
      <c r="H56" s="2007"/>
      <c r="I56" s="2007"/>
      <c r="J56" s="2007"/>
      <c r="K56" s="2007"/>
      <c r="L56" s="2007"/>
      <c r="M56" s="2007"/>
      <c r="N56" s="2007"/>
    </row>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sheetData>
  <sheetProtection selectLockedCells="1" selectUnlockedCells="1"/>
  <mergeCells count="17">
    <mergeCell ref="E16:E23"/>
    <mergeCell ref="E46:E50"/>
    <mergeCell ref="E43:E45"/>
    <mergeCell ref="E51:E53"/>
    <mergeCell ref="F54:G54"/>
    <mergeCell ref="E9:E15"/>
    <mergeCell ref="E25:E28"/>
    <mergeCell ref="E29:E31"/>
    <mergeCell ref="E32:E36"/>
    <mergeCell ref="E37:E42"/>
    <mergeCell ref="E2:N2"/>
    <mergeCell ref="R2:AF2"/>
    <mergeCell ref="E3:N3"/>
    <mergeCell ref="E6:E8"/>
    <mergeCell ref="H6:N6"/>
    <mergeCell ref="H7:J7"/>
    <mergeCell ref="L7:N7"/>
  </mergeCells>
  <printOptions horizontalCentered="1"/>
  <pageMargins left="0.50972222222222219" right="0.42986111111111114" top="0.52013888888888893" bottom="0.94513888888888886" header="0.51180555555555551" footer="0.51180555555555551"/>
  <pageSetup scale="71" firstPageNumber="0" orientation="portrait" r:id="rId1"/>
  <headerFooter alignWithMargins="0">
    <oddFooter>&amp;C&amp;F</oddFooter>
  </headerFooter>
  <rowBreaks count="1" manualBreakCount="1">
    <brk id="7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C7280-422F-4B47-AE4B-F25453D7210F}">
  <dimension ref="A1:AA326"/>
  <sheetViews>
    <sheetView view="pageBreakPreview" topLeftCell="D1" zoomScaleNormal="115" zoomScaleSheetLayoutView="100" workbookViewId="0">
      <selection activeCell="L13" sqref="L13"/>
    </sheetView>
  </sheetViews>
  <sheetFormatPr baseColWidth="10" defaultRowHeight="12.75"/>
  <cols>
    <col min="1" max="2" width="4.42578125" style="62" hidden="1" customWidth="1"/>
    <col min="3" max="3" width="4.42578125" style="362" hidden="1" customWidth="1"/>
    <col min="4" max="4" width="68.7109375" style="62" customWidth="1"/>
    <col min="5" max="5" width="12.140625" style="262" customWidth="1"/>
    <col min="6" max="6" width="22.85546875" style="62" customWidth="1"/>
    <col min="7" max="8" width="11.42578125" style="62"/>
    <col min="9" max="9" width="4.7109375" style="62" customWidth="1"/>
    <col min="10" max="10" width="5" style="62" customWidth="1"/>
    <col min="11" max="11" width="2.28515625" style="62" customWidth="1"/>
    <col min="12" max="12" width="26" style="62" customWidth="1"/>
    <col min="13" max="13" width="8" style="62" customWidth="1"/>
    <col min="14" max="14" width="1" style="62" customWidth="1"/>
    <col min="15" max="15" width="6.7109375"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6" width="6.7109375" style="62" customWidth="1"/>
    <col min="27" max="16384" width="11.42578125" style="62"/>
  </cols>
  <sheetData>
    <row r="1" spans="2:27" ht="13.5" customHeight="1">
      <c r="F1" s="82"/>
      <c r="G1" s="82"/>
      <c r="H1" s="82"/>
    </row>
    <row r="2" spans="2:27" ht="3.75" customHeight="1">
      <c r="F2" s="82"/>
      <c r="G2" s="82"/>
      <c r="H2" s="82"/>
    </row>
    <row r="3" spans="2:27" ht="12.75" customHeight="1">
      <c r="D3" s="1708" t="s">
        <v>877</v>
      </c>
      <c r="E3" s="1708"/>
      <c r="F3" s="1708"/>
      <c r="G3" s="82"/>
      <c r="J3" s="1552"/>
      <c r="K3" s="1552"/>
      <c r="L3" s="1552"/>
      <c r="M3" s="1552"/>
      <c r="N3" s="1552"/>
      <c r="O3" s="1552"/>
      <c r="P3" s="1552"/>
      <c r="Q3" s="1552"/>
      <c r="R3" s="1552"/>
      <c r="S3" s="1552"/>
      <c r="T3" s="1552"/>
      <c r="U3" s="1552"/>
      <c r="V3" s="1552"/>
      <c r="W3" s="1552"/>
      <c r="X3" s="1552"/>
    </row>
    <row r="4" spans="2:27" ht="12.75" customHeight="1">
      <c r="B4" s="107"/>
      <c r="C4" s="400"/>
      <c r="D4" s="1708">
        <v>2016</v>
      </c>
      <c r="E4" s="1708"/>
      <c r="F4" s="1708"/>
      <c r="G4" s="82"/>
      <c r="H4" s="107"/>
      <c r="I4" s="107"/>
      <c r="J4" s="106"/>
      <c r="Z4" s="105"/>
      <c r="AA4" s="105"/>
    </row>
    <row r="5" spans="2:27" ht="3" customHeight="1">
      <c r="D5" s="163"/>
      <c r="E5" s="1071"/>
      <c r="F5" s="163"/>
      <c r="G5" s="82"/>
      <c r="J5" s="98"/>
    </row>
    <row r="6" spans="2:27" ht="12.75" customHeight="1">
      <c r="D6" s="310"/>
      <c r="E6" s="1714" t="s">
        <v>876</v>
      </c>
      <c r="F6" s="519"/>
      <c r="G6" s="82"/>
      <c r="J6" s="98"/>
    </row>
    <row r="7" spans="2:27" ht="21" customHeight="1">
      <c r="B7" s="91"/>
      <c r="C7" s="365"/>
      <c r="D7" s="156" t="s">
        <v>875</v>
      </c>
      <c r="E7" s="1715"/>
      <c r="F7" s="671" t="s">
        <v>874</v>
      </c>
      <c r="G7" s="82"/>
      <c r="H7" s="91"/>
    </row>
    <row r="8" spans="2:27" ht="6.75" customHeight="1">
      <c r="D8" s="163"/>
      <c r="E8" s="301"/>
      <c r="F8" s="423"/>
      <c r="G8" s="82"/>
    </row>
    <row r="9" spans="2:27" ht="12" customHeight="1">
      <c r="D9" s="98" t="s">
        <v>873</v>
      </c>
      <c r="E9" s="91">
        <v>1</v>
      </c>
      <c r="F9" s="1105">
        <v>400000</v>
      </c>
    </row>
    <row r="10" spans="2:27" ht="12" customHeight="1">
      <c r="D10" s="98" t="s">
        <v>872</v>
      </c>
      <c r="E10" s="91">
        <v>1</v>
      </c>
      <c r="F10" s="1105">
        <v>100000</v>
      </c>
    </row>
    <row r="11" spans="2:27" ht="12" customHeight="1">
      <c r="D11" s="98" t="s">
        <v>871</v>
      </c>
      <c r="E11" s="91">
        <v>1</v>
      </c>
      <c r="F11" s="1105">
        <v>263200</v>
      </c>
    </row>
    <row r="12" spans="2:27" ht="12" customHeight="1">
      <c r="D12" s="1059" t="s">
        <v>870</v>
      </c>
      <c r="E12" s="910">
        <v>1</v>
      </c>
      <c r="F12" s="1106">
        <v>20000</v>
      </c>
    </row>
    <row r="13" spans="2:27" ht="23.25" customHeight="1">
      <c r="D13" s="1059" t="s">
        <v>869</v>
      </c>
      <c r="E13" s="910">
        <v>1</v>
      </c>
      <c r="F13" s="1106">
        <v>100000</v>
      </c>
    </row>
    <row r="14" spans="2:27" ht="12" customHeight="1">
      <c r="D14" s="98" t="s">
        <v>868</v>
      </c>
      <c r="E14" s="91">
        <v>4</v>
      </c>
      <c r="F14" s="1105">
        <v>7742400</v>
      </c>
    </row>
    <row r="15" spans="2:27" ht="12" customHeight="1">
      <c r="D15" s="98" t="s">
        <v>867</v>
      </c>
      <c r="E15" s="91">
        <v>2</v>
      </c>
      <c r="F15" s="1105">
        <v>920000</v>
      </c>
    </row>
    <row r="16" spans="2:27" ht="12" customHeight="1">
      <c r="D16" s="98" t="s">
        <v>866</v>
      </c>
      <c r="E16" s="91">
        <v>1</v>
      </c>
      <c r="F16" s="1105">
        <v>4169000</v>
      </c>
    </row>
    <row r="17" spans="1:8" ht="12" customHeight="1">
      <c r="D17" s="98" t="s">
        <v>865</v>
      </c>
      <c r="E17" s="91">
        <v>1</v>
      </c>
      <c r="F17" s="1105">
        <v>50000</v>
      </c>
    </row>
    <row r="18" spans="1:8" ht="12" customHeight="1">
      <c r="D18" s="98" t="s">
        <v>864</v>
      </c>
      <c r="E18" s="91">
        <v>1</v>
      </c>
      <c r="F18" s="1105">
        <v>1066666.7</v>
      </c>
    </row>
    <row r="19" spans="1:8" ht="12" customHeight="1">
      <c r="D19" s="98" t="s">
        <v>863</v>
      </c>
      <c r="E19" s="91">
        <v>1</v>
      </c>
      <c r="F19" s="1105">
        <v>100000</v>
      </c>
    </row>
    <row r="20" spans="1:8" ht="12" customHeight="1">
      <c r="D20" s="98" t="s">
        <v>862</v>
      </c>
      <c r="E20" s="91">
        <v>1</v>
      </c>
      <c r="F20" s="1105">
        <v>1000</v>
      </c>
    </row>
    <row r="21" spans="1:8" ht="12" customHeight="1">
      <c r="D21" s="98" t="s">
        <v>861</v>
      </c>
      <c r="E21" s="91">
        <v>1</v>
      </c>
      <c r="F21" s="1105">
        <v>25000</v>
      </c>
    </row>
    <row r="22" spans="1:8" ht="12" customHeight="1">
      <c r="D22" s="98" t="s">
        <v>860</v>
      </c>
      <c r="E22" s="91">
        <v>1</v>
      </c>
      <c r="F22" s="1105">
        <v>2000</v>
      </c>
    </row>
    <row r="23" spans="1:8" ht="12" customHeight="1">
      <c r="D23" s="98" t="s">
        <v>859</v>
      </c>
      <c r="E23" s="91">
        <v>20</v>
      </c>
      <c r="F23" s="1105">
        <v>7068543</v>
      </c>
    </row>
    <row r="24" spans="1:8" ht="12" customHeight="1">
      <c r="D24" s="98" t="s">
        <v>858</v>
      </c>
      <c r="E24" s="91">
        <v>1</v>
      </c>
      <c r="F24" s="1105">
        <v>0</v>
      </c>
    </row>
    <row r="25" spans="1:8" ht="12" customHeight="1">
      <c r="D25" s="672" t="s">
        <v>857</v>
      </c>
      <c r="E25" s="1102">
        <f>SUM(E9:E24)</f>
        <v>39</v>
      </c>
      <c r="F25" s="1104">
        <f>SUM(F9:F24)</f>
        <v>22027809.699999999</v>
      </c>
      <c r="G25" s="82"/>
    </row>
    <row r="26" spans="1:8" ht="12" customHeight="1">
      <c r="D26" s="98" t="s">
        <v>856</v>
      </c>
      <c r="E26" s="910">
        <v>339</v>
      </c>
      <c r="F26" s="1103">
        <v>0</v>
      </c>
      <c r="G26" s="82"/>
    </row>
    <row r="27" spans="1:8" ht="12.95" customHeight="1">
      <c r="A27" s="262"/>
      <c r="B27" s="262"/>
      <c r="D27" s="1102" t="s">
        <v>6</v>
      </c>
      <c r="E27" s="1102">
        <f>SUM(E25:E26)</f>
        <v>378</v>
      </c>
      <c r="F27" s="1101">
        <f>SUM(F25)</f>
        <v>22027809.699999999</v>
      </c>
      <c r="G27" s="82"/>
      <c r="H27" s="82"/>
    </row>
    <row r="28" spans="1:8" ht="11.25" customHeight="1">
      <c r="D28" s="310" t="s">
        <v>855</v>
      </c>
      <c r="E28" s="1069"/>
      <c r="F28" s="1100"/>
      <c r="G28" s="82"/>
      <c r="H28" s="82"/>
    </row>
    <row r="29" spans="1:8" ht="11.25" customHeight="1">
      <c r="D29" s="98" t="s">
        <v>854</v>
      </c>
      <c r="E29" s="91"/>
      <c r="F29" s="1099"/>
    </row>
    <row r="30" spans="1:8" ht="9" customHeight="1"/>
    <row r="31" spans="1:8" ht="9" customHeight="1"/>
    <row r="32" spans="1:8" ht="9" customHeight="1"/>
    <row r="33" ht="9" customHeight="1"/>
    <row r="34" ht="9" customHeight="1"/>
    <row r="35" ht="9" customHeight="1"/>
    <row r="36" ht="9" customHeight="1"/>
    <row r="37" ht="9" customHeight="1"/>
    <row r="38" ht="9" customHeight="1"/>
    <row r="39" ht="9" customHeight="1"/>
    <row r="40" ht="9" customHeight="1"/>
    <row r="41" ht="9" customHeight="1"/>
    <row r="42" ht="9" customHeight="1"/>
    <row r="43" ht="9" customHeight="1"/>
    <row r="44" ht="9" customHeight="1"/>
    <row r="45" ht="9" customHeight="1"/>
    <row r="46" ht="9" customHeight="1"/>
    <row r="47" ht="9" customHeight="1"/>
    <row r="48" ht="9" customHeight="1"/>
    <row r="49" spans="4:6" ht="9" customHeight="1"/>
    <row r="50" spans="4:6" ht="9" customHeight="1"/>
    <row r="51" spans="4:6" ht="9" customHeight="1"/>
    <row r="52" spans="4:6" ht="9" customHeight="1"/>
    <row r="53" spans="4:6" ht="9" customHeight="1"/>
    <row r="54" spans="4:6" ht="9" customHeight="1"/>
    <row r="55" spans="4:6" ht="9" customHeight="1"/>
    <row r="56" spans="4:6" ht="9" customHeight="1"/>
    <row r="57" spans="4:6" ht="9" customHeight="1"/>
    <row r="58" spans="4:6" ht="9" customHeight="1"/>
    <row r="59" spans="4:6" ht="9" customHeight="1"/>
    <row r="60" spans="4:6" ht="9" customHeight="1"/>
    <row r="61" spans="4:6" ht="9" customHeight="1">
      <c r="D61" s="98"/>
      <c r="E61" s="91"/>
      <c r="F61" s="823"/>
    </row>
    <row r="62" spans="4:6" ht="9" customHeight="1"/>
    <row r="63" spans="4:6" ht="9" customHeight="1"/>
    <row r="64" spans="4:6"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sheetData>
  <mergeCells count="4">
    <mergeCell ref="J3:X3"/>
    <mergeCell ref="E6:E7"/>
    <mergeCell ref="D3:F3"/>
    <mergeCell ref="D4:F4"/>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CD3B0-2F56-45D9-8AFD-4B8736764BDF}">
  <dimension ref="A1:Y412"/>
  <sheetViews>
    <sheetView view="pageBreakPreview" topLeftCell="D1" zoomScaleNormal="115" zoomScaleSheetLayoutView="100" workbookViewId="0">
      <selection activeCell="O12" sqref="O12"/>
    </sheetView>
  </sheetViews>
  <sheetFormatPr baseColWidth="10" defaultRowHeight="12.75"/>
  <cols>
    <col min="1" max="1" width="2" style="91" hidden="1" customWidth="1"/>
    <col min="2" max="2" width="3" style="91" hidden="1" customWidth="1"/>
    <col min="3" max="3" width="2.7109375" style="91" hidden="1" customWidth="1"/>
    <col min="4" max="4" width="2.7109375" style="91" customWidth="1"/>
    <col min="5" max="5" width="7.5703125" style="62" customWidth="1"/>
    <col min="6" max="6" width="63.42578125" style="62" customWidth="1"/>
    <col min="7" max="10" width="10.7109375" style="262" customWidth="1"/>
    <col min="11" max="11" width="8" style="62" customWidth="1"/>
    <col min="12" max="12" width="1" style="62" customWidth="1"/>
    <col min="13" max="13" width="6.7109375" style="62" customWidth="1"/>
    <col min="14" max="14" width="1" style="62" customWidth="1"/>
    <col min="15" max="15" width="6.7109375"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4" width="6.7109375" style="62" customWidth="1"/>
    <col min="25" max="16384" width="11.42578125" style="62"/>
  </cols>
  <sheetData>
    <row r="1" spans="1:25" ht="13.5" customHeight="1">
      <c r="G1" s="316"/>
      <c r="H1" s="316"/>
      <c r="I1" s="316"/>
      <c r="J1" s="316"/>
    </row>
    <row r="2" spans="1:25" ht="3.75" customHeight="1">
      <c r="G2" s="316"/>
      <c r="H2" s="316"/>
      <c r="I2" s="316"/>
      <c r="J2" s="316"/>
    </row>
    <row r="3" spans="1:25" ht="12.75" customHeight="1">
      <c r="E3" s="1552" t="s">
        <v>853</v>
      </c>
      <c r="F3" s="1552"/>
      <c r="G3" s="1552"/>
      <c r="H3" s="1552"/>
      <c r="I3" s="1552"/>
      <c r="J3" s="1552"/>
      <c r="K3" s="1552"/>
      <c r="L3" s="1552"/>
      <c r="M3" s="1552"/>
      <c r="N3" s="1552"/>
      <c r="O3" s="1552"/>
      <c r="P3" s="1552"/>
      <c r="Q3" s="1552"/>
      <c r="R3" s="1552"/>
      <c r="S3" s="1552"/>
      <c r="T3" s="1552"/>
      <c r="U3" s="1552"/>
      <c r="V3" s="1552"/>
    </row>
    <row r="4" spans="1:25" ht="12.75" customHeight="1">
      <c r="E4" s="1602">
        <v>2016</v>
      </c>
      <c r="F4" s="1602"/>
      <c r="G4" s="1602"/>
      <c r="H4" s="1602"/>
      <c r="I4" s="1602"/>
      <c r="J4" s="1602"/>
      <c r="X4" s="105"/>
      <c r="Y4" s="105"/>
    </row>
    <row r="5" spans="1:25" ht="3" customHeight="1">
      <c r="F5" s="163"/>
      <c r="G5" s="1071"/>
      <c r="H5" s="312"/>
      <c r="I5" s="312"/>
      <c r="J5" s="1071"/>
    </row>
    <row r="6" spans="1:25" ht="12.75" customHeight="1">
      <c r="E6" s="1597" t="s">
        <v>32</v>
      </c>
      <c r="F6" s="310"/>
      <c r="G6" s="309"/>
      <c r="H6" s="309"/>
      <c r="I6" s="308"/>
      <c r="J6" s="1716" t="s">
        <v>6</v>
      </c>
    </row>
    <row r="7" spans="1:25" ht="12.75" customHeight="1">
      <c r="A7" s="91" t="s">
        <v>33</v>
      </c>
      <c r="B7" s="91" t="s">
        <v>1</v>
      </c>
      <c r="C7" s="91" t="s">
        <v>34</v>
      </c>
      <c r="E7" s="1598"/>
      <c r="F7" s="171" t="s">
        <v>85</v>
      </c>
      <c r="G7" s="1719" t="s">
        <v>846</v>
      </c>
      <c r="H7" s="1719"/>
      <c r="I7" s="1719"/>
      <c r="J7" s="1717"/>
    </row>
    <row r="8" spans="1:25">
      <c r="E8" s="1599"/>
      <c r="F8" s="163"/>
      <c r="G8" s="301" t="s">
        <v>845</v>
      </c>
      <c r="H8" s="301" t="s">
        <v>3</v>
      </c>
      <c r="I8" s="301" t="s">
        <v>844</v>
      </c>
      <c r="J8" s="1718"/>
    </row>
    <row r="9" spans="1:25" ht="12.75" customHeight="1">
      <c r="E9" s="1553">
        <v>1401</v>
      </c>
      <c r="F9" s="391" t="s">
        <v>12</v>
      </c>
      <c r="G9" s="1082">
        <f>SUM(G10:G16)</f>
        <v>269</v>
      </c>
      <c r="H9" s="1082">
        <f>SUM(H10:H16)</f>
        <v>26</v>
      </c>
      <c r="I9" s="1082">
        <f>SUM(I10:I16)</f>
        <v>122</v>
      </c>
      <c r="J9" s="1098">
        <f t="shared" ref="J9:J55" si="0">SUM(G9:I9)</f>
        <v>417</v>
      </c>
    </row>
    <row r="10" spans="1:25" ht="12.75" customHeight="1">
      <c r="A10" s="91">
        <v>1</v>
      </c>
      <c r="B10" s="91">
        <v>1</v>
      </c>
      <c r="C10" s="91">
        <v>11</v>
      </c>
      <c r="E10" s="1554"/>
      <c r="F10" s="388" t="s">
        <v>13</v>
      </c>
      <c r="G10" s="283">
        <v>54</v>
      </c>
      <c r="H10" s="283">
        <v>0</v>
      </c>
      <c r="I10" s="283">
        <v>19</v>
      </c>
      <c r="J10" s="282">
        <f t="shared" si="0"/>
        <v>73</v>
      </c>
    </row>
    <row r="11" spans="1:25" ht="12.75" customHeight="1">
      <c r="A11" s="91">
        <v>1</v>
      </c>
      <c r="B11" s="91">
        <v>1</v>
      </c>
      <c r="C11" s="91">
        <v>5</v>
      </c>
      <c r="E11" s="1554"/>
      <c r="F11" s="370" t="s">
        <v>14</v>
      </c>
      <c r="G11" s="279">
        <v>49</v>
      </c>
      <c r="H11" s="279">
        <v>12</v>
      </c>
      <c r="I11" s="279">
        <v>27</v>
      </c>
      <c r="J11" s="281">
        <f t="shared" si="0"/>
        <v>88</v>
      </c>
    </row>
    <row r="12" spans="1:25" ht="12.75" customHeight="1">
      <c r="A12" s="91">
        <v>1</v>
      </c>
      <c r="B12" s="91">
        <v>1</v>
      </c>
      <c r="C12" s="91">
        <v>12</v>
      </c>
      <c r="E12" s="1554"/>
      <c r="F12" s="370" t="s">
        <v>15</v>
      </c>
      <c r="G12" s="279">
        <v>46</v>
      </c>
      <c r="H12" s="279">
        <v>6</v>
      </c>
      <c r="I12" s="279">
        <v>24</v>
      </c>
      <c r="J12" s="281">
        <f t="shared" si="0"/>
        <v>76</v>
      </c>
    </row>
    <row r="13" spans="1:25" ht="12.75" customHeight="1">
      <c r="A13" s="91">
        <v>1</v>
      </c>
      <c r="B13" s="91">
        <v>1</v>
      </c>
      <c r="C13" s="91">
        <v>2</v>
      </c>
      <c r="E13" s="1554"/>
      <c r="F13" s="370" t="s">
        <v>36</v>
      </c>
      <c r="G13" s="279">
        <v>66</v>
      </c>
      <c r="H13" s="279">
        <v>1</v>
      </c>
      <c r="I13" s="279">
        <v>38</v>
      </c>
      <c r="J13" s="281">
        <f t="shared" si="0"/>
        <v>105</v>
      </c>
    </row>
    <row r="14" spans="1:25" ht="12.75" customHeight="1">
      <c r="A14" s="91">
        <v>1</v>
      </c>
      <c r="B14" s="91">
        <v>1</v>
      </c>
      <c r="C14" s="91">
        <v>4</v>
      </c>
      <c r="E14" s="1554"/>
      <c r="F14" s="370" t="s">
        <v>37</v>
      </c>
      <c r="G14" s="279">
        <v>35</v>
      </c>
      <c r="H14" s="279">
        <v>3</v>
      </c>
      <c r="I14" s="279">
        <v>3</v>
      </c>
      <c r="J14" s="281">
        <f t="shared" si="0"/>
        <v>41</v>
      </c>
    </row>
    <row r="15" spans="1:25" ht="12.75" customHeight="1">
      <c r="A15" s="91">
        <v>1</v>
      </c>
      <c r="B15" s="91">
        <v>1</v>
      </c>
      <c r="C15" s="91">
        <v>1</v>
      </c>
      <c r="E15" s="1554"/>
      <c r="F15" s="370" t="s">
        <v>72</v>
      </c>
      <c r="G15" s="279">
        <v>19</v>
      </c>
      <c r="H15" s="279">
        <v>0</v>
      </c>
      <c r="I15" s="279">
        <v>5</v>
      </c>
      <c r="J15" s="281">
        <f t="shared" si="0"/>
        <v>24</v>
      </c>
    </row>
    <row r="16" spans="1:25" ht="12.75" customHeight="1">
      <c r="A16" s="91">
        <v>1</v>
      </c>
      <c r="B16" s="91">
        <v>1</v>
      </c>
      <c r="C16" s="91">
        <v>8</v>
      </c>
      <c r="E16" s="1554"/>
      <c r="F16" s="332" t="s">
        <v>63</v>
      </c>
      <c r="G16" s="279">
        <v>0</v>
      </c>
      <c r="H16" s="279">
        <v>4</v>
      </c>
      <c r="I16" s="279">
        <v>6</v>
      </c>
      <c r="J16" s="281">
        <f t="shared" si="0"/>
        <v>10</v>
      </c>
    </row>
    <row r="17" spans="1:10" ht="12.75" customHeight="1">
      <c r="E17" s="1712">
        <v>1402</v>
      </c>
      <c r="F17" s="74" t="s">
        <v>16</v>
      </c>
      <c r="G17" s="271">
        <f>SUM(G18:G26)</f>
        <v>605</v>
      </c>
      <c r="H17" s="271">
        <f>SUM(H18:H26)</f>
        <v>101</v>
      </c>
      <c r="I17" s="271">
        <f>SUM(I18:I26)</f>
        <v>277</v>
      </c>
      <c r="J17" s="270">
        <f t="shared" si="0"/>
        <v>983</v>
      </c>
    </row>
    <row r="18" spans="1:10" ht="12.75" customHeight="1">
      <c r="A18" s="91">
        <v>2</v>
      </c>
      <c r="B18" s="91">
        <v>4</v>
      </c>
      <c r="C18" s="91">
        <v>11</v>
      </c>
      <c r="E18" s="1713"/>
      <c r="F18" s="292" t="s">
        <v>96</v>
      </c>
      <c r="G18" s="279">
        <v>250</v>
      </c>
      <c r="H18" s="279">
        <v>37</v>
      </c>
      <c r="I18" s="279">
        <v>72</v>
      </c>
      <c r="J18" s="281">
        <f t="shared" si="0"/>
        <v>359</v>
      </c>
    </row>
    <row r="19" spans="1:10" ht="12.75" customHeight="1">
      <c r="A19" s="91">
        <v>2</v>
      </c>
      <c r="B19" s="91">
        <v>4</v>
      </c>
      <c r="C19" s="91">
        <v>10</v>
      </c>
      <c r="E19" s="1713"/>
      <c r="F19" s="292" t="s">
        <v>116</v>
      </c>
      <c r="G19" s="279">
        <v>97</v>
      </c>
      <c r="H19" s="279">
        <v>15</v>
      </c>
      <c r="I19" s="279">
        <v>40</v>
      </c>
      <c r="J19" s="281">
        <f t="shared" si="0"/>
        <v>152</v>
      </c>
    </row>
    <row r="20" spans="1:10" ht="12.75" customHeight="1">
      <c r="A20" s="91">
        <v>2</v>
      </c>
      <c r="B20" s="91">
        <v>4</v>
      </c>
      <c r="C20" s="91">
        <v>10</v>
      </c>
      <c r="E20" s="1713"/>
      <c r="F20" s="292" t="s">
        <v>70</v>
      </c>
      <c r="G20" s="279">
        <v>68</v>
      </c>
      <c r="H20" s="279">
        <v>14</v>
      </c>
      <c r="I20" s="279">
        <v>11</v>
      </c>
      <c r="J20" s="281">
        <f t="shared" si="0"/>
        <v>93</v>
      </c>
    </row>
    <row r="21" spans="1:10" ht="12.75" customHeight="1">
      <c r="A21" s="91">
        <v>2</v>
      </c>
      <c r="B21" s="91">
        <v>4</v>
      </c>
      <c r="C21" s="91">
        <v>3</v>
      </c>
      <c r="E21" s="1713"/>
      <c r="F21" s="292" t="s">
        <v>129</v>
      </c>
      <c r="G21" s="279">
        <v>49</v>
      </c>
      <c r="H21" s="279">
        <v>11</v>
      </c>
      <c r="I21" s="279">
        <v>18</v>
      </c>
      <c r="J21" s="281">
        <f t="shared" si="0"/>
        <v>78</v>
      </c>
    </row>
    <row r="22" spans="1:10" ht="12.75" customHeight="1">
      <c r="A22" s="91">
        <v>2</v>
      </c>
      <c r="B22" s="91">
        <v>4</v>
      </c>
      <c r="C22" s="91">
        <v>7</v>
      </c>
      <c r="E22" s="1713"/>
      <c r="F22" s="292" t="s">
        <v>128</v>
      </c>
      <c r="G22" s="279">
        <v>30</v>
      </c>
      <c r="H22" s="279">
        <v>5</v>
      </c>
      <c r="I22" s="279">
        <v>18</v>
      </c>
      <c r="J22" s="281">
        <f t="shared" si="0"/>
        <v>53</v>
      </c>
    </row>
    <row r="23" spans="1:10" ht="12.75" customHeight="1">
      <c r="A23" s="91">
        <v>2</v>
      </c>
      <c r="B23" s="91">
        <v>4</v>
      </c>
      <c r="C23" s="91">
        <v>1</v>
      </c>
      <c r="E23" s="1713"/>
      <c r="F23" s="292" t="s">
        <v>65</v>
      </c>
      <c r="G23" s="279">
        <v>62</v>
      </c>
      <c r="H23" s="279">
        <v>4</v>
      </c>
      <c r="I23" s="279">
        <v>20</v>
      </c>
      <c r="J23" s="281">
        <f t="shared" si="0"/>
        <v>86</v>
      </c>
    </row>
    <row r="24" spans="1:10" ht="12.75" customHeight="1">
      <c r="A24" s="91">
        <v>2</v>
      </c>
      <c r="B24" s="91">
        <v>4</v>
      </c>
      <c r="C24" s="91">
        <v>9</v>
      </c>
      <c r="E24" s="1713"/>
      <c r="F24" s="292" t="s">
        <v>127</v>
      </c>
      <c r="G24" s="279">
        <v>49</v>
      </c>
      <c r="H24" s="279">
        <v>15</v>
      </c>
      <c r="I24" s="279">
        <v>14</v>
      </c>
      <c r="J24" s="281">
        <f t="shared" si="0"/>
        <v>78</v>
      </c>
    </row>
    <row r="25" spans="1:10" ht="12.75" customHeight="1">
      <c r="A25" s="91">
        <v>2</v>
      </c>
      <c r="B25" s="91">
        <v>4</v>
      </c>
      <c r="C25" s="91">
        <v>11</v>
      </c>
      <c r="E25" s="1713"/>
      <c r="F25" s="292" t="s">
        <v>38</v>
      </c>
      <c r="G25" s="279">
        <v>0</v>
      </c>
      <c r="H25" s="279">
        <v>0</v>
      </c>
      <c r="I25" s="279">
        <v>84</v>
      </c>
      <c r="J25" s="281">
        <f t="shared" si="0"/>
        <v>84</v>
      </c>
    </row>
    <row r="26" spans="1:10" ht="12.75" customHeight="1">
      <c r="A26" s="91">
        <v>2</v>
      </c>
      <c r="B26" s="91">
        <v>4</v>
      </c>
      <c r="C26" s="91">
        <v>11</v>
      </c>
      <c r="E26" s="81"/>
      <c r="F26" s="292" t="s">
        <v>126</v>
      </c>
      <c r="G26" s="279">
        <v>0</v>
      </c>
      <c r="H26" s="279">
        <v>0</v>
      </c>
      <c r="I26" s="279">
        <v>0</v>
      </c>
      <c r="J26" s="281">
        <f t="shared" si="0"/>
        <v>0</v>
      </c>
    </row>
    <row r="27" spans="1:10" ht="12.75" customHeight="1">
      <c r="E27" s="1712">
        <v>1403</v>
      </c>
      <c r="F27" s="74" t="s">
        <v>17</v>
      </c>
      <c r="G27" s="271">
        <f>SUM(G28:G30)</f>
        <v>120</v>
      </c>
      <c r="H27" s="271">
        <f>SUM(H28:H30)</f>
        <v>97</v>
      </c>
      <c r="I27" s="271">
        <f>SUM(I28:I30)</f>
        <v>64</v>
      </c>
      <c r="J27" s="270">
        <f t="shared" si="0"/>
        <v>281</v>
      </c>
    </row>
    <row r="28" spans="1:10" ht="12.75" customHeight="1">
      <c r="A28" s="91">
        <v>3</v>
      </c>
      <c r="B28" s="91">
        <v>5</v>
      </c>
      <c r="C28" s="91">
        <v>11</v>
      </c>
      <c r="E28" s="1713"/>
      <c r="F28" s="292" t="s">
        <v>39</v>
      </c>
      <c r="G28" s="279">
        <v>33</v>
      </c>
      <c r="H28" s="279">
        <v>42</v>
      </c>
      <c r="I28" s="279">
        <v>34</v>
      </c>
      <c r="J28" s="281">
        <f t="shared" si="0"/>
        <v>109</v>
      </c>
    </row>
    <row r="29" spans="1:10" ht="12.75" customHeight="1">
      <c r="A29" s="91">
        <v>3</v>
      </c>
      <c r="B29" s="91">
        <v>5</v>
      </c>
      <c r="C29" s="91">
        <v>8</v>
      </c>
      <c r="E29" s="1713"/>
      <c r="F29" s="292" t="s">
        <v>18</v>
      </c>
      <c r="G29" s="279">
        <v>47</v>
      </c>
      <c r="H29" s="279">
        <v>21</v>
      </c>
      <c r="I29" s="279">
        <v>17</v>
      </c>
      <c r="J29" s="281">
        <f t="shared" si="0"/>
        <v>85</v>
      </c>
    </row>
    <row r="30" spans="1:10" ht="12.75" customHeight="1">
      <c r="A30" s="91">
        <v>3</v>
      </c>
      <c r="B30" s="91">
        <v>5</v>
      </c>
      <c r="C30" s="91">
        <v>10</v>
      </c>
      <c r="E30" s="1713"/>
      <c r="F30" s="292" t="s">
        <v>19</v>
      </c>
      <c r="G30" s="279">
        <v>40</v>
      </c>
      <c r="H30" s="279">
        <v>34</v>
      </c>
      <c r="I30" s="279">
        <v>13</v>
      </c>
      <c r="J30" s="281">
        <f t="shared" si="0"/>
        <v>87</v>
      </c>
    </row>
    <row r="31" spans="1:10" ht="12.75" customHeight="1">
      <c r="E31" s="1709">
        <v>1404</v>
      </c>
      <c r="F31" s="74" t="s">
        <v>40</v>
      </c>
      <c r="G31" s="271">
        <f>SUM(G32:G33)</f>
        <v>145</v>
      </c>
      <c r="H31" s="271">
        <f>SUM(H32:H33)</f>
        <v>137</v>
      </c>
      <c r="I31" s="271">
        <f>SUM(I32:I33)</f>
        <v>56</v>
      </c>
      <c r="J31" s="270">
        <f t="shared" si="0"/>
        <v>338</v>
      </c>
    </row>
    <row r="32" spans="1:10" ht="12.75" customHeight="1">
      <c r="A32" s="91">
        <v>4</v>
      </c>
      <c r="B32" s="91">
        <v>6</v>
      </c>
      <c r="C32" s="91">
        <v>11</v>
      </c>
      <c r="E32" s="1710"/>
      <c r="F32" s="292" t="s">
        <v>115</v>
      </c>
      <c r="G32" s="279">
        <v>98</v>
      </c>
      <c r="H32" s="279">
        <v>70</v>
      </c>
      <c r="I32" s="279">
        <v>27</v>
      </c>
      <c r="J32" s="281">
        <f t="shared" si="0"/>
        <v>195</v>
      </c>
    </row>
    <row r="33" spans="1:10" ht="12.75" customHeight="1">
      <c r="A33" s="91">
        <v>4</v>
      </c>
      <c r="B33" s="91">
        <v>6</v>
      </c>
      <c r="C33" s="91">
        <v>11</v>
      </c>
      <c r="E33" s="1710"/>
      <c r="F33" s="292" t="s">
        <v>20</v>
      </c>
      <c r="G33" s="279">
        <v>47</v>
      </c>
      <c r="H33" s="279">
        <v>67</v>
      </c>
      <c r="I33" s="279">
        <v>29</v>
      </c>
      <c r="J33" s="281">
        <f t="shared" si="0"/>
        <v>143</v>
      </c>
    </row>
    <row r="34" spans="1:10" ht="12.75" customHeight="1">
      <c r="E34" s="1712">
        <v>1405</v>
      </c>
      <c r="F34" s="74" t="s">
        <v>21</v>
      </c>
      <c r="G34" s="271">
        <f>SUM(G35:G38)</f>
        <v>284</v>
      </c>
      <c r="H34" s="271">
        <f>SUM(H35:H38)</f>
        <v>221</v>
      </c>
      <c r="I34" s="271">
        <f>SUM(I35:I38)</f>
        <v>83</v>
      </c>
      <c r="J34" s="270">
        <f t="shared" si="0"/>
        <v>588</v>
      </c>
    </row>
    <row r="35" spans="1:10" ht="12.75" customHeight="1">
      <c r="A35" s="91">
        <v>5</v>
      </c>
      <c r="B35" s="91">
        <v>4</v>
      </c>
      <c r="C35" s="91">
        <v>8</v>
      </c>
      <c r="E35" s="1713"/>
      <c r="F35" s="292" t="s">
        <v>24</v>
      </c>
      <c r="G35" s="283">
        <v>161</v>
      </c>
      <c r="H35" s="283">
        <v>79</v>
      </c>
      <c r="I35" s="283">
        <v>30</v>
      </c>
      <c r="J35" s="282">
        <f t="shared" si="0"/>
        <v>270</v>
      </c>
    </row>
    <row r="36" spans="1:10" ht="12.75" customHeight="1">
      <c r="A36" s="91">
        <v>5</v>
      </c>
      <c r="B36" s="91">
        <v>5</v>
      </c>
      <c r="C36" s="91">
        <v>11</v>
      </c>
      <c r="E36" s="1713"/>
      <c r="F36" s="292" t="s">
        <v>22</v>
      </c>
      <c r="G36" s="279">
        <v>91</v>
      </c>
      <c r="H36" s="279">
        <v>130</v>
      </c>
      <c r="I36" s="279">
        <v>39</v>
      </c>
      <c r="J36" s="281">
        <f t="shared" si="0"/>
        <v>260</v>
      </c>
    </row>
    <row r="37" spans="1:10" ht="12.75" customHeight="1">
      <c r="A37" s="91">
        <v>5</v>
      </c>
      <c r="B37" s="91">
        <v>5</v>
      </c>
      <c r="C37" s="91">
        <v>10</v>
      </c>
      <c r="E37" s="1713"/>
      <c r="F37" s="292" t="s">
        <v>114</v>
      </c>
      <c r="G37" s="279">
        <v>32</v>
      </c>
      <c r="H37" s="279">
        <v>12</v>
      </c>
      <c r="I37" s="279">
        <v>14</v>
      </c>
      <c r="J37" s="281">
        <f t="shared" si="0"/>
        <v>58</v>
      </c>
    </row>
    <row r="38" spans="1:10" ht="12.75" customHeight="1">
      <c r="A38" s="91">
        <v>5</v>
      </c>
      <c r="B38" s="91">
        <v>5</v>
      </c>
      <c r="C38" s="91">
        <v>13</v>
      </c>
      <c r="E38" s="1713"/>
      <c r="F38" s="292" t="s">
        <v>58</v>
      </c>
      <c r="G38" s="279">
        <v>0</v>
      </c>
      <c r="H38" s="279">
        <v>0</v>
      </c>
      <c r="I38" s="279">
        <v>0</v>
      </c>
      <c r="J38" s="281">
        <f t="shared" si="0"/>
        <v>0</v>
      </c>
    </row>
    <row r="39" spans="1:10" ht="12.75" customHeight="1">
      <c r="E39" s="1712">
        <v>1406</v>
      </c>
      <c r="F39" s="74" t="s">
        <v>25</v>
      </c>
      <c r="G39" s="271">
        <f>SUM(G40:G43)</f>
        <v>118</v>
      </c>
      <c r="H39" s="271">
        <f>SUM(H40:H43)</f>
        <v>50</v>
      </c>
      <c r="I39" s="271">
        <f>SUM(I40:I43)</f>
        <v>132</v>
      </c>
      <c r="J39" s="270">
        <f t="shared" si="0"/>
        <v>300</v>
      </c>
    </row>
    <row r="40" spans="1:10" ht="12.75" customHeight="1">
      <c r="A40" s="91">
        <v>6</v>
      </c>
      <c r="B40" s="91">
        <v>2</v>
      </c>
      <c r="C40" s="91">
        <v>11</v>
      </c>
      <c r="E40" s="1713"/>
      <c r="F40" s="292" t="s">
        <v>135</v>
      </c>
      <c r="G40" s="279">
        <v>68</v>
      </c>
      <c r="H40" s="279">
        <v>28</v>
      </c>
      <c r="I40" s="279">
        <v>67</v>
      </c>
      <c r="J40" s="281">
        <f t="shared" si="0"/>
        <v>163</v>
      </c>
    </row>
    <row r="41" spans="1:10" ht="12.75" customHeight="1">
      <c r="A41" s="91">
        <v>6</v>
      </c>
      <c r="B41" s="91">
        <v>2</v>
      </c>
      <c r="C41" s="91">
        <v>10</v>
      </c>
      <c r="E41" s="1713"/>
      <c r="F41" s="292" t="s">
        <v>26</v>
      </c>
      <c r="G41" s="279">
        <v>18</v>
      </c>
      <c r="H41" s="279">
        <v>12</v>
      </c>
      <c r="I41" s="279">
        <v>22</v>
      </c>
      <c r="J41" s="281">
        <f t="shared" si="0"/>
        <v>52</v>
      </c>
    </row>
    <row r="42" spans="1:10" ht="12.75" customHeight="1">
      <c r="A42" s="91">
        <v>6</v>
      </c>
      <c r="B42" s="91">
        <v>2</v>
      </c>
      <c r="C42" s="91">
        <v>10</v>
      </c>
      <c r="E42" s="1713"/>
      <c r="F42" s="292" t="s">
        <v>42</v>
      </c>
      <c r="G42" s="279">
        <v>32</v>
      </c>
      <c r="H42" s="279">
        <v>4</v>
      </c>
      <c r="I42" s="279">
        <v>13</v>
      </c>
      <c r="J42" s="281">
        <f t="shared" si="0"/>
        <v>49</v>
      </c>
    </row>
    <row r="43" spans="1:10" ht="12.75" customHeight="1">
      <c r="A43" s="91">
        <v>6</v>
      </c>
      <c r="B43" s="91">
        <v>4</v>
      </c>
      <c r="C43" s="91">
        <v>11</v>
      </c>
      <c r="E43" s="1713"/>
      <c r="F43" s="292" t="s">
        <v>43</v>
      </c>
      <c r="G43" s="279">
        <v>0</v>
      </c>
      <c r="H43" s="279">
        <v>6</v>
      </c>
      <c r="I43" s="279">
        <v>30</v>
      </c>
      <c r="J43" s="281">
        <f t="shared" si="0"/>
        <v>36</v>
      </c>
    </row>
    <row r="44" spans="1:10" ht="12.75" customHeight="1">
      <c r="E44" s="1709">
        <v>1407</v>
      </c>
      <c r="F44" s="73" t="s">
        <v>27</v>
      </c>
      <c r="G44" s="271">
        <f>SUM(G45:G46)</f>
        <v>52</v>
      </c>
      <c r="H44" s="271">
        <f>SUM(H45:H46)</f>
        <v>69</v>
      </c>
      <c r="I44" s="271">
        <f>SUM(I45:I46)</f>
        <v>47</v>
      </c>
      <c r="J44" s="270">
        <f t="shared" si="0"/>
        <v>168</v>
      </c>
    </row>
    <row r="45" spans="1:10" ht="12.75" customHeight="1">
      <c r="A45" s="91">
        <v>7</v>
      </c>
      <c r="B45" s="91">
        <v>3</v>
      </c>
      <c r="C45" s="91">
        <v>11</v>
      </c>
      <c r="E45" s="1710"/>
      <c r="F45" s="66" t="s">
        <v>44</v>
      </c>
      <c r="G45" s="291">
        <v>40</v>
      </c>
      <c r="H45" s="291">
        <v>59</v>
      </c>
      <c r="I45" s="291">
        <v>14</v>
      </c>
      <c r="J45" s="1097">
        <f t="shared" si="0"/>
        <v>113</v>
      </c>
    </row>
    <row r="46" spans="1:10" ht="12.75" customHeight="1">
      <c r="A46" s="91">
        <v>7</v>
      </c>
      <c r="B46" s="91">
        <v>6</v>
      </c>
      <c r="C46" s="91">
        <v>10</v>
      </c>
      <c r="E46" s="1710"/>
      <c r="F46" s="66" t="s">
        <v>61</v>
      </c>
      <c r="G46" s="291">
        <v>12</v>
      </c>
      <c r="H46" s="291">
        <v>10</v>
      </c>
      <c r="I46" s="291">
        <v>33</v>
      </c>
      <c r="J46" s="1097">
        <f t="shared" si="0"/>
        <v>55</v>
      </c>
    </row>
    <row r="47" spans="1:10" ht="12.75" customHeight="1">
      <c r="E47" s="1709">
        <v>1408</v>
      </c>
      <c r="F47" s="74" t="s">
        <v>28</v>
      </c>
      <c r="G47" s="289">
        <f>SUM(G48:G51)</f>
        <v>22</v>
      </c>
      <c r="H47" s="289">
        <f>SUM(H48:H51)</f>
        <v>36</v>
      </c>
      <c r="I47" s="289">
        <f>SUM(I48:I51)</f>
        <v>92</v>
      </c>
      <c r="J47" s="1096">
        <f t="shared" si="0"/>
        <v>150</v>
      </c>
    </row>
    <row r="48" spans="1:10" ht="12.75" customHeight="1">
      <c r="A48" s="91">
        <v>8</v>
      </c>
      <c r="B48" s="91">
        <v>4</v>
      </c>
      <c r="C48" s="91">
        <v>8</v>
      </c>
      <c r="E48" s="1710"/>
      <c r="F48" s="66" t="s">
        <v>23</v>
      </c>
      <c r="G48" s="288">
        <v>18</v>
      </c>
      <c r="H48" s="287">
        <v>9</v>
      </c>
      <c r="I48" s="287">
        <v>36</v>
      </c>
      <c r="J48" s="859">
        <f t="shared" si="0"/>
        <v>63</v>
      </c>
    </row>
    <row r="49" spans="1:10" ht="12.75" customHeight="1">
      <c r="A49" s="91">
        <v>8</v>
      </c>
      <c r="B49" s="91">
        <v>4</v>
      </c>
      <c r="C49" s="91">
        <v>6</v>
      </c>
      <c r="E49" s="1710"/>
      <c r="F49" s="66" t="s">
        <v>59</v>
      </c>
      <c r="G49" s="279">
        <v>0</v>
      </c>
      <c r="H49" s="279">
        <v>0</v>
      </c>
      <c r="I49" s="279">
        <v>4</v>
      </c>
      <c r="J49" s="281">
        <f t="shared" si="0"/>
        <v>4</v>
      </c>
    </row>
    <row r="50" spans="1:10" ht="12.75" customHeight="1">
      <c r="A50" s="91">
        <v>8</v>
      </c>
      <c r="B50" s="91">
        <v>4</v>
      </c>
      <c r="C50" s="91">
        <v>11</v>
      </c>
      <c r="E50" s="1710"/>
      <c r="F50" s="66" t="s">
        <v>45</v>
      </c>
      <c r="G50" s="279">
        <v>4</v>
      </c>
      <c r="H50" s="279">
        <v>17</v>
      </c>
      <c r="I50" s="279">
        <v>33</v>
      </c>
      <c r="J50" s="281">
        <f t="shared" si="0"/>
        <v>54</v>
      </c>
    </row>
    <row r="51" spans="1:10" ht="12.75" customHeight="1">
      <c r="A51" s="91">
        <v>8</v>
      </c>
      <c r="B51" s="91">
        <v>4</v>
      </c>
      <c r="C51" s="91">
        <v>11</v>
      </c>
      <c r="E51" s="1711"/>
      <c r="F51" s="66" t="s">
        <v>125</v>
      </c>
      <c r="G51" s="273">
        <v>0</v>
      </c>
      <c r="H51" s="273">
        <v>10</v>
      </c>
      <c r="I51" s="273">
        <v>19</v>
      </c>
      <c r="J51" s="278">
        <f t="shared" si="0"/>
        <v>29</v>
      </c>
    </row>
    <row r="52" spans="1:10" ht="12.75" customHeight="1">
      <c r="E52" s="1709">
        <v>1624</v>
      </c>
      <c r="F52" s="73" t="s">
        <v>56</v>
      </c>
      <c r="G52" s="272">
        <f>SUM(G53:G55)</f>
        <v>57</v>
      </c>
      <c r="H52" s="272">
        <f>SUM(H53:H55)</f>
        <v>24</v>
      </c>
      <c r="I52" s="272">
        <f>SUM(I53:I55)</f>
        <v>37</v>
      </c>
      <c r="J52" s="270">
        <f t="shared" si="0"/>
        <v>118</v>
      </c>
    </row>
    <row r="53" spans="1:10" ht="12.75" customHeight="1">
      <c r="A53" s="91">
        <v>9</v>
      </c>
      <c r="B53" s="91">
        <v>4</v>
      </c>
      <c r="C53" s="91">
        <v>8</v>
      </c>
      <c r="E53" s="1710"/>
      <c r="F53" s="66" t="s">
        <v>124</v>
      </c>
      <c r="G53" s="283">
        <v>41</v>
      </c>
      <c r="H53" s="283">
        <v>5</v>
      </c>
      <c r="I53" s="283">
        <v>12</v>
      </c>
      <c r="J53" s="282">
        <f t="shared" si="0"/>
        <v>58</v>
      </c>
    </row>
    <row r="54" spans="1:10" ht="12.75" customHeight="1">
      <c r="A54" s="91">
        <v>9</v>
      </c>
      <c r="B54" s="91">
        <v>5</v>
      </c>
      <c r="C54" s="91">
        <v>11</v>
      </c>
      <c r="E54" s="1710"/>
      <c r="F54" s="66" t="s">
        <v>123</v>
      </c>
      <c r="G54" s="279">
        <v>2</v>
      </c>
      <c r="H54" s="279">
        <v>16</v>
      </c>
      <c r="I54" s="279">
        <v>8</v>
      </c>
      <c r="J54" s="281">
        <f t="shared" si="0"/>
        <v>26</v>
      </c>
    </row>
    <row r="55" spans="1:10" ht="12.75" customHeight="1">
      <c r="E55" s="1711"/>
      <c r="F55" s="66" t="s">
        <v>62</v>
      </c>
      <c r="G55" s="279">
        <v>14</v>
      </c>
      <c r="H55" s="279">
        <v>3</v>
      </c>
      <c r="I55" s="279">
        <v>17</v>
      </c>
      <c r="J55" s="281">
        <f t="shared" si="0"/>
        <v>34</v>
      </c>
    </row>
    <row r="56" spans="1:10" ht="12.75" customHeight="1">
      <c r="B56" s="91" t="s">
        <v>47</v>
      </c>
      <c r="C56" s="91" t="s">
        <v>47</v>
      </c>
      <c r="E56" s="1095"/>
      <c r="F56" s="139" t="s">
        <v>50</v>
      </c>
      <c r="G56" s="275">
        <v>63</v>
      </c>
      <c r="H56" s="275">
        <v>61</v>
      </c>
      <c r="I56" s="275">
        <v>706</v>
      </c>
      <c r="J56" s="367">
        <v>830</v>
      </c>
    </row>
    <row r="57" spans="1:10">
      <c r="F57" s="636" t="s">
        <v>6</v>
      </c>
      <c r="G57" s="1094">
        <f>SUM(G9+G17+G27+G31+G34+G39+G44+G47+G52+G56)</f>
        <v>1735</v>
      </c>
      <c r="H57" s="1094">
        <f>SUM(H9+H17+H27+H31+H34+H39+H44+H47+H52+H56)</f>
        <v>822</v>
      </c>
      <c r="I57" s="1094">
        <f>SUM(I9+I17+I27+I31+I34+I39+I44+I47+I52+I56)</f>
        <v>1616</v>
      </c>
      <c r="J57" s="267">
        <f>SUM(G57:I57)</f>
        <v>4173</v>
      </c>
    </row>
    <row r="58" spans="1:10" s="98" customFormat="1" ht="11.25" customHeight="1">
      <c r="A58" s="91"/>
      <c r="B58" s="91"/>
      <c r="C58" s="91"/>
      <c r="D58" s="91"/>
      <c r="E58" s="266"/>
      <c r="F58" s="98" t="s">
        <v>852</v>
      </c>
      <c r="G58" s="91"/>
      <c r="H58" s="91"/>
      <c r="I58" s="91"/>
      <c r="J58" s="91"/>
    </row>
    <row r="59" spans="1:10" s="98" customFormat="1" ht="11.25" customHeight="1">
      <c r="A59" s="91"/>
      <c r="B59" s="91"/>
      <c r="C59" s="91"/>
      <c r="D59" s="91"/>
      <c r="E59" s="266"/>
      <c r="F59" s="98" t="s">
        <v>851</v>
      </c>
      <c r="G59" s="91"/>
      <c r="H59" s="91"/>
      <c r="I59" s="91"/>
      <c r="J59" s="91"/>
    </row>
    <row r="60" spans="1:10" s="582" customFormat="1" ht="9" customHeight="1">
      <c r="A60" s="572"/>
      <c r="B60" s="572"/>
      <c r="C60" s="572"/>
      <c r="D60" s="572"/>
      <c r="G60" s="572"/>
      <c r="H60" s="572"/>
      <c r="I60" s="572"/>
      <c r="J60" s="572"/>
    </row>
    <row r="61" spans="1:10" ht="9" customHeight="1">
      <c r="E61" s="507"/>
    </row>
    <row r="62" spans="1:10" ht="9" customHeight="1">
      <c r="E62" s="507"/>
    </row>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0" ht="9" customHeight="1"/>
    <row r="146" spans="6:10" ht="9" customHeight="1"/>
    <row r="147" spans="6:10" ht="9" customHeight="1">
      <c r="F147" s="98"/>
      <c r="G147" s="263"/>
      <c r="H147" s="263"/>
      <c r="I147" s="264"/>
      <c r="J147" s="263"/>
    </row>
    <row r="148" spans="6:10" ht="9" customHeight="1"/>
    <row r="149" spans="6:10" ht="9" customHeight="1"/>
    <row r="150" spans="6:10" ht="9" customHeight="1"/>
    <row r="151" spans="6:10" ht="9" customHeight="1"/>
    <row r="152" spans="6:10" ht="9" customHeight="1"/>
    <row r="153" spans="6:10" ht="9" customHeight="1"/>
    <row r="154" spans="6:10" ht="9" customHeight="1"/>
    <row r="155" spans="6:10" ht="9" customHeight="1"/>
    <row r="156" spans="6:10" ht="9" customHeight="1"/>
    <row r="157" spans="6:10" ht="9" customHeight="1"/>
    <row r="158" spans="6:10" ht="9" customHeight="1"/>
    <row r="159" spans="6:10" ht="9" customHeight="1"/>
    <row r="160" spans="6: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15">
    <mergeCell ref="E27:E30"/>
    <mergeCell ref="E39:E43"/>
    <mergeCell ref="E52:E55"/>
    <mergeCell ref="E47:E51"/>
    <mergeCell ref="E44:E46"/>
    <mergeCell ref="E31:E33"/>
    <mergeCell ref="E34:E38"/>
    <mergeCell ref="E17:E25"/>
    <mergeCell ref="E4:J4"/>
    <mergeCell ref="K3:V3"/>
    <mergeCell ref="E3:J3"/>
    <mergeCell ref="J6:J8"/>
    <mergeCell ref="G7:I7"/>
    <mergeCell ref="E6:E8"/>
    <mergeCell ref="E9:E16"/>
  </mergeCells>
  <printOptions horizontalCentered="1"/>
  <pageMargins left="0.51" right="0.43" top="0.52" bottom="0.94488188976377963" header="0.51181102362204722" footer="0.51181102362204722"/>
  <pageSetup scale="79" orientation="portrait" r:id="rId1"/>
  <headerFooter alignWithMargins="0">
    <oddFooter>&amp;F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83D7-B0B5-4BF5-A337-1C2084172027}">
  <dimension ref="A1:AH404"/>
  <sheetViews>
    <sheetView view="pageBreakPreview" topLeftCell="D1" zoomScaleNormal="115" zoomScaleSheetLayoutView="100" workbookViewId="0">
      <selection activeCell="R21" sqref="R21"/>
    </sheetView>
  </sheetViews>
  <sheetFormatPr baseColWidth="10" defaultRowHeight="12.75"/>
  <cols>
    <col min="1" max="2" width="2.140625" style="288" hidden="1" customWidth="1"/>
    <col min="3" max="3" width="2.85546875" style="288" hidden="1" customWidth="1"/>
    <col min="4" max="4" width="2.85546875" style="288" customWidth="1"/>
    <col min="5" max="5" width="6.5703125" style="62" customWidth="1"/>
    <col min="6" max="6" width="1.5703125" style="62" customWidth="1"/>
    <col min="7" max="7" width="59" style="62" customWidth="1"/>
    <col min="8" max="8" width="11.7109375" style="262" customWidth="1"/>
    <col min="9" max="9" width="10" style="262" bestFit="1" customWidth="1"/>
    <col min="10" max="10" width="11.28515625" style="262" bestFit="1" customWidth="1"/>
    <col min="11" max="12" width="11.28515625" style="262" customWidth="1"/>
    <col min="13" max="13" width="7.28515625" style="262" customWidth="1"/>
    <col min="14" max="15" width="11.42578125" style="62"/>
    <col min="16" max="16" width="4.7109375" style="62" customWidth="1"/>
    <col min="17" max="17" width="5" style="62" customWidth="1"/>
    <col min="18" max="18" width="2.28515625" style="62" customWidth="1"/>
    <col min="19" max="19" width="26" style="62" customWidth="1"/>
    <col min="20" max="20" width="8" style="62" customWidth="1"/>
    <col min="21" max="21" width="1" style="62" customWidth="1"/>
    <col min="22" max="22" width="6.7109375" style="62" customWidth="1"/>
    <col min="23" max="23" width="1" style="62" customWidth="1"/>
    <col min="24" max="24" width="6.7109375" style="62" customWidth="1"/>
    <col min="25" max="25" width="1" style="62" customWidth="1"/>
    <col min="26" max="26" width="6.7109375" style="62" customWidth="1"/>
    <col min="27" max="27" width="1" style="62" customWidth="1"/>
    <col min="28" max="28" width="6.7109375" style="62" customWidth="1"/>
    <col min="29" max="29" width="1" style="62" customWidth="1"/>
    <col min="30" max="30" width="6.7109375" style="62" customWidth="1"/>
    <col min="31" max="31" width="1" style="62" customWidth="1"/>
    <col min="32" max="33" width="6.7109375" style="62" customWidth="1"/>
    <col min="34" max="16384" width="11.42578125" style="62"/>
  </cols>
  <sheetData>
    <row r="1" spans="1:34" ht="13.5" customHeight="1">
      <c r="H1" s="316"/>
      <c r="I1" s="316"/>
      <c r="J1" s="316"/>
      <c r="K1" s="316"/>
      <c r="L1" s="316"/>
      <c r="M1" s="316"/>
      <c r="N1" s="82"/>
      <c r="O1" s="82"/>
    </row>
    <row r="2" spans="1:34" ht="3.75" customHeight="1">
      <c r="H2" s="316"/>
      <c r="I2" s="316"/>
      <c r="J2" s="316"/>
      <c r="K2" s="316"/>
      <c r="L2" s="316"/>
      <c r="M2" s="316"/>
      <c r="N2" s="82"/>
      <c r="O2" s="82"/>
    </row>
    <row r="3" spans="1:34" ht="12.75" customHeight="1">
      <c r="E3" s="1587" t="s">
        <v>850</v>
      </c>
      <c r="F3" s="1587"/>
      <c r="G3" s="1587"/>
      <c r="H3" s="1587"/>
      <c r="I3" s="1587"/>
      <c r="J3" s="1587"/>
      <c r="K3" s="1587"/>
      <c r="L3" s="1587"/>
      <c r="M3" s="1587"/>
      <c r="N3" s="82"/>
      <c r="Q3" s="1552"/>
      <c r="R3" s="1552"/>
      <c r="S3" s="1552"/>
      <c r="T3" s="1552"/>
      <c r="U3" s="1552"/>
      <c r="V3" s="1552"/>
      <c r="W3" s="1552"/>
      <c r="X3" s="1552"/>
      <c r="Y3" s="1552"/>
      <c r="Z3" s="1552"/>
      <c r="AA3" s="1552"/>
      <c r="AB3" s="1552"/>
      <c r="AC3" s="1552"/>
      <c r="AD3" s="1552"/>
      <c r="AE3" s="1552"/>
    </row>
    <row r="4" spans="1:34" ht="12.75" customHeight="1">
      <c r="E4" s="1720">
        <v>2016</v>
      </c>
      <c r="F4" s="1720"/>
      <c r="G4" s="1720"/>
      <c r="H4" s="1720"/>
      <c r="I4" s="1720"/>
      <c r="J4" s="1720"/>
      <c r="K4" s="1720"/>
      <c r="L4" s="1720"/>
      <c r="M4" s="1720"/>
      <c r="N4" s="82"/>
      <c r="O4" s="107"/>
      <c r="P4" s="107"/>
      <c r="Q4" s="106"/>
      <c r="AG4" s="105"/>
      <c r="AH4" s="105"/>
    </row>
    <row r="5" spans="1:34" ht="3" customHeight="1">
      <c r="F5" s="163"/>
      <c r="G5" s="163"/>
      <c r="H5" s="1071"/>
      <c r="I5" s="312"/>
      <c r="J5" s="312"/>
      <c r="K5" s="312"/>
      <c r="L5" s="312"/>
      <c r="M5" s="1071"/>
      <c r="N5" s="82"/>
      <c r="Q5" s="98"/>
    </row>
    <row r="6" spans="1:34" ht="12.75" customHeight="1">
      <c r="E6" s="1597" t="s">
        <v>32</v>
      </c>
      <c r="F6" s="310"/>
      <c r="G6" s="580"/>
      <c r="H6" s="309"/>
      <c r="I6" s="309"/>
      <c r="J6" s="308"/>
      <c r="K6" s="308"/>
      <c r="L6" s="308"/>
      <c r="M6" s="1716" t="s">
        <v>6</v>
      </c>
      <c r="N6" s="82"/>
      <c r="Q6" s="98"/>
    </row>
    <row r="7" spans="1:34" ht="12.75" customHeight="1">
      <c r="A7" s="288" t="s">
        <v>33</v>
      </c>
      <c r="B7" s="288" t="s">
        <v>1</v>
      </c>
      <c r="C7" s="288" t="s">
        <v>34</v>
      </c>
      <c r="E7" s="1598"/>
      <c r="F7" s="171" t="s">
        <v>847</v>
      </c>
      <c r="G7" s="170"/>
      <c r="H7" s="1719" t="s">
        <v>846</v>
      </c>
      <c r="I7" s="1719"/>
      <c r="J7" s="1719"/>
      <c r="K7" s="1719"/>
      <c r="L7" s="1719"/>
      <c r="M7" s="1717"/>
      <c r="N7" s="82"/>
      <c r="O7" s="91"/>
    </row>
    <row r="8" spans="1:34">
      <c r="E8" s="1599"/>
      <c r="F8" s="163"/>
      <c r="G8" s="162"/>
      <c r="H8" s="301" t="s">
        <v>845</v>
      </c>
      <c r="I8" s="301" t="s">
        <v>3</v>
      </c>
      <c r="J8" s="301" t="s">
        <v>849</v>
      </c>
      <c r="K8" s="301" t="s">
        <v>844</v>
      </c>
      <c r="L8" s="301" t="s">
        <v>842</v>
      </c>
      <c r="M8" s="1718"/>
      <c r="N8" s="82"/>
    </row>
    <row r="9" spans="1:34">
      <c r="E9" s="1712">
        <v>1401</v>
      </c>
      <c r="F9" s="391" t="s">
        <v>12</v>
      </c>
      <c r="G9" s="171"/>
      <c r="H9" s="458">
        <f>SUM(H10:H16)</f>
        <v>3354</v>
      </c>
      <c r="I9" s="458">
        <f>SUM(I10:I16)</f>
        <v>288</v>
      </c>
      <c r="J9" s="458">
        <f>SUM(J10:J16)</f>
        <v>7</v>
      </c>
      <c r="K9" s="458">
        <f>SUM(K10:K16)</f>
        <v>117</v>
      </c>
      <c r="L9" s="458">
        <f>SUM(L10:L16)</f>
        <v>142</v>
      </c>
      <c r="M9" s="1093">
        <f t="shared" ref="M9:M40" si="0">SUM(H9:L9)</f>
        <v>3908</v>
      </c>
      <c r="N9" s="82"/>
    </row>
    <row r="10" spans="1:34" ht="12" customHeight="1">
      <c r="A10" s="288">
        <v>1</v>
      </c>
      <c r="B10" s="288">
        <v>1</v>
      </c>
      <c r="C10" s="288">
        <v>11</v>
      </c>
      <c r="E10" s="1713"/>
      <c r="F10" s="388" t="s">
        <v>13</v>
      </c>
      <c r="G10" s="505"/>
      <c r="H10" s="847">
        <v>1135</v>
      </c>
      <c r="I10" s="847">
        <v>81</v>
      </c>
      <c r="J10" s="847">
        <v>2</v>
      </c>
      <c r="K10" s="847">
        <v>18</v>
      </c>
      <c r="L10" s="847">
        <v>22</v>
      </c>
      <c r="M10" s="840">
        <f t="shared" si="0"/>
        <v>1258</v>
      </c>
      <c r="N10" s="82"/>
      <c r="O10" s="82"/>
    </row>
    <row r="11" spans="1:34" ht="12" customHeight="1">
      <c r="A11" s="288">
        <v>1</v>
      </c>
      <c r="B11" s="288">
        <v>1</v>
      </c>
      <c r="C11" s="288">
        <v>5</v>
      </c>
      <c r="E11" s="1713"/>
      <c r="F11" s="370" t="s">
        <v>14</v>
      </c>
      <c r="G11" s="377"/>
      <c r="H11" s="432">
        <v>747</v>
      </c>
      <c r="I11" s="432">
        <v>76</v>
      </c>
      <c r="J11" s="432">
        <v>3</v>
      </c>
      <c r="K11" s="432">
        <v>11</v>
      </c>
      <c r="L11" s="432">
        <v>10</v>
      </c>
      <c r="M11" s="832">
        <f t="shared" si="0"/>
        <v>847</v>
      </c>
      <c r="N11" s="82"/>
      <c r="O11" s="82"/>
    </row>
    <row r="12" spans="1:34" ht="12" customHeight="1">
      <c r="A12" s="288">
        <v>1</v>
      </c>
      <c r="B12" s="288">
        <v>1</v>
      </c>
      <c r="C12" s="288">
        <v>12</v>
      </c>
      <c r="E12" s="1713"/>
      <c r="F12" s="370" t="s">
        <v>15</v>
      </c>
      <c r="G12" s="377"/>
      <c r="H12" s="432">
        <v>523</v>
      </c>
      <c r="I12" s="432">
        <v>72</v>
      </c>
      <c r="J12" s="432">
        <v>2</v>
      </c>
      <c r="K12" s="432">
        <v>34</v>
      </c>
      <c r="L12" s="432">
        <v>11</v>
      </c>
      <c r="M12" s="832">
        <f t="shared" si="0"/>
        <v>642</v>
      </c>
      <c r="N12" s="82"/>
      <c r="O12" s="82"/>
    </row>
    <row r="13" spans="1:34" ht="12" customHeight="1">
      <c r="A13" s="288">
        <v>1</v>
      </c>
      <c r="B13" s="288">
        <v>1</v>
      </c>
      <c r="C13" s="288">
        <v>2</v>
      </c>
      <c r="E13" s="1713"/>
      <c r="F13" s="370" t="s">
        <v>36</v>
      </c>
      <c r="G13" s="377"/>
      <c r="H13" s="432">
        <v>417</v>
      </c>
      <c r="I13" s="432">
        <v>37</v>
      </c>
      <c r="J13" s="432">
        <v>0</v>
      </c>
      <c r="K13" s="432">
        <v>37</v>
      </c>
      <c r="L13" s="432">
        <v>90</v>
      </c>
      <c r="M13" s="832">
        <f t="shared" si="0"/>
        <v>581</v>
      </c>
      <c r="N13" s="82"/>
      <c r="O13" s="82"/>
    </row>
    <row r="14" spans="1:34" ht="12" customHeight="1">
      <c r="A14" s="288">
        <v>1</v>
      </c>
      <c r="B14" s="288">
        <v>1</v>
      </c>
      <c r="C14" s="288">
        <v>4</v>
      </c>
      <c r="E14" s="1713"/>
      <c r="F14" s="370" t="s">
        <v>37</v>
      </c>
      <c r="G14" s="377"/>
      <c r="H14" s="432">
        <v>183</v>
      </c>
      <c r="I14" s="432">
        <v>17</v>
      </c>
      <c r="J14" s="432">
        <v>0</v>
      </c>
      <c r="K14" s="432">
        <v>16</v>
      </c>
      <c r="L14" s="432">
        <v>7</v>
      </c>
      <c r="M14" s="832">
        <f t="shared" si="0"/>
        <v>223</v>
      </c>
      <c r="N14" s="82"/>
      <c r="O14" s="82"/>
    </row>
    <row r="15" spans="1:34" ht="12" customHeight="1">
      <c r="A15" s="288">
        <v>1</v>
      </c>
      <c r="B15" s="288">
        <v>1</v>
      </c>
      <c r="C15" s="288">
        <v>1</v>
      </c>
      <c r="E15" s="1713"/>
      <c r="F15" s="370" t="s">
        <v>72</v>
      </c>
      <c r="G15" s="377"/>
      <c r="H15" s="432">
        <v>349</v>
      </c>
      <c r="I15" s="432">
        <v>4</v>
      </c>
      <c r="J15" s="432">
        <v>0</v>
      </c>
      <c r="K15" s="432">
        <v>1</v>
      </c>
      <c r="L15" s="432">
        <v>0</v>
      </c>
      <c r="M15" s="832">
        <f t="shared" si="0"/>
        <v>354</v>
      </c>
      <c r="N15" s="82"/>
      <c r="O15" s="82"/>
    </row>
    <row r="16" spans="1:34" ht="12" customHeight="1">
      <c r="E16" s="1583"/>
      <c r="F16" s="370" t="s">
        <v>63</v>
      </c>
      <c r="G16" s="377"/>
      <c r="H16" s="432">
        <v>0</v>
      </c>
      <c r="I16" s="432">
        <v>1</v>
      </c>
      <c r="J16" s="432">
        <v>0</v>
      </c>
      <c r="K16" s="432">
        <v>0</v>
      </c>
      <c r="L16" s="432">
        <v>2</v>
      </c>
      <c r="M16" s="832">
        <f t="shared" si="0"/>
        <v>3</v>
      </c>
      <c r="N16" s="82"/>
      <c r="O16" s="82"/>
    </row>
    <row r="17" spans="1:15">
      <c r="E17" s="1712">
        <v>1402</v>
      </c>
      <c r="F17" s="74" t="s">
        <v>16</v>
      </c>
      <c r="G17" s="145"/>
      <c r="H17" s="1089">
        <f>SUM(H18:H26)</f>
        <v>9553</v>
      </c>
      <c r="I17" s="1089">
        <f>SUM(I18:I26)</f>
        <v>530</v>
      </c>
      <c r="J17" s="1089">
        <f>SUM(J18:J26)</f>
        <v>1</v>
      </c>
      <c r="K17" s="1089">
        <f>SUM(K18:K26)</f>
        <v>218</v>
      </c>
      <c r="L17" s="1089">
        <f>SUM(L18:L26)</f>
        <v>142</v>
      </c>
      <c r="M17" s="834">
        <f t="shared" si="0"/>
        <v>10444</v>
      </c>
      <c r="N17" s="82"/>
      <c r="O17" s="82"/>
    </row>
    <row r="18" spans="1:15" ht="12" customHeight="1">
      <c r="A18" s="288">
        <v>2</v>
      </c>
      <c r="B18" s="288">
        <v>4</v>
      </c>
      <c r="C18" s="288">
        <v>11</v>
      </c>
      <c r="E18" s="1713"/>
      <c r="F18" s="292" t="s">
        <v>96</v>
      </c>
      <c r="G18" s="377"/>
      <c r="H18" s="432">
        <v>4509</v>
      </c>
      <c r="I18" s="432">
        <v>172</v>
      </c>
      <c r="J18" s="432">
        <v>0</v>
      </c>
      <c r="K18" s="432">
        <v>64</v>
      </c>
      <c r="L18" s="432">
        <v>46</v>
      </c>
      <c r="M18" s="832">
        <f t="shared" si="0"/>
        <v>4791</v>
      </c>
      <c r="N18" s="82"/>
      <c r="O18" s="82"/>
    </row>
    <row r="19" spans="1:15" ht="12" customHeight="1">
      <c r="A19" s="288">
        <v>2</v>
      </c>
      <c r="B19" s="288">
        <v>4</v>
      </c>
      <c r="C19" s="288">
        <v>10</v>
      </c>
      <c r="E19" s="1713"/>
      <c r="F19" s="292" t="s">
        <v>116</v>
      </c>
      <c r="G19" s="377"/>
      <c r="H19" s="1086">
        <v>1101</v>
      </c>
      <c r="I19" s="1086">
        <v>112</v>
      </c>
      <c r="J19" s="1086">
        <v>0</v>
      </c>
      <c r="K19" s="1086">
        <v>18</v>
      </c>
      <c r="L19" s="1086">
        <v>36</v>
      </c>
      <c r="M19" s="828">
        <f t="shared" si="0"/>
        <v>1267</v>
      </c>
      <c r="N19" s="82"/>
      <c r="O19" s="82"/>
    </row>
    <row r="20" spans="1:15" ht="12" customHeight="1">
      <c r="A20" s="288">
        <v>2</v>
      </c>
      <c r="B20" s="288">
        <v>4</v>
      </c>
      <c r="C20" s="288">
        <v>10</v>
      </c>
      <c r="E20" s="1713"/>
      <c r="F20" s="292" t="s">
        <v>70</v>
      </c>
      <c r="G20" s="377"/>
      <c r="H20" s="1086">
        <v>1431</v>
      </c>
      <c r="I20" s="1086">
        <v>61</v>
      </c>
      <c r="J20" s="1086">
        <v>0</v>
      </c>
      <c r="K20" s="1086">
        <v>22</v>
      </c>
      <c r="L20" s="1086">
        <v>13</v>
      </c>
      <c r="M20" s="828">
        <f t="shared" si="0"/>
        <v>1527</v>
      </c>
      <c r="N20" s="82"/>
      <c r="O20" s="82"/>
    </row>
    <row r="21" spans="1:15" ht="12" customHeight="1">
      <c r="A21" s="288">
        <v>2</v>
      </c>
      <c r="B21" s="288">
        <v>4</v>
      </c>
      <c r="C21" s="288">
        <v>3</v>
      </c>
      <c r="E21" s="1713"/>
      <c r="F21" s="292" t="s">
        <v>129</v>
      </c>
      <c r="G21" s="377"/>
      <c r="H21" s="1086">
        <v>1260</v>
      </c>
      <c r="I21" s="1086">
        <v>40</v>
      </c>
      <c r="J21" s="1086">
        <v>0</v>
      </c>
      <c r="K21" s="1086">
        <v>29</v>
      </c>
      <c r="L21" s="1086">
        <v>4</v>
      </c>
      <c r="M21" s="828">
        <f t="shared" si="0"/>
        <v>1333</v>
      </c>
      <c r="N21" s="82"/>
      <c r="O21" s="82"/>
    </row>
    <row r="22" spans="1:15" ht="12" customHeight="1">
      <c r="A22" s="288">
        <v>2</v>
      </c>
      <c r="B22" s="288">
        <v>4</v>
      </c>
      <c r="C22" s="288">
        <v>7</v>
      </c>
      <c r="E22" s="1713"/>
      <c r="F22" s="292" t="s">
        <v>128</v>
      </c>
      <c r="G22" s="377"/>
      <c r="H22" s="1086">
        <v>234</v>
      </c>
      <c r="I22" s="1086">
        <v>44</v>
      </c>
      <c r="J22" s="1086">
        <v>0</v>
      </c>
      <c r="K22" s="1086">
        <v>30</v>
      </c>
      <c r="L22" s="1086">
        <v>6</v>
      </c>
      <c r="M22" s="828">
        <f t="shared" si="0"/>
        <v>314</v>
      </c>
      <c r="N22" s="82"/>
      <c r="O22" s="66"/>
    </row>
    <row r="23" spans="1:15" ht="12" customHeight="1">
      <c r="A23" s="288">
        <v>2</v>
      </c>
      <c r="B23" s="288">
        <v>4</v>
      </c>
      <c r="C23" s="288">
        <v>1</v>
      </c>
      <c r="E23" s="1713"/>
      <c r="F23" s="292" t="s">
        <v>65</v>
      </c>
      <c r="G23" s="377"/>
      <c r="H23" s="1086">
        <v>339</v>
      </c>
      <c r="I23" s="1086">
        <v>54</v>
      </c>
      <c r="J23" s="1086">
        <v>0</v>
      </c>
      <c r="K23" s="1086">
        <v>20</v>
      </c>
      <c r="L23" s="1086">
        <v>9</v>
      </c>
      <c r="M23" s="828">
        <f t="shared" si="0"/>
        <v>422</v>
      </c>
      <c r="N23" s="82"/>
      <c r="O23" s="82"/>
    </row>
    <row r="24" spans="1:15" ht="12" customHeight="1">
      <c r="A24" s="288">
        <v>2</v>
      </c>
      <c r="B24" s="288">
        <v>4</v>
      </c>
      <c r="C24" s="288">
        <v>9</v>
      </c>
      <c r="E24" s="1713"/>
      <c r="F24" s="292" t="s">
        <v>127</v>
      </c>
      <c r="G24" s="377"/>
      <c r="H24" s="1086">
        <v>532</v>
      </c>
      <c r="I24" s="1086">
        <v>42</v>
      </c>
      <c r="J24" s="1086">
        <v>0</v>
      </c>
      <c r="K24" s="1086">
        <v>11</v>
      </c>
      <c r="L24" s="1086">
        <v>8</v>
      </c>
      <c r="M24" s="828">
        <f t="shared" si="0"/>
        <v>593</v>
      </c>
      <c r="N24" s="82"/>
      <c r="O24" s="82"/>
    </row>
    <row r="25" spans="1:15" ht="12" customHeight="1">
      <c r="E25" s="1713"/>
      <c r="F25" s="292" t="s">
        <v>38</v>
      </c>
      <c r="G25" s="377"/>
      <c r="H25" s="1086">
        <v>129</v>
      </c>
      <c r="I25" s="1086">
        <v>5</v>
      </c>
      <c r="J25" s="1086">
        <v>1</v>
      </c>
      <c r="K25" s="1086">
        <v>19</v>
      </c>
      <c r="L25" s="1086">
        <v>15</v>
      </c>
      <c r="M25" s="828">
        <f t="shared" si="0"/>
        <v>169</v>
      </c>
      <c r="N25" s="82"/>
      <c r="O25" s="82"/>
    </row>
    <row r="26" spans="1:15" ht="12" customHeight="1">
      <c r="A26" s="288">
        <v>2</v>
      </c>
      <c r="B26" s="288">
        <v>4</v>
      </c>
      <c r="C26" s="288">
        <v>11</v>
      </c>
      <c r="E26" s="81"/>
      <c r="F26" s="292" t="s">
        <v>126</v>
      </c>
      <c r="G26" s="377"/>
      <c r="H26" s="1092">
        <v>18</v>
      </c>
      <c r="I26" s="1092">
        <v>0</v>
      </c>
      <c r="J26" s="1092">
        <v>0</v>
      </c>
      <c r="K26" s="1092">
        <v>5</v>
      </c>
      <c r="L26" s="1092">
        <v>5</v>
      </c>
      <c r="M26" s="828">
        <f t="shared" si="0"/>
        <v>28</v>
      </c>
      <c r="N26" s="82"/>
      <c r="O26" s="82"/>
    </row>
    <row r="27" spans="1:15">
      <c r="E27" s="1712">
        <v>1403</v>
      </c>
      <c r="F27" s="74" t="s">
        <v>17</v>
      </c>
      <c r="G27" s="145"/>
      <c r="H27" s="1089">
        <f>SUM(H28:H30)</f>
        <v>1007</v>
      </c>
      <c r="I27" s="1089">
        <f>SUM(I28:I30)</f>
        <v>209</v>
      </c>
      <c r="J27" s="1089">
        <f>SUM(J28:J30)</f>
        <v>0</v>
      </c>
      <c r="K27" s="1089">
        <f>SUM(K28:K30)</f>
        <v>51</v>
      </c>
      <c r="L27" s="1089">
        <f>SUM(L28:L30)</f>
        <v>27</v>
      </c>
      <c r="M27" s="834">
        <f t="shared" si="0"/>
        <v>1294</v>
      </c>
      <c r="N27" s="82"/>
      <c r="O27" s="82"/>
    </row>
    <row r="28" spans="1:15">
      <c r="A28" s="288">
        <v>3</v>
      </c>
      <c r="B28" s="288">
        <v>5</v>
      </c>
      <c r="C28" s="288">
        <v>11</v>
      </c>
      <c r="E28" s="1713"/>
      <c r="F28" s="292" t="s">
        <v>39</v>
      </c>
      <c r="G28" s="377"/>
      <c r="H28" s="1086">
        <v>293</v>
      </c>
      <c r="I28" s="1086">
        <v>100</v>
      </c>
      <c r="J28" s="1086">
        <v>0</v>
      </c>
      <c r="K28" s="1086">
        <v>28</v>
      </c>
      <c r="L28" s="1086">
        <v>17</v>
      </c>
      <c r="M28" s="828">
        <f t="shared" si="0"/>
        <v>438</v>
      </c>
      <c r="N28" s="82"/>
      <c r="O28" s="82"/>
    </row>
    <row r="29" spans="1:15" ht="12" customHeight="1">
      <c r="A29" s="288">
        <v>3</v>
      </c>
      <c r="B29" s="288">
        <v>5</v>
      </c>
      <c r="C29" s="288">
        <v>8</v>
      </c>
      <c r="E29" s="1713"/>
      <c r="F29" s="292" t="s">
        <v>18</v>
      </c>
      <c r="G29" s="377"/>
      <c r="H29" s="1086">
        <v>318</v>
      </c>
      <c r="I29" s="1086">
        <v>47</v>
      </c>
      <c r="J29" s="1086">
        <v>0</v>
      </c>
      <c r="K29" s="1086">
        <v>12</v>
      </c>
      <c r="L29" s="1086">
        <v>6</v>
      </c>
      <c r="M29" s="828">
        <f t="shared" si="0"/>
        <v>383</v>
      </c>
      <c r="N29" s="82"/>
      <c r="O29" s="82"/>
    </row>
    <row r="30" spans="1:15" ht="12" customHeight="1">
      <c r="A30" s="288">
        <v>3</v>
      </c>
      <c r="B30" s="288">
        <v>5</v>
      </c>
      <c r="C30" s="288">
        <v>10</v>
      </c>
      <c r="E30" s="1713"/>
      <c r="F30" s="292" t="s">
        <v>19</v>
      </c>
      <c r="G30" s="497"/>
      <c r="H30" s="879">
        <v>396</v>
      </c>
      <c r="I30" s="879">
        <v>62</v>
      </c>
      <c r="J30" s="879">
        <v>0</v>
      </c>
      <c r="K30" s="879">
        <v>11</v>
      </c>
      <c r="L30" s="879">
        <v>4</v>
      </c>
      <c r="M30" s="878">
        <f t="shared" si="0"/>
        <v>473</v>
      </c>
      <c r="N30" s="82"/>
      <c r="O30" s="82"/>
    </row>
    <row r="31" spans="1:15" ht="12" customHeight="1">
      <c r="A31" s="1087"/>
      <c r="B31" s="1087"/>
      <c r="C31" s="1087"/>
      <c r="D31" s="1087"/>
      <c r="E31" s="1709">
        <v>1404</v>
      </c>
      <c r="F31" s="74" t="s">
        <v>40</v>
      </c>
      <c r="G31" s="163"/>
      <c r="H31" s="458">
        <f>SUM(H32:H33)</f>
        <v>3240</v>
      </c>
      <c r="I31" s="458">
        <f>SUM(I32:I33)</f>
        <v>216</v>
      </c>
      <c r="J31" s="458">
        <f>SUM(J32:J33)</f>
        <v>7</v>
      </c>
      <c r="K31" s="458">
        <f>SUM(K32:K33)</f>
        <v>73</v>
      </c>
      <c r="L31" s="458">
        <f>SUM(L32:L33)</f>
        <v>93</v>
      </c>
      <c r="M31" s="1090">
        <f t="shared" si="0"/>
        <v>3629</v>
      </c>
    </row>
    <row r="32" spans="1:15" ht="12" customHeight="1">
      <c r="A32" s="1087">
        <v>4</v>
      </c>
      <c r="B32" s="1087">
        <v>6</v>
      </c>
      <c r="C32" s="1087">
        <v>11</v>
      </c>
      <c r="D32" s="1087"/>
      <c r="E32" s="1710"/>
      <c r="F32" s="292" t="s">
        <v>115</v>
      </c>
      <c r="G32" s="377"/>
      <c r="H32" s="847">
        <v>1943</v>
      </c>
      <c r="I32" s="847">
        <v>149</v>
      </c>
      <c r="J32" s="847">
        <v>5</v>
      </c>
      <c r="K32" s="847">
        <v>42</v>
      </c>
      <c r="L32" s="847">
        <v>33</v>
      </c>
      <c r="M32" s="840">
        <f t="shared" si="0"/>
        <v>2172</v>
      </c>
    </row>
    <row r="33" spans="1:13" ht="12" customHeight="1">
      <c r="A33" s="1087">
        <v>4</v>
      </c>
      <c r="B33" s="1087">
        <v>6</v>
      </c>
      <c r="C33" s="1087">
        <v>11</v>
      </c>
      <c r="D33" s="1087"/>
      <c r="E33" s="1710"/>
      <c r="F33" s="292" t="s">
        <v>20</v>
      </c>
      <c r="G33" s="377"/>
      <c r="H33" s="1086">
        <v>1297</v>
      </c>
      <c r="I33" s="1086">
        <v>67</v>
      </c>
      <c r="J33" s="432">
        <v>2</v>
      </c>
      <c r="K33" s="432">
        <v>31</v>
      </c>
      <c r="L33" s="432">
        <v>60</v>
      </c>
      <c r="M33" s="828">
        <f t="shared" si="0"/>
        <v>1457</v>
      </c>
    </row>
    <row r="34" spans="1:13" ht="12" customHeight="1">
      <c r="A34" s="1087"/>
      <c r="B34" s="1087"/>
      <c r="C34" s="1087"/>
      <c r="D34" s="1087"/>
      <c r="E34" s="1712">
        <v>1405</v>
      </c>
      <c r="F34" s="74" t="s">
        <v>21</v>
      </c>
      <c r="G34" s="151"/>
      <c r="H34" s="1089">
        <f>SUM(H35:H38)</f>
        <v>4104</v>
      </c>
      <c r="I34" s="1089">
        <f>SUM(I35:I38)</f>
        <v>284</v>
      </c>
      <c r="J34" s="1089">
        <f>SUM(J35:J38)</f>
        <v>4</v>
      </c>
      <c r="K34" s="1089">
        <f>SUM(K35:K38)</f>
        <v>75</v>
      </c>
      <c r="L34" s="1089">
        <f>SUM(L35:L38)</f>
        <v>50</v>
      </c>
      <c r="M34" s="834">
        <f t="shared" si="0"/>
        <v>4517</v>
      </c>
    </row>
    <row r="35" spans="1:13" ht="12" customHeight="1">
      <c r="A35" s="1087">
        <v>5</v>
      </c>
      <c r="B35" s="1087">
        <v>4</v>
      </c>
      <c r="C35" s="1087">
        <v>8</v>
      </c>
      <c r="D35" s="1087"/>
      <c r="E35" s="1713"/>
      <c r="F35" s="292" t="s">
        <v>24</v>
      </c>
      <c r="G35" s="377"/>
      <c r="H35" s="432">
        <v>765</v>
      </c>
      <c r="I35" s="432">
        <v>100</v>
      </c>
      <c r="J35" s="432">
        <v>2</v>
      </c>
      <c r="K35" s="432">
        <v>23</v>
      </c>
      <c r="L35" s="432">
        <v>13</v>
      </c>
      <c r="M35" s="832">
        <f t="shared" si="0"/>
        <v>903</v>
      </c>
    </row>
    <row r="36" spans="1:13" ht="12" customHeight="1">
      <c r="A36" s="1087">
        <v>5</v>
      </c>
      <c r="B36" s="1087">
        <v>4</v>
      </c>
      <c r="C36" s="1087">
        <v>8</v>
      </c>
      <c r="D36" s="1087"/>
      <c r="E36" s="1713"/>
      <c r="F36" s="292" t="s">
        <v>22</v>
      </c>
      <c r="G36" s="377"/>
      <c r="H36" s="1086">
        <v>2665</v>
      </c>
      <c r="I36" s="1086">
        <v>170</v>
      </c>
      <c r="J36" s="432">
        <v>2</v>
      </c>
      <c r="K36" s="432">
        <v>51</v>
      </c>
      <c r="L36" s="432">
        <v>36</v>
      </c>
      <c r="M36" s="832">
        <f t="shared" si="0"/>
        <v>2924</v>
      </c>
    </row>
    <row r="37" spans="1:13" ht="12" customHeight="1">
      <c r="A37" s="1087">
        <v>5</v>
      </c>
      <c r="B37" s="1087">
        <v>5</v>
      </c>
      <c r="C37" s="1087">
        <v>11</v>
      </c>
      <c r="D37" s="1087"/>
      <c r="E37" s="1713"/>
      <c r="F37" s="292" t="s">
        <v>114</v>
      </c>
      <c r="G37" s="377"/>
      <c r="H37" s="1086">
        <v>582</v>
      </c>
      <c r="I37" s="1086">
        <v>14</v>
      </c>
      <c r="J37" s="432">
        <v>0</v>
      </c>
      <c r="K37" s="432">
        <v>1</v>
      </c>
      <c r="L37" s="432">
        <v>1</v>
      </c>
      <c r="M37" s="828">
        <f t="shared" si="0"/>
        <v>598</v>
      </c>
    </row>
    <row r="38" spans="1:13" ht="12" customHeight="1">
      <c r="A38" s="1087">
        <v>5</v>
      </c>
      <c r="B38" s="1087">
        <v>4</v>
      </c>
      <c r="C38" s="1087">
        <v>8</v>
      </c>
      <c r="D38" s="1087"/>
      <c r="E38" s="1713"/>
      <c r="F38" s="292" t="s">
        <v>58</v>
      </c>
      <c r="G38" s="193"/>
      <c r="H38" s="432">
        <v>92</v>
      </c>
      <c r="I38" s="432">
        <v>0</v>
      </c>
      <c r="J38" s="432">
        <v>0</v>
      </c>
      <c r="K38" s="432">
        <v>0</v>
      </c>
      <c r="L38" s="432">
        <v>0</v>
      </c>
      <c r="M38" s="832">
        <f t="shared" si="0"/>
        <v>92</v>
      </c>
    </row>
    <row r="39" spans="1:13" ht="12" customHeight="1">
      <c r="A39" s="1087"/>
      <c r="B39" s="1087"/>
      <c r="C39" s="1087"/>
      <c r="D39" s="1087"/>
      <c r="E39" s="1712">
        <v>1406</v>
      </c>
      <c r="F39" s="74" t="s">
        <v>25</v>
      </c>
      <c r="G39" s="145"/>
      <c r="H39" s="1089">
        <f>SUM(H40:H43)</f>
        <v>4195</v>
      </c>
      <c r="I39" s="1089">
        <f>SUM(I40:I43)</f>
        <v>121</v>
      </c>
      <c r="J39" s="1089">
        <f>SUM(J40:J43)</f>
        <v>2</v>
      </c>
      <c r="K39" s="1089">
        <f>SUM(K40:K43)</f>
        <v>87</v>
      </c>
      <c r="L39" s="1089">
        <f>SUM(L40:L43)</f>
        <v>100</v>
      </c>
      <c r="M39" s="834">
        <f t="shared" si="0"/>
        <v>4505</v>
      </c>
    </row>
    <row r="40" spans="1:13" ht="12" customHeight="1">
      <c r="A40" s="1087">
        <v>6</v>
      </c>
      <c r="B40" s="1087">
        <v>2</v>
      </c>
      <c r="C40" s="1087">
        <v>11</v>
      </c>
      <c r="D40" s="1087"/>
      <c r="E40" s="1713"/>
      <c r="F40" s="292" t="s">
        <v>135</v>
      </c>
      <c r="G40" s="377"/>
      <c r="H40" s="1086">
        <v>3185</v>
      </c>
      <c r="I40" s="1086">
        <v>65</v>
      </c>
      <c r="J40" s="432">
        <v>2</v>
      </c>
      <c r="K40" s="432">
        <v>56</v>
      </c>
      <c r="L40" s="432">
        <v>61</v>
      </c>
      <c r="M40" s="828">
        <f t="shared" si="0"/>
        <v>3369</v>
      </c>
    </row>
    <row r="41" spans="1:13" ht="12" customHeight="1">
      <c r="A41" s="1087">
        <v>6</v>
      </c>
      <c r="B41" s="1087">
        <v>2</v>
      </c>
      <c r="C41" s="1087">
        <v>10</v>
      </c>
      <c r="D41" s="1087"/>
      <c r="E41" s="1713"/>
      <c r="F41" s="292" t="s">
        <v>26</v>
      </c>
      <c r="G41" s="377"/>
      <c r="H41" s="432">
        <v>958</v>
      </c>
      <c r="I41" s="432">
        <v>43</v>
      </c>
      <c r="J41" s="432">
        <v>0</v>
      </c>
      <c r="K41" s="432">
        <v>21</v>
      </c>
      <c r="L41" s="432">
        <v>15</v>
      </c>
      <c r="M41" s="832">
        <f t="shared" ref="M41:M57" si="1">SUM(H41:L41)</f>
        <v>1037</v>
      </c>
    </row>
    <row r="42" spans="1:13" ht="12" customHeight="1">
      <c r="A42" s="1087">
        <v>6</v>
      </c>
      <c r="B42" s="1087">
        <v>2</v>
      </c>
      <c r="C42" s="1087">
        <v>10</v>
      </c>
      <c r="D42" s="1087"/>
      <c r="E42" s="1713"/>
      <c r="F42" s="292" t="s">
        <v>42</v>
      </c>
      <c r="G42" s="377"/>
      <c r="H42" s="432">
        <v>0</v>
      </c>
      <c r="I42" s="432">
        <v>0</v>
      </c>
      <c r="J42" s="1086">
        <v>0</v>
      </c>
      <c r="K42" s="1086">
        <v>0</v>
      </c>
      <c r="L42" s="1086">
        <v>0</v>
      </c>
      <c r="M42" s="832">
        <f t="shared" si="1"/>
        <v>0</v>
      </c>
    </row>
    <row r="43" spans="1:13" ht="12" customHeight="1">
      <c r="A43" s="1087">
        <v>6</v>
      </c>
      <c r="B43" s="1087">
        <v>4</v>
      </c>
      <c r="C43" s="1087">
        <v>11</v>
      </c>
      <c r="D43" s="1087"/>
      <c r="E43" s="1713"/>
      <c r="F43" s="292" t="s">
        <v>43</v>
      </c>
      <c r="G43" s="377"/>
      <c r="H43" s="1086">
        <v>52</v>
      </c>
      <c r="I43" s="1086">
        <v>13</v>
      </c>
      <c r="J43" s="1086">
        <v>0</v>
      </c>
      <c r="K43" s="1086">
        <v>10</v>
      </c>
      <c r="L43" s="1086">
        <v>24</v>
      </c>
      <c r="M43" s="828">
        <f t="shared" si="1"/>
        <v>99</v>
      </c>
    </row>
    <row r="44" spans="1:13" ht="12" customHeight="1">
      <c r="A44" s="1087"/>
      <c r="B44" s="1087"/>
      <c r="C44" s="1087"/>
      <c r="D44" s="1087"/>
      <c r="E44" s="1709">
        <v>1407</v>
      </c>
      <c r="F44" s="73" t="s">
        <v>27</v>
      </c>
      <c r="G44" s="145"/>
      <c r="H44" s="1089">
        <f>SUM(H45:H46)</f>
        <v>434</v>
      </c>
      <c r="I44" s="1089">
        <f>SUM(I45:I46)</f>
        <v>44</v>
      </c>
      <c r="J44" s="1089">
        <f>SUM(J45:J46)</f>
        <v>1</v>
      </c>
      <c r="K44" s="1089">
        <f>SUM(K45:K46)</f>
        <v>19</v>
      </c>
      <c r="L44" s="1089">
        <f>SUM(L45:L46)</f>
        <v>24</v>
      </c>
      <c r="M44" s="834">
        <f t="shared" si="1"/>
        <v>522</v>
      </c>
    </row>
    <row r="45" spans="1:13" ht="12" customHeight="1">
      <c r="A45" s="1087">
        <v>7</v>
      </c>
      <c r="B45" s="1087">
        <v>3</v>
      </c>
      <c r="C45" s="1087">
        <v>11</v>
      </c>
      <c r="D45" s="1087"/>
      <c r="E45" s="1710"/>
      <c r="F45" s="66" t="s">
        <v>44</v>
      </c>
      <c r="G45" s="377"/>
      <c r="H45" s="1086">
        <v>173</v>
      </c>
      <c r="I45" s="1086">
        <v>15</v>
      </c>
      <c r="J45" s="1086">
        <v>1</v>
      </c>
      <c r="K45" s="1086">
        <v>10</v>
      </c>
      <c r="L45" s="1086">
        <v>18</v>
      </c>
      <c r="M45" s="828">
        <f t="shared" si="1"/>
        <v>217</v>
      </c>
    </row>
    <row r="46" spans="1:13" ht="12" customHeight="1">
      <c r="A46" s="1087">
        <v>7</v>
      </c>
      <c r="B46" s="1087">
        <v>6</v>
      </c>
      <c r="C46" s="1087">
        <v>10</v>
      </c>
      <c r="D46" s="1087"/>
      <c r="E46" s="1710"/>
      <c r="F46" s="66" t="s">
        <v>61</v>
      </c>
      <c r="G46" s="377"/>
      <c r="H46" s="1086">
        <v>261</v>
      </c>
      <c r="I46" s="1086">
        <v>29</v>
      </c>
      <c r="J46" s="1086">
        <v>0</v>
      </c>
      <c r="K46" s="1086">
        <v>9</v>
      </c>
      <c r="L46" s="1086">
        <v>6</v>
      </c>
      <c r="M46" s="832">
        <f t="shared" si="1"/>
        <v>305</v>
      </c>
    </row>
    <row r="47" spans="1:13" ht="12" customHeight="1">
      <c r="A47" s="1087"/>
      <c r="B47" s="1087"/>
      <c r="C47" s="1087"/>
      <c r="D47" s="1087"/>
      <c r="E47" s="1709">
        <v>1408</v>
      </c>
      <c r="F47" s="74" t="s">
        <v>28</v>
      </c>
      <c r="G47" s="138"/>
      <c r="H47" s="335">
        <f>SUM(H48:H51)</f>
        <v>2037</v>
      </c>
      <c r="I47" s="335">
        <f>SUM(I48:I51)</f>
        <v>91</v>
      </c>
      <c r="J47" s="335">
        <f>SUM(J48:J51)</f>
        <v>1</v>
      </c>
      <c r="K47" s="335">
        <f>SUM(K48:K51)</f>
        <v>55</v>
      </c>
      <c r="L47" s="335">
        <f>SUM(L48:L51)</f>
        <v>52</v>
      </c>
      <c r="M47" s="830">
        <f t="shared" si="1"/>
        <v>2236</v>
      </c>
    </row>
    <row r="48" spans="1:13" ht="12" customHeight="1">
      <c r="A48" s="1087">
        <v>8</v>
      </c>
      <c r="B48" s="1087">
        <v>4</v>
      </c>
      <c r="C48" s="1087">
        <v>11</v>
      </c>
      <c r="D48" s="1087"/>
      <c r="E48" s="1710"/>
      <c r="F48" s="66" t="s">
        <v>23</v>
      </c>
      <c r="G48" s="377"/>
      <c r="H48" s="1086">
        <v>1476</v>
      </c>
      <c r="I48" s="1086">
        <v>75</v>
      </c>
      <c r="J48" s="1086">
        <v>1</v>
      </c>
      <c r="K48" s="1086">
        <v>25</v>
      </c>
      <c r="L48" s="1086">
        <v>8</v>
      </c>
      <c r="M48" s="832">
        <f t="shared" si="1"/>
        <v>1585</v>
      </c>
    </row>
    <row r="49" spans="1:13" ht="12" customHeight="1">
      <c r="A49" s="288">
        <v>8</v>
      </c>
      <c r="B49" s="288">
        <v>4</v>
      </c>
      <c r="C49" s="288">
        <v>11</v>
      </c>
      <c r="E49" s="1710"/>
      <c r="F49" s="66" t="s">
        <v>59</v>
      </c>
      <c r="G49" s="377"/>
      <c r="H49" s="1086">
        <v>150</v>
      </c>
      <c r="I49" s="1086">
        <v>0</v>
      </c>
      <c r="J49" s="1086">
        <v>0</v>
      </c>
      <c r="K49" s="1086">
        <v>0</v>
      </c>
      <c r="L49" s="1086">
        <v>4</v>
      </c>
      <c r="M49" s="832">
        <f t="shared" si="1"/>
        <v>154</v>
      </c>
    </row>
    <row r="50" spans="1:13" ht="12" customHeight="1">
      <c r="A50" s="288">
        <v>8</v>
      </c>
      <c r="B50" s="288">
        <v>5</v>
      </c>
      <c r="C50" s="288">
        <v>11</v>
      </c>
      <c r="E50" s="1710"/>
      <c r="F50" s="66" t="s">
        <v>45</v>
      </c>
      <c r="G50" s="377"/>
      <c r="H50" s="1086">
        <v>220</v>
      </c>
      <c r="I50" s="1086">
        <v>4</v>
      </c>
      <c r="J50" s="1086">
        <v>0</v>
      </c>
      <c r="K50" s="1086">
        <v>19</v>
      </c>
      <c r="L50" s="1086">
        <v>37</v>
      </c>
      <c r="M50" s="832">
        <f t="shared" si="1"/>
        <v>280</v>
      </c>
    </row>
    <row r="51" spans="1:13" ht="12" customHeight="1">
      <c r="A51" s="288">
        <v>8</v>
      </c>
      <c r="B51" s="288">
        <v>4</v>
      </c>
      <c r="C51" s="288">
        <v>8</v>
      </c>
      <c r="E51" s="1711"/>
      <c r="F51" s="66" t="s">
        <v>125</v>
      </c>
      <c r="G51" s="377"/>
      <c r="H51" s="1086">
        <v>191</v>
      </c>
      <c r="I51" s="1086">
        <v>12</v>
      </c>
      <c r="J51" s="1086">
        <v>0</v>
      </c>
      <c r="K51" s="1086">
        <v>11</v>
      </c>
      <c r="L51" s="1086">
        <v>3</v>
      </c>
      <c r="M51" s="832">
        <f t="shared" si="1"/>
        <v>217</v>
      </c>
    </row>
    <row r="52" spans="1:13" ht="12" customHeight="1">
      <c r="E52" s="1709">
        <v>1624</v>
      </c>
      <c r="F52" s="73" t="s">
        <v>56</v>
      </c>
      <c r="G52" s="1060"/>
      <c r="H52" s="335">
        <f>SUM(H53:H55)</f>
        <v>157</v>
      </c>
      <c r="I52" s="335">
        <f>SUM(I53:I55)</f>
        <v>28</v>
      </c>
      <c r="J52" s="335">
        <f>SUM(J53:J55)</f>
        <v>4</v>
      </c>
      <c r="K52" s="335">
        <f>SUM(K53:K55)</f>
        <v>25</v>
      </c>
      <c r="L52" s="335">
        <f>SUM(L53:L55)</f>
        <v>8</v>
      </c>
      <c r="M52" s="830">
        <f t="shared" si="1"/>
        <v>222</v>
      </c>
    </row>
    <row r="53" spans="1:13" ht="12" customHeight="1">
      <c r="A53" s="288">
        <v>9</v>
      </c>
      <c r="B53" s="288">
        <v>5</v>
      </c>
      <c r="C53" s="288">
        <v>10</v>
      </c>
      <c r="E53" s="1710"/>
      <c r="F53" s="66" t="s">
        <v>124</v>
      </c>
      <c r="G53" s="1088"/>
      <c r="H53" s="1086">
        <v>82</v>
      </c>
      <c r="I53" s="1086">
        <v>4</v>
      </c>
      <c r="J53" s="1086">
        <v>0</v>
      </c>
      <c r="K53" s="1086">
        <v>11</v>
      </c>
      <c r="L53" s="1086">
        <v>1</v>
      </c>
      <c r="M53" s="840">
        <f t="shared" si="1"/>
        <v>98</v>
      </c>
    </row>
    <row r="54" spans="1:13" ht="12" customHeight="1">
      <c r="A54" s="1087">
        <v>9</v>
      </c>
      <c r="B54" s="1087">
        <v>5</v>
      </c>
      <c r="C54" s="1087">
        <v>13</v>
      </c>
      <c r="D54" s="1087"/>
      <c r="E54" s="1710"/>
      <c r="F54" s="66" t="s">
        <v>123</v>
      </c>
      <c r="G54" s="193"/>
      <c r="H54" s="1086">
        <v>0</v>
      </c>
      <c r="I54" s="1086">
        <v>24</v>
      </c>
      <c r="J54" s="1086">
        <v>4</v>
      </c>
      <c r="K54" s="1086">
        <v>11</v>
      </c>
      <c r="L54" s="1086">
        <v>6</v>
      </c>
      <c r="M54" s="832">
        <f t="shared" si="1"/>
        <v>45</v>
      </c>
    </row>
    <row r="55" spans="1:13" ht="12" customHeight="1">
      <c r="A55" s="288">
        <v>9</v>
      </c>
      <c r="B55" s="288">
        <v>4</v>
      </c>
      <c r="C55" s="288">
        <v>6</v>
      </c>
      <c r="E55" s="1711"/>
      <c r="F55" s="66" t="s">
        <v>62</v>
      </c>
      <c r="G55" s="377"/>
      <c r="H55" s="1086">
        <v>75</v>
      </c>
      <c r="I55" s="1086">
        <v>0</v>
      </c>
      <c r="J55" s="1086">
        <v>0</v>
      </c>
      <c r="K55" s="1086">
        <v>3</v>
      </c>
      <c r="L55" s="1086">
        <v>1</v>
      </c>
      <c r="M55" s="832">
        <f t="shared" si="1"/>
        <v>79</v>
      </c>
    </row>
    <row r="56" spans="1:13" ht="12" customHeight="1">
      <c r="B56" s="288" t="s">
        <v>47</v>
      </c>
      <c r="C56" s="288" t="s">
        <v>47</v>
      </c>
      <c r="E56" s="140"/>
      <c r="F56" s="138" t="s">
        <v>50</v>
      </c>
      <c r="G56" s="1060"/>
      <c r="H56" s="335">
        <v>35</v>
      </c>
      <c r="I56" s="335">
        <v>30</v>
      </c>
      <c r="J56" s="335">
        <v>234</v>
      </c>
      <c r="K56" s="335">
        <v>578</v>
      </c>
      <c r="L56" s="335">
        <v>663</v>
      </c>
      <c r="M56" s="830">
        <f t="shared" si="1"/>
        <v>1540</v>
      </c>
    </row>
    <row r="57" spans="1:13">
      <c r="F57" s="1579" t="s">
        <v>6</v>
      </c>
      <c r="G57" s="1580"/>
      <c r="H57" s="1085">
        <f>SUM(H9+H17+H27+H31+H34+H39+H44+H47+H52+H56)</f>
        <v>28116</v>
      </c>
      <c r="I57" s="1085">
        <f>SUM(I9+I17+I27+I31+I34+I39+I44+I47+I52+I56)</f>
        <v>1841</v>
      </c>
      <c r="J57" s="1085">
        <f>SUM(J9+J17+J27+J31+J34+J39+J44+J47+J52+J56)</f>
        <v>261</v>
      </c>
      <c r="K57" s="1085">
        <f>SUM(K9+K17+K27+K31+K34+K39+K44+K47+K52+K56)</f>
        <v>1298</v>
      </c>
      <c r="L57" s="1085">
        <f>SUM(L9+L17+L27+L31+L34+L39+L44+L47+L52+L56)</f>
        <v>1301</v>
      </c>
      <c r="M57" s="825">
        <f t="shared" si="1"/>
        <v>32817</v>
      </c>
    </row>
    <row r="58" spans="1:13" s="377" customFormat="1" ht="11.25" customHeight="1">
      <c r="A58" s="288"/>
      <c r="B58" s="288"/>
      <c r="C58" s="288"/>
      <c r="D58" s="288"/>
      <c r="F58" s="377" t="s">
        <v>841</v>
      </c>
      <c r="H58" s="288"/>
      <c r="I58" s="288"/>
      <c r="J58" s="288"/>
      <c r="K58" s="288"/>
      <c r="L58" s="288"/>
      <c r="M58" s="288"/>
    </row>
    <row r="59" spans="1:13" ht="9" customHeight="1">
      <c r="F59" s="377" t="s">
        <v>64</v>
      </c>
    </row>
    <row r="60" spans="1:13" ht="9" customHeight="1"/>
    <row r="61" spans="1:13" ht="9" customHeight="1"/>
    <row r="62" spans="1:13" ht="9" customHeight="1"/>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6:13" ht="9" customHeight="1"/>
    <row r="130" spans="6:13" ht="9" customHeight="1"/>
    <row r="131" spans="6:13" ht="9" customHeight="1"/>
    <row r="132" spans="6:13" ht="9" customHeight="1"/>
    <row r="133" spans="6:13" ht="9" customHeight="1"/>
    <row r="134" spans="6:13" ht="9" customHeight="1"/>
    <row r="135" spans="6:13" ht="9" customHeight="1"/>
    <row r="136" spans="6:13" ht="9" customHeight="1"/>
    <row r="137" spans="6:13" ht="9" customHeight="1"/>
    <row r="138" spans="6:13" ht="9" customHeight="1"/>
    <row r="139" spans="6:13" ht="9" customHeight="1"/>
    <row r="140" spans="6:13" ht="9" customHeight="1"/>
    <row r="141" spans="6:13" ht="9" customHeight="1"/>
    <row r="142" spans="6:13" ht="9" customHeight="1">
      <c r="F142" s="98"/>
      <c r="G142" s="98"/>
      <c r="H142" s="263"/>
      <c r="I142" s="263"/>
      <c r="J142" s="264"/>
      <c r="K142" s="264"/>
      <c r="L142" s="264"/>
      <c r="M142" s="263"/>
    </row>
    <row r="143" spans="6:13" ht="9" customHeight="1"/>
    <row r="144" spans="6: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sheetData>
  <mergeCells count="16">
    <mergeCell ref="E52:E55"/>
    <mergeCell ref="E47:E51"/>
    <mergeCell ref="E44:E46"/>
    <mergeCell ref="F57:G57"/>
    <mergeCell ref="Q3:AE3"/>
    <mergeCell ref="M6:M8"/>
    <mergeCell ref="E3:M3"/>
    <mergeCell ref="E31:E33"/>
    <mergeCell ref="H7:L7"/>
    <mergeCell ref="E6:E8"/>
    <mergeCell ref="E27:E30"/>
    <mergeCell ref="E39:E43"/>
    <mergeCell ref="E4:M4"/>
    <mergeCell ref="E34:E38"/>
    <mergeCell ref="E17:E25"/>
    <mergeCell ref="E9:E16"/>
  </mergeCells>
  <printOptions horizontalCentered="1"/>
  <pageMargins left="0.51" right="0.43" top="0.52" bottom="0.94488188976377963" header="0.51181102362204722" footer="0.51181102362204722"/>
  <pageSetup scale="71" orientation="portrait" r:id="rId1"/>
  <headerFooter alignWithMargins="0">
    <oddFooter>&amp;F</oddFooter>
  </headerFooter>
  <colBreaks count="1" manualBreakCount="1">
    <brk id="13"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3C3A8-22A1-45B6-8603-7C8F263EAF62}">
  <dimension ref="A1:AH403"/>
  <sheetViews>
    <sheetView view="pageBreakPreview" topLeftCell="D1" zoomScaleNormal="115" zoomScaleSheetLayoutView="100" workbookViewId="0">
      <selection activeCell="L57" sqref="L57"/>
    </sheetView>
  </sheetViews>
  <sheetFormatPr baseColWidth="10" defaultRowHeight="12.75"/>
  <cols>
    <col min="1" max="2" width="2.140625" style="288" hidden="1" customWidth="1"/>
    <col min="3" max="3" width="2.85546875" style="288" hidden="1" customWidth="1"/>
    <col min="4" max="4" width="2.85546875" style="288" customWidth="1"/>
    <col min="5" max="5" width="6.5703125" style="62" customWidth="1"/>
    <col min="6" max="6" width="1.5703125" style="62" customWidth="1"/>
    <col min="7" max="7" width="59" style="62" customWidth="1"/>
    <col min="8" max="8" width="11.7109375" style="262" customWidth="1"/>
    <col min="9" max="9" width="10" style="262" bestFit="1" customWidth="1"/>
    <col min="10" max="10" width="11.28515625" style="262" bestFit="1" customWidth="1"/>
    <col min="11" max="12" width="11.28515625" style="262" customWidth="1"/>
    <col min="13" max="13" width="7.28515625" style="262" customWidth="1"/>
    <col min="14" max="15" width="11.42578125" style="62"/>
    <col min="16" max="16" width="4.7109375" style="62" customWidth="1"/>
    <col min="17" max="17" width="5" style="62" customWidth="1"/>
    <col min="18" max="18" width="2.28515625" style="62" customWidth="1"/>
    <col min="19" max="19" width="26" style="62" customWidth="1"/>
    <col min="20" max="20" width="8" style="62" customWidth="1"/>
    <col min="21" max="21" width="1" style="62" customWidth="1"/>
    <col min="22" max="22" width="6.7109375" style="62" customWidth="1"/>
    <col min="23" max="23" width="1" style="62" customWidth="1"/>
    <col min="24" max="24" width="6.7109375" style="62" customWidth="1"/>
    <col min="25" max="25" width="1" style="62" customWidth="1"/>
    <col min="26" max="26" width="6.7109375" style="62" customWidth="1"/>
    <col min="27" max="27" width="1" style="62" customWidth="1"/>
    <col min="28" max="28" width="6.7109375" style="62" customWidth="1"/>
    <col min="29" max="29" width="1" style="62" customWidth="1"/>
    <col min="30" max="30" width="6.7109375" style="62" customWidth="1"/>
    <col min="31" max="31" width="1" style="62" customWidth="1"/>
    <col min="32" max="33" width="6.7109375" style="62" customWidth="1"/>
    <col min="34" max="16384" width="11.42578125" style="62"/>
  </cols>
  <sheetData>
    <row r="1" spans="1:34" ht="13.5" customHeight="1">
      <c r="H1" s="316"/>
      <c r="I1" s="316"/>
      <c r="J1" s="316"/>
      <c r="K1" s="316"/>
      <c r="L1" s="316"/>
      <c r="M1" s="316"/>
      <c r="N1" s="82"/>
      <c r="O1" s="82"/>
    </row>
    <row r="2" spans="1:34" ht="3.75" customHeight="1">
      <c r="H2" s="316"/>
      <c r="I2" s="316"/>
      <c r="J2" s="316"/>
      <c r="K2" s="316"/>
      <c r="L2" s="316"/>
      <c r="M2" s="316"/>
      <c r="N2" s="82"/>
      <c r="O2" s="82"/>
    </row>
    <row r="3" spans="1:34" ht="12.75" customHeight="1">
      <c r="E3" s="1587" t="s">
        <v>848</v>
      </c>
      <c r="F3" s="1587"/>
      <c r="G3" s="1587"/>
      <c r="H3" s="1587"/>
      <c r="I3" s="1587"/>
      <c r="J3" s="1587"/>
      <c r="K3" s="1587"/>
      <c r="L3" s="1587"/>
      <c r="M3" s="1587"/>
      <c r="N3" s="82"/>
      <c r="Q3" s="1552"/>
      <c r="R3" s="1552"/>
      <c r="S3" s="1552"/>
      <c r="T3" s="1552"/>
      <c r="U3" s="1552"/>
      <c r="V3" s="1552"/>
      <c r="W3" s="1552"/>
      <c r="X3" s="1552"/>
      <c r="Y3" s="1552"/>
      <c r="Z3" s="1552"/>
      <c r="AA3" s="1552"/>
      <c r="AB3" s="1552"/>
      <c r="AC3" s="1552"/>
      <c r="AD3" s="1552"/>
      <c r="AE3" s="1552"/>
    </row>
    <row r="4" spans="1:34" ht="12.75" customHeight="1">
      <c r="E4" s="1720">
        <v>2016</v>
      </c>
      <c r="F4" s="1720"/>
      <c r="G4" s="1720"/>
      <c r="H4" s="1720"/>
      <c r="I4" s="1720"/>
      <c r="J4" s="1720"/>
      <c r="K4" s="1720"/>
      <c r="L4" s="1720"/>
      <c r="M4" s="1720"/>
      <c r="N4" s="82"/>
      <c r="O4" s="107"/>
      <c r="P4" s="107"/>
      <c r="Q4" s="106"/>
      <c r="AG4" s="105"/>
      <c r="AH4" s="105"/>
    </row>
    <row r="5" spans="1:34" ht="3" customHeight="1">
      <c r="F5" s="163"/>
      <c r="G5" s="163"/>
      <c r="H5" s="1071"/>
      <c r="I5" s="312"/>
      <c r="J5" s="312"/>
      <c r="K5" s="312"/>
      <c r="L5" s="312"/>
      <c r="M5" s="1071"/>
      <c r="N5" s="82"/>
      <c r="Q5" s="98"/>
    </row>
    <row r="6" spans="1:34" ht="12.75" customHeight="1">
      <c r="E6" s="1597" t="s">
        <v>32</v>
      </c>
      <c r="F6" s="310"/>
      <c r="G6" s="580"/>
      <c r="H6" s="309"/>
      <c r="I6" s="309"/>
      <c r="J6" s="308"/>
      <c r="K6" s="308"/>
      <c r="L6" s="308"/>
      <c r="M6" s="1716" t="s">
        <v>6</v>
      </c>
      <c r="N6" s="82"/>
      <c r="Q6" s="98"/>
    </row>
    <row r="7" spans="1:34" ht="12.75" customHeight="1">
      <c r="A7" s="288" t="s">
        <v>33</v>
      </c>
      <c r="B7" s="288" t="s">
        <v>1</v>
      </c>
      <c r="C7" s="288" t="s">
        <v>34</v>
      </c>
      <c r="E7" s="1598"/>
      <c r="F7" s="171" t="s">
        <v>847</v>
      </c>
      <c r="G7" s="170"/>
      <c r="H7" s="1719" t="s">
        <v>846</v>
      </c>
      <c r="I7" s="1719"/>
      <c r="J7" s="1719"/>
      <c r="K7" s="1719"/>
      <c r="L7" s="1719"/>
      <c r="M7" s="1717"/>
      <c r="N7" s="82"/>
      <c r="O7" s="91"/>
    </row>
    <row r="8" spans="1:34">
      <c r="E8" s="1599"/>
      <c r="F8" s="163"/>
      <c r="G8" s="162"/>
      <c r="H8" s="301" t="s">
        <v>845</v>
      </c>
      <c r="I8" s="301" t="s">
        <v>3</v>
      </c>
      <c r="J8" s="301" t="s">
        <v>844</v>
      </c>
      <c r="K8" s="301" t="s">
        <v>843</v>
      </c>
      <c r="L8" s="301" t="s">
        <v>842</v>
      </c>
      <c r="M8" s="1718"/>
      <c r="N8" s="82"/>
    </row>
    <row r="9" spans="1:34">
      <c r="E9" s="1581">
        <v>1401</v>
      </c>
      <c r="F9" s="391" t="s">
        <v>12</v>
      </c>
      <c r="G9" s="171"/>
      <c r="H9" s="458">
        <f>SUM(H10:H15)</f>
        <v>0</v>
      </c>
      <c r="I9" s="458">
        <f>SUM(I10:I15)</f>
        <v>0</v>
      </c>
      <c r="J9" s="458">
        <f>SUM(J10:J15)</f>
        <v>11</v>
      </c>
      <c r="K9" s="1091">
        <f>SUM(K10:K15)</f>
        <v>0</v>
      </c>
      <c r="L9" s="1091">
        <f>SUM(L10:L15)</f>
        <v>0</v>
      </c>
      <c r="M9" s="1093">
        <f t="shared" ref="M9:M56" si="0">SUM(H9:L9)</f>
        <v>11</v>
      </c>
      <c r="N9" s="82"/>
    </row>
    <row r="10" spans="1:34" ht="12" customHeight="1">
      <c r="A10" s="288">
        <v>1</v>
      </c>
      <c r="B10" s="288">
        <v>1</v>
      </c>
      <c r="C10" s="288">
        <v>11</v>
      </c>
      <c r="E10" s="1713"/>
      <c r="F10" s="388" t="s">
        <v>13</v>
      </c>
      <c r="G10" s="505"/>
      <c r="H10" s="847">
        <v>0</v>
      </c>
      <c r="I10" s="847">
        <v>0</v>
      </c>
      <c r="J10" s="847">
        <v>4</v>
      </c>
      <c r="K10" s="432">
        <v>0</v>
      </c>
      <c r="L10" s="432">
        <v>0</v>
      </c>
      <c r="M10" s="840">
        <f t="shared" si="0"/>
        <v>4</v>
      </c>
      <c r="N10" s="82"/>
      <c r="O10" s="82"/>
    </row>
    <row r="11" spans="1:34" ht="12" customHeight="1">
      <c r="A11" s="288">
        <v>1</v>
      </c>
      <c r="B11" s="288">
        <v>1</v>
      </c>
      <c r="C11" s="288">
        <v>5</v>
      </c>
      <c r="E11" s="1713"/>
      <c r="F11" s="370" t="s">
        <v>14</v>
      </c>
      <c r="G11" s="377"/>
      <c r="H11" s="432">
        <v>0</v>
      </c>
      <c r="I11" s="432">
        <v>0</v>
      </c>
      <c r="J11" s="432">
        <v>0</v>
      </c>
      <c r="K11" s="432">
        <v>0</v>
      </c>
      <c r="L11" s="432">
        <v>0</v>
      </c>
      <c r="M11" s="832">
        <f t="shared" si="0"/>
        <v>0</v>
      </c>
      <c r="N11" s="82"/>
      <c r="O11" s="82"/>
    </row>
    <row r="12" spans="1:34" ht="12" customHeight="1">
      <c r="A12" s="288">
        <v>1</v>
      </c>
      <c r="B12" s="288">
        <v>1</v>
      </c>
      <c r="C12" s="288">
        <v>12</v>
      </c>
      <c r="E12" s="1713"/>
      <c r="F12" s="370" t="s">
        <v>15</v>
      </c>
      <c r="G12" s="377"/>
      <c r="H12" s="432">
        <v>0</v>
      </c>
      <c r="I12" s="432">
        <v>0</v>
      </c>
      <c r="J12" s="432">
        <v>3</v>
      </c>
      <c r="K12" s="432">
        <v>0</v>
      </c>
      <c r="L12" s="432">
        <v>0</v>
      </c>
      <c r="M12" s="832">
        <f t="shared" si="0"/>
        <v>3</v>
      </c>
      <c r="N12" s="82"/>
      <c r="O12" s="82"/>
    </row>
    <row r="13" spans="1:34" ht="12" customHeight="1">
      <c r="A13" s="288">
        <v>1</v>
      </c>
      <c r="B13" s="288">
        <v>1</v>
      </c>
      <c r="C13" s="288">
        <v>2</v>
      </c>
      <c r="E13" s="1713"/>
      <c r="F13" s="370" t="s">
        <v>36</v>
      </c>
      <c r="G13" s="377"/>
      <c r="H13" s="432">
        <v>0</v>
      </c>
      <c r="I13" s="432">
        <v>0</v>
      </c>
      <c r="J13" s="432">
        <v>0</v>
      </c>
      <c r="K13" s="432">
        <v>0</v>
      </c>
      <c r="L13" s="432">
        <v>0</v>
      </c>
      <c r="M13" s="832">
        <f t="shared" si="0"/>
        <v>0</v>
      </c>
      <c r="N13" s="82"/>
      <c r="O13" s="82"/>
    </row>
    <row r="14" spans="1:34" ht="12" customHeight="1">
      <c r="A14" s="288">
        <v>1</v>
      </c>
      <c r="B14" s="288">
        <v>1</v>
      </c>
      <c r="C14" s="288">
        <v>4</v>
      </c>
      <c r="E14" s="1713"/>
      <c r="F14" s="370" t="s">
        <v>37</v>
      </c>
      <c r="G14" s="377"/>
      <c r="H14" s="432">
        <v>0</v>
      </c>
      <c r="I14" s="432">
        <v>0</v>
      </c>
      <c r="J14" s="432">
        <v>2</v>
      </c>
      <c r="K14" s="432">
        <v>0</v>
      </c>
      <c r="L14" s="432">
        <v>0</v>
      </c>
      <c r="M14" s="832">
        <f t="shared" si="0"/>
        <v>2</v>
      </c>
      <c r="N14" s="82"/>
      <c r="O14" s="82"/>
    </row>
    <row r="15" spans="1:34" ht="12" customHeight="1">
      <c r="A15" s="288">
        <v>1</v>
      </c>
      <c r="B15" s="288">
        <v>1</v>
      </c>
      <c r="C15" s="288">
        <v>1</v>
      </c>
      <c r="E15" s="1713"/>
      <c r="F15" s="370" t="s">
        <v>72</v>
      </c>
      <c r="G15" s="377"/>
      <c r="H15" s="432">
        <v>0</v>
      </c>
      <c r="I15" s="432">
        <v>0</v>
      </c>
      <c r="J15" s="432">
        <v>2</v>
      </c>
      <c r="K15" s="432">
        <v>0</v>
      </c>
      <c r="L15" s="432">
        <v>0</v>
      </c>
      <c r="M15" s="832">
        <f t="shared" si="0"/>
        <v>2</v>
      </c>
      <c r="N15" s="82"/>
      <c r="O15" s="82"/>
    </row>
    <row r="16" spans="1:34">
      <c r="E16" s="1712">
        <v>1402</v>
      </c>
      <c r="F16" s="74" t="s">
        <v>16</v>
      </c>
      <c r="G16" s="145"/>
      <c r="H16" s="1089">
        <f>SUM(H17:H25)</f>
        <v>0</v>
      </c>
      <c r="I16" s="1089">
        <f>SUM(I17:I25)</f>
        <v>0</v>
      </c>
      <c r="J16" s="1089">
        <f>SUM(J17:J25)</f>
        <v>24</v>
      </c>
      <c r="K16" s="1089">
        <f>SUM(K17:K25)</f>
        <v>0</v>
      </c>
      <c r="L16" s="1089">
        <f>SUM(L17:L25)</f>
        <v>0</v>
      </c>
      <c r="M16" s="834">
        <f t="shared" si="0"/>
        <v>24</v>
      </c>
      <c r="N16" s="82"/>
      <c r="O16" s="82"/>
    </row>
    <row r="17" spans="1:15" ht="12" customHeight="1">
      <c r="A17" s="288">
        <v>2</v>
      </c>
      <c r="B17" s="288">
        <v>4</v>
      </c>
      <c r="C17" s="288">
        <v>11</v>
      </c>
      <c r="E17" s="1713"/>
      <c r="F17" s="292" t="s">
        <v>96</v>
      </c>
      <c r="G17" s="377"/>
      <c r="H17" s="432">
        <v>0</v>
      </c>
      <c r="I17" s="432">
        <v>0</v>
      </c>
      <c r="J17" s="432">
        <v>4</v>
      </c>
      <c r="K17" s="432">
        <v>0</v>
      </c>
      <c r="L17" s="432">
        <v>0</v>
      </c>
      <c r="M17" s="832">
        <f t="shared" si="0"/>
        <v>4</v>
      </c>
      <c r="N17" s="82"/>
      <c r="O17" s="82"/>
    </row>
    <row r="18" spans="1:15" ht="12" customHeight="1">
      <c r="A18" s="288">
        <v>2</v>
      </c>
      <c r="B18" s="288">
        <v>4</v>
      </c>
      <c r="C18" s="288">
        <v>10</v>
      </c>
      <c r="E18" s="1713"/>
      <c r="F18" s="292" t="s">
        <v>116</v>
      </c>
      <c r="G18" s="377"/>
      <c r="H18" s="432">
        <v>0</v>
      </c>
      <c r="I18" s="432">
        <v>0</v>
      </c>
      <c r="J18" s="1086">
        <v>0</v>
      </c>
      <c r="K18" s="432">
        <v>0</v>
      </c>
      <c r="L18" s="432">
        <v>0</v>
      </c>
      <c r="M18" s="828">
        <f t="shared" si="0"/>
        <v>0</v>
      </c>
      <c r="N18" s="82"/>
      <c r="O18" s="82"/>
    </row>
    <row r="19" spans="1:15" ht="12" customHeight="1">
      <c r="A19" s="288">
        <v>2</v>
      </c>
      <c r="B19" s="288">
        <v>4</v>
      </c>
      <c r="C19" s="288">
        <v>10</v>
      </c>
      <c r="E19" s="1713"/>
      <c r="F19" s="292" t="s">
        <v>70</v>
      </c>
      <c r="G19" s="377"/>
      <c r="H19" s="432">
        <v>0</v>
      </c>
      <c r="I19" s="432">
        <v>0</v>
      </c>
      <c r="J19" s="1086">
        <v>0</v>
      </c>
      <c r="K19" s="432">
        <v>0</v>
      </c>
      <c r="L19" s="432">
        <v>0</v>
      </c>
      <c r="M19" s="828">
        <f t="shared" si="0"/>
        <v>0</v>
      </c>
      <c r="N19" s="82"/>
      <c r="O19" s="82"/>
    </row>
    <row r="20" spans="1:15" ht="12" customHeight="1">
      <c r="A20" s="288">
        <v>2</v>
      </c>
      <c r="B20" s="288">
        <v>4</v>
      </c>
      <c r="C20" s="288">
        <v>3</v>
      </c>
      <c r="E20" s="1713"/>
      <c r="F20" s="292" t="s">
        <v>129</v>
      </c>
      <c r="G20" s="377"/>
      <c r="H20" s="432">
        <v>0</v>
      </c>
      <c r="I20" s="432">
        <v>0</v>
      </c>
      <c r="J20" s="1086">
        <v>3</v>
      </c>
      <c r="K20" s="432">
        <v>0</v>
      </c>
      <c r="L20" s="432">
        <v>0</v>
      </c>
      <c r="M20" s="828">
        <f t="shared" si="0"/>
        <v>3</v>
      </c>
      <c r="N20" s="82"/>
      <c r="O20" s="82"/>
    </row>
    <row r="21" spans="1:15" ht="12" customHeight="1">
      <c r="A21" s="288">
        <v>2</v>
      </c>
      <c r="B21" s="288">
        <v>4</v>
      </c>
      <c r="C21" s="288">
        <v>7</v>
      </c>
      <c r="E21" s="1713"/>
      <c r="F21" s="292" t="s">
        <v>128</v>
      </c>
      <c r="G21" s="377"/>
      <c r="H21" s="432">
        <v>0</v>
      </c>
      <c r="I21" s="432">
        <v>0</v>
      </c>
      <c r="J21" s="1086">
        <v>3</v>
      </c>
      <c r="K21" s="432">
        <v>0</v>
      </c>
      <c r="L21" s="432">
        <v>0</v>
      </c>
      <c r="M21" s="828">
        <f t="shared" si="0"/>
        <v>3</v>
      </c>
      <c r="N21" s="82"/>
      <c r="O21" s="66"/>
    </row>
    <row r="22" spans="1:15" ht="12" customHeight="1">
      <c r="A22" s="288">
        <v>2</v>
      </c>
      <c r="B22" s="288">
        <v>4</v>
      </c>
      <c r="C22" s="288">
        <v>1</v>
      </c>
      <c r="E22" s="1713"/>
      <c r="F22" s="292" t="s">
        <v>65</v>
      </c>
      <c r="G22" s="377"/>
      <c r="H22" s="432">
        <v>0</v>
      </c>
      <c r="I22" s="432">
        <v>0</v>
      </c>
      <c r="J22" s="1086">
        <v>3</v>
      </c>
      <c r="K22" s="432">
        <v>0</v>
      </c>
      <c r="L22" s="432">
        <v>0</v>
      </c>
      <c r="M22" s="828">
        <f t="shared" si="0"/>
        <v>3</v>
      </c>
      <c r="N22" s="82"/>
      <c r="O22" s="82"/>
    </row>
    <row r="23" spans="1:15" ht="12" customHeight="1">
      <c r="A23" s="288">
        <v>2</v>
      </c>
      <c r="B23" s="288">
        <v>4</v>
      </c>
      <c r="C23" s="288">
        <v>9</v>
      </c>
      <c r="E23" s="1713"/>
      <c r="F23" s="292" t="s">
        <v>127</v>
      </c>
      <c r="G23" s="377"/>
      <c r="H23" s="432">
        <v>0</v>
      </c>
      <c r="I23" s="432">
        <v>0</v>
      </c>
      <c r="J23" s="1086">
        <v>4</v>
      </c>
      <c r="K23" s="432">
        <v>0</v>
      </c>
      <c r="L23" s="432">
        <v>0</v>
      </c>
      <c r="M23" s="828">
        <f t="shared" si="0"/>
        <v>4</v>
      </c>
      <c r="N23" s="82"/>
      <c r="O23" s="82"/>
    </row>
    <row r="24" spans="1:15" ht="12" customHeight="1">
      <c r="E24" s="1713"/>
      <c r="F24" s="292" t="s">
        <v>38</v>
      </c>
      <c r="G24" s="377"/>
      <c r="H24" s="432">
        <v>0</v>
      </c>
      <c r="I24" s="432">
        <v>0</v>
      </c>
      <c r="J24" s="1086">
        <v>0</v>
      </c>
      <c r="K24" s="432">
        <v>0</v>
      </c>
      <c r="L24" s="432">
        <v>0</v>
      </c>
      <c r="M24" s="828">
        <f t="shared" si="0"/>
        <v>0</v>
      </c>
      <c r="N24" s="82"/>
      <c r="O24" s="82"/>
    </row>
    <row r="25" spans="1:15" ht="12" customHeight="1">
      <c r="A25" s="288">
        <v>2</v>
      </c>
      <c r="B25" s="288">
        <v>4</v>
      </c>
      <c r="C25" s="288">
        <v>11</v>
      </c>
      <c r="E25" s="81"/>
      <c r="F25" s="292" t="s">
        <v>126</v>
      </c>
      <c r="G25" s="377"/>
      <c r="H25" s="1092">
        <v>0</v>
      </c>
      <c r="I25" s="1092">
        <v>0</v>
      </c>
      <c r="J25" s="1092">
        <v>7</v>
      </c>
      <c r="K25" s="1092">
        <v>0</v>
      </c>
      <c r="L25" s="1092">
        <v>0</v>
      </c>
      <c r="M25" s="828">
        <f t="shared" si="0"/>
        <v>7</v>
      </c>
      <c r="N25" s="82"/>
      <c r="O25" s="82"/>
    </row>
    <row r="26" spans="1:15">
      <c r="E26" s="1712">
        <v>1403</v>
      </c>
      <c r="F26" s="74" t="s">
        <v>17</v>
      </c>
      <c r="G26" s="145"/>
      <c r="H26" s="1089">
        <f>SUM(H27:H29)</f>
        <v>0</v>
      </c>
      <c r="I26" s="1089">
        <f>SUM(I27:I29)</f>
        <v>0</v>
      </c>
      <c r="J26" s="1089">
        <f>SUM(J27:J29)</f>
        <v>4</v>
      </c>
      <c r="K26" s="1089">
        <f>SUM(K27:K29)</f>
        <v>0</v>
      </c>
      <c r="L26" s="1089">
        <f>SUM(L27:L29)</f>
        <v>0</v>
      </c>
      <c r="M26" s="834">
        <f t="shared" si="0"/>
        <v>4</v>
      </c>
      <c r="N26" s="82"/>
      <c r="O26" s="82"/>
    </row>
    <row r="27" spans="1:15">
      <c r="A27" s="288">
        <v>3</v>
      </c>
      <c r="B27" s="288">
        <v>5</v>
      </c>
      <c r="C27" s="288">
        <v>11</v>
      </c>
      <c r="E27" s="1713"/>
      <c r="F27" s="292" t="s">
        <v>39</v>
      </c>
      <c r="G27" s="377"/>
      <c r="H27" s="432">
        <v>0</v>
      </c>
      <c r="I27" s="432">
        <v>0</v>
      </c>
      <c r="J27" s="1086">
        <v>3</v>
      </c>
      <c r="K27" s="432">
        <v>0</v>
      </c>
      <c r="L27" s="432">
        <v>0</v>
      </c>
      <c r="M27" s="828">
        <f t="shared" si="0"/>
        <v>3</v>
      </c>
      <c r="N27" s="82"/>
      <c r="O27" s="82"/>
    </row>
    <row r="28" spans="1:15" ht="12" customHeight="1">
      <c r="A28" s="288">
        <v>3</v>
      </c>
      <c r="B28" s="288">
        <v>5</v>
      </c>
      <c r="C28" s="288">
        <v>8</v>
      </c>
      <c r="E28" s="1713"/>
      <c r="F28" s="292" t="s">
        <v>18</v>
      </c>
      <c r="G28" s="377"/>
      <c r="H28" s="432">
        <v>0</v>
      </c>
      <c r="I28" s="432">
        <v>0</v>
      </c>
      <c r="J28" s="1086">
        <v>0</v>
      </c>
      <c r="K28" s="432">
        <v>0</v>
      </c>
      <c r="L28" s="432">
        <v>0</v>
      </c>
      <c r="M28" s="828">
        <f t="shared" si="0"/>
        <v>0</v>
      </c>
      <c r="N28" s="82"/>
      <c r="O28" s="82"/>
    </row>
    <row r="29" spans="1:15" ht="12" customHeight="1">
      <c r="A29" s="288">
        <v>3</v>
      </c>
      <c r="B29" s="288">
        <v>5</v>
      </c>
      <c r="C29" s="288">
        <v>10</v>
      </c>
      <c r="E29" s="1713"/>
      <c r="F29" s="292" t="s">
        <v>19</v>
      </c>
      <c r="G29" s="497"/>
      <c r="H29" s="879">
        <v>0</v>
      </c>
      <c r="I29" s="879">
        <v>0</v>
      </c>
      <c r="J29" s="879">
        <v>1</v>
      </c>
      <c r="K29" s="879">
        <v>0</v>
      </c>
      <c r="L29" s="879">
        <v>0</v>
      </c>
      <c r="M29" s="878">
        <f t="shared" si="0"/>
        <v>1</v>
      </c>
      <c r="N29" s="82"/>
      <c r="O29" s="82"/>
    </row>
    <row r="30" spans="1:15" ht="12" customHeight="1">
      <c r="A30" s="1087"/>
      <c r="B30" s="1087"/>
      <c r="C30" s="1087"/>
      <c r="D30" s="1087"/>
      <c r="E30" s="1709">
        <v>1404</v>
      </c>
      <c r="F30" s="74" t="s">
        <v>40</v>
      </c>
      <c r="G30" s="163"/>
      <c r="H30" s="1091">
        <f>SUM(H31:H32)</f>
        <v>0</v>
      </c>
      <c r="I30" s="1091">
        <f>SUM(I31:I32)</f>
        <v>0</v>
      </c>
      <c r="J30" s="1091">
        <f>SUM(J31:J32)</f>
        <v>7</v>
      </c>
      <c r="K30" s="1091">
        <f>SUM(K31:K32)</f>
        <v>0</v>
      </c>
      <c r="L30" s="1091">
        <f>SUM(L31:L32)</f>
        <v>0</v>
      </c>
      <c r="M30" s="1090">
        <f t="shared" si="0"/>
        <v>7</v>
      </c>
    </row>
    <row r="31" spans="1:15" ht="12" customHeight="1">
      <c r="A31" s="1087">
        <v>4</v>
      </c>
      <c r="B31" s="1087">
        <v>6</v>
      </c>
      <c r="C31" s="1087">
        <v>11</v>
      </c>
      <c r="D31" s="1087"/>
      <c r="E31" s="1710"/>
      <c r="F31" s="292" t="s">
        <v>115</v>
      </c>
      <c r="G31" s="377"/>
      <c r="H31" s="432">
        <v>0</v>
      </c>
      <c r="I31" s="432">
        <v>0</v>
      </c>
      <c r="J31" s="432">
        <v>4</v>
      </c>
      <c r="K31" s="432">
        <v>0</v>
      </c>
      <c r="L31" s="432">
        <v>0</v>
      </c>
      <c r="M31" s="840">
        <f t="shared" si="0"/>
        <v>4</v>
      </c>
    </row>
    <row r="32" spans="1:15" ht="12" customHeight="1">
      <c r="A32" s="1087">
        <v>4</v>
      </c>
      <c r="B32" s="1087">
        <v>6</v>
      </c>
      <c r="C32" s="1087">
        <v>11</v>
      </c>
      <c r="D32" s="1087"/>
      <c r="E32" s="1710"/>
      <c r="F32" s="292" t="s">
        <v>20</v>
      </c>
      <c r="G32" s="377"/>
      <c r="H32" s="432">
        <v>0</v>
      </c>
      <c r="I32" s="432">
        <v>0</v>
      </c>
      <c r="J32" s="432">
        <v>3</v>
      </c>
      <c r="K32" s="432">
        <v>0</v>
      </c>
      <c r="L32" s="432">
        <v>0</v>
      </c>
      <c r="M32" s="828">
        <f t="shared" si="0"/>
        <v>3</v>
      </c>
    </row>
    <row r="33" spans="1:13" ht="12" customHeight="1">
      <c r="A33" s="1087"/>
      <c r="B33" s="1087"/>
      <c r="C33" s="1087"/>
      <c r="D33" s="1087"/>
      <c r="E33" s="1712">
        <v>1405</v>
      </c>
      <c r="F33" s="74" t="s">
        <v>21</v>
      </c>
      <c r="G33" s="151"/>
      <c r="H33" s="1089">
        <f>SUM(H34:H37)</f>
        <v>0</v>
      </c>
      <c r="I33" s="1089">
        <f>SUM(I34:I37)</f>
        <v>0</v>
      </c>
      <c r="J33" s="1089">
        <f>SUM(J34:J37)</f>
        <v>1</v>
      </c>
      <c r="K33" s="1089">
        <f>SUM(K34:K37)</f>
        <v>0</v>
      </c>
      <c r="L33" s="1089">
        <f>SUM(L34:L37)</f>
        <v>0</v>
      </c>
      <c r="M33" s="834">
        <f t="shared" si="0"/>
        <v>1</v>
      </c>
    </row>
    <row r="34" spans="1:13" ht="12" customHeight="1">
      <c r="A34" s="1087">
        <v>5</v>
      </c>
      <c r="B34" s="1087">
        <v>4</v>
      </c>
      <c r="C34" s="1087">
        <v>8</v>
      </c>
      <c r="D34" s="1087"/>
      <c r="E34" s="1713"/>
      <c r="F34" s="292" t="s">
        <v>24</v>
      </c>
      <c r="G34" s="377"/>
      <c r="H34" s="432">
        <v>0</v>
      </c>
      <c r="I34" s="432">
        <v>0</v>
      </c>
      <c r="J34" s="432">
        <v>0</v>
      </c>
      <c r="K34" s="432">
        <v>0</v>
      </c>
      <c r="L34" s="432">
        <v>0</v>
      </c>
      <c r="M34" s="832">
        <f t="shared" si="0"/>
        <v>0</v>
      </c>
    </row>
    <row r="35" spans="1:13" ht="12" customHeight="1">
      <c r="A35" s="1087">
        <v>5</v>
      </c>
      <c r="B35" s="1087">
        <v>4</v>
      </c>
      <c r="C35" s="1087">
        <v>8</v>
      </c>
      <c r="D35" s="1087"/>
      <c r="E35" s="1713"/>
      <c r="F35" s="292" t="s">
        <v>22</v>
      </c>
      <c r="G35" s="377"/>
      <c r="H35" s="432">
        <v>0</v>
      </c>
      <c r="I35" s="432">
        <v>0</v>
      </c>
      <c r="J35" s="432">
        <v>0</v>
      </c>
      <c r="K35" s="432">
        <v>0</v>
      </c>
      <c r="L35" s="432">
        <v>0</v>
      </c>
      <c r="M35" s="832">
        <f t="shared" si="0"/>
        <v>0</v>
      </c>
    </row>
    <row r="36" spans="1:13" ht="12" customHeight="1">
      <c r="A36" s="1087">
        <v>5</v>
      </c>
      <c r="B36" s="1087">
        <v>5</v>
      </c>
      <c r="C36" s="1087">
        <v>11</v>
      </c>
      <c r="D36" s="1087"/>
      <c r="E36" s="1713"/>
      <c r="F36" s="292" t="s">
        <v>114</v>
      </c>
      <c r="G36" s="377"/>
      <c r="H36" s="432">
        <v>0</v>
      </c>
      <c r="I36" s="432">
        <v>0</v>
      </c>
      <c r="J36" s="432">
        <v>1</v>
      </c>
      <c r="K36" s="432">
        <v>0</v>
      </c>
      <c r="L36" s="432">
        <v>0</v>
      </c>
      <c r="M36" s="828">
        <f t="shared" si="0"/>
        <v>1</v>
      </c>
    </row>
    <row r="37" spans="1:13" ht="12" customHeight="1">
      <c r="A37" s="1087">
        <v>5</v>
      </c>
      <c r="B37" s="1087">
        <v>4</v>
      </c>
      <c r="C37" s="1087">
        <v>8</v>
      </c>
      <c r="D37" s="1087"/>
      <c r="E37" s="1713"/>
      <c r="F37" s="292" t="s">
        <v>58</v>
      </c>
      <c r="G37" s="193"/>
      <c r="H37" s="432">
        <v>0</v>
      </c>
      <c r="I37" s="432">
        <v>0</v>
      </c>
      <c r="J37" s="432">
        <v>0</v>
      </c>
      <c r="K37" s="432">
        <v>0</v>
      </c>
      <c r="L37" s="432">
        <v>0</v>
      </c>
      <c r="M37" s="832">
        <f t="shared" si="0"/>
        <v>0</v>
      </c>
    </row>
    <row r="38" spans="1:13" ht="12" customHeight="1">
      <c r="A38" s="1087"/>
      <c r="B38" s="1087"/>
      <c r="C38" s="1087"/>
      <c r="D38" s="1087"/>
      <c r="E38" s="1712">
        <v>1406</v>
      </c>
      <c r="F38" s="74" t="s">
        <v>25</v>
      </c>
      <c r="G38" s="145"/>
      <c r="H38" s="1089">
        <f>SUM(H39:H42)</f>
        <v>0</v>
      </c>
      <c r="I38" s="1089">
        <f>SUM(I39:I42)</f>
        <v>0</v>
      </c>
      <c r="J38" s="1089">
        <f>SUM(J39:J42)</f>
        <v>20</v>
      </c>
      <c r="K38" s="1089">
        <f>SUM(K39:K42)</f>
        <v>0</v>
      </c>
      <c r="L38" s="1089">
        <f>SUM(L39:L42)</f>
        <v>0</v>
      </c>
      <c r="M38" s="834">
        <f t="shared" si="0"/>
        <v>20</v>
      </c>
    </row>
    <row r="39" spans="1:13" ht="12" customHeight="1">
      <c r="A39" s="1087">
        <v>6</v>
      </c>
      <c r="B39" s="1087">
        <v>2</v>
      </c>
      <c r="C39" s="1087">
        <v>11</v>
      </c>
      <c r="D39" s="1087"/>
      <c r="E39" s="1713"/>
      <c r="F39" s="292" t="s">
        <v>135</v>
      </c>
      <c r="G39" s="377"/>
      <c r="H39" s="432">
        <v>0</v>
      </c>
      <c r="I39" s="432">
        <v>0</v>
      </c>
      <c r="J39" s="432">
        <v>0</v>
      </c>
      <c r="K39" s="432">
        <v>0</v>
      </c>
      <c r="L39" s="432">
        <v>0</v>
      </c>
      <c r="M39" s="828">
        <f t="shared" si="0"/>
        <v>0</v>
      </c>
    </row>
    <row r="40" spans="1:13" ht="12" customHeight="1">
      <c r="A40" s="1087">
        <v>6</v>
      </c>
      <c r="B40" s="1087">
        <v>2</v>
      </c>
      <c r="C40" s="1087">
        <v>10</v>
      </c>
      <c r="D40" s="1087"/>
      <c r="E40" s="1713"/>
      <c r="F40" s="292" t="s">
        <v>26</v>
      </c>
      <c r="G40" s="377"/>
      <c r="H40" s="432">
        <v>0</v>
      </c>
      <c r="I40" s="432">
        <v>0</v>
      </c>
      <c r="J40" s="432">
        <v>10</v>
      </c>
      <c r="K40" s="432">
        <v>0</v>
      </c>
      <c r="L40" s="432">
        <v>0</v>
      </c>
      <c r="M40" s="832">
        <f t="shared" si="0"/>
        <v>10</v>
      </c>
    </row>
    <row r="41" spans="1:13" ht="12" customHeight="1">
      <c r="A41" s="1087">
        <v>6</v>
      </c>
      <c r="B41" s="1087">
        <v>2</v>
      </c>
      <c r="C41" s="1087">
        <v>10</v>
      </c>
      <c r="D41" s="1087"/>
      <c r="E41" s="1713"/>
      <c r="F41" s="292" t="s">
        <v>42</v>
      </c>
      <c r="G41" s="377"/>
      <c r="H41" s="432">
        <v>0</v>
      </c>
      <c r="I41" s="432">
        <v>0</v>
      </c>
      <c r="J41" s="1086">
        <v>3</v>
      </c>
      <c r="K41" s="432">
        <v>0</v>
      </c>
      <c r="L41" s="432">
        <v>0</v>
      </c>
      <c r="M41" s="832">
        <f t="shared" si="0"/>
        <v>3</v>
      </c>
    </row>
    <row r="42" spans="1:13" ht="12" customHeight="1">
      <c r="A42" s="1087">
        <v>6</v>
      </c>
      <c r="B42" s="1087">
        <v>4</v>
      </c>
      <c r="C42" s="1087">
        <v>11</v>
      </c>
      <c r="D42" s="1087"/>
      <c r="E42" s="1713"/>
      <c r="F42" s="292" t="s">
        <v>43</v>
      </c>
      <c r="G42" s="377"/>
      <c r="H42" s="432">
        <v>0</v>
      </c>
      <c r="I42" s="432">
        <v>0</v>
      </c>
      <c r="J42" s="1086">
        <v>7</v>
      </c>
      <c r="K42" s="432">
        <v>0</v>
      </c>
      <c r="L42" s="432">
        <v>0</v>
      </c>
      <c r="M42" s="828">
        <f t="shared" si="0"/>
        <v>7</v>
      </c>
    </row>
    <row r="43" spans="1:13" ht="12" customHeight="1">
      <c r="A43" s="1087"/>
      <c r="B43" s="1087"/>
      <c r="C43" s="1087"/>
      <c r="D43" s="1087"/>
      <c r="E43" s="1709">
        <v>1407</v>
      </c>
      <c r="F43" s="73" t="s">
        <v>27</v>
      </c>
      <c r="G43" s="145"/>
      <c r="H43" s="1089">
        <f>SUM(H44:H45)</f>
        <v>0</v>
      </c>
      <c r="I43" s="1089">
        <f>SUM(I44:I45)</f>
        <v>0</v>
      </c>
      <c r="J43" s="1089">
        <f>SUM(J44:J45)</f>
        <v>6</v>
      </c>
      <c r="K43" s="1089">
        <f>SUM(K44:K45)</f>
        <v>0</v>
      </c>
      <c r="L43" s="1089">
        <f>SUM(L44:L45)</f>
        <v>0</v>
      </c>
      <c r="M43" s="834">
        <f t="shared" si="0"/>
        <v>6</v>
      </c>
    </row>
    <row r="44" spans="1:13" ht="12" customHeight="1">
      <c r="A44" s="1087">
        <v>7</v>
      </c>
      <c r="B44" s="1087">
        <v>3</v>
      </c>
      <c r="C44" s="1087">
        <v>11</v>
      </c>
      <c r="D44" s="1087"/>
      <c r="E44" s="1710"/>
      <c r="F44" s="66" t="s">
        <v>44</v>
      </c>
      <c r="G44" s="377"/>
      <c r="H44" s="432">
        <v>0</v>
      </c>
      <c r="I44" s="432">
        <v>0</v>
      </c>
      <c r="J44" s="1086">
        <v>6</v>
      </c>
      <c r="K44" s="432">
        <v>0</v>
      </c>
      <c r="L44" s="432">
        <v>0</v>
      </c>
      <c r="M44" s="828">
        <f t="shared" si="0"/>
        <v>6</v>
      </c>
    </row>
    <row r="45" spans="1:13" ht="12" customHeight="1">
      <c r="A45" s="1087">
        <v>7</v>
      </c>
      <c r="B45" s="1087">
        <v>6</v>
      </c>
      <c r="C45" s="1087">
        <v>10</v>
      </c>
      <c r="D45" s="1087"/>
      <c r="E45" s="1710"/>
      <c r="F45" s="66" t="s">
        <v>61</v>
      </c>
      <c r="G45" s="377"/>
      <c r="H45" s="432">
        <v>0</v>
      </c>
      <c r="I45" s="432">
        <v>0</v>
      </c>
      <c r="J45" s="1086">
        <v>0</v>
      </c>
      <c r="K45" s="432">
        <v>0</v>
      </c>
      <c r="L45" s="432">
        <v>0</v>
      </c>
      <c r="M45" s="832">
        <f t="shared" si="0"/>
        <v>0</v>
      </c>
    </row>
    <row r="46" spans="1:13" ht="12" customHeight="1">
      <c r="A46" s="1087"/>
      <c r="B46" s="1087"/>
      <c r="C46" s="1087"/>
      <c r="D46" s="1087"/>
      <c r="E46" s="1709">
        <v>1408</v>
      </c>
      <c r="F46" s="74" t="s">
        <v>28</v>
      </c>
      <c r="G46" s="138"/>
      <c r="H46" s="335">
        <f>SUM(H47:H50)</f>
        <v>0</v>
      </c>
      <c r="I46" s="335">
        <f>SUM(I47:I50)</f>
        <v>0</v>
      </c>
      <c r="J46" s="335">
        <f>SUM(J47:J50)</f>
        <v>8</v>
      </c>
      <c r="K46" s="335">
        <f>SUM(K47:K50)</f>
        <v>0</v>
      </c>
      <c r="L46" s="335">
        <f>SUM(L47:L50)</f>
        <v>0</v>
      </c>
      <c r="M46" s="830">
        <f t="shared" si="0"/>
        <v>8</v>
      </c>
    </row>
    <row r="47" spans="1:13" ht="12" customHeight="1">
      <c r="A47" s="1087">
        <v>8</v>
      </c>
      <c r="B47" s="1087">
        <v>4</v>
      </c>
      <c r="C47" s="1087">
        <v>11</v>
      </c>
      <c r="D47" s="1087"/>
      <c r="E47" s="1710"/>
      <c r="F47" s="66" t="s">
        <v>23</v>
      </c>
      <c r="G47" s="377"/>
      <c r="H47" s="432">
        <v>0</v>
      </c>
      <c r="I47" s="432">
        <v>0</v>
      </c>
      <c r="J47" s="1086">
        <v>0</v>
      </c>
      <c r="K47" s="432">
        <v>0</v>
      </c>
      <c r="L47" s="432">
        <v>0</v>
      </c>
      <c r="M47" s="832">
        <f t="shared" si="0"/>
        <v>0</v>
      </c>
    </row>
    <row r="48" spans="1:13" ht="12" customHeight="1">
      <c r="A48" s="288">
        <v>8</v>
      </c>
      <c r="B48" s="288">
        <v>4</v>
      </c>
      <c r="C48" s="288">
        <v>11</v>
      </c>
      <c r="E48" s="1710"/>
      <c r="F48" s="66" t="s">
        <v>59</v>
      </c>
      <c r="G48" s="377"/>
      <c r="H48" s="432">
        <v>0</v>
      </c>
      <c r="I48" s="432">
        <v>0</v>
      </c>
      <c r="J48" s="1086">
        <v>0</v>
      </c>
      <c r="K48" s="432">
        <v>0</v>
      </c>
      <c r="L48" s="432">
        <v>0</v>
      </c>
      <c r="M48" s="832">
        <f t="shared" si="0"/>
        <v>0</v>
      </c>
    </row>
    <row r="49" spans="1:13" ht="12" customHeight="1">
      <c r="A49" s="288">
        <v>8</v>
      </c>
      <c r="B49" s="288">
        <v>5</v>
      </c>
      <c r="C49" s="288">
        <v>11</v>
      </c>
      <c r="E49" s="1710"/>
      <c r="F49" s="66" t="s">
        <v>45</v>
      </c>
      <c r="G49" s="377"/>
      <c r="H49" s="432">
        <v>0</v>
      </c>
      <c r="I49" s="432">
        <v>0</v>
      </c>
      <c r="J49" s="1086">
        <v>0</v>
      </c>
      <c r="K49" s="432">
        <v>0</v>
      </c>
      <c r="L49" s="432">
        <v>0</v>
      </c>
      <c r="M49" s="832">
        <f t="shared" si="0"/>
        <v>0</v>
      </c>
    </row>
    <row r="50" spans="1:13" ht="12" customHeight="1">
      <c r="A50" s="288">
        <v>8</v>
      </c>
      <c r="B50" s="288">
        <v>4</v>
      </c>
      <c r="C50" s="288">
        <v>8</v>
      </c>
      <c r="E50" s="1711"/>
      <c r="F50" s="66" t="s">
        <v>125</v>
      </c>
      <c r="G50" s="377"/>
      <c r="H50" s="432">
        <v>0</v>
      </c>
      <c r="I50" s="432">
        <v>0</v>
      </c>
      <c r="J50" s="432">
        <v>8</v>
      </c>
      <c r="K50" s="432">
        <v>0</v>
      </c>
      <c r="L50" s="432">
        <v>0</v>
      </c>
      <c r="M50" s="832">
        <f t="shared" si="0"/>
        <v>8</v>
      </c>
    </row>
    <row r="51" spans="1:13" ht="12" customHeight="1">
      <c r="E51" s="1709">
        <v>1624</v>
      </c>
      <c r="F51" s="73" t="s">
        <v>56</v>
      </c>
      <c r="G51" s="1060"/>
      <c r="H51" s="335">
        <f>SUM(H52:H54)</f>
        <v>0</v>
      </c>
      <c r="I51" s="335">
        <f>SUM(I52:I54)</f>
        <v>0</v>
      </c>
      <c r="J51" s="335">
        <f>SUM(J52:J54)</f>
        <v>0</v>
      </c>
      <c r="K51" s="335">
        <f>SUM(K52:K54)</f>
        <v>0</v>
      </c>
      <c r="L51" s="335">
        <f>SUM(L52:L54)</f>
        <v>0</v>
      </c>
      <c r="M51" s="830">
        <f t="shared" si="0"/>
        <v>0</v>
      </c>
    </row>
    <row r="52" spans="1:13" ht="12" customHeight="1">
      <c r="A52" s="288">
        <v>9</v>
      </c>
      <c r="B52" s="288">
        <v>5</v>
      </c>
      <c r="C52" s="288">
        <v>10</v>
      </c>
      <c r="E52" s="1710"/>
      <c r="F52" s="66" t="s">
        <v>124</v>
      </c>
      <c r="G52" s="1088"/>
      <c r="H52" s="432">
        <v>0</v>
      </c>
      <c r="I52" s="432">
        <v>0</v>
      </c>
      <c r="J52" s="1086">
        <v>0</v>
      </c>
      <c r="K52" s="432">
        <v>0</v>
      </c>
      <c r="L52" s="432">
        <v>0</v>
      </c>
      <c r="M52" s="840">
        <f t="shared" si="0"/>
        <v>0</v>
      </c>
    </row>
    <row r="53" spans="1:13" ht="12" customHeight="1">
      <c r="A53" s="1087">
        <v>9</v>
      </c>
      <c r="B53" s="1087">
        <v>5</v>
      </c>
      <c r="C53" s="1087">
        <v>13</v>
      </c>
      <c r="D53" s="1087"/>
      <c r="E53" s="1710"/>
      <c r="F53" s="66" t="s">
        <v>123</v>
      </c>
      <c r="G53" s="193"/>
      <c r="H53" s="432">
        <v>0</v>
      </c>
      <c r="I53" s="432">
        <v>0</v>
      </c>
      <c r="J53" s="1086">
        <v>0</v>
      </c>
      <c r="K53" s="432">
        <v>0</v>
      </c>
      <c r="L53" s="432">
        <v>0</v>
      </c>
      <c r="M53" s="832">
        <f t="shared" si="0"/>
        <v>0</v>
      </c>
    </row>
    <row r="54" spans="1:13" ht="12" customHeight="1">
      <c r="A54" s="288">
        <v>9</v>
      </c>
      <c r="B54" s="288">
        <v>4</v>
      </c>
      <c r="C54" s="288">
        <v>6</v>
      </c>
      <c r="E54" s="1711"/>
      <c r="F54" s="66" t="s">
        <v>62</v>
      </c>
      <c r="G54" s="377"/>
      <c r="H54" s="1086">
        <v>0</v>
      </c>
      <c r="I54" s="1086">
        <v>0</v>
      </c>
      <c r="J54" s="1086">
        <v>0</v>
      </c>
      <c r="K54" s="1086">
        <v>0</v>
      </c>
      <c r="L54" s="1086">
        <v>0</v>
      </c>
      <c r="M54" s="832">
        <f t="shared" si="0"/>
        <v>0</v>
      </c>
    </row>
    <row r="55" spans="1:13" ht="12" customHeight="1">
      <c r="B55" s="288" t="s">
        <v>47</v>
      </c>
      <c r="C55" s="288" t="s">
        <v>47</v>
      </c>
      <c r="E55" s="140"/>
      <c r="F55" s="138" t="s">
        <v>50</v>
      </c>
      <c r="G55" s="1060"/>
      <c r="H55" s="335">
        <v>0</v>
      </c>
      <c r="I55" s="335">
        <v>0</v>
      </c>
      <c r="J55" s="335">
        <v>252</v>
      </c>
      <c r="K55" s="335">
        <v>0</v>
      </c>
      <c r="L55" s="335">
        <v>0</v>
      </c>
      <c r="M55" s="830">
        <f t="shared" si="0"/>
        <v>252</v>
      </c>
    </row>
    <row r="56" spans="1:13">
      <c r="F56" s="1579" t="s">
        <v>6</v>
      </c>
      <c r="G56" s="1580"/>
      <c r="H56" s="1085">
        <f>SUM(H9+H16+H26+H30+H33+H38+H43+H46+H51+H55)</f>
        <v>0</v>
      </c>
      <c r="I56" s="1085">
        <f>SUM(I9+I16+I26+I30+I33+I38+I43+I46+I51+I55)</f>
        <v>0</v>
      </c>
      <c r="J56" s="1085">
        <f>SUM(J9+J16+J26+J30+J33+J38+J43+J46+J51+J55)</f>
        <v>333</v>
      </c>
      <c r="K56" s="1085">
        <f>SUM(K9+K16+K26+K30+K33+K38+K43+K46+K51+K55)</f>
        <v>0</v>
      </c>
      <c r="L56" s="1085">
        <f>SUM(L9+L16+L26+L30+L33+L38+L43+L46+L51+L55)</f>
        <v>0</v>
      </c>
      <c r="M56" s="825">
        <f t="shared" si="0"/>
        <v>333</v>
      </c>
    </row>
    <row r="57" spans="1:13" s="377" customFormat="1" ht="11.25" customHeight="1">
      <c r="A57" s="288"/>
      <c r="B57" s="288"/>
      <c r="C57" s="288"/>
      <c r="D57" s="288"/>
      <c r="F57" s="377" t="s">
        <v>841</v>
      </c>
      <c r="H57" s="288"/>
      <c r="I57" s="288"/>
      <c r="J57" s="288"/>
      <c r="K57" s="288"/>
      <c r="L57" s="288"/>
      <c r="M57" s="288"/>
    </row>
    <row r="58" spans="1:13" ht="9" customHeight="1"/>
    <row r="59" spans="1:13" ht="9" customHeight="1"/>
    <row r="60" spans="1:13" ht="9" customHeight="1"/>
    <row r="61" spans="1:13" ht="9" customHeight="1"/>
    <row r="62" spans="1:13" ht="9" customHeight="1"/>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6:13" ht="9" customHeight="1"/>
    <row r="130" spans="6:13" ht="9" customHeight="1"/>
    <row r="131" spans="6:13" ht="9" customHeight="1"/>
    <row r="132" spans="6:13" ht="9" customHeight="1"/>
    <row r="133" spans="6:13" ht="9" customHeight="1"/>
    <row r="134" spans="6:13" ht="9" customHeight="1"/>
    <row r="135" spans="6:13" ht="9" customHeight="1"/>
    <row r="136" spans="6:13" ht="9" customHeight="1"/>
    <row r="137" spans="6:13" ht="9" customHeight="1"/>
    <row r="138" spans="6:13" ht="9" customHeight="1"/>
    <row r="139" spans="6:13" ht="9" customHeight="1"/>
    <row r="140" spans="6:13" ht="9" customHeight="1"/>
    <row r="141" spans="6:13" ht="9" customHeight="1">
      <c r="F141" s="98"/>
      <c r="G141" s="98"/>
      <c r="H141" s="263"/>
      <c r="I141" s="263"/>
      <c r="J141" s="264"/>
      <c r="K141" s="264"/>
      <c r="L141" s="264"/>
      <c r="M141" s="263"/>
    </row>
    <row r="142" spans="6:13" ht="9" customHeight="1"/>
    <row r="143" spans="6:13" ht="9" customHeight="1"/>
    <row r="144" spans="6: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sheetData>
  <mergeCells count="16">
    <mergeCell ref="E51:E54"/>
    <mergeCell ref="E46:E50"/>
    <mergeCell ref="E43:E45"/>
    <mergeCell ref="F56:G56"/>
    <mergeCell ref="Q3:AE3"/>
    <mergeCell ref="M6:M8"/>
    <mergeCell ref="E3:M3"/>
    <mergeCell ref="E30:E32"/>
    <mergeCell ref="H7:L7"/>
    <mergeCell ref="E6:E8"/>
    <mergeCell ref="E9:E15"/>
    <mergeCell ref="E26:E29"/>
    <mergeCell ref="E38:E42"/>
    <mergeCell ref="E4:M4"/>
    <mergeCell ref="E33:E37"/>
    <mergeCell ref="E16:E24"/>
  </mergeCells>
  <printOptions horizontalCentered="1"/>
  <pageMargins left="0.51" right="0.43" top="0.52" bottom="0.94488188976377963" header="0.51181102362204722" footer="0.51181102362204722"/>
  <pageSetup scale="71" orientation="portrait" r:id="rId1"/>
  <headerFooter alignWithMargins="0">
    <oddFooter>&amp;F</oddFooter>
  </headerFooter>
  <colBreaks count="1" manualBreakCount="1">
    <brk id="13"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1B0AF-1225-4924-9EDB-B50EE45628B4}">
  <dimension ref="A1:AB401"/>
  <sheetViews>
    <sheetView view="pageBreakPreview" zoomScaleNormal="115" zoomScaleSheetLayoutView="100" workbookViewId="0">
      <selection activeCell="B15" sqref="B15"/>
    </sheetView>
  </sheetViews>
  <sheetFormatPr baseColWidth="10" defaultRowHeight="12.75"/>
  <cols>
    <col min="1" max="1" width="8.7109375" style="91" customWidth="1"/>
    <col min="2" max="2" width="64" style="62" customWidth="1"/>
    <col min="3" max="3" width="4.85546875" style="62" customWidth="1"/>
    <col min="4" max="4" width="10" style="262" customWidth="1"/>
    <col min="5" max="5" width="6.7109375" style="262" customWidth="1"/>
    <col min="6" max="6" width="6.85546875" style="262" customWidth="1"/>
    <col min="7" max="7" width="7.28515625" style="262" customWidth="1"/>
    <col min="8" max="8" width="11.42578125" style="262"/>
    <col min="9" max="16384" width="11.42578125" style="62"/>
  </cols>
  <sheetData>
    <row r="1" spans="1:28">
      <c r="A1"/>
      <c r="B1"/>
      <c r="C1" s="316"/>
      <c r="D1" s="316"/>
      <c r="E1" s="316"/>
      <c r="F1" s="316"/>
      <c r="G1" s="316"/>
      <c r="H1" s="82"/>
      <c r="I1" s="82"/>
      <c r="J1"/>
      <c r="K1"/>
      <c r="L1"/>
      <c r="M1"/>
      <c r="N1"/>
      <c r="O1"/>
      <c r="P1"/>
      <c r="Q1"/>
      <c r="R1"/>
      <c r="S1"/>
      <c r="T1"/>
      <c r="U1"/>
      <c r="V1"/>
      <c r="W1"/>
      <c r="X1"/>
      <c r="Y1"/>
      <c r="Z1"/>
      <c r="AA1"/>
      <c r="AB1"/>
    </row>
    <row r="2" spans="1:28">
      <c r="A2" s="62"/>
      <c r="C2" s="316"/>
      <c r="D2" s="316"/>
      <c r="E2" s="316"/>
      <c r="F2" s="316"/>
      <c r="G2" s="316"/>
      <c r="H2" s="82"/>
      <c r="I2" s="82"/>
      <c r="J2"/>
      <c r="K2"/>
      <c r="L2"/>
      <c r="M2"/>
      <c r="N2"/>
      <c r="O2"/>
      <c r="P2"/>
      <c r="Q2"/>
      <c r="R2"/>
      <c r="S2"/>
      <c r="T2"/>
      <c r="U2"/>
      <c r="V2"/>
      <c r="W2"/>
      <c r="X2"/>
      <c r="Y2"/>
      <c r="Z2"/>
      <c r="AA2"/>
      <c r="AB2"/>
    </row>
    <row r="3" spans="1:28">
      <c r="A3" s="1552" t="s">
        <v>840</v>
      </c>
      <c r="B3" s="1552"/>
      <c r="C3" s="1552"/>
      <c r="D3" s="1552"/>
      <c r="E3" s="1552"/>
      <c r="F3" s="1552"/>
      <c r="G3" s="1552"/>
      <c r="H3" s="82"/>
      <c r="K3" s="1552"/>
      <c r="L3" s="1552"/>
      <c r="M3" s="1552"/>
      <c r="N3" s="1552"/>
      <c r="O3" s="1552"/>
      <c r="P3" s="1552"/>
      <c r="Q3" s="1552"/>
      <c r="R3" s="1552"/>
      <c r="S3" s="1552"/>
      <c r="T3" s="1552"/>
      <c r="U3" s="1552"/>
      <c r="V3" s="1552"/>
      <c r="W3" s="1552"/>
      <c r="X3" s="1552"/>
      <c r="Y3" s="1552"/>
      <c r="Z3"/>
      <c r="AA3"/>
      <c r="AB3"/>
    </row>
    <row r="4" spans="1:28" ht="15.75">
      <c r="A4" s="1602">
        <v>2016</v>
      </c>
      <c r="B4" s="1602"/>
      <c r="C4" s="1602"/>
      <c r="D4" s="1602"/>
      <c r="E4" s="1602"/>
      <c r="F4" s="1602"/>
      <c r="G4" s="1602"/>
      <c r="H4" s="82"/>
      <c r="I4" s="107"/>
      <c r="J4" s="107"/>
      <c r="K4" s="106"/>
      <c r="AA4" s="105"/>
      <c r="AB4" s="105"/>
    </row>
    <row r="5" spans="1:28">
      <c r="A5" s="62"/>
      <c r="B5" s="163"/>
      <c r="C5" s="1071"/>
      <c r="D5" s="312"/>
      <c r="E5" s="312"/>
      <c r="F5" s="1071"/>
      <c r="G5" s="1071"/>
      <c r="H5" s="82"/>
      <c r="K5" s="98"/>
    </row>
    <row r="6" spans="1:28">
      <c r="A6" s="1597" t="s">
        <v>32</v>
      </c>
      <c r="B6" s="310"/>
      <c r="C6" s="309"/>
      <c r="D6" s="309"/>
      <c r="E6" s="308"/>
      <c r="F6" s="1084"/>
      <c r="G6" s="1716" t="s">
        <v>6</v>
      </c>
      <c r="H6" s="82"/>
      <c r="K6" s="98"/>
    </row>
    <row r="7" spans="1:28">
      <c r="A7" s="1598"/>
      <c r="B7" s="171" t="s">
        <v>837</v>
      </c>
      <c r="C7" s="1719" t="s">
        <v>836</v>
      </c>
      <c r="D7" s="1719"/>
      <c r="E7" s="1719"/>
      <c r="F7" s="1719"/>
      <c r="G7" s="1717"/>
      <c r="H7" s="82"/>
      <c r="I7" s="91"/>
      <c r="J7"/>
      <c r="K7"/>
      <c r="L7"/>
      <c r="M7"/>
      <c r="N7"/>
      <c r="O7"/>
      <c r="P7"/>
      <c r="Q7"/>
      <c r="R7"/>
      <c r="S7"/>
      <c r="T7"/>
      <c r="U7"/>
      <c r="V7"/>
      <c r="W7"/>
      <c r="X7"/>
      <c r="Y7"/>
      <c r="Z7"/>
      <c r="AA7"/>
      <c r="AB7"/>
    </row>
    <row r="8" spans="1:28">
      <c r="A8" s="1599"/>
      <c r="B8" s="163"/>
      <c r="C8" s="301" t="s">
        <v>835</v>
      </c>
      <c r="D8" s="301" t="s">
        <v>834</v>
      </c>
      <c r="E8" s="301" t="s">
        <v>833</v>
      </c>
      <c r="F8" s="301" t="s">
        <v>832</v>
      </c>
      <c r="G8" s="1718"/>
      <c r="H8" s="82"/>
      <c r="J8"/>
      <c r="K8"/>
      <c r="L8"/>
      <c r="M8"/>
      <c r="N8"/>
      <c r="O8"/>
      <c r="P8"/>
      <c r="Q8"/>
      <c r="R8"/>
      <c r="S8"/>
      <c r="T8"/>
      <c r="U8"/>
      <c r="V8"/>
      <c r="W8"/>
      <c r="X8"/>
      <c r="Y8"/>
      <c r="Z8"/>
      <c r="AA8"/>
      <c r="AB8"/>
    </row>
    <row r="9" spans="1:28">
      <c r="A9" s="1553">
        <v>1401</v>
      </c>
      <c r="B9" s="391" t="s">
        <v>12</v>
      </c>
      <c r="C9" s="1082">
        <f>SUM(C10:C15)</f>
        <v>93</v>
      </c>
      <c r="D9" s="1082">
        <f>SUM(D10:D15)</f>
        <v>35</v>
      </c>
      <c r="E9" s="1082">
        <f>SUM(E10:E15)</f>
        <v>6</v>
      </c>
      <c r="F9" s="1082">
        <f>SUM(F10:F15)</f>
        <v>197</v>
      </c>
      <c r="G9" s="1081">
        <f t="shared" ref="G9:G40" si="0">SUM(C9:F9)</f>
        <v>331</v>
      </c>
      <c r="H9" s="82"/>
      <c r="J9"/>
      <c r="K9"/>
      <c r="L9"/>
      <c r="M9"/>
      <c r="N9"/>
      <c r="O9"/>
      <c r="P9"/>
      <c r="Q9"/>
      <c r="R9"/>
      <c r="S9"/>
      <c r="T9"/>
      <c r="U9"/>
      <c r="V9"/>
      <c r="W9"/>
      <c r="X9"/>
      <c r="Y9"/>
      <c r="Z9"/>
      <c r="AA9"/>
      <c r="AB9"/>
    </row>
    <row r="10" spans="1:28">
      <c r="A10" s="1554"/>
      <c r="B10" s="388" t="s">
        <v>13</v>
      </c>
      <c r="C10" s="283">
        <v>21</v>
      </c>
      <c r="D10" s="283">
        <v>9</v>
      </c>
      <c r="E10" s="283">
        <v>2</v>
      </c>
      <c r="F10" s="283">
        <v>31</v>
      </c>
      <c r="G10" s="282">
        <f t="shared" si="0"/>
        <v>63</v>
      </c>
      <c r="H10" s="82"/>
      <c r="I10" s="82"/>
      <c r="J10"/>
      <c r="K10"/>
      <c r="L10"/>
      <c r="M10"/>
      <c r="N10"/>
      <c r="O10"/>
      <c r="P10"/>
      <c r="Q10"/>
      <c r="R10"/>
      <c r="S10"/>
      <c r="T10"/>
      <c r="U10"/>
      <c r="V10"/>
      <c r="W10"/>
      <c r="X10"/>
      <c r="Y10"/>
      <c r="Z10"/>
      <c r="AA10"/>
      <c r="AB10"/>
    </row>
    <row r="11" spans="1:28">
      <c r="A11" s="1554"/>
      <c r="B11" s="370" t="s">
        <v>14</v>
      </c>
      <c r="C11" s="279">
        <v>24</v>
      </c>
      <c r="D11" s="279">
        <v>9</v>
      </c>
      <c r="E11" s="279">
        <v>2</v>
      </c>
      <c r="F11" s="279">
        <v>47</v>
      </c>
      <c r="G11" s="281">
        <f t="shared" si="0"/>
        <v>82</v>
      </c>
      <c r="H11" s="82"/>
      <c r="I11" s="82"/>
      <c r="J11"/>
      <c r="K11"/>
      <c r="L11"/>
      <c r="M11"/>
      <c r="N11"/>
      <c r="O11"/>
      <c r="P11"/>
      <c r="Q11"/>
      <c r="R11"/>
      <c r="S11"/>
      <c r="T11"/>
      <c r="U11"/>
      <c r="V11"/>
      <c r="W11"/>
      <c r="X11"/>
      <c r="Y11"/>
      <c r="Z11"/>
      <c r="AA11"/>
      <c r="AB11"/>
    </row>
    <row r="12" spans="1:28">
      <c r="A12" s="1554"/>
      <c r="B12" s="370" t="s">
        <v>15</v>
      </c>
      <c r="C12" s="279">
        <v>18</v>
      </c>
      <c r="D12" s="279">
        <v>9</v>
      </c>
      <c r="E12" s="279">
        <v>0</v>
      </c>
      <c r="F12" s="279">
        <v>39</v>
      </c>
      <c r="G12" s="281">
        <f t="shared" si="0"/>
        <v>66</v>
      </c>
      <c r="H12" s="82"/>
      <c r="I12" s="82"/>
      <c r="J12"/>
      <c r="K12"/>
      <c r="L12"/>
      <c r="M12"/>
      <c r="N12"/>
      <c r="O12"/>
      <c r="P12"/>
      <c r="Q12"/>
      <c r="R12"/>
      <c r="S12"/>
      <c r="T12"/>
      <c r="U12"/>
      <c r="V12"/>
      <c r="W12"/>
      <c r="X12"/>
      <c r="Y12"/>
      <c r="Z12"/>
      <c r="AA12"/>
      <c r="AB12"/>
    </row>
    <row r="13" spans="1:28">
      <c r="A13" s="1554"/>
      <c r="B13" s="370" t="s">
        <v>36</v>
      </c>
      <c r="C13" s="279">
        <v>16</v>
      </c>
      <c r="D13" s="279">
        <v>4</v>
      </c>
      <c r="E13" s="279">
        <v>1</v>
      </c>
      <c r="F13" s="285">
        <v>54</v>
      </c>
      <c r="G13" s="281">
        <f t="shared" si="0"/>
        <v>75</v>
      </c>
      <c r="H13" s="82"/>
      <c r="I13" s="82"/>
      <c r="J13"/>
      <c r="K13"/>
      <c r="L13"/>
      <c r="M13"/>
      <c r="N13"/>
      <c r="O13"/>
      <c r="P13"/>
      <c r="Q13"/>
      <c r="R13"/>
      <c r="S13"/>
      <c r="T13"/>
      <c r="U13"/>
      <c r="V13"/>
      <c r="W13"/>
      <c r="X13"/>
      <c r="Y13"/>
      <c r="Z13"/>
      <c r="AA13"/>
      <c r="AB13"/>
    </row>
    <row r="14" spans="1:28">
      <c r="A14" s="1554"/>
      <c r="B14" s="370" t="s">
        <v>37</v>
      </c>
      <c r="C14" s="279">
        <v>6</v>
      </c>
      <c r="D14" s="279">
        <v>2</v>
      </c>
      <c r="E14" s="279">
        <v>0</v>
      </c>
      <c r="F14" s="279">
        <v>9</v>
      </c>
      <c r="G14" s="281">
        <f t="shared" si="0"/>
        <v>17</v>
      </c>
      <c r="H14" s="82"/>
      <c r="I14" s="82"/>
      <c r="J14"/>
      <c r="K14"/>
      <c r="L14"/>
      <c r="M14"/>
      <c r="N14"/>
      <c r="O14"/>
      <c r="P14"/>
      <c r="Q14"/>
      <c r="R14"/>
      <c r="S14"/>
      <c r="T14"/>
      <c r="U14"/>
      <c r="V14"/>
      <c r="W14"/>
      <c r="X14"/>
      <c r="Y14"/>
      <c r="Z14"/>
      <c r="AA14"/>
      <c r="AB14"/>
    </row>
    <row r="15" spans="1:28">
      <c r="A15" s="1567"/>
      <c r="B15" s="370" t="s">
        <v>72</v>
      </c>
      <c r="C15" s="279">
        <v>8</v>
      </c>
      <c r="D15" s="279">
        <v>2</v>
      </c>
      <c r="E15" s="285">
        <v>1</v>
      </c>
      <c r="F15" s="285">
        <v>17</v>
      </c>
      <c r="G15" s="281">
        <f t="shared" si="0"/>
        <v>28</v>
      </c>
      <c r="H15" s="82"/>
      <c r="I15" s="82"/>
      <c r="J15"/>
      <c r="K15"/>
      <c r="L15"/>
      <c r="M15"/>
      <c r="N15"/>
      <c r="O15"/>
      <c r="P15"/>
      <c r="Q15"/>
      <c r="R15"/>
      <c r="S15"/>
      <c r="T15"/>
      <c r="U15"/>
      <c r="V15"/>
      <c r="W15"/>
      <c r="X15"/>
      <c r="Y15"/>
      <c r="Z15"/>
      <c r="AA15"/>
      <c r="AB15"/>
    </row>
    <row r="16" spans="1:28">
      <c r="A16" s="1554">
        <v>1402</v>
      </c>
      <c r="B16" s="139" t="s">
        <v>16</v>
      </c>
      <c r="C16" s="271">
        <f>SUM(C17:C24)</f>
        <v>152</v>
      </c>
      <c r="D16" s="271">
        <f>SUM(D17:D24)</f>
        <v>19</v>
      </c>
      <c r="E16" s="271">
        <f>SUM(E17:E24)</f>
        <v>2</v>
      </c>
      <c r="F16" s="271">
        <f>SUM(F17:F24)</f>
        <v>250</v>
      </c>
      <c r="G16" s="367">
        <f t="shared" si="0"/>
        <v>423</v>
      </c>
      <c r="H16" s="82"/>
      <c r="I16" s="82"/>
      <c r="J16"/>
      <c r="K16"/>
      <c r="L16"/>
      <c r="M16"/>
      <c r="N16"/>
      <c r="O16"/>
      <c r="P16"/>
      <c r="Q16"/>
      <c r="R16"/>
      <c r="S16"/>
      <c r="T16"/>
      <c r="U16"/>
      <c r="V16"/>
      <c r="W16"/>
      <c r="X16"/>
      <c r="Y16"/>
      <c r="Z16"/>
      <c r="AA16"/>
      <c r="AB16"/>
    </row>
    <row r="17" spans="1:9">
      <c r="A17" s="1554"/>
      <c r="B17" s="370" t="s">
        <v>96</v>
      </c>
      <c r="C17" s="279">
        <v>46</v>
      </c>
      <c r="D17" s="279">
        <v>6</v>
      </c>
      <c r="E17" s="279">
        <v>1</v>
      </c>
      <c r="F17" s="279">
        <v>77</v>
      </c>
      <c r="G17" s="281">
        <f t="shared" si="0"/>
        <v>130</v>
      </c>
      <c r="H17" s="82"/>
      <c r="I17" s="82"/>
    </row>
    <row r="18" spans="1:9">
      <c r="A18" s="1554"/>
      <c r="B18" s="370" t="s">
        <v>116</v>
      </c>
      <c r="C18" s="279">
        <v>28</v>
      </c>
      <c r="D18" s="279">
        <v>5</v>
      </c>
      <c r="E18" s="279">
        <v>0</v>
      </c>
      <c r="F18" s="279">
        <v>33</v>
      </c>
      <c r="G18" s="281">
        <f t="shared" si="0"/>
        <v>66</v>
      </c>
      <c r="H18" s="82"/>
      <c r="I18" s="82"/>
    </row>
    <row r="19" spans="1:9">
      <c r="A19" s="1554"/>
      <c r="B19" s="370" t="s">
        <v>70</v>
      </c>
      <c r="C19" s="279">
        <v>26</v>
      </c>
      <c r="D19" s="279">
        <v>3</v>
      </c>
      <c r="E19" s="279">
        <v>1</v>
      </c>
      <c r="F19" s="279">
        <v>43</v>
      </c>
      <c r="G19" s="281">
        <f t="shared" si="0"/>
        <v>73</v>
      </c>
      <c r="H19" s="82"/>
      <c r="I19" s="82"/>
    </row>
    <row r="20" spans="1:9">
      <c r="A20" s="1554"/>
      <c r="B20" s="370" t="s">
        <v>129</v>
      </c>
      <c r="C20" s="279">
        <v>15</v>
      </c>
      <c r="D20" s="279">
        <v>1</v>
      </c>
      <c r="E20" s="279">
        <v>0</v>
      </c>
      <c r="F20" s="279">
        <v>23</v>
      </c>
      <c r="G20" s="281">
        <f t="shared" si="0"/>
        <v>39</v>
      </c>
      <c r="H20" s="82"/>
      <c r="I20" s="82"/>
    </row>
    <row r="21" spans="1:9">
      <c r="A21" s="1554"/>
      <c r="B21" s="370" t="s">
        <v>128</v>
      </c>
      <c r="C21" s="279">
        <v>18</v>
      </c>
      <c r="D21" s="279">
        <v>1</v>
      </c>
      <c r="E21" s="279">
        <v>0</v>
      </c>
      <c r="F21" s="279">
        <v>20</v>
      </c>
      <c r="G21" s="281">
        <f t="shared" si="0"/>
        <v>39</v>
      </c>
      <c r="H21" s="82"/>
      <c r="I21" s="82"/>
    </row>
    <row r="22" spans="1:9">
      <c r="A22" s="1554"/>
      <c r="B22" s="370" t="s">
        <v>65</v>
      </c>
      <c r="C22" s="279">
        <v>9</v>
      </c>
      <c r="D22" s="279">
        <v>1</v>
      </c>
      <c r="E22" s="279">
        <v>0</v>
      </c>
      <c r="F22" s="279">
        <v>24</v>
      </c>
      <c r="G22" s="281">
        <f t="shared" si="0"/>
        <v>34</v>
      </c>
      <c r="H22" s="82"/>
      <c r="I22" s="82"/>
    </row>
    <row r="23" spans="1:9">
      <c r="A23" s="1554"/>
      <c r="B23" s="370" t="s">
        <v>127</v>
      </c>
      <c r="C23" s="279">
        <v>10</v>
      </c>
      <c r="D23" s="279">
        <v>2</v>
      </c>
      <c r="E23" s="279">
        <v>0</v>
      </c>
      <c r="F23" s="279">
        <v>15</v>
      </c>
      <c r="G23" s="281">
        <f t="shared" si="0"/>
        <v>27</v>
      </c>
      <c r="H23" s="82"/>
      <c r="I23" s="82"/>
    </row>
    <row r="24" spans="1:9">
      <c r="A24" s="1554"/>
      <c r="B24" s="372" t="s">
        <v>831</v>
      </c>
      <c r="C24" s="279">
        <v>0</v>
      </c>
      <c r="D24" s="279">
        <v>0</v>
      </c>
      <c r="E24" s="279">
        <v>0</v>
      </c>
      <c r="F24" s="279">
        <v>15</v>
      </c>
      <c r="G24" s="281">
        <f t="shared" si="0"/>
        <v>15</v>
      </c>
      <c r="H24" s="82"/>
      <c r="I24" s="82"/>
    </row>
    <row r="25" spans="1:9">
      <c r="A25" s="1555">
        <v>1403</v>
      </c>
      <c r="B25" s="139" t="s">
        <v>17</v>
      </c>
      <c r="C25" s="271">
        <f>SUM(C26:C28)</f>
        <v>49</v>
      </c>
      <c r="D25" s="271">
        <f>SUM(D26:D28)</f>
        <v>7</v>
      </c>
      <c r="E25" s="271">
        <f>SUM(E26:E28)</f>
        <v>0</v>
      </c>
      <c r="F25" s="271">
        <f>SUM(F26:F28)</f>
        <v>77</v>
      </c>
      <c r="G25" s="871">
        <f t="shared" si="0"/>
        <v>133</v>
      </c>
      <c r="H25" s="82"/>
      <c r="I25" s="82"/>
    </row>
    <row r="26" spans="1:9">
      <c r="A26" s="1556"/>
      <c r="B26" s="370" t="s">
        <v>39</v>
      </c>
      <c r="C26" s="279">
        <v>15</v>
      </c>
      <c r="D26" s="279">
        <v>2</v>
      </c>
      <c r="E26" s="279">
        <v>0</v>
      </c>
      <c r="F26" s="279">
        <v>34</v>
      </c>
      <c r="G26" s="282">
        <f t="shared" si="0"/>
        <v>51</v>
      </c>
      <c r="H26" s="82"/>
      <c r="I26" s="82"/>
    </row>
    <row r="27" spans="1:9">
      <c r="A27" s="1556"/>
      <c r="B27" s="370" t="s">
        <v>18</v>
      </c>
      <c r="C27" s="279">
        <v>15</v>
      </c>
      <c r="D27" s="279">
        <v>4</v>
      </c>
      <c r="E27" s="279">
        <v>0</v>
      </c>
      <c r="F27" s="279">
        <v>22</v>
      </c>
      <c r="G27" s="281">
        <f t="shared" si="0"/>
        <v>41</v>
      </c>
      <c r="H27" s="82"/>
      <c r="I27" s="82"/>
    </row>
    <row r="28" spans="1:9">
      <c r="A28" s="1556"/>
      <c r="B28" s="846" t="s">
        <v>19</v>
      </c>
      <c r="C28" s="285">
        <v>19</v>
      </c>
      <c r="D28" s="279">
        <v>1</v>
      </c>
      <c r="E28" s="279">
        <v>0</v>
      </c>
      <c r="F28" s="285">
        <v>21</v>
      </c>
      <c r="G28" s="281">
        <f t="shared" si="0"/>
        <v>41</v>
      </c>
      <c r="H28" s="82"/>
      <c r="I28" s="82"/>
    </row>
    <row r="29" spans="1:9">
      <c r="A29" s="1568">
        <v>1404</v>
      </c>
      <c r="B29" s="139" t="s">
        <v>40</v>
      </c>
      <c r="C29" s="271">
        <f>SUM(C30:C31)</f>
        <v>43</v>
      </c>
      <c r="D29" s="271">
        <f>SUM(D30:D31)</f>
        <v>9</v>
      </c>
      <c r="E29" s="271">
        <f>SUM(E30:E31)</f>
        <v>17</v>
      </c>
      <c r="F29" s="271">
        <f>SUM(F30:F31)</f>
        <v>165</v>
      </c>
      <c r="G29" s="871">
        <f t="shared" si="0"/>
        <v>234</v>
      </c>
      <c r="H29" s="82"/>
      <c r="I29" s="82"/>
    </row>
    <row r="30" spans="1:9">
      <c r="A30" s="1568"/>
      <c r="B30" s="370" t="s">
        <v>115</v>
      </c>
      <c r="C30" s="279">
        <v>33</v>
      </c>
      <c r="D30" s="279">
        <v>5</v>
      </c>
      <c r="E30" s="279">
        <v>0</v>
      </c>
      <c r="F30" s="279">
        <v>99</v>
      </c>
      <c r="G30" s="282">
        <f t="shared" si="0"/>
        <v>137</v>
      </c>
      <c r="H30" s="82"/>
      <c r="I30"/>
    </row>
    <row r="31" spans="1:9">
      <c r="A31" s="1568"/>
      <c r="B31" s="370" t="s">
        <v>20</v>
      </c>
      <c r="C31" s="279">
        <v>10</v>
      </c>
      <c r="D31" s="285">
        <v>4</v>
      </c>
      <c r="E31" s="279">
        <v>17</v>
      </c>
      <c r="F31" s="279">
        <v>66</v>
      </c>
      <c r="G31" s="281">
        <f t="shared" si="0"/>
        <v>97</v>
      </c>
      <c r="H31" s="82"/>
      <c r="I31"/>
    </row>
    <row r="32" spans="1:9">
      <c r="A32" s="1581">
        <v>1405</v>
      </c>
      <c r="B32" s="139" t="s">
        <v>21</v>
      </c>
      <c r="C32" s="271">
        <f>SUM(C33:C36)</f>
        <v>82</v>
      </c>
      <c r="D32" s="271">
        <f>SUM(D33:D36)</f>
        <v>7</v>
      </c>
      <c r="E32" s="271">
        <f>SUM(E33:E36)</f>
        <v>2</v>
      </c>
      <c r="F32" s="271">
        <f>SUM(F33:F36)</f>
        <v>97</v>
      </c>
      <c r="G32" s="871">
        <f t="shared" si="0"/>
        <v>188</v>
      </c>
      <c r="H32" s="82"/>
      <c r="I32"/>
    </row>
    <row r="33" spans="1:7">
      <c r="A33" s="1582"/>
      <c r="B33" s="370" t="s">
        <v>24</v>
      </c>
      <c r="C33" s="279">
        <v>31</v>
      </c>
      <c r="D33" s="279">
        <v>3</v>
      </c>
      <c r="E33" s="279">
        <v>0</v>
      </c>
      <c r="F33" s="279">
        <v>36</v>
      </c>
      <c r="G33" s="282">
        <f t="shared" si="0"/>
        <v>70</v>
      </c>
    </row>
    <row r="34" spans="1:7">
      <c r="A34" s="1582"/>
      <c r="B34" s="370" t="s">
        <v>22</v>
      </c>
      <c r="C34" s="279">
        <v>35</v>
      </c>
      <c r="D34" s="279">
        <v>2</v>
      </c>
      <c r="E34" s="279">
        <v>2</v>
      </c>
      <c r="F34" s="279">
        <v>24</v>
      </c>
      <c r="G34" s="281">
        <f t="shared" si="0"/>
        <v>63</v>
      </c>
    </row>
    <row r="35" spans="1:7">
      <c r="A35" s="1582"/>
      <c r="B35" s="332" t="s">
        <v>114</v>
      </c>
      <c r="C35" s="279">
        <v>11</v>
      </c>
      <c r="D35" s="279">
        <v>1</v>
      </c>
      <c r="E35" s="279">
        <v>0</v>
      </c>
      <c r="F35" s="279">
        <v>31</v>
      </c>
      <c r="G35" s="281">
        <f t="shared" si="0"/>
        <v>43</v>
      </c>
    </row>
    <row r="36" spans="1:7">
      <c r="A36" s="1583"/>
      <c r="B36" s="332" t="s">
        <v>58</v>
      </c>
      <c r="C36" s="279">
        <v>5</v>
      </c>
      <c r="D36" s="279">
        <v>1</v>
      </c>
      <c r="E36" s="279">
        <v>0</v>
      </c>
      <c r="F36" s="279">
        <v>6</v>
      </c>
      <c r="G36" s="281">
        <f t="shared" si="0"/>
        <v>12</v>
      </c>
    </row>
    <row r="37" spans="1:7">
      <c r="A37" s="1569">
        <v>1406</v>
      </c>
      <c r="B37" s="139" t="s">
        <v>25</v>
      </c>
      <c r="C37" s="271">
        <f>SUM(C38:C42)</f>
        <v>55</v>
      </c>
      <c r="D37" s="271">
        <f>SUM(D38:D42)</f>
        <v>25</v>
      </c>
      <c r="E37" s="271">
        <f>SUM(E38:E42)</f>
        <v>2</v>
      </c>
      <c r="F37" s="271">
        <f>SUM(F38:F42)</f>
        <v>161</v>
      </c>
      <c r="G37" s="871">
        <f t="shared" si="0"/>
        <v>243</v>
      </c>
    </row>
    <row r="38" spans="1:7">
      <c r="A38" s="1569"/>
      <c r="B38" s="370" t="s">
        <v>135</v>
      </c>
      <c r="C38" s="279">
        <v>30</v>
      </c>
      <c r="D38" s="279">
        <v>6</v>
      </c>
      <c r="E38" s="279">
        <v>2</v>
      </c>
      <c r="F38" s="279">
        <v>79</v>
      </c>
      <c r="G38" s="282">
        <f t="shared" si="0"/>
        <v>117</v>
      </c>
    </row>
    <row r="39" spans="1:7">
      <c r="A39" s="1569"/>
      <c r="B39" s="370" t="s">
        <v>26</v>
      </c>
      <c r="C39" s="279">
        <v>11</v>
      </c>
      <c r="D39" s="279">
        <v>10</v>
      </c>
      <c r="E39" s="279">
        <v>0</v>
      </c>
      <c r="F39" s="279">
        <v>27</v>
      </c>
      <c r="G39" s="281">
        <f t="shared" si="0"/>
        <v>48</v>
      </c>
    </row>
    <row r="40" spans="1:7">
      <c r="A40" s="1569"/>
      <c r="B40" s="370" t="s">
        <v>614</v>
      </c>
      <c r="C40" s="279">
        <v>10</v>
      </c>
      <c r="D40" s="279">
        <v>3</v>
      </c>
      <c r="E40" s="279">
        <v>0</v>
      </c>
      <c r="F40" s="279">
        <v>25</v>
      </c>
      <c r="G40" s="281">
        <f t="shared" si="0"/>
        <v>38</v>
      </c>
    </row>
    <row r="41" spans="1:7">
      <c r="A41" s="1569"/>
      <c r="B41" s="370" t="s">
        <v>42</v>
      </c>
      <c r="C41" s="279">
        <v>4</v>
      </c>
      <c r="D41" s="279">
        <v>6</v>
      </c>
      <c r="E41" s="279">
        <v>0</v>
      </c>
      <c r="F41" s="279">
        <v>16</v>
      </c>
      <c r="G41" s="281">
        <f t="shared" ref="G41:G58" si="1">SUM(C41:F41)</f>
        <v>26</v>
      </c>
    </row>
    <row r="42" spans="1:7">
      <c r="A42" s="1569"/>
      <c r="B42" s="370" t="s">
        <v>830</v>
      </c>
      <c r="C42" s="279">
        <v>0</v>
      </c>
      <c r="D42" s="279">
        <v>0</v>
      </c>
      <c r="E42" s="279">
        <v>0</v>
      </c>
      <c r="F42" s="279">
        <v>14</v>
      </c>
      <c r="G42" s="281">
        <f t="shared" si="1"/>
        <v>14</v>
      </c>
    </row>
    <row r="43" spans="1:7">
      <c r="A43" s="1569">
        <v>1407</v>
      </c>
      <c r="B43" s="139" t="s">
        <v>27</v>
      </c>
      <c r="C43" s="271">
        <f>SUM(C44:C45)</f>
        <v>22</v>
      </c>
      <c r="D43" s="271">
        <f>SUM(D44:D45)</f>
        <v>11</v>
      </c>
      <c r="E43" s="271">
        <f>SUM(E44:E45)</f>
        <v>0</v>
      </c>
      <c r="F43" s="271">
        <f>SUM(F44:F45)</f>
        <v>80</v>
      </c>
      <c r="G43" s="871">
        <f t="shared" si="1"/>
        <v>113</v>
      </c>
    </row>
    <row r="44" spans="1:7">
      <c r="A44" s="1569"/>
      <c r="B44" s="370" t="s">
        <v>44</v>
      </c>
      <c r="C44" s="291">
        <v>8</v>
      </c>
      <c r="D44" s="291">
        <v>3</v>
      </c>
      <c r="E44" s="291">
        <v>0</v>
      </c>
      <c r="F44" s="291">
        <v>25</v>
      </c>
      <c r="G44" s="282">
        <f t="shared" si="1"/>
        <v>36</v>
      </c>
    </row>
    <row r="45" spans="1:7">
      <c r="A45" s="1569"/>
      <c r="B45" s="370" t="s">
        <v>61</v>
      </c>
      <c r="C45" s="291">
        <v>14</v>
      </c>
      <c r="D45" s="291">
        <v>8</v>
      </c>
      <c r="E45" s="291">
        <v>0</v>
      </c>
      <c r="F45" s="291">
        <v>55</v>
      </c>
      <c r="G45" s="281">
        <f t="shared" si="1"/>
        <v>77</v>
      </c>
    </row>
    <row r="46" spans="1:7">
      <c r="A46" s="1553">
        <v>1408</v>
      </c>
      <c r="B46" s="139" t="s">
        <v>28</v>
      </c>
      <c r="C46" s="1080">
        <f>SUM(C47:C50)</f>
        <v>20</v>
      </c>
      <c r="D46" s="1080">
        <f>SUM(D47:D50)</f>
        <v>2</v>
      </c>
      <c r="E46" s="1080">
        <f>SUM(E47:E50)</f>
        <v>0</v>
      </c>
      <c r="F46" s="1080">
        <f>SUM(F47:F50)</f>
        <v>107</v>
      </c>
      <c r="G46" s="871">
        <f t="shared" si="1"/>
        <v>129</v>
      </c>
    </row>
    <row r="47" spans="1:7">
      <c r="A47" s="1554"/>
      <c r="B47" s="388" t="s">
        <v>23</v>
      </c>
      <c r="C47" s="283">
        <v>16</v>
      </c>
      <c r="D47" s="283">
        <v>1</v>
      </c>
      <c r="E47" s="283">
        <v>0</v>
      </c>
      <c r="F47" s="283">
        <v>48</v>
      </c>
      <c r="G47" s="282">
        <f t="shared" si="1"/>
        <v>65</v>
      </c>
    </row>
    <row r="48" spans="1:7">
      <c r="A48" s="1554"/>
      <c r="B48" s="332" t="s">
        <v>59</v>
      </c>
      <c r="C48" s="279">
        <v>4</v>
      </c>
      <c r="D48" s="279">
        <v>1</v>
      </c>
      <c r="E48" s="279">
        <v>0</v>
      </c>
      <c r="F48" s="279">
        <v>22</v>
      </c>
      <c r="G48" s="281">
        <f t="shared" si="1"/>
        <v>27</v>
      </c>
    </row>
    <row r="49" spans="1:7">
      <c r="A49" s="1554"/>
      <c r="B49" s="370" t="s">
        <v>829</v>
      </c>
      <c r="C49" s="288">
        <v>0</v>
      </c>
      <c r="D49" s="287">
        <v>0</v>
      </c>
      <c r="E49" s="287">
        <v>0</v>
      </c>
      <c r="F49" s="287">
        <v>25</v>
      </c>
      <c r="G49" s="281">
        <f t="shared" si="1"/>
        <v>25</v>
      </c>
    </row>
    <row r="50" spans="1:7">
      <c r="A50" s="1567"/>
      <c r="B50" s="846" t="s">
        <v>828</v>
      </c>
      <c r="C50" s="273">
        <v>0</v>
      </c>
      <c r="D50" s="273">
        <v>0</v>
      </c>
      <c r="E50" s="273">
        <v>0</v>
      </c>
      <c r="F50" s="273">
        <v>12</v>
      </c>
      <c r="G50" s="281">
        <f t="shared" si="1"/>
        <v>12</v>
      </c>
    </row>
    <row r="51" spans="1:7">
      <c r="A51" s="1555">
        <v>1624</v>
      </c>
      <c r="B51" s="338" t="s">
        <v>56</v>
      </c>
      <c r="C51" s="271">
        <f>SUM(C52:C53)</f>
        <v>9</v>
      </c>
      <c r="D51" s="271">
        <f>SUM(D52:D53)</f>
        <v>0</v>
      </c>
      <c r="E51" s="271">
        <f>SUM(E52:E53)</f>
        <v>1</v>
      </c>
      <c r="F51" s="271">
        <f>SUM(F52:F53)</f>
        <v>13</v>
      </c>
      <c r="G51" s="871">
        <f t="shared" si="1"/>
        <v>23</v>
      </c>
    </row>
    <row r="52" spans="1:7">
      <c r="A52" s="1556"/>
      <c r="B52" s="332" t="s">
        <v>41</v>
      </c>
      <c r="C52" s="279">
        <v>5</v>
      </c>
      <c r="D52" s="279">
        <v>0</v>
      </c>
      <c r="E52" s="279">
        <v>0</v>
      </c>
      <c r="F52" s="279">
        <v>7</v>
      </c>
      <c r="G52" s="282">
        <f t="shared" si="1"/>
        <v>12</v>
      </c>
    </row>
    <row r="53" spans="1:7">
      <c r="A53" s="1557"/>
      <c r="B53" s="846" t="s">
        <v>827</v>
      </c>
      <c r="C53" s="273">
        <v>4</v>
      </c>
      <c r="D53" s="273">
        <v>0</v>
      </c>
      <c r="E53" s="273">
        <v>1</v>
      </c>
      <c r="F53" s="273">
        <v>6</v>
      </c>
      <c r="G53" s="281">
        <f t="shared" si="1"/>
        <v>11</v>
      </c>
    </row>
    <row r="54" spans="1:7">
      <c r="A54" s="1079"/>
      <c r="B54" s="450" t="s">
        <v>826</v>
      </c>
      <c r="C54" s="272">
        <v>0</v>
      </c>
      <c r="D54" s="272">
        <v>0</v>
      </c>
      <c r="E54" s="272">
        <v>0</v>
      </c>
      <c r="F54" s="272">
        <v>497</v>
      </c>
      <c r="G54" s="871">
        <f t="shared" si="1"/>
        <v>497</v>
      </c>
    </row>
    <row r="55" spans="1:7">
      <c r="A55" s="1721"/>
      <c r="B55" s="338" t="s">
        <v>825</v>
      </c>
      <c r="C55" s="271">
        <f>SUM(C56:C58)</f>
        <v>3</v>
      </c>
      <c r="D55" s="271">
        <f>SUM(D56:D58)</f>
        <v>8</v>
      </c>
      <c r="E55" s="271">
        <f>SUM(E56:E58)</f>
        <v>0</v>
      </c>
      <c r="F55" s="271">
        <f>SUM(F56:F58)</f>
        <v>43</v>
      </c>
      <c r="G55" s="871">
        <f t="shared" si="1"/>
        <v>54</v>
      </c>
    </row>
    <row r="56" spans="1:7">
      <c r="A56" s="1722"/>
      <c r="B56" s="332" t="s">
        <v>824</v>
      </c>
      <c r="C56" s="279">
        <v>3</v>
      </c>
      <c r="D56" s="279">
        <v>4</v>
      </c>
      <c r="E56" s="279">
        <v>0</v>
      </c>
      <c r="F56" s="279">
        <v>27</v>
      </c>
      <c r="G56" s="282">
        <f t="shared" si="1"/>
        <v>34</v>
      </c>
    </row>
    <row r="57" spans="1:7">
      <c r="A57" s="1722"/>
      <c r="B57" s="332" t="s">
        <v>823</v>
      </c>
      <c r="C57" s="279">
        <v>0</v>
      </c>
      <c r="D57" s="279">
        <v>2</v>
      </c>
      <c r="E57" s="279">
        <v>0</v>
      </c>
      <c r="F57" s="279">
        <v>8</v>
      </c>
      <c r="G57" s="281">
        <f t="shared" si="1"/>
        <v>10</v>
      </c>
    </row>
    <row r="58" spans="1:7">
      <c r="A58" s="1723"/>
      <c r="B58" s="332" t="s">
        <v>822</v>
      </c>
      <c r="C58" s="279">
        <v>0</v>
      </c>
      <c r="D58" s="279">
        <v>2</v>
      </c>
      <c r="E58" s="279">
        <v>0</v>
      </c>
      <c r="F58" s="279">
        <v>8</v>
      </c>
      <c r="G58" s="281">
        <f t="shared" si="1"/>
        <v>10</v>
      </c>
    </row>
    <row r="59" spans="1:7">
      <c r="A59"/>
      <c r="B59" s="269" t="s">
        <v>6</v>
      </c>
      <c r="C59" s="268">
        <v>528</v>
      </c>
      <c r="D59" s="268">
        <v>123</v>
      </c>
      <c r="E59" s="268">
        <v>30</v>
      </c>
      <c r="F59" s="268">
        <v>1687</v>
      </c>
      <c r="G59" s="267">
        <v>2368</v>
      </c>
    </row>
    <row r="60" spans="1:7">
      <c r="A60" s="507"/>
      <c r="B60" s="310" t="s">
        <v>839</v>
      </c>
      <c r="C60" s="1069"/>
      <c r="D60" s="1069"/>
      <c r="E60" s="1069"/>
      <c r="F60" s="1069"/>
      <c r="G60" s="1069"/>
    </row>
    <row r="61" spans="1:7">
      <c r="A61" s="507"/>
      <c r="B61" s="1706" t="s">
        <v>820</v>
      </c>
      <c r="C61" s="1706"/>
      <c r="D61" s="1706"/>
      <c r="E61" s="1706"/>
      <c r="F61" s="1706"/>
      <c r="G61" s="1706"/>
    </row>
    <row r="62" spans="1:7">
      <c r="A62"/>
      <c r="B62" s="1653" t="s">
        <v>819</v>
      </c>
      <c r="C62" s="1653"/>
      <c r="D62" s="1653"/>
      <c r="E62" s="1653"/>
      <c r="F62" s="1653"/>
      <c r="G62" s="1653"/>
    </row>
    <row r="63" spans="1:7">
      <c r="A63" s="507"/>
      <c r="B63" s="1653" t="s">
        <v>818</v>
      </c>
      <c r="C63" s="1653"/>
      <c r="D63" s="1653"/>
      <c r="E63" s="1653"/>
      <c r="F63" s="1653"/>
      <c r="G63" s="1653"/>
    </row>
    <row r="64" spans="1:7">
      <c r="A64" s="507"/>
      <c r="B64" s="1653" t="s">
        <v>817</v>
      </c>
      <c r="C64" s="1653"/>
      <c r="D64" s="1653"/>
      <c r="E64" s="1653"/>
      <c r="F64" s="1653"/>
      <c r="G64" s="1653"/>
    </row>
    <row r="65" spans="1:28">
      <c r="A65"/>
      <c r="B65" s="1653" t="s">
        <v>816</v>
      </c>
      <c r="C65" s="1653"/>
      <c r="D65" s="1653"/>
      <c r="E65" s="1653"/>
      <c r="F65" s="1653"/>
      <c r="G65" s="1653"/>
      <c r="H65"/>
      <c r="I65"/>
      <c r="J65"/>
      <c r="K65"/>
      <c r="L65"/>
      <c r="M65"/>
      <c r="N65"/>
      <c r="O65"/>
      <c r="P65"/>
      <c r="Q65"/>
      <c r="R65"/>
      <c r="S65"/>
      <c r="T65"/>
      <c r="U65"/>
      <c r="V65"/>
      <c r="W65"/>
      <c r="X65"/>
      <c r="Y65"/>
      <c r="Z65"/>
      <c r="AA65"/>
      <c r="AB65"/>
    </row>
    <row r="66" spans="1:28">
      <c r="A66"/>
      <c r="B66"/>
      <c r="C66"/>
      <c r="D66"/>
      <c r="E66"/>
      <c r="F66"/>
      <c r="G66"/>
      <c r="H66"/>
      <c r="I66"/>
      <c r="J66"/>
      <c r="K66"/>
      <c r="L66"/>
      <c r="M66"/>
      <c r="N66"/>
      <c r="O66"/>
      <c r="P66"/>
      <c r="Q66"/>
      <c r="R66"/>
      <c r="S66"/>
      <c r="T66"/>
      <c r="U66"/>
      <c r="V66"/>
      <c r="W66"/>
      <c r="X66"/>
      <c r="Y66"/>
      <c r="Z66"/>
      <c r="AA66"/>
      <c r="AB66"/>
    </row>
    <row r="67" spans="1:28">
      <c r="A67"/>
      <c r="B67"/>
      <c r="C67"/>
      <c r="D67"/>
      <c r="E67"/>
      <c r="F67"/>
      <c r="G67"/>
      <c r="H67"/>
      <c r="I67"/>
      <c r="J67"/>
      <c r="K67"/>
      <c r="L67"/>
      <c r="M67"/>
      <c r="N67"/>
      <c r="O67"/>
      <c r="P67"/>
      <c r="Q67"/>
      <c r="R67"/>
      <c r="S67"/>
      <c r="T67"/>
      <c r="U67"/>
      <c r="V67"/>
      <c r="W67"/>
      <c r="X67"/>
      <c r="Y67"/>
      <c r="Z67"/>
      <c r="AA67"/>
      <c r="AB67"/>
    </row>
    <row r="68" spans="1:28">
      <c r="A68"/>
      <c r="B68"/>
      <c r="C68"/>
      <c r="D68"/>
      <c r="E68"/>
      <c r="F68"/>
      <c r="G68"/>
      <c r="H68"/>
      <c r="I68"/>
      <c r="J68"/>
      <c r="K68"/>
      <c r="L68"/>
      <c r="M68"/>
      <c r="N68"/>
      <c r="O68"/>
      <c r="P68"/>
      <c r="Q68"/>
      <c r="R68"/>
      <c r="S68"/>
      <c r="T68"/>
      <c r="U68"/>
      <c r="V68"/>
      <c r="W68"/>
      <c r="X68"/>
      <c r="Y68"/>
      <c r="Z68"/>
      <c r="AA68"/>
      <c r="AB68"/>
    </row>
    <row r="69" spans="1:28">
      <c r="A69"/>
      <c r="B69"/>
      <c r="C69"/>
      <c r="D69"/>
      <c r="E69"/>
      <c r="F69"/>
      <c r="G69"/>
      <c r="H69"/>
      <c r="I69"/>
      <c r="J69"/>
      <c r="K69"/>
      <c r="L69"/>
      <c r="M69"/>
      <c r="N69"/>
      <c r="O69"/>
      <c r="P69"/>
      <c r="Q69"/>
      <c r="R69"/>
      <c r="S69"/>
      <c r="T69"/>
      <c r="U69"/>
      <c r="V69"/>
      <c r="W69"/>
      <c r="X69"/>
      <c r="Y69"/>
      <c r="Z69"/>
      <c r="AA69"/>
      <c r="AB69"/>
    </row>
    <row r="70" spans="1:28">
      <c r="A70"/>
      <c r="B70"/>
      <c r="C70"/>
      <c r="D70"/>
      <c r="E70"/>
      <c r="F70"/>
      <c r="G70"/>
      <c r="H70"/>
      <c r="I70"/>
      <c r="J70"/>
      <c r="K70"/>
      <c r="L70"/>
      <c r="M70"/>
      <c r="N70"/>
      <c r="O70"/>
      <c r="P70"/>
      <c r="Q70"/>
      <c r="R70"/>
      <c r="S70"/>
      <c r="T70"/>
      <c r="U70"/>
      <c r="V70"/>
      <c r="W70"/>
      <c r="X70"/>
      <c r="Y70"/>
      <c r="Z70"/>
      <c r="AA70"/>
      <c r="AB70"/>
    </row>
    <row r="71" spans="1:28">
      <c r="A71"/>
      <c r="B71"/>
      <c r="C71"/>
      <c r="D71"/>
      <c r="E71"/>
      <c r="F71"/>
      <c r="G71"/>
      <c r="H71"/>
      <c r="I71"/>
      <c r="J71"/>
      <c r="K71"/>
      <c r="L71"/>
      <c r="M71"/>
      <c r="N71"/>
      <c r="O71"/>
      <c r="P71"/>
      <c r="Q71"/>
      <c r="R71"/>
      <c r="S71"/>
      <c r="T71"/>
      <c r="U71"/>
      <c r="V71"/>
      <c r="W71"/>
      <c r="X71"/>
      <c r="Y71"/>
      <c r="Z71"/>
      <c r="AA71"/>
      <c r="AB71"/>
    </row>
    <row r="72" spans="1:28">
      <c r="A72"/>
      <c r="B72"/>
      <c r="C72"/>
      <c r="D72"/>
      <c r="E72"/>
      <c r="F72"/>
      <c r="G72"/>
      <c r="H72"/>
      <c r="I72"/>
      <c r="J72"/>
      <c r="K72"/>
      <c r="L72"/>
      <c r="M72"/>
      <c r="N72"/>
      <c r="O72"/>
      <c r="P72"/>
      <c r="Q72"/>
      <c r="R72"/>
      <c r="S72"/>
      <c r="T72"/>
      <c r="U72"/>
      <c r="V72"/>
      <c r="W72"/>
      <c r="X72"/>
      <c r="Y72"/>
      <c r="Z72"/>
      <c r="AA72"/>
      <c r="AB72"/>
    </row>
    <row r="73" spans="1:28">
      <c r="A73"/>
      <c r="B73"/>
      <c r="C73"/>
      <c r="D73"/>
      <c r="E73"/>
      <c r="F73"/>
      <c r="G73"/>
      <c r="H73"/>
      <c r="I73"/>
      <c r="J73"/>
      <c r="K73"/>
      <c r="L73"/>
      <c r="M73"/>
      <c r="N73"/>
      <c r="O73"/>
      <c r="P73"/>
      <c r="Q73"/>
      <c r="R73"/>
      <c r="S73"/>
      <c r="T73"/>
      <c r="U73"/>
      <c r="V73"/>
      <c r="W73"/>
      <c r="X73"/>
      <c r="Y73"/>
      <c r="Z73"/>
      <c r="AA73"/>
      <c r="AB73"/>
    </row>
    <row r="74" spans="1:28">
      <c r="A74"/>
      <c r="B74"/>
      <c r="C74"/>
      <c r="D74"/>
      <c r="E74"/>
      <c r="F74"/>
      <c r="G74"/>
      <c r="H74"/>
      <c r="I74"/>
      <c r="J74"/>
      <c r="K74"/>
      <c r="L74"/>
      <c r="M74"/>
      <c r="N74"/>
      <c r="O74"/>
      <c r="P74"/>
      <c r="Q74"/>
      <c r="R74"/>
      <c r="S74"/>
      <c r="T74"/>
      <c r="U74"/>
      <c r="V74"/>
      <c r="W74"/>
      <c r="X74"/>
      <c r="Y74"/>
      <c r="Z74"/>
      <c r="AA74"/>
      <c r="AB74"/>
    </row>
    <row r="75" spans="1:28">
      <c r="A75"/>
      <c r="B75"/>
      <c r="C75"/>
      <c r="D75"/>
      <c r="E75"/>
      <c r="F75"/>
      <c r="G75"/>
      <c r="H75"/>
      <c r="I75"/>
      <c r="J75"/>
      <c r="K75"/>
      <c r="L75"/>
      <c r="M75"/>
      <c r="N75"/>
      <c r="O75"/>
      <c r="P75"/>
      <c r="Q75"/>
      <c r="R75"/>
      <c r="S75"/>
      <c r="T75"/>
      <c r="U75"/>
      <c r="V75"/>
      <c r="W75"/>
      <c r="X75"/>
      <c r="Y75"/>
      <c r="Z75"/>
      <c r="AA75"/>
      <c r="AB75"/>
    </row>
    <row r="76" spans="1:28">
      <c r="A76"/>
      <c r="B76"/>
      <c r="C76"/>
      <c r="D76"/>
      <c r="E76"/>
      <c r="F76"/>
      <c r="G76"/>
      <c r="H76"/>
      <c r="I76"/>
      <c r="J76"/>
      <c r="K76"/>
      <c r="L76"/>
      <c r="M76"/>
      <c r="N76"/>
      <c r="O76"/>
      <c r="P76"/>
      <c r="Q76"/>
      <c r="R76"/>
      <c r="S76"/>
      <c r="T76"/>
      <c r="U76"/>
      <c r="V76"/>
      <c r="W76"/>
      <c r="X76"/>
      <c r="Y76"/>
      <c r="Z76"/>
      <c r="AA76"/>
      <c r="AB76"/>
    </row>
    <row r="77" spans="1:28">
      <c r="A77" s="62"/>
      <c r="C77" s="262"/>
      <c r="H77" s="62"/>
    </row>
    <row r="78" spans="1:28">
      <c r="A78" s="62"/>
      <c r="C78" s="262"/>
      <c r="H78" s="62"/>
    </row>
    <row r="79" spans="1:28">
      <c r="A79" s="62"/>
      <c r="C79" s="262"/>
      <c r="H79" s="62"/>
    </row>
    <row r="80" spans="1:28">
      <c r="A80" s="62"/>
      <c r="C80" s="262"/>
      <c r="H80" s="62"/>
    </row>
    <row r="81" spans="1:8">
      <c r="A81" s="62"/>
      <c r="C81" s="262"/>
      <c r="H81" s="62"/>
    </row>
    <row r="82" spans="1:8">
      <c r="A82" s="62"/>
      <c r="C82" s="262"/>
      <c r="H82" s="62"/>
    </row>
    <row r="83" spans="1:8">
      <c r="A83" s="62"/>
      <c r="C83" s="262"/>
      <c r="H83" s="62"/>
    </row>
    <row r="84" spans="1:8">
      <c r="A84" s="62"/>
      <c r="C84" s="262"/>
      <c r="H84" s="62"/>
    </row>
    <row r="85" spans="1:8">
      <c r="A85" s="62"/>
      <c r="C85" s="262"/>
      <c r="H85" s="62"/>
    </row>
    <row r="86" spans="1:8">
      <c r="A86" s="62"/>
      <c r="C86" s="262"/>
      <c r="H86" s="62"/>
    </row>
    <row r="87" spans="1:8">
      <c r="A87" s="62"/>
      <c r="C87" s="262"/>
      <c r="H87" s="62"/>
    </row>
    <row r="88" spans="1:8">
      <c r="A88" s="62"/>
      <c r="C88" s="262"/>
      <c r="H88" s="62"/>
    </row>
    <row r="89" spans="1:8">
      <c r="A89" s="62"/>
      <c r="C89" s="262"/>
      <c r="H89" s="62"/>
    </row>
    <row r="90" spans="1:8">
      <c r="A90" s="62"/>
      <c r="C90" s="262"/>
      <c r="H90" s="62"/>
    </row>
    <row r="91" spans="1:8">
      <c r="A91" s="62"/>
      <c r="C91" s="262"/>
      <c r="H91" s="62"/>
    </row>
    <row r="92" spans="1:8">
      <c r="A92" s="62"/>
      <c r="C92" s="262"/>
      <c r="H92" s="62"/>
    </row>
    <row r="93" spans="1:8">
      <c r="A93" s="62"/>
      <c r="C93" s="262"/>
      <c r="H93" s="62"/>
    </row>
    <row r="94" spans="1:8">
      <c r="A94" s="62"/>
      <c r="C94" s="262"/>
      <c r="H94" s="62"/>
    </row>
    <row r="95" spans="1:8">
      <c r="A95" s="62"/>
      <c r="C95" s="262"/>
      <c r="H95" s="62"/>
    </row>
    <row r="96" spans="1:8">
      <c r="A96" s="62"/>
      <c r="C96" s="262"/>
      <c r="H96" s="62"/>
    </row>
    <row r="97" spans="1:8">
      <c r="A97" s="62"/>
      <c r="C97" s="262"/>
      <c r="H97" s="62"/>
    </row>
    <row r="98" spans="1:8">
      <c r="A98" s="62"/>
      <c r="C98" s="262"/>
      <c r="H98" s="62"/>
    </row>
    <row r="99" spans="1:8">
      <c r="A99" s="62"/>
      <c r="C99" s="262"/>
      <c r="H99" s="62"/>
    </row>
    <row r="100" spans="1:8">
      <c r="A100" s="62"/>
      <c r="C100" s="262"/>
      <c r="H100" s="62"/>
    </row>
    <row r="101" spans="1:8">
      <c r="A101" s="62"/>
      <c r="C101" s="262"/>
      <c r="H101" s="62"/>
    </row>
    <row r="102" spans="1:8">
      <c r="A102" s="62"/>
      <c r="C102" s="262"/>
      <c r="H102" s="62"/>
    </row>
    <row r="103" spans="1:8">
      <c r="A103" s="62"/>
      <c r="C103" s="262"/>
      <c r="H103" s="62"/>
    </row>
    <row r="104" spans="1:8">
      <c r="A104" s="62"/>
      <c r="C104" s="262"/>
      <c r="H104" s="62"/>
    </row>
    <row r="105" spans="1:8">
      <c r="A105" s="62"/>
      <c r="C105" s="262"/>
      <c r="H105" s="62"/>
    </row>
    <row r="106" spans="1:8">
      <c r="A106" s="62"/>
      <c r="C106" s="262"/>
      <c r="H106" s="62"/>
    </row>
    <row r="107" spans="1:8">
      <c r="A107" s="62"/>
      <c r="C107" s="262"/>
      <c r="H107" s="62"/>
    </row>
    <row r="108" spans="1:8">
      <c r="A108" s="62"/>
      <c r="C108" s="262"/>
      <c r="H108" s="62"/>
    </row>
    <row r="109" spans="1:8">
      <c r="A109" s="62"/>
      <c r="C109" s="262"/>
      <c r="H109" s="62"/>
    </row>
    <row r="110" spans="1:8">
      <c r="A110" s="62"/>
      <c r="C110" s="262"/>
      <c r="H110" s="62"/>
    </row>
    <row r="111" spans="1:8">
      <c r="A111" s="62"/>
      <c r="C111" s="262"/>
      <c r="H111" s="62"/>
    </row>
    <row r="112" spans="1:8">
      <c r="A112" s="62"/>
      <c r="C112" s="262"/>
      <c r="H112" s="62"/>
    </row>
    <row r="113" spans="1:8">
      <c r="A113" s="62"/>
      <c r="C113" s="262"/>
      <c r="H113" s="62"/>
    </row>
    <row r="114" spans="1:8">
      <c r="A114" s="62"/>
      <c r="C114" s="262"/>
      <c r="H114" s="62"/>
    </row>
    <row r="115" spans="1:8">
      <c r="A115" s="62"/>
      <c r="C115" s="262"/>
      <c r="H115" s="62"/>
    </row>
    <row r="116" spans="1:8">
      <c r="A116" s="62"/>
      <c r="C116" s="262"/>
      <c r="H116" s="62"/>
    </row>
    <row r="117" spans="1:8">
      <c r="A117" s="62"/>
      <c r="C117" s="262"/>
      <c r="H117" s="62"/>
    </row>
    <row r="118" spans="1:8">
      <c r="A118" s="62"/>
      <c r="C118" s="262"/>
      <c r="H118" s="62"/>
    </row>
    <row r="119" spans="1:8">
      <c r="A119" s="62"/>
      <c r="C119" s="262"/>
      <c r="H119" s="62"/>
    </row>
    <row r="120" spans="1:8">
      <c r="A120" s="62"/>
      <c r="C120" s="262"/>
      <c r="H120" s="62"/>
    </row>
    <row r="121" spans="1:8">
      <c r="A121" s="62"/>
      <c r="C121" s="262"/>
      <c r="H121" s="62"/>
    </row>
    <row r="122" spans="1:8">
      <c r="A122" s="62"/>
      <c r="C122" s="262"/>
      <c r="H122" s="62"/>
    </row>
    <row r="123" spans="1:8">
      <c r="A123" s="62"/>
      <c r="C123" s="262"/>
      <c r="H123" s="62"/>
    </row>
    <row r="124" spans="1:8">
      <c r="A124" s="62"/>
      <c r="C124" s="262"/>
      <c r="H124" s="62"/>
    </row>
    <row r="125" spans="1:8">
      <c r="A125" s="62"/>
      <c r="C125" s="262"/>
      <c r="H125" s="62"/>
    </row>
    <row r="126" spans="1:8">
      <c r="A126" s="62"/>
      <c r="C126" s="262"/>
      <c r="H126" s="62"/>
    </row>
    <row r="127" spans="1:8">
      <c r="A127" s="62"/>
      <c r="C127" s="262"/>
      <c r="H127" s="62"/>
    </row>
    <row r="128" spans="1:8">
      <c r="A128" s="62"/>
      <c r="C128" s="262"/>
      <c r="H128" s="62"/>
    </row>
    <row r="129" spans="1:28">
      <c r="A129" s="62"/>
      <c r="C129" s="262"/>
      <c r="H129" s="62"/>
    </row>
    <row r="130" spans="1:28">
      <c r="A130" s="62"/>
      <c r="C130" s="262"/>
      <c r="H130" s="62"/>
    </row>
    <row r="131" spans="1:28">
      <c r="A131" s="62"/>
      <c r="C131" s="262"/>
      <c r="H131" s="62"/>
    </row>
    <row r="132" spans="1:28">
      <c r="A132"/>
      <c r="B132"/>
      <c r="C132"/>
      <c r="D132"/>
      <c r="E132"/>
      <c r="F132"/>
      <c r="G132"/>
      <c r="H132"/>
      <c r="I132"/>
      <c r="J132"/>
      <c r="K132"/>
      <c r="L132"/>
      <c r="M132"/>
      <c r="N132"/>
      <c r="O132"/>
      <c r="P132"/>
      <c r="Q132"/>
      <c r="R132"/>
      <c r="S132"/>
      <c r="T132"/>
      <c r="U132"/>
      <c r="V132"/>
      <c r="W132"/>
      <c r="X132"/>
      <c r="Y132"/>
      <c r="Z132"/>
      <c r="AA132"/>
      <c r="AB132"/>
    </row>
    <row r="133" spans="1:28">
      <c r="A133"/>
      <c r="B133"/>
      <c r="C133"/>
      <c r="D133"/>
      <c r="E133"/>
      <c r="F133"/>
      <c r="G133"/>
      <c r="H133"/>
      <c r="I133"/>
      <c r="J133"/>
      <c r="K133"/>
      <c r="L133"/>
      <c r="M133"/>
      <c r="N133"/>
      <c r="O133"/>
      <c r="P133"/>
      <c r="Q133"/>
      <c r="R133"/>
      <c r="S133"/>
      <c r="T133"/>
      <c r="U133"/>
      <c r="V133"/>
      <c r="W133"/>
      <c r="X133"/>
      <c r="Y133"/>
      <c r="Z133"/>
      <c r="AA133"/>
      <c r="AB133"/>
    </row>
    <row r="134" spans="1:28">
      <c r="A134"/>
      <c r="B134"/>
      <c r="C134"/>
      <c r="D134"/>
      <c r="E134"/>
      <c r="F134"/>
      <c r="G134"/>
      <c r="H134"/>
      <c r="I134"/>
      <c r="J134"/>
      <c r="K134"/>
      <c r="L134"/>
      <c r="M134"/>
      <c r="N134"/>
      <c r="O134"/>
      <c r="P134"/>
      <c r="Q134"/>
      <c r="R134"/>
      <c r="S134"/>
      <c r="T134"/>
      <c r="U134"/>
      <c r="V134"/>
      <c r="W134"/>
      <c r="X134"/>
      <c r="Y134"/>
      <c r="Z134"/>
      <c r="AA134"/>
      <c r="AB134"/>
    </row>
    <row r="135" spans="1:28">
      <c r="A135"/>
      <c r="B135"/>
      <c r="C135"/>
      <c r="D135"/>
      <c r="E135"/>
      <c r="F135"/>
      <c r="G135"/>
      <c r="H135"/>
      <c r="I135"/>
      <c r="J135"/>
      <c r="K135"/>
      <c r="L135"/>
      <c r="M135"/>
      <c r="N135"/>
      <c r="O135"/>
      <c r="P135"/>
      <c r="Q135"/>
      <c r="R135"/>
      <c r="S135"/>
      <c r="T135"/>
      <c r="U135"/>
      <c r="V135"/>
      <c r="W135"/>
      <c r="X135"/>
      <c r="Y135"/>
      <c r="Z135"/>
      <c r="AA135"/>
      <c r="AB135"/>
    </row>
    <row r="136" spans="1:28">
      <c r="A136"/>
      <c r="B136" s="98"/>
      <c r="C136" s="263"/>
      <c r="D136" s="263"/>
      <c r="E136" s="264"/>
      <c r="F136" s="263"/>
      <c r="G136" s="263"/>
      <c r="H136"/>
      <c r="I136"/>
      <c r="J136"/>
      <c r="K136"/>
      <c r="L136"/>
      <c r="M136"/>
      <c r="N136"/>
      <c r="O136"/>
      <c r="P136"/>
      <c r="Q136"/>
      <c r="R136"/>
      <c r="S136"/>
      <c r="T136"/>
      <c r="U136"/>
      <c r="V136"/>
      <c r="W136"/>
      <c r="X136"/>
      <c r="Y136"/>
      <c r="Z136"/>
      <c r="AA136"/>
      <c r="AB136"/>
    </row>
    <row r="137" spans="1:28">
      <c r="A137"/>
      <c r="B137"/>
      <c r="C137"/>
      <c r="D137"/>
      <c r="E137"/>
      <c r="F137"/>
      <c r="G137"/>
      <c r="H137"/>
      <c r="I137"/>
      <c r="J137"/>
      <c r="K137"/>
      <c r="L137"/>
      <c r="M137"/>
      <c r="N137"/>
      <c r="O137"/>
      <c r="P137"/>
      <c r="Q137"/>
      <c r="R137"/>
      <c r="S137"/>
      <c r="T137"/>
      <c r="U137"/>
      <c r="V137"/>
      <c r="W137"/>
      <c r="X137"/>
      <c r="Y137"/>
      <c r="Z137"/>
      <c r="AA137"/>
      <c r="AB137"/>
    </row>
    <row r="138" spans="1:28">
      <c r="A138"/>
      <c r="B138"/>
      <c r="C138"/>
      <c r="D138"/>
      <c r="E138"/>
      <c r="F138"/>
      <c r="G138"/>
      <c r="H138"/>
      <c r="I138"/>
      <c r="J138"/>
      <c r="K138"/>
      <c r="L138"/>
      <c r="M138"/>
      <c r="N138"/>
      <c r="O138"/>
      <c r="P138"/>
      <c r="Q138"/>
      <c r="R138"/>
      <c r="S138"/>
      <c r="T138"/>
      <c r="U138"/>
      <c r="V138"/>
      <c r="W138"/>
      <c r="X138"/>
      <c r="Y138"/>
      <c r="Z138"/>
      <c r="AA138"/>
      <c r="AB138"/>
    </row>
    <row r="139" spans="1:28">
      <c r="A139"/>
      <c r="B139"/>
      <c r="C139"/>
      <c r="D139"/>
      <c r="E139"/>
      <c r="F139"/>
      <c r="G139"/>
      <c r="H139"/>
      <c r="I139"/>
      <c r="J139"/>
      <c r="K139"/>
      <c r="L139"/>
      <c r="M139"/>
      <c r="N139"/>
      <c r="O139"/>
      <c r="P139"/>
      <c r="Q139"/>
      <c r="R139"/>
      <c r="S139"/>
      <c r="T139"/>
      <c r="U139"/>
      <c r="V139"/>
      <c r="W139"/>
      <c r="X139"/>
      <c r="Y139"/>
      <c r="Z139"/>
      <c r="AA139"/>
      <c r="AB139"/>
    </row>
    <row r="140" spans="1:28">
      <c r="A140"/>
      <c r="B140"/>
      <c r="C140"/>
      <c r="D140"/>
      <c r="E140"/>
      <c r="F140"/>
      <c r="G140"/>
      <c r="H140"/>
      <c r="I140"/>
      <c r="J140"/>
      <c r="K140"/>
      <c r="L140"/>
      <c r="M140"/>
      <c r="N140"/>
      <c r="O140"/>
      <c r="P140"/>
      <c r="Q140"/>
      <c r="R140"/>
      <c r="S140"/>
      <c r="T140"/>
      <c r="U140"/>
      <c r="V140"/>
      <c r="W140"/>
      <c r="X140"/>
      <c r="Y140"/>
      <c r="Z140"/>
      <c r="AA140"/>
      <c r="AB140"/>
    </row>
    <row r="141" spans="1:28">
      <c r="A141"/>
      <c r="B141"/>
      <c r="C141"/>
      <c r="D141"/>
      <c r="E141"/>
      <c r="F141"/>
      <c r="G141"/>
      <c r="H141"/>
      <c r="I141"/>
      <c r="J141"/>
      <c r="K141"/>
      <c r="L141"/>
      <c r="M141"/>
      <c r="N141"/>
      <c r="O141"/>
      <c r="P141"/>
      <c r="Q141"/>
      <c r="R141"/>
      <c r="S141"/>
      <c r="T141"/>
      <c r="U141"/>
      <c r="V141"/>
      <c r="W141"/>
      <c r="X141"/>
      <c r="Y141"/>
      <c r="Z141"/>
      <c r="AA141"/>
      <c r="AB141"/>
    </row>
    <row r="142" spans="1:28">
      <c r="A142"/>
      <c r="B142"/>
      <c r="C142"/>
      <c r="D142"/>
      <c r="E142"/>
      <c r="F142"/>
      <c r="G142"/>
      <c r="H142"/>
      <c r="I142"/>
      <c r="J142"/>
      <c r="K142"/>
      <c r="L142"/>
      <c r="M142"/>
      <c r="N142"/>
      <c r="O142"/>
      <c r="P142"/>
      <c r="Q142"/>
      <c r="R142"/>
      <c r="S142"/>
      <c r="T142"/>
      <c r="U142"/>
      <c r="V142"/>
      <c r="W142"/>
      <c r="X142"/>
      <c r="Y142"/>
      <c r="Z142"/>
      <c r="AA142"/>
      <c r="AB142"/>
    </row>
    <row r="143" spans="1:28">
      <c r="A143"/>
      <c r="B143"/>
      <c r="C143"/>
      <c r="D143"/>
      <c r="E143"/>
      <c r="F143"/>
      <c r="G143"/>
      <c r="H143"/>
      <c r="I143"/>
      <c r="J143"/>
      <c r="K143"/>
      <c r="L143"/>
      <c r="M143"/>
      <c r="N143"/>
      <c r="O143"/>
      <c r="P143"/>
      <c r="Q143"/>
      <c r="R143"/>
      <c r="S143"/>
      <c r="T143"/>
      <c r="U143"/>
      <c r="V143"/>
      <c r="W143"/>
      <c r="X143"/>
      <c r="Y143"/>
      <c r="Z143"/>
      <c r="AA143"/>
      <c r="AB143"/>
    </row>
    <row r="144" spans="1:28">
      <c r="A144"/>
      <c r="B144"/>
      <c r="C144"/>
      <c r="D144"/>
      <c r="E144"/>
      <c r="F144"/>
      <c r="G144"/>
      <c r="H144"/>
      <c r="I144"/>
      <c r="J144"/>
      <c r="K144"/>
      <c r="L144"/>
      <c r="M144"/>
      <c r="N144"/>
      <c r="O144"/>
      <c r="P144"/>
      <c r="Q144"/>
      <c r="R144"/>
      <c r="S144"/>
      <c r="T144"/>
      <c r="U144"/>
      <c r="V144"/>
      <c r="W144"/>
      <c r="X144"/>
      <c r="Y144"/>
      <c r="Z144"/>
      <c r="AA144"/>
      <c r="AB144"/>
    </row>
    <row r="145" spans="1:28">
      <c r="A145"/>
      <c r="B145"/>
      <c r="C145"/>
      <c r="D145"/>
      <c r="E145"/>
      <c r="F145"/>
      <c r="G145"/>
      <c r="H145"/>
      <c r="I145"/>
      <c r="J145"/>
      <c r="K145"/>
      <c r="L145"/>
      <c r="M145"/>
      <c r="N145"/>
      <c r="O145"/>
      <c r="P145"/>
      <c r="Q145"/>
      <c r="R145"/>
      <c r="S145"/>
      <c r="T145"/>
      <c r="U145"/>
      <c r="V145"/>
      <c r="W145"/>
      <c r="X145"/>
      <c r="Y145"/>
      <c r="Z145"/>
      <c r="AA145"/>
      <c r="AB145"/>
    </row>
    <row r="146" spans="1:28">
      <c r="A146"/>
      <c r="B146"/>
      <c r="C146"/>
      <c r="D146"/>
      <c r="E146"/>
      <c r="F146"/>
      <c r="G146"/>
      <c r="H146"/>
      <c r="I146"/>
      <c r="J146"/>
      <c r="K146"/>
      <c r="L146"/>
      <c r="M146"/>
      <c r="N146"/>
      <c r="O146"/>
      <c r="P146"/>
      <c r="Q146"/>
      <c r="R146"/>
      <c r="S146"/>
      <c r="T146"/>
      <c r="U146"/>
      <c r="V146"/>
      <c r="W146"/>
      <c r="X146"/>
      <c r="Y146"/>
      <c r="Z146"/>
      <c r="AA146"/>
      <c r="AB146"/>
    </row>
    <row r="147" spans="1:28">
      <c r="A147"/>
      <c r="B147"/>
      <c r="C147"/>
      <c r="D147"/>
      <c r="E147"/>
      <c r="F147"/>
      <c r="G147"/>
      <c r="H147"/>
      <c r="I147"/>
      <c r="J147"/>
      <c r="K147"/>
      <c r="L147"/>
      <c r="M147"/>
      <c r="N147"/>
      <c r="O147"/>
      <c r="P147"/>
      <c r="Q147"/>
      <c r="R147"/>
      <c r="S147"/>
      <c r="T147"/>
      <c r="U147"/>
      <c r="V147"/>
      <c r="W147"/>
      <c r="X147"/>
      <c r="Y147"/>
      <c r="Z147"/>
      <c r="AA147"/>
      <c r="AB147"/>
    </row>
    <row r="148" spans="1:28">
      <c r="A148" s="62"/>
      <c r="C148" s="262"/>
      <c r="H148" s="62"/>
    </row>
    <row r="149" spans="1:28">
      <c r="A149" s="62"/>
      <c r="C149" s="262"/>
      <c r="H149" s="62"/>
    </row>
    <row r="150" spans="1:28">
      <c r="A150" s="62"/>
      <c r="C150" s="262"/>
      <c r="H150" s="62"/>
    </row>
    <row r="151" spans="1:28">
      <c r="A151" s="62"/>
      <c r="C151" s="262"/>
      <c r="H151" s="62"/>
    </row>
    <row r="152" spans="1:28">
      <c r="A152" s="62"/>
      <c r="C152" s="262"/>
      <c r="H152" s="62"/>
    </row>
    <row r="153" spans="1:28">
      <c r="A153" s="62"/>
      <c r="C153" s="262"/>
      <c r="H153" s="62"/>
    </row>
    <row r="154" spans="1:28">
      <c r="A154" s="62"/>
      <c r="C154" s="262"/>
      <c r="H154" s="62"/>
    </row>
    <row r="155" spans="1:28">
      <c r="A155" s="62"/>
      <c r="C155" s="262"/>
      <c r="H155" s="62"/>
    </row>
    <row r="156" spans="1:28">
      <c r="A156" s="62"/>
      <c r="C156" s="262"/>
      <c r="H156" s="62"/>
    </row>
    <row r="157" spans="1:28">
      <c r="A157" s="62"/>
      <c r="C157" s="262"/>
      <c r="H157" s="62"/>
    </row>
    <row r="158" spans="1:28">
      <c r="A158" s="62"/>
      <c r="C158" s="262"/>
      <c r="H158" s="62"/>
    </row>
    <row r="159" spans="1:28">
      <c r="A159" s="62"/>
      <c r="C159" s="262"/>
      <c r="H159" s="62"/>
    </row>
    <row r="160" spans="1:28">
      <c r="A160" s="62"/>
      <c r="C160" s="262"/>
      <c r="H160" s="62"/>
    </row>
    <row r="161" spans="1:8">
      <c r="A161" s="62"/>
      <c r="C161" s="262"/>
      <c r="H161" s="62"/>
    </row>
    <row r="162" spans="1:8">
      <c r="A162" s="62"/>
      <c r="C162" s="262"/>
      <c r="H162" s="62"/>
    </row>
    <row r="163" spans="1:8">
      <c r="A163" s="62"/>
      <c r="C163" s="262"/>
      <c r="H163" s="62"/>
    </row>
    <row r="164" spans="1:8">
      <c r="A164" s="62"/>
      <c r="C164" s="262"/>
      <c r="H164" s="62"/>
    </row>
    <row r="165" spans="1:8">
      <c r="A165" s="62"/>
      <c r="C165" s="262"/>
      <c r="H165" s="62"/>
    </row>
    <row r="166" spans="1:8">
      <c r="A166" s="62"/>
      <c r="C166" s="262"/>
      <c r="H166" s="62"/>
    </row>
    <row r="167" spans="1:8">
      <c r="A167" s="62"/>
      <c r="C167" s="262"/>
      <c r="H167" s="62"/>
    </row>
    <row r="168" spans="1:8">
      <c r="A168" s="62"/>
      <c r="C168" s="262"/>
      <c r="H168" s="62"/>
    </row>
    <row r="169" spans="1:8">
      <c r="A169" s="62"/>
      <c r="C169" s="262"/>
      <c r="H169" s="62"/>
    </row>
    <row r="170" spans="1:8">
      <c r="A170" s="62"/>
      <c r="C170" s="262"/>
      <c r="H170" s="62"/>
    </row>
    <row r="171" spans="1:8">
      <c r="A171" s="62"/>
      <c r="C171" s="262"/>
      <c r="H171" s="62"/>
    </row>
    <row r="172" spans="1:8">
      <c r="A172" s="62"/>
      <c r="C172" s="262"/>
      <c r="H172" s="62"/>
    </row>
    <row r="173" spans="1:8">
      <c r="A173" s="62"/>
      <c r="C173" s="262"/>
      <c r="H173" s="62"/>
    </row>
    <row r="174" spans="1:8">
      <c r="A174" s="62"/>
      <c r="C174" s="262"/>
      <c r="H174" s="62"/>
    </row>
    <row r="175" spans="1:8">
      <c r="A175" s="62"/>
      <c r="C175" s="262"/>
      <c r="H175" s="62"/>
    </row>
    <row r="176" spans="1:8">
      <c r="A176" s="62"/>
      <c r="C176" s="262"/>
      <c r="H176" s="62"/>
    </row>
    <row r="177" spans="1:8">
      <c r="A177" s="62"/>
      <c r="C177" s="262"/>
      <c r="H177" s="62"/>
    </row>
    <row r="178" spans="1:8">
      <c r="A178" s="62"/>
      <c r="C178" s="262"/>
      <c r="H178" s="62"/>
    </row>
    <row r="179" spans="1:8">
      <c r="A179" s="62"/>
      <c r="C179" s="262"/>
      <c r="H179" s="62"/>
    </row>
    <row r="180" spans="1:8">
      <c r="A180" s="62"/>
      <c r="C180" s="262"/>
      <c r="H180" s="62"/>
    </row>
    <row r="181" spans="1:8">
      <c r="A181" s="62"/>
      <c r="C181" s="262"/>
      <c r="H181" s="62"/>
    </row>
    <row r="182" spans="1:8">
      <c r="A182" s="62"/>
      <c r="C182" s="262"/>
      <c r="H182" s="62"/>
    </row>
    <row r="183" spans="1:8">
      <c r="A183" s="62"/>
      <c r="C183" s="262"/>
      <c r="H183" s="62"/>
    </row>
    <row r="184" spans="1:8">
      <c r="A184" s="62"/>
      <c r="C184" s="262"/>
      <c r="H184" s="62"/>
    </row>
    <row r="185" spans="1:8">
      <c r="A185" s="62"/>
      <c r="C185" s="262"/>
      <c r="H185" s="62"/>
    </row>
    <row r="186" spans="1:8">
      <c r="A186" s="62"/>
      <c r="C186" s="262"/>
      <c r="H186" s="62"/>
    </row>
    <row r="187" spans="1:8">
      <c r="A187" s="62"/>
      <c r="C187" s="262"/>
      <c r="H187" s="62"/>
    </row>
    <row r="188" spans="1:8">
      <c r="A188" s="62"/>
      <c r="C188" s="262"/>
      <c r="H188" s="62"/>
    </row>
    <row r="189" spans="1:8">
      <c r="A189" s="62"/>
      <c r="C189" s="262"/>
      <c r="H189" s="62"/>
    </row>
    <row r="190" spans="1:8">
      <c r="A190" s="62"/>
      <c r="C190" s="262"/>
      <c r="H190" s="62"/>
    </row>
    <row r="191" spans="1:8">
      <c r="A191" s="62"/>
      <c r="C191" s="262"/>
      <c r="H191" s="62"/>
    </row>
    <row r="192" spans="1:8">
      <c r="A192" s="62"/>
      <c r="C192" s="262"/>
      <c r="H192" s="62"/>
    </row>
    <row r="193" spans="1:8">
      <c r="A193" s="62"/>
      <c r="C193" s="262"/>
      <c r="H193" s="62"/>
    </row>
    <row r="194" spans="1:8">
      <c r="A194" s="62"/>
      <c r="C194" s="262"/>
      <c r="H194" s="62"/>
    </row>
    <row r="195" spans="1:8">
      <c r="A195" s="62"/>
      <c r="C195" s="262"/>
      <c r="H195" s="62"/>
    </row>
    <row r="196" spans="1:8">
      <c r="A196" s="62"/>
      <c r="C196" s="262"/>
      <c r="H196" s="62"/>
    </row>
    <row r="197" spans="1:8">
      <c r="A197" s="62"/>
      <c r="C197" s="262"/>
      <c r="H197" s="62"/>
    </row>
    <row r="198" spans="1:8">
      <c r="A198" s="62"/>
      <c r="C198" s="262"/>
      <c r="H198" s="62"/>
    </row>
    <row r="199" spans="1:8">
      <c r="A199" s="62"/>
      <c r="C199" s="262"/>
      <c r="H199" s="62"/>
    </row>
    <row r="200" spans="1:8">
      <c r="A200" s="62"/>
      <c r="C200" s="262"/>
      <c r="H200" s="62"/>
    </row>
    <row r="201" spans="1:8">
      <c r="A201" s="62"/>
      <c r="C201" s="262"/>
      <c r="H201" s="62"/>
    </row>
    <row r="202" spans="1:8">
      <c r="A202" s="62"/>
      <c r="C202" s="262"/>
      <c r="H202" s="62"/>
    </row>
    <row r="203" spans="1:8">
      <c r="A203" s="62"/>
      <c r="C203" s="262"/>
      <c r="H203" s="62"/>
    </row>
    <row r="204" spans="1:8">
      <c r="A204" s="62"/>
      <c r="C204" s="262"/>
      <c r="H204" s="62"/>
    </row>
    <row r="205" spans="1:8">
      <c r="A205" s="62"/>
      <c r="C205" s="262"/>
      <c r="H205" s="62"/>
    </row>
    <row r="206" spans="1:8">
      <c r="A206" s="62"/>
      <c r="C206" s="262"/>
      <c r="H206" s="62"/>
    </row>
    <row r="207" spans="1:8">
      <c r="A207" s="62"/>
      <c r="C207" s="262"/>
      <c r="H207" s="62"/>
    </row>
    <row r="208" spans="1:8">
      <c r="A208" s="62"/>
      <c r="C208" s="262"/>
      <c r="H208" s="62"/>
    </row>
    <row r="209" spans="1:8">
      <c r="A209" s="62"/>
      <c r="C209" s="262"/>
      <c r="H209" s="62"/>
    </row>
    <row r="210" spans="1:8">
      <c r="A210" s="62"/>
      <c r="C210" s="262"/>
      <c r="H210" s="62"/>
    </row>
    <row r="211" spans="1:8">
      <c r="A211" s="62"/>
      <c r="C211" s="262"/>
      <c r="H211" s="62"/>
    </row>
    <row r="212" spans="1:8">
      <c r="A212" s="62"/>
      <c r="C212" s="262"/>
      <c r="H212" s="62"/>
    </row>
    <row r="213" spans="1:8">
      <c r="A213" s="62"/>
      <c r="C213" s="262"/>
      <c r="H213" s="62"/>
    </row>
    <row r="214" spans="1:8">
      <c r="A214" s="62"/>
      <c r="C214" s="262"/>
      <c r="H214" s="62"/>
    </row>
    <row r="215" spans="1:8">
      <c r="A215" s="62"/>
      <c r="C215" s="262"/>
      <c r="H215" s="62"/>
    </row>
    <row r="216" spans="1:8">
      <c r="A216" s="62"/>
      <c r="C216" s="262"/>
      <c r="H216" s="62"/>
    </row>
    <row r="217" spans="1:8">
      <c r="A217" s="62"/>
      <c r="C217" s="262"/>
      <c r="H217" s="62"/>
    </row>
    <row r="218" spans="1:8">
      <c r="A218" s="62"/>
      <c r="C218" s="262"/>
      <c r="H218" s="62"/>
    </row>
    <row r="219" spans="1:8">
      <c r="A219" s="62"/>
      <c r="C219" s="262"/>
      <c r="H219" s="62"/>
    </row>
    <row r="220" spans="1:8">
      <c r="A220" s="62"/>
      <c r="C220" s="262"/>
      <c r="H220" s="62"/>
    </row>
    <row r="221" spans="1:8">
      <c r="A221" s="62"/>
      <c r="C221" s="262"/>
      <c r="H221" s="62"/>
    </row>
    <row r="222" spans="1:8">
      <c r="A222" s="62"/>
      <c r="C222" s="262"/>
      <c r="H222" s="62"/>
    </row>
    <row r="223" spans="1:8">
      <c r="A223" s="62"/>
      <c r="C223" s="262"/>
      <c r="H223" s="62"/>
    </row>
    <row r="224" spans="1:8">
      <c r="A224" s="62"/>
      <c r="C224" s="262"/>
      <c r="H224" s="62"/>
    </row>
    <row r="225" spans="1:8">
      <c r="A225" s="62"/>
      <c r="C225" s="262"/>
      <c r="H225" s="62"/>
    </row>
    <row r="226" spans="1:8">
      <c r="A226" s="62"/>
      <c r="C226" s="262"/>
      <c r="H226" s="62"/>
    </row>
    <row r="227" spans="1:8">
      <c r="A227" s="62"/>
      <c r="C227" s="262"/>
      <c r="H227" s="62"/>
    </row>
    <row r="228" spans="1:8">
      <c r="A228" s="62"/>
      <c r="C228" s="262"/>
      <c r="H228" s="62"/>
    </row>
    <row r="229" spans="1:8">
      <c r="A229" s="62"/>
      <c r="C229" s="262"/>
      <c r="H229" s="62"/>
    </row>
    <row r="230" spans="1:8">
      <c r="A230" s="62"/>
      <c r="C230" s="262"/>
      <c r="H230" s="62"/>
    </row>
    <row r="231" spans="1:8">
      <c r="A231" s="62"/>
      <c r="C231" s="262"/>
      <c r="H231" s="62"/>
    </row>
    <row r="232" spans="1:8">
      <c r="A232" s="62"/>
      <c r="C232" s="262"/>
      <c r="H232" s="62"/>
    </row>
    <row r="233" spans="1:8">
      <c r="A233" s="62"/>
      <c r="C233" s="262"/>
      <c r="H233" s="62"/>
    </row>
    <row r="234" spans="1:8">
      <c r="A234" s="62"/>
      <c r="C234" s="262"/>
      <c r="H234" s="62"/>
    </row>
    <row r="235" spans="1:8">
      <c r="A235" s="62"/>
      <c r="C235" s="262"/>
      <c r="H235" s="62"/>
    </row>
    <row r="236" spans="1:8">
      <c r="A236" s="62"/>
      <c r="C236" s="262"/>
      <c r="H236" s="62"/>
    </row>
    <row r="237" spans="1:8">
      <c r="A237" s="62"/>
      <c r="C237" s="262"/>
      <c r="H237" s="62"/>
    </row>
    <row r="238" spans="1:8">
      <c r="A238" s="62"/>
      <c r="C238" s="262"/>
      <c r="H238" s="62"/>
    </row>
    <row r="239" spans="1:8">
      <c r="A239" s="62"/>
      <c r="C239" s="262"/>
      <c r="H239" s="62"/>
    </row>
    <row r="240" spans="1:8">
      <c r="A240" s="62"/>
      <c r="C240" s="262"/>
      <c r="H240" s="62"/>
    </row>
    <row r="241" spans="1:8">
      <c r="A241" s="62"/>
      <c r="C241" s="262"/>
      <c r="H241" s="62"/>
    </row>
    <row r="242" spans="1:8">
      <c r="A242" s="62"/>
      <c r="C242" s="262"/>
      <c r="H242" s="62"/>
    </row>
    <row r="243" spans="1:8">
      <c r="A243" s="62"/>
      <c r="C243" s="262"/>
      <c r="H243" s="62"/>
    </row>
    <row r="244" spans="1:8">
      <c r="A244" s="62"/>
      <c r="C244" s="262"/>
      <c r="H244" s="62"/>
    </row>
    <row r="245" spans="1:8">
      <c r="A245" s="62"/>
      <c r="C245" s="262"/>
      <c r="H245" s="62"/>
    </row>
    <row r="246" spans="1:8">
      <c r="A246" s="62"/>
      <c r="C246" s="262"/>
      <c r="H246" s="62"/>
    </row>
    <row r="247" spans="1:8">
      <c r="A247" s="62"/>
      <c r="C247" s="262"/>
      <c r="H247" s="62"/>
    </row>
    <row r="248" spans="1:8">
      <c r="A248" s="62"/>
      <c r="C248" s="262"/>
      <c r="H248" s="62"/>
    </row>
    <row r="249" spans="1:8">
      <c r="A249" s="62"/>
      <c r="C249" s="262"/>
      <c r="H249" s="62"/>
    </row>
    <row r="250" spans="1:8">
      <c r="A250" s="62"/>
      <c r="C250" s="262"/>
      <c r="H250" s="62"/>
    </row>
    <row r="251" spans="1:8">
      <c r="A251" s="62"/>
      <c r="C251" s="262"/>
      <c r="H251" s="62"/>
    </row>
    <row r="252" spans="1:8">
      <c r="A252" s="62"/>
      <c r="C252" s="262"/>
      <c r="H252" s="62"/>
    </row>
    <row r="253" spans="1:8">
      <c r="A253" s="62"/>
      <c r="C253" s="262"/>
      <c r="H253" s="62"/>
    </row>
    <row r="254" spans="1:8">
      <c r="A254" s="62"/>
      <c r="C254" s="262"/>
      <c r="H254" s="62"/>
    </row>
    <row r="255" spans="1:8">
      <c r="A255" s="62"/>
      <c r="C255" s="262"/>
      <c r="H255" s="62"/>
    </row>
    <row r="256" spans="1:8">
      <c r="A256" s="62"/>
      <c r="C256" s="262"/>
      <c r="H256" s="62"/>
    </row>
    <row r="257" spans="1:8">
      <c r="A257" s="62"/>
      <c r="C257" s="262"/>
      <c r="H257" s="62"/>
    </row>
    <row r="258" spans="1:8">
      <c r="A258" s="62"/>
      <c r="C258" s="262"/>
      <c r="H258" s="62"/>
    </row>
    <row r="259" spans="1:8">
      <c r="A259" s="62"/>
      <c r="C259" s="262"/>
      <c r="H259" s="62"/>
    </row>
    <row r="260" spans="1:8">
      <c r="A260" s="62"/>
      <c r="C260" s="262"/>
      <c r="H260" s="62"/>
    </row>
    <row r="261" spans="1:8">
      <c r="A261" s="62"/>
      <c r="C261" s="262"/>
      <c r="H261" s="62"/>
    </row>
    <row r="262" spans="1:8">
      <c r="A262" s="62"/>
      <c r="C262" s="262"/>
      <c r="H262" s="62"/>
    </row>
    <row r="263" spans="1:8">
      <c r="A263" s="62"/>
      <c r="C263" s="262"/>
      <c r="H263" s="62"/>
    </row>
    <row r="264" spans="1:8">
      <c r="A264" s="62"/>
      <c r="C264" s="262"/>
      <c r="H264" s="62"/>
    </row>
    <row r="265" spans="1:8">
      <c r="A265" s="62"/>
      <c r="C265" s="262"/>
      <c r="H265" s="62"/>
    </row>
    <row r="266" spans="1:8">
      <c r="A266" s="62"/>
      <c r="C266" s="262"/>
      <c r="H266" s="62"/>
    </row>
    <row r="267" spans="1:8">
      <c r="A267" s="62"/>
      <c r="C267" s="262"/>
      <c r="H267" s="62"/>
    </row>
    <row r="268" spans="1:8">
      <c r="A268" s="62"/>
      <c r="C268" s="262"/>
      <c r="H268" s="62"/>
    </row>
    <row r="269" spans="1:8">
      <c r="A269" s="62"/>
      <c r="C269" s="262"/>
      <c r="H269" s="62"/>
    </row>
    <row r="270" spans="1:8">
      <c r="A270" s="62"/>
      <c r="C270" s="262"/>
      <c r="H270" s="62"/>
    </row>
    <row r="271" spans="1:8">
      <c r="A271" s="62"/>
      <c r="C271" s="262"/>
      <c r="H271" s="62"/>
    </row>
    <row r="272" spans="1:8">
      <c r="A272" s="62"/>
      <c r="C272" s="262"/>
      <c r="H272" s="62"/>
    </row>
    <row r="273" spans="1:8">
      <c r="A273" s="62"/>
      <c r="C273" s="262"/>
      <c r="H273" s="62"/>
    </row>
    <row r="274" spans="1:8">
      <c r="A274" s="62"/>
      <c r="C274" s="262"/>
      <c r="H274" s="62"/>
    </row>
    <row r="275" spans="1:8">
      <c r="A275" s="62"/>
      <c r="C275" s="262"/>
      <c r="H275" s="62"/>
    </row>
    <row r="276" spans="1:8">
      <c r="A276" s="62"/>
      <c r="C276" s="262"/>
      <c r="H276" s="62"/>
    </row>
    <row r="277" spans="1:8">
      <c r="A277" s="62"/>
      <c r="C277" s="262"/>
      <c r="H277" s="62"/>
    </row>
    <row r="278" spans="1:8">
      <c r="A278" s="62"/>
      <c r="C278" s="262"/>
      <c r="H278" s="62"/>
    </row>
    <row r="279" spans="1:8">
      <c r="A279" s="62"/>
      <c r="C279" s="262"/>
      <c r="H279" s="62"/>
    </row>
    <row r="280" spans="1:8">
      <c r="A280" s="62"/>
      <c r="C280" s="262"/>
      <c r="H280" s="62"/>
    </row>
    <row r="281" spans="1:8">
      <c r="A281" s="62"/>
      <c r="C281" s="262"/>
      <c r="H281" s="62"/>
    </row>
    <row r="282" spans="1:8">
      <c r="A282" s="62"/>
      <c r="C282" s="262"/>
      <c r="H282" s="62"/>
    </row>
    <row r="283" spans="1:8">
      <c r="A283" s="62"/>
      <c r="C283" s="262"/>
      <c r="H283" s="62"/>
    </row>
    <row r="284" spans="1:8">
      <c r="A284" s="62"/>
      <c r="C284" s="262"/>
      <c r="H284" s="62"/>
    </row>
    <row r="285" spans="1:8">
      <c r="A285" s="62"/>
      <c r="C285" s="262"/>
      <c r="H285" s="62"/>
    </row>
    <row r="286" spans="1:8">
      <c r="A286" s="62"/>
      <c r="C286" s="262"/>
      <c r="H286" s="62"/>
    </row>
    <row r="287" spans="1:8">
      <c r="A287" s="62"/>
      <c r="C287" s="262"/>
      <c r="H287" s="62"/>
    </row>
    <row r="288" spans="1:8">
      <c r="A288" s="62"/>
      <c r="C288" s="262"/>
      <c r="H288" s="62"/>
    </row>
    <row r="289" spans="1:8">
      <c r="A289" s="62"/>
      <c r="C289" s="262"/>
      <c r="H289" s="62"/>
    </row>
    <row r="290" spans="1:8">
      <c r="A290" s="62"/>
      <c r="C290" s="262"/>
      <c r="H290" s="62"/>
    </row>
    <row r="291" spans="1:8">
      <c r="A291" s="62"/>
      <c r="C291" s="262"/>
      <c r="H291" s="62"/>
    </row>
    <row r="292" spans="1:8">
      <c r="A292" s="62"/>
      <c r="C292" s="262"/>
      <c r="H292" s="62"/>
    </row>
    <row r="293" spans="1:8">
      <c r="A293" s="62"/>
      <c r="C293" s="262"/>
      <c r="H293" s="62"/>
    </row>
    <row r="294" spans="1:8">
      <c r="A294" s="62"/>
      <c r="C294" s="262"/>
      <c r="H294" s="62"/>
    </row>
    <row r="295" spans="1:8">
      <c r="A295" s="62"/>
      <c r="C295" s="262"/>
      <c r="H295" s="62"/>
    </row>
    <row r="296" spans="1:8">
      <c r="A296" s="62"/>
      <c r="C296" s="262"/>
      <c r="H296" s="62"/>
    </row>
    <row r="297" spans="1:8">
      <c r="A297" s="62"/>
      <c r="C297" s="262"/>
      <c r="H297" s="62"/>
    </row>
    <row r="298" spans="1:8">
      <c r="A298" s="62"/>
      <c r="C298" s="262"/>
      <c r="H298" s="62"/>
    </row>
    <row r="299" spans="1:8">
      <c r="A299" s="62"/>
      <c r="C299" s="262"/>
      <c r="H299" s="62"/>
    </row>
    <row r="300" spans="1:8">
      <c r="A300" s="62"/>
      <c r="C300" s="262"/>
      <c r="H300" s="62"/>
    </row>
    <row r="301" spans="1:8">
      <c r="A301" s="62"/>
      <c r="C301" s="262"/>
      <c r="H301" s="62"/>
    </row>
    <row r="302" spans="1:8">
      <c r="A302" s="62"/>
      <c r="C302" s="262"/>
      <c r="H302" s="62"/>
    </row>
    <row r="303" spans="1:8">
      <c r="A303" s="62"/>
      <c r="C303" s="262"/>
      <c r="H303" s="62"/>
    </row>
    <row r="304" spans="1:8">
      <c r="A304" s="62"/>
      <c r="C304" s="262"/>
      <c r="H304" s="62"/>
    </row>
    <row r="305" spans="1:8">
      <c r="A305" s="62"/>
      <c r="C305" s="262"/>
      <c r="H305" s="62"/>
    </row>
    <row r="306" spans="1:8">
      <c r="A306" s="62"/>
      <c r="C306" s="262"/>
      <c r="H306" s="62"/>
    </row>
    <row r="307" spans="1:8">
      <c r="A307" s="62"/>
      <c r="C307" s="262"/>
      <c r="H307" s="62"/>
    </row>
    <row r="308" spans="1:8">
      <c r="A308" s="62"/>
      <c r="C308" s="262"/>
      <c r="H308" s="62"/>
    </row>
    <row r="309" spans="1:8">
      <c r="A309" s="62"/>
      <c r="C309" s="262"/>
      <c r="H309" s="62"/>
    </row>
    <row r="310" spans="1:8">
      <c r="A310" s="62"/>
      <c r="C310" s="262"/>
      <c r="H310" s="62"/>
    </row>
    <row r="311" spans="1:8">
      <c r="A311" s="62"/>
      <c r="C311" s="262"/>
      <c r="H311" s="62"/>
    </row>
    <row r="312" spans="1:8">
      <c r="A312" s="62"/>
      <c r="C312" s="262"/>
      <c r="H312" s="62"/>
    </row>
    <row r="313" spans="1:8">
      <c r="A313" s="62"/>
      <c r="C313" s="262"/>
      <c r="H313" s="62"/>
    </row>
    <row r="314" spans="1:8">
      <c r="A314" s="62"/>
      <c r="C314" s="262"/>
      <c r="H314" s="62"/>
    </row>
    <row r="315" spans="1:8">
      <c r="A315" s="62"/>
      <c r="C315" s="262"/>
      <c r="H315" s="62"/>
    </row>
    <row r="316" spans="1:8">
      <c r="A316" s="62"/>
      <c r="C316" s="262"/>
      <c r="H316" s="62"/>
    </row>
    <row r="317" spans="1:8">
      <c r="A317" s="62"/>
      <c r="C317" s="262"/>
      <c r="H317" s="62"/>
    </row>
    <row r="318" spans="1:8">
      <c r="A318" s="62"/>
      <c r="C318" s="262"/>
      <c r="H318" s="62"/>
    </row>
    <row r="319" spans="1:8">
      <c r="A319" s="62"/>
      <c r="C319" s="262"/>
      <c r="H319" s="62"/>
    </row>
    <row r="320" spans="1:8">
      <c r="A320" s="62"/>
      <c r="C320" s="262"/>
      <c r="H320" s="62"/>
    </row>
    <row r="321" spans="1:8">
      <c r="A321" s="62"/>
      <c r="C321" s="262"/>
      <c r="H321" s="62"/>
    </row>
    <row r="322" spans="1:8">
      <c r="A322" s="62"/>
      <c r="C322" s="262"/>
      <c r="H322" s="62"/>
    </row>
    <row r="323" spans="1:8">
      <c r="A323" s="62"/>
      <c r="C323" s="262"/>
      <c r="H323" s="62"/>
    </row>
    <row r="324" spans="1:8">
      <c r="A324" s="62"/>
      <c r="C324" s="262"/>
      <c r="H324" s="62"/>
    </row>
    <row r="325" spans="1:8">
      <c r="A325" s="62"/>
      <c r="C325" s="262"/>
      <c r="H325" s="62"/>
    </row>
    <row r="326" spans="1:8">
      <c r="A326" s="62"/>
      <c r="C326" s="262"/>
      <c r="H326" s="62"/>
    </row>
    <row r="327" spans="1:8">
      <c r="A327" s="62"/>
      <c r="C327" s="262"/>
      <c r="H327" s="62"/>
    </row>
    <row r="328" spans="1:8">
      <c r="A328" s="62"/>
      <c r="C328" s="262"/>
      <c r="H328" s="62"/>
    </row>
    <row r="329" spans="1:8">
      <c r="A329" s="62"/>
      <c r="C329" s="262"/>
      <c r="H329" s="62"/>
    </row>
    <row r="330" spans="1:8">
      <c r="A330" s="62"/>
      <c r="C330" s="262"/>
      <c r="H330" s="62"/>
    </row>
    <row r="331" spans="1:8">
      <c r="A331" s="62"/>
      <c r="C331" s="262"/>
      <c r="H331" s="62"/>
    </row>
    <row r="332" spans="1:8">
      <c r="A332" s="62"/>
      <c r="C332" s="262"/>
      <c r="H332" s="62"/>
    </row>
    <row r="333" spans="1:8">
      <c r="A333" s="62"/>
      <c r="C333" s="262"/>
      <c r="H333" s="62"/>
    </row>
    <row r="334" spans="1:8">
      <c r="A334" s="62"/>
      <c r="C334" s="262"/>
      <c r="H334" s="62"/>
    </row>
    <row r="335" spans="1:8">
      <c r="A335" s="62"/>
      <c r="C335" s="262"/>
      <c r="H335" s="62"/>
    </row>
    <row r="336" spans="1:8">
      <c r="A336" s="62"/>
      <c r="C336" s="262"/>
      <c r="H336" s="62"/>
    </row>
    <row r="337" spans="1:8">
      <c r="A337" s="62"/>
      <c r="C337" s="262"/>
      <c r="H337" s="62"/>
    </row>
    <row r="338" spans="1:8">
      <c r="A338" s="62"/>
      <c r="C338" s="262"/>
      <c r="H338" s="62"/>
    </row>
    <row r="339" spans="1:8">
      <c r="A339" s="62"/>
      <c r="C339" s="262"/>
      <c r="H339" s="62"/>
    </row>
    <row r="340" spans="1:8">
      <c r="A340" s="62"/>
      <c r="C340" s="262"/>
      <c r="H340" s="62"/>
    </row>
    <row r="341" spans="1:8">
      <c r="A341" s="62"/>
      <c r="C341" s="262"/>
      <c r="H341" s="62"/>
    </row>
    <row r="342" spans="1:8">
      <c r="A342" s="62"/>
      <c r="C342" s="262"/>
      <c r="H342" s="62"/>
    </row>
    <row r="343" spans="1:8">
      <c r="A343" s="62"/>
      <c r="C343" s="262"/>
      <c r="H343" s="62"/>
    </row>
    <row r="344" spans="1:8">
      <c r="A344" s="62"/>
      <c r="C344" s="262"/>
      <c r="H344" s="62"/>
    </row>
    <row r="345" spans="1:8">
      <c r="A345" s="62"/>
      <c r="C345" s="262"/>
      <c r="H345" s="62"/>
    </row>
    <row r="346" spans="1:8">
      <c r="A346" s="62"/>
      <c r="C346" s="262"/>
      <c r="H346" s="62"/>
    </row>
    <row r="347" spans="1:8">
      <c r="A347" s="62"/>
      <c r="C347" s="262"/>
      <c r="H347" s="62"/>
    </row>
    <row r="348" spans="1:8">
      <c r="A348" s="62"/>
      <c r="C348" s="262"/>
      <c r="H348" s="62"/>
    </row>
    <row r="349" spans="1:8">
      <c r="A349" s="62"/>
      <c r="C349" s="262"/>
      <c r="H349" s="62"/>
    </row>
    <row r="350" spans="1:8">
      <c r="A350" s="62"/>
      <c r="C350" s="262"/>
      <c r="H350" s="62"/>
    </row>
    <row r="351" spans="1:8">
      <c r="A351" s="62"/>
      <c r="C351" s="262"/>
      <c r="H351" s="62"/>
    </row>
    <row r="352" spans="1:8">
      <c r="A352" s="62"/>
      <c r="C352" s="262"/>
      <c r="H352" s="62"/>
    </row>
    <row r="353" spans="1:8">
      <c r="A353" s="62"/>
      <c r="C353" s="262"/>
      <c r="H353" s="62"/>
    </row>
    <row r="354" spans="1:8">
      <c r="A354" s="62"/>
      <c r="C354" s="262"/>
      <c r="H354" s="62"/>
    </row>
    <row r="355" spans="1:8">
      <c r="A355" s="62"/>
      <c r="C355" s="262"/>
      <c r="H355" s="62"/>
    </row>
    <row r="356" spans="1:8">
      <c r="A356" s="62"/>
      <c r="C356" s="262"/>
      <c r="H356" s="62"/>
    </row>
    <row r="357" spans="1:8">
      <c r="A357" s="62"/>
      <c r="C357" s="262"/>
      <c r="H357" s="62"/>
    </row>
    <row r="358" spans="1:8">
      <c r="A358" s="62"/>
      <c r="C358" s="262"/>
      <c r="H358" s="62"/>
    </row>
    <row r="359" spans="1:8">
      <c r="A359" s="62"/>
      <c r="C359" s="262"/>
      <c r="H359" s="62"/>
    </row>
    <row r="360" spans="1:8">
      <c r="A360" s="62"/>
      <c r="C360" s="262"/>
      <c r="H360" s="62"/>
    </row>
    <row r="361" spans="1:8">
      <c r="A361" s="62"/>
      <c r="C361" s="262"/>
      <c r="H361" s="62"/>
    </row>
    <row r="362" spans="1:8">
      <c r="A362" s="62"/>
      <c r="C362" s="262"/>
      <c r="H362" s="62"/>
    </row>
    <row r="363" spans="1:8">
      <c r="A363" s="62"/>
      <c r="C363" s="262"/>
      <c r="H363" s="62"/>
    </row>
    <row r="364" spans="1:8">
      <c r="A364" s="62"/>
      <c r="C364" s="262"/>
      <c r="H364" s="62"/>
    </row>
    <row r="365" spans="1:8">
      <c r="A365" s="62"/>
      <c r="C365" s="262"/>
      <c r="H365" s="62"/>
    </row>
    <row r="366" spans="1:8">
      <c r="A366" s="62"/>
      <c r="C366" s="262"/>
      <c r="H366" s="62"/>
    </row>
    <row r="367" spans="1:8">
      <c r="A367" s="62"/>
      <c r="C367" s="262"/>
      <c r="H367" s="62"/>
    </row>
    <row r="368" spans="1:8">
      <c r="A368" s="62"/>
      <c r="C368" s="262"/>
      <c r="H368" s="62"/>
    </row>
    <row r="369" spans="1:8">
      <c r="A369" s="62"/>
      <c r="C369" s="262"/>
      <c r="H369" s="62"/>
    </row>
    <row r="370" spans="1:8">
      <c r="A370" s="62"/>
      <c r="C370" s="262"/>
      <c r="H370" s="62"/>
    </row>
    <row r="371" spans="1:8">
      <c r="A371" s="62"/>
      <c r="C371" s="262"/>
      <c r="H371" s="62"/>
    </row>
    <row r="372" spans="1:8">
      <c r="A372" s="62"/>
      <c r="C372" s="262"/>
      <c r="H372" s="62"/>
    </row>
    <row r="373" spans="1:8">
      <c r="A373" s="62"/>
      <c r="C373" s="262"/>
      <c r="H373" s="62"/>
    </row>
    <row r="374" spans="1:8">
      <c r="A374" s="62"/>
      <c r="C374" s="262"/>
      <c r="H374" s="62"/>
    </row>
    <row r="375" spans="1:8">
      <c r="A375" s="62"/>
      <c r="C375" s="262"/>
      <c r="H375" s="62"/>
    </row>
    <row r="376" spans="1:8">
      <c r="A376" s="62"/>
      <c r="C376" s="262"/>
      <c r="H376" s="62"/>
    </row>
    <row r="377" spans="1:8">
      <c r="A377" s="62"/>
      <c r="C377" s="262"/>
      <c r="H377" s="62"/>
    </row>
    <row r="378" spans="1:8">
      <c r="A378" s="62"/>
      <c r="C378" s="262"/>
      <c r="H378" s="62"/>
    </row>
    <row r="379" spans="1:8">
      <c r="A379" s="62"/>
      <c r="C379" s="262"/>
      <c r="H379" s="62"/>
    </row>
    <row r="380" spans="1:8">
      <c r="A380" s="62"/>
      <c r="C380" s="262"/>
      <c r="H380" s="62"/>
    </row>
    <row r="381" spans="1:8">
      <c r="A381" s="62"/>
      <c r="C381" s="262"/>
      <c r="H381" s="62"/>
    </row>
    <row r="382" spans="1:8">
      <c r="A382" s="62"/>
      <c r="C382" s="262"/>
      <c r="H382" s="62"/>
    </row>
    <row r="383" spans="1:8">
      <c r="A383" s="62"/>
      <c r="C383" s="262"/>
      <c r="H383" s="62"/>
    </row>
    <row r="384" spans="1:8">
      <c r="A384" s="62"/>
      <c r="C384" s="262"/>
      <c r="H384" s="62"/>
    </row>
    <row r="385" spans="1:8">
      <c r="A385" s="62"/>
      <c r="C385" s="262"/>
      <c r="H385" s="62"/>
    </row>
    <row r="386" spans="1:8">
      <c r="A386" s="62"/>
      <c r="C386" s="262"/>
      <c r="H386" s="62"/>
    </row>
    <row r="387" spans="1:8">
      <c r="A387" s="62"/>
      <c r="C387" s="262"/>
      <c r="H387" s="62"/>
    </row>
    <row r="388" spans="1:8">
      <c r="A388" s="62"/>
      <c r="C388" s="262"/>
      <c r="H388" s="62"/>
    </row>
    <row r="389" spans="1:8">
      <c r="A389" s="62"/>
      <c r="C389" s="262"/>
      <c r="H389" s="62"/>
    </row>
    <row r="390" spans="1:8">
      <c r="A390" s="62"/>
      <c r="C390" s="262"/>
      <c r="H390" s="62"/>
    </row>
    <row r="391" spans="1:8">
      <c r="A391" s="62"/>
      <c r="C391" s="262"/>
      <c r="H391" s="62"/>
    </row>
    <row r="392" spans="1:8">
      <c r="A392" s="62"/>
      <c r="C392" s="262"/>
      <c r="H392" s="62"/>
    </row>
    <row r="393" spans="1:8">
      <c r="A393" s="62"/>
      <c r="C393" s="262"/>
      <c r="H393" s="62"/>
    </row>
    <row r="394" spans="1:8">
      <c r="A394" s="62"/>
      <c r="C394" s="262"/>
      <c r="H394" s="62"/>
    </row>
    <row r="395" spans="1:8">
      <c r="A395" s="62"/>
      <c r="C395" s="262"/>
      <c r="H395" s="62"/>
    </row>
    <row r="396" spans="1:8">
      <c r="A396" s="62"/>
      <c r="C396" s="262"/>
      <c r="H396" s="62"/>
    </row>
    <row r="397" spans="1:8">
      <c r="A397" s="62"/>
      <c r="C397" s="262"/>
      <c r="H397" s="62"/>
    </row>
    <row r="398" spans="1:8">
      <c r="A398" s="62"/>
      <c r="C398" s="262"/>
      <c r="H398" s="62"/>
    </row>
    <row r="399" spans="1:8">
      <c r="A399" s="62"/>
      <c r="C399" s="262"/>
      <c r="H399" s="62"/>
    </row>
    <row r="400" spans="1:8">
      <c r="A400" s="62"/>
      <c r="C400" s="262"/>
      <c r="H400" s="62"/>
    </row>
    <row r="401" spans="1:8">
      <c r="A401" s="62"/>
      <c r="C401" s="262"/>
      <c r="H401" s="62"/>
    </row>
  </sheetData>
  <mergeCells count="21">
    <mergeCell ref="B65:G65"/>
    <mergeCell ref="A43:A45"/>
    <mergeCell ref="A46:A50"/>
    <mergeCell ref="B61:G61"/>
    <mergeCell ref="B62:G62"/>
    <mergeCell ref="B63:G63"/>
    <mergeCell ref="B64:G64"/>
    <mergeCell ref="A37:A42"/>
    <mergeCell ref="A55:A58"/>
    <mergeCell ref="A3:G3"/>
    <mergeCell ref="K3:Y3"/>
    <mergeCell ref="A4:G4"/>
    <mergeCell ref="A51:A53"/>
    <mergeCell ref="A6:A8"/>
    <mergeCell ref="G6:G8"/>
    <mergeCell ref="C7:F7"/>
    <mergeCell ref="A9:A15"/>
    <mergeCell ref="A16:A24"/>
    <mergeCell ref="A25:A28"/>
    <mergeCell ref="A29:A31"/>
    <mergeCell ref="A32:A36"/>
  </mergeCells>
  <printOptions horizontalCentered="1"/>
  <pageMargins left="0.51" right="0.43" top="0.52" bottom="0.94488188976377963" header="0.51181102362204722" footer="0.51181102362204722"/>
  <pageSetup scale="66" orientation="portrait" r:id="rId1"/>
  <headerFooter alignWithMargins="0">
    <oddFooter>&amp;F</oddFooter>
  </headerFooter>
  <colBreaks count="1" manualBreakCount="1">
    <brk id="7"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C80C8-CF2B-4B8A-AD71-C9E48B2EA086}">
  <dimension ref="A1:AE401"/>
  <sheetViews>
    <sheetView view="pageBreakPreview" zoomScaleNormal="115" zoomScaleSheetLayoutView="100" workbookViewId="0">
      <selection activeCell="N39" sqref="N39"/>
    </sheetView>
  </sheetViews>
  <sheetFormatPr baseColWidth="10" defaultRowHeight="12.75"/>
  <cols>
    <col min="1" max="1" width="2" style="91" bestFit="1" customWidth="1"/>
    <col min="2" max="2" width="2.42578125" style="91" customWidth="1"/>
    <col min="3" max="3" width="2.7109375" style="91" bestFit="1" customWidth="1"/>
    <col min="4" max="4" width="8.7109375" style="91" customWidth="1"/>
    <col min="5" max="5" width="64" style="62" customWidth="1"/>
    <col min="6" max="6" width="4.85546875" style="62" customWidth="1"/>
    <col min="7" max="7" width="10" style="262" customWidth="1"/>
    <col min="8" max="8" width="6.7109375" style="262" customWidth="1"/>
    <col min="9" max="9" width="6.85546875" style="262" customWidth="1"/>
    <col min="10" max="10" width="7.28515625" style="262" customWidth="1"/>
    <col min="11" max="11" width="11.42578125" style="262"/>
    <col min="12" max="16384" width="11.42578125" style="62"/>
  </cols>
  <sheetData>
    <row r="1" spans="1:31">
      <c r="A1"/>
      <c r="B1"/>
      <c r="C1"/>
      <c r="D1"/>
      <c r="E1"/>
      <c r="F1" s="316"/>
      <c r="G1" s="316"/>
      <c r="H1" s="316"/>
      <c r="I1" s="316"/>
      <c r="J1" s="316"/>
      <c r="K1" s="82"/>
      <c r="L1" s="82"/>
      <c r="M1"/>
      <c r="N1"/>
      <c r="O1"/>
      <c r="P1"/>
      <c r="Q1"/>
      <c r="R1"/>
      <c r="S1"/>
      <c r="T1"/>
      <c r="U1"/>
      <c r="V1"/>
      <c r="W1"/>
      <c r="X1"/>
      <c r="Y1"/>
      <c r="Z1"/>
      <c r="AA1"/>
      <c r="AB1"/>
      <c r="AC1"/>
      <c r="AD1"/>
      <c r="AE1"/>
    </row>
    <row r="2" spans="1:31">
      <c r="A2"/>
      <c r="B2"/>
      <c r="C2"/>
      <c r="D2" s="62"/>
      <c r="F2" s="316"/>
      <c r="G2" s="316"/>
      <c r="H2" s="316"/>
      <c r="I2" s="316"/>
      <c r="J2" s="316"/>
      <c r="K2" s="82"/>
      <c r="L2" s="82"/>
      <c r="M2"/>
      <c r="N2"/>
      <c r="O2"/>
      <c r="P2"/>
      <c r="Q2"/>
      <c r="R2"/>
      <c r="S2"/>
      <c r="T2"/>
      <c r="U2"/>
      <c r="V2"/>
      <c r="W2"/>
      <c r="X2"/>
      <c r="Y2"/>
      <c r="Z2"/>
      <c r="AA2"/>
      <c r="AB2"/>
      <c r="AC2"/>
      <c r="AD2"/>
      <c r="AE2"/>
    </row>
    <row r="3" spans="1:31">
      <c r="A3"/>
      <c r="B3"/>
      <c r="C3"/>
      <c r="D3" s="1552" t="s">
        <v>838</v>
      </c>
      <c r="E3" s="1552"/>
      <c r="F3" s="1552"/>
      <c r="G3" s="1552"/>
      <c r="H3" s="1552"/>
      <c r="I3" s="1552"/>
      <c r="J3" s="1552"/>
      <c r="K3" s="82"/>
      <c r="N3" s="1552"/>
      <c r="O3" s="1552"/>
      <c r="P3" s="1552"/>
      <c r="Q3" s="1552"/>
      <c r="R3" s="1552"/>
      <c r="S3" s="1552"/>
      <c r="T3" s="1552"/>
      <c r="U3" s="1552"/>
      <c r="V3" s="1552"/>
      <c r="W3" s="1552"/>
      <c r="X3" s="1552"/>
      <c r="Y3" s="1552"/>
      <c r="Z3" s="1552"/>
      <c r="AA3" s="1552"/>
      <c r="AB3" s="1552"/>
      <c r="AC3"/>
      <c r="AD3"/>
      <c r="AE3"/>
    </row>
    <row r="4" spans="1:31" ht="15.75">
      <c r="D4" s="1602">
        <v>2016</v>
      </c>
      <c r="E4" s="1602"/>
      <c r="F4" s="1602"/>
      <c r="G4" s="1602"/>
      <c r="H4" s="1602"/>
      <c r="I4" s="1602"/>
      <c r="J4" s="1602"/>
      <c r="K4" s="82"/>
      <c r="L4" s="107"/>
      <c r="M4" s="107"/>
      <c r="N4" s="106"/>
      <c r="AD4" s="105"/>
      <c r="AE4" s="105"/>
    </row>
    <row r="5" spans="1:31">
      <c r="D5" s="62"/>
      <c r="E5" s="163"/>
      <c r="F5" s="1071"/>
      <c r="G5" s="312"/>
      <c r="H5" s="312"/>
      <c r="I5" s="1071"/>
      <c r="J5" s="1071"/>
      <c r="K5" s="82"/>
      <c r="N5" s="98"/>
    </row>
    <row r="6" spans="1:31">
      <c r="D6" s="1597" t="s">
        <v>32</v>
      </c>
      <c r="E6" s="310"/>
      <c r="F6" s="309"/>
      <c r="G6" s="309"/>
      <c r="H6" s="308"/>
      <c r="I6" s="1084"/>
      <c r="J6" s="1716" t="s">
        <v>6</v>
      </c>
      <c r="K6" s="82"/>
      <c r="N6" s="98"/>
    </row>
    <row r="7" spans="1:31">
      <c r="A7" s="91" t="s">
        <v>33</v>
      </c>
      <c r="B7" s="91" t="s">
        <v>1</v>
      </c>
      <c r="C7" s="91" t="s">
        <v>34</v>
      </c>
      <c r="D7" s="1598"/>
      <c r="E7" s="171" t="s">
        <v>837</v>
      </c>
      <c r="F7" s="1719" t="s">
        <v>836</v>
      </c>
      <c r="G7" s="1719"/>
      <c r="H7" s="1719"/>
      <c r="I7" s="1719"/>
      <c r="J7" s="1717"/>
      <c r="K7" s="82"/>
      <c r="L7" s="91"/>
      <c r="M7"/>
      <c r="N7"/>
      <c r="O7"/>
      <c r="P7"/>
      <c r="Q7"/>
      <c r="R7"/>
      <c r="S7"/>
      <c r="T7"/>
      <c r="U7"/>
      <c r="V7"/>
      <c r="W7"/>
      <c r="X7"/>
      <c r="Y7"/>
      <c r="Z7"/>
      <c r="AA7"/>
      <c r="AB7"/>
      <c r="AC7"/>
      <c r="AD7"/>
      <c r="AE7"/>
    </row>
    <row r="8" spans="1:31">
      <c r="A8"/>
      <c r="B8"/>
      <c r="C8"/>
      <c r="D8" s="1599"/>
      <c r="E8" s="163"/>
      <c r="F8" s="301" t="s">
        <v>835</v>
      </c>
      <c r="G8" s="301" t="s">
        <v>834</v>
      </c>
      <c r="H8" s="301" t="s">
        <v>833</v>
      </c>
      <c r="I8" s="301" t="s">
        <v>832</v>
      </c>
      <c r="J8" s="1718"/>
      <c r="K8" s="82"/>
      <c r="M8"/>
      <c r="N8"/>
      <c r="O8"/>
      <c r="P8"/>
      <c r="Q8"/>
      <c r="R8"/>
      <c r="S8"/>
      <c r="T8"/>
      <c r="U8"/>
      <c r="V8"/>
      <c r="W8"/>
      <c r="X8"/>
      <c r="Y8"/>
      <c r="Z8"/>
      <c r="AA8"/>
      <c r="AB8"/>
      <c r="AC8"/>
      <c r="AD8"/>
      <c r="AE8"/>
    </row>
    <row r="9" spans="1:31">
      <c r="A9"/>
      <c r="B9"/>
      <c r="C9"/>
      <c r="D9" s="1553">
        <v>1401</v>
      </c>
      <c r="E9" s="391" t="s">
        <v>12</v>
      </c>
      <c r="F9" s="1082">
        <f>SUM(F10:F15)</f>
        <v>0</v>
      </c>
      <c r="G9" s="1082">
        <f>SUM(G10:G15)</f>
        <v>0</v>
      </c>
      <c r="H9" s="1082">
        <f>SUM(H10:H15)</f>
        <v>1</v>
      </c>
      <c r="I9" s="1082">
        <f>SUM(I10:I15)</f>
        <v>6</v>
      </c>
      <c r="J9" s="1081">
        <f t="shared" ref="J9:J40" si="0">SUM(F9:I9)</f>
        <v>7</v>
      </c>
      <c r="K9" s="82"/>
      <c r="M9"/>
      <c r="N9"/>
      <c r="O9"/>
      <c r="P9"/>
      <c r="Q9"/>
      <c r="R9"/>
      <c r="S9"/>
      <c r="T9"/>
      <c r="U9"/>
      <c r="V9"/>
      <c r="W9"/>
      <c r="X9"/>
      <c r="Y9"/>
      <c r="Z9"/>
      <c r="AA9"/>
      <c r="AB9"/>
      <c r="AC9"/>
      <c r="AD9"/>
      <c r="AE9"/>
    </row>
    <row r="10" spans="1:31">
      <c r="A10" s="91">
        <v>1</v>
      </c>
      <c r="B10" s="91">
        <v>1</v>
      </c>
      <c r="C10" s="91">
        <v>11</v>
      </c>
      <c r="D10" s="1554"/>
      <c r="E10" s="388" t="s">
        <v>13</v>
      </c>
      <c r="F10" s="283">
        <v>0</v>
      </c>
      <c r="G10" s="283">
        <v>0</v>
      </c>
      <c r="H10" s="283">
        <v>0</v>
      </c>
      <c r="I10" s="283">
        <v>0</v>
      </c>
      <c r="J10" s="282">
        <f t="shared" si="0"/>
        <v>0</v>
      </c>
      <c r="K10" s="82"/>
      <c r="L10" s="82"/>
      <c r="M10"/>
      <c r="N10"/>
      <c r="O10"/>
      <c r="P10"/>
      <c r="Q10"/>
      <c r="R10"/>
      <c r="S10"/>
      <c r="T10"/>
      <c r="U10"/>
      <c r="V10"/>
      <c r="W10"/>
      <c r="X10"/>
      <c r="Y10"/>
      <c r="Z10"/>
      <c r="AA10"/>
      <c r="AB10"/>
      <c r="AC10"/>
      <c r="AD10"/>
      <c r="AE10"/>
    </row>
    <row r="11" spans="1:31">
      <c r="A11" s="91">
        <v>1</v>
      </c>
      <c r="B11" s="91">
        <v>1</v>
      </c>
      <c r="C11" s="91">
        <v>5</v>
      </c>
      <c r="D11" s="1554"/>
      <c r="E11" s="332" t="s">
        <v>14</v>
      </c>
      <c r="F11" s="279">
        <v>0</v>
      </c>
      <c r="G11" s="279">
        <v>0</v>
      </c>
      <c r="H11" s="279">
        <v>0</v>
      </c>
      <c r="I11" s="279">
        <v>0</v>
      </c>
      <c r="J11" s="281">
        <f t="shared" si="0"/>
        <v>0</v>
      </c>
      <c r="K11" s="82"/>
      <c r="L11" s="82"/>
      <c r="M11"/>
      <c r="N11"/>
      <c r="O11"/>
      <c r="P11"/>
      <c r="Q11"/>
      <c r="R11"/>
      <c r="S11"/>
      <c r="T11"/>
      <c r="U11"/>
      <c r="V11"/>
      <c r="W11"/>
      <c r="X11"/>
      <c r="Y11"/>
      <c r="Z11"/>
      <c r="AA11"/>
      <c r="AB11"/>
      <c r="AC11"/>
      <c r="AD11"/>
      <c r="AE11"/>
    </row>
    <row r="12" spans="1:31">
      <c r="A12" s="91">
        <v>1</v>
      </c>
      <c r="B12" s="91">
        <v>1</v>
      </c>
      <c r="C12" s="91">
        <v>12</v>
      </c>
      <c r="D12" s="1554"/>
      <c r="E12" s="332" t="s">
        <v>15</v>
      </c>
      <c r="F12" s="279">
        <v>0</v>
      </c>
      <c r="G12" s="279">
        <v>0</v>
      </c>
      <c r="H12" s="279">
        <v>0</v>
      </c>
      <c r="I12" s="279">
        <v>0</v>
      </c>
      <c r="J12" s="281">
        <f t="shared" si="0"/>
        <v>0</v>
      </c>
      <c r="K12" s="82"/>
      <c r="L12" s="82"/>
      <c r="M12"/>
      <c r="N12"/>
      <c r="O12"/>
      <c r="P12"/>
      <c r="Q12"/>
      <c r="R12"/>
      <c r="S12"/>
      <c r="T12"/>
      <c r="U12"/>
      <c r="V12"/>
      <c r="W12"/>
      <c r="X12"/>
      <c r="Y12"/>
      <c r="Z12"/>
      <c r="AA12"/>
      <c r="AB12"/>
      <c r="AC12"/>
      <c r="AD12"/>
      <c r="AE12"/>
    </row>
    <row r="13" spans="1:31">
      <c r="A13" s="91">
        <v>1</v>
      </c>
      <c r="B13" s="91">
        <v>1</v>
      </c>
      <c r="C13" s="91">
        <v>2</v>
      </c>
      <c r="D13" s="1554"/>
      <c r="E13" s="370" t="s">
        <v>36</v>
      </c>
      <c r="F13" s="279">
        <v>0</v>
      </c>
      <c r="G13" s="279">
        <v>0</v>
      </c>
      <c r="H13" s="279">
        <v>0</v>
      </c>
      <c r="I13" s="285">
        <v>5</v>
      </c>
      <c r="J13" s="281">
        <f t="shared" si="0"/>
        <v>5</v>
      </c>
      <c r="K13" s="82"/>
      <c r="L13" s="82"/>
      <c r="M13"/>
      <c r="N13"/>
      <c r="O13"/>
      <c r="P13"/>
      <c r="Q13"/>
      <c r="R13"/>
      <c r="S13"/>
      <c r="T13"/>
      <c r="U13"/>
      <c r="V13"/>
      <c r="W13"/>
      <c r="X13"/>
      <c r="Y13"/>
      <c r="Z13"/>
      <c r="AA13"/>
      <c r="AB13"/>
      <c r="AC13"/>
      <c r="AD13"/>
      <c r="AE13"/>
    </row>
    <row r="14" spans="1:31">
      <c r="A14" s="91">
        <v>1</v>
      </c>
      <c r="B14" s="91">
        <v>1</v>
      </c>
      <c r="C14" s="91">
        <v>4</v>
      </c>
      <c r="D14" s="1554"/>
      <c r="E14" s="370" t="s">
        <v>37</v>
      </c>
      <c r="F14" s="279">
        <v>0</v>
      </c>
      <c r="G14" s="279">
        <v>0</v>
      </c>
      <c r="H14" s="279">
        <v>0</v>
      </c>
      <c r="I14" s="279">
        <v>0</v>
      </c>
      <c r="J14" s="281">
        <f t="shared" si="0"/>
        <v>0</v>
      </c>
      <c r="K14" s="82"/>
      <c r="L14" s="82"/>
      <c r="M14"/>
      <c r="N14"/>
      <c r="O14"/>
      <c r="P14"/>
      <c r="Q14"/>
      <c r="R14"/>
      <c r="S14"/>
      <c r="T14"/>
      <c r="U14"/>
      <c r="V14"/>
      <c r="W14"/>
      <c r="X14"/>
      <c r="Y14"/>
      <c r="Z14"/>
      <c r="AA14"/>
      <c r="AB14"/>
      <c r="AC14"/>
      <c r="AD14"/>
      <c r="AE14"/>
    </row>
    <row r="15" spans="1:31">
      <c r="A15" s="91">
        <v>1</v>
      </c>
      <c r="B15" s="91">
        <v>1</v>
      </c>
      <c r="C15" s="91">
        <v>1</v>
      </c>
      <c r="D15" s="1567"/>
      <c r="E15" s="370" t="s">
        <v>72</v>
      </c>
      <c r="F15" s="279">
        <v>0</v>
      </c>
      <c r="G15" s="279">
        <v>0</v>
      </c>
      <c r="H15" s="285">
        <v>1</v>
      </c>
      <c r="I15" s="285">
        <v>1</v>
      </c>
      <c r="J15" s="281">
        <f t="shared" si="0"/>
        <v>2</v>
      </c>
      <c r="K15" s="82"/>
      <c r="L15" s="82"/>
      <c r="M15"/>
      <c r="N15"/>
      <c r="O15"/>
      <c r="P15"/>
      <c r="Q15"/>
      <c r="R15"/>
      <c r="S15"/>
      <c r="T15"/>
      <c r="U15"/>
      <c r="V15"/>
      <c r="W15"/>
      <c r="X15"/>
      <c r="Y15"/>
      <c r="Z15"/>
      <c r="AA15"/>
      <c r="AB15"/>
      <c r="AC15"/>
      <c r="AD15"/>
      <c r="AE15"/>
    </row>
    <row r="16" spans="1:31">
      <c r="A16"/>
      <c r="B16"/>
      <c r="C16"/>
      <c r="D16" s="1554">
        <v>1402</v>
      </c>
      <c r="E16" s="139" t="s">
        <v>16</v>
      </c>
      <c r="F16" s="271">
        <f>SUM(F17:F24)</f>
        <v>0</v>
      </c>
      <c r="G16" s="271">
        <f>SUM(G17:G24)</f>
        <v>0</v>
      </c>
      <c r="H16" s="271">
        <f>SUM(H17:H24)</f>
        <v>0</v>
      </c>
      <c r="I16" s="271">
        <f>SUM(I17:I24)</f>
        <v>0</v>
      </c>
      <c r="J16" s="367">
        <f t="shared" si="0"/>
        <v>0</v>
      </c>
      <c r="K16" s="82"/>
      <c r="L16" s="82"/>
      <c r="M16"/>
      <c r="N16"/>
      <c r="O16"/>
      <c r="P16"/>
      <c r="Q16"/>
      <c r="R16"/>
      <c r="S16"/>
      <c r="T16"/>
      <c r="U16"/>
      <c r="V16"/>
      <c r="W16"/>
      <c r="X16"/>
      <c r="Y16"/>
      <c r="Z16"/>
      <c r="AA16"/>
      <c r="AB16"/>
      <c r="AC16"/>
      <c r="AD16"/>
      <c r="AE16"/>
    </row>
    <row r="17" spans="1:12">
      <c r="A17" s="91">
        <v>2</v>
      </c>
      <c r="B17" s="91">
        <v>4</v>
      </c>
      <c r="C17" s="91">
        <v>11</v>
      </c>
      <c r="D17" s="1554"/>
      <c r="E17" s="332" t="s">
        <v>96</v>
      </c>
      <c r="F17" s="279">
        <v>0</v>
      </c>
      <c r="G17" s="279">
        <v>0</v>
      </c>
      <c r="H17" s="279">
        <v>0</v>
      </c>
      <c r="I17" s="279">
        <v>0</v>
      </c>
      <c r="J17" s="281">
        <f t="shared" si="0"/>
        <v>0</v>
      </c>
      <c r="K17" s="82"/>
      <c r="L17" s="82"/>
    </row>
    <row r="18" spans="1:12">
      <c r="A18" s="91">
        <v>2</v>
      </c>
      <c r="B18" s="91">
        <v>4</v>
      </c>
      <c r="C18" s="91">
        <v>10</v>
      </c>
      <c r="D18" s="1554"/>
      <c r="E18" s="332" t="s">
        <v>116</v>
      </c>
      <c r="F18" s="279">
        <v>0</v>
      </c>
      <c r="G18" s="279">
        <v>0</v>
      </c>
      <c r="H18" s="279">
        <v>0</v>
      </c>
      <c r="I18" s="279">
        <v>0</v>
      </c>
      <c r="J18" s="281">
        <f t="shared" si="0"/>
        <v>0</v>
      </c>
      <c r="K18" s="82"/>
      <c r="L18" s="82"/>
    </row>
    <row r="19" spans="1:12">
      <c r="A19" s="91">
        <v>2</v>
      </c>
      <c r="B19" s="91">
        <v>4</v>
      </c>
      <c r="C19" s="91">
        <v>10</v>
      </c>
      <c r="D19" s="1554"/>
      <c r="E19" s="332" t="s">
        <v>70</v>
      </c>
      <c r="F19" s="279">
        <v>0</v>
      </c>
      <c r="G19" s="279">
        <v>0</v>
      </c>
      <c r="H19" s="279">
        <v>0</v>
      </c>
      <c r="I19" s="279">
        <v>0</v>
      </c>
      <c r="J19" s="281">
        <f t="shared" si="0"/>
        <v>0</v>
      </c>
      <c r="K19" s="82"/>
      <c r="L19" s="82"/>
    </row>
    <row r="20" spans="1:12">
      <c r="A20" s="91">
        <v>2</v>
      </c>
      <c r="B20" s="91">
        <v>4</v>
      </c>
      <c r="C20" s="91">
        <v>3</v>
      </c>
      <c r="D20" s="1554"/>
      <c r="E20" s="332" t="s">
        <v>129</v>
      </c>
      <c r="F20" s="279">
        <v>0</v>
      </c>
      <c r="G20" s="279">
        <v>0</v>
      </c>
      <c r="H20" s="279">
        <v>0</v>
      </c>
      <c r="I20" s="279">
        <v>0</v>
      </c>
      <c r="J20" s="281">
        <f t="shared" si="0"/>
        <v>0</v>
      </c>
      <c r="K20" s="82"/>
      <c r="L20" s="82"/>
    </row>
    <row r="21" spans="1:12">
      <c r="A21" s="91">
        <v>2</v>
      </c>
      <c r="B21" s="91">
        <v>4</v>
      </c>
      <c r="C21" s="91">
        <v>7</v>
      </c>
      <c r="D21" s="1554"/>
      <c r="E21" s="332" t="s">
        <v>128</v>
      </c>
      <c r="F21" s="279">
        <v>0</v>
      </c>
      <c r="G21" s="279">
        <v>0</v>
      </c>
      <c r="H21" s="279">
        <v>0</v>
      </c>
      <c r="I21" s="279">
        <v>0</v>
      </c>
      <c r="J21" s="281">
        <f t="shared" si="0"/>
        <v>0</v>
      </c>
      <c r="K21" s="82"/>
      <c r="L21" s="82"/>
    </row>
    <row r="22" spans="1:12">
      <c r="A22" s="91">
        <v>2</v>
      </c>
      <c r="B22" s="91">
        <v>4</v>
      </c>
      <c r="C22" s="91">
        <v>1</v>
      </c>
      <c r="D22" s="1554"/>
      <c r="E22" s="332" t="s">
        <v>65</v>
      </c>
      <c r="F22" s="279">
        <v>0</v>
      </c>
      <c r="G22" s="279">
        <v>0</v>
      </c>
      <c r="H22" s="279">
        <v>0</v>
      </c>
      <c r="I22" s="279">
        <v>0</v>
      </c>
      <c r="J22" s="281">
        <f t="shared" si="0"/>
        <v>0</v>
      </c>
      <c r="K22" s="82"/>
      <c r="L22" s="82"/>
    </row>
    <row r="23" spans="1:12">
      <c r="A23" s="91">
        <v>2</v>
      </c>
      <c r="B23" s="91">
        <v>4</v>
      </c>
      <c r="C23" s="91">
        <v>9</v>
      </c>
      <c r="D23" s="1554"/>
      <c r="E23" s="332" t="s">
        <v>127</v>
      </c>
      <c r="F23" s="279">
        <v>0</v>
      </c>
      <c r="G23" s="279">
        <v>0</v>
      </c>
      <c r="H23" s="279">
        <v>0</v>
      </c>
      <c r="I23" s="279">
        <v>0</v>
      </c>
      <c r="J23" s="281">
        <f t="shared" si="0"/>
        <v>0</v>
      </c>
      <c r="K23" s="82"/>
      <c r="L23" s="82"/>
    </row>
    <row r="24" spans="1:12">
      <c r="A24" s="91">
        <v>2</v>
      </c>
      <c r="B24" s="91">
        <v>4</v>
      </c>
      <c r="C24" s="91">
        <v>11</v>
      </c>
      <c r="D24" s="1554"/>
      <c r="E24" s="372" t="s">
        <v>831</v>
      </c>
      <c r="F24" s="279">
        <v>0</v>
      </c>
      <c r="G24" s="279">
        <v>0</v>
      </c>
      <c r="H24" s="279">
        <v>0</v>
      </c>
      <c r="I24" s="279">
        <v>0</v>
      </c>
      <c r="J24" s="281">
        <f t="shared" si="0"/>
        <v>0</v>
      </c>
      <c r="K24" s="82"/>
      <c r="L24" s="82"/>
    </row>
    <row r="25" spans="1:12">
      <c r="A25"/>
      <c r="B25"/>
      <c r="C25"/>
      <c r="D25" s="1555">
        <v>1403</v>
      </c>
      <c r="E25" s="139" t="s">
        <v>17</v>
      </c>
      <c r="F25" s="271">
        <f>SUM(F26:F28)</f>
        <v>10</v>
      </c>
      <c r="G25" s="271">
        <f>SUM(G26:G28)</f>
        <v>0</v>
      </c>
      <c r="H25" s="271">
        <f>SUM(H26:H28)</f>
        <v>0</v>
      </c>
      <c r="I25" s="271">
        <f>SUM(I26:I28)</f>
        <v>8</v>
      </c>
      <c r="J25" s="871">
        <f t="shared" si="0"/>
        <v>18</v>
      </c>
      <c r="K25" s="82"/>
      <c r="L25" s="82"/>
    </row>
    <row r="26" spans="1:12">
      <c r="A26" s="91">
        <v>3</v>
      </c>
      <c r="B26" s="91">
        <v>5</v>
      </c>
      <c r="C26" s="91">
        <v>11</v>
      </c>
      <c r="D26" s="1556"/>
      <c r="E26" s="370" t="s">
        <v>39</v>
      </c>
      <c r="F26" s="279">
        <v>0</v>
      </c>
      <c r="G26" s="279">
        <v>0</v>
      </c>
      <c r="H26" s="279">
        <v>0</v>
      </c>
      <c r="I26" s="279">
        <v>0</v>
      </c>
      <c r="J26" s="282">
        <f t="shared" si="0"/>
        <v>0</v>
      </c>
      <c r="K26" s="82"/>
      <c r="L26" s="82"/>
    </row>
    <row r="27" spans="1:12">
      <c r="A27" s="91">
        <v>3</v>
      </c>
      <c r="B27" s="91">
        <v>5</v>
      </c>
      <c r="C27" s="91">
        <v>8</v>
      </c>
      <c r="D27" s="1556"/>
      <c r="E27" s="370" t="s">
        <v>18</v>
      </c>
      <c r="F27" s="279">
        <v>0</v>
      </c>
      <c r="G27" s="279">
        <v>0</v>
      </c>
      <c r="H27" s="279">
        <v>0</v>
      </c>
      <c r="I27" s="279">
        <v>0</v>
      </c>
      <c r="J27" s="281">
        <f t="shared" si="0"/>
        <v>0</v>
      </c>
      <c r="K27" s="82"/>
      <c r="L27" s="82"/>
    </row>
    <row r="28" spans="1:12">
      <c r="A28" s="91">
        <v>3</v>
      </c>
      <c r="B28" s="91">
        <v>5</v>
      </c>
      <c r="C28" s="91">
        <v>10</v>
      </c>
      <c r="D28" s="1556"/>
      <c r="E28" s="846" t="s">
        <v>19</v>
      </c>
      <c r="F28" s="285">
        <v>10</v>
      </c>
      <c r="G28" s="279">
        <v>0</v>
      </c>
      <c r="H28" s="279">
        <v>0</v>
      </c>
      <c r="I28" s="285">
        <v>8</v>
      </c>
      <c r="J28" s="281">
        <f t="shared" si="0"/>
        <v>18</v>
      </c>
      <c r="K28" s="82"/>
      <c r="L28" s="82"/>
    </row>
    <row r="29" spans="1:12">
      <c r="A29"/>
      <c r="B29"/>
      <c r="C29"/>
      <c r="D29" s="1568">
        <v>1404</v>
      </c>
      <c r="E29" s="139" t="s">
        <v>40</v>
      </c>
      <c r="F29" s="271">
        <f>SUM(F30:F31)</f>
        <v>0</v>
      </c>
      <c r="G29" s="271">
        <f>SUM(G30:G31)</f>
        <v>1</v>
      </c>
      <c r="H29" s="271">
        <f>SUM(H30:H31)</f>
        <v>0</v>
      </c>
      <c r="I29" s="271">
        <f>SUM(I30:I31)</f>
        <v>0</v>
      </c>
      <c r="J29" s="871">
        <f t="shared" si="0"/>
        <v>1</v>
      </c>
      <c r="K29" s="82"/>
      <c r="L29" s="82"/>
    </row>
    <row r="30" spans="1:12">
      <c r="A30" s="91">
        <v>4</v>
      </c>
      <c r="B30" s="91">
        <v>6</v>
      </c>
      <c r="C30" s="91">
        <v>11</v>
      </c>
      <c r="D30" s="1568"/>
      <c r="E30" s="332" t="s">
        <v>115</v>
      </c>
      <c r="F30" s="279">
        <v>0</v>
      </c>
      <c r="G30" s="279">
        <v>0</v>
      </c>
      <c r="H30" s="279">
        <v>0</v>
      </c>
      <c r="I30" s="279">
        <v>0</v>
      </c>
      <c r="J30" s="282">
        <f t="shared" si="0"/>
        <v>0</v>
      </c>
      <c r="K30" s="82"/>
      <c r="L30"/>
    </row>
    <row r="31" spans="1:12">
      <c r="A31" s="91">
        <v>4</v>
      </c>
      <c r="B31" s="91">
        <v>6</v>
      </c>
      <c r="C31" s="91">
        <v>11</v>
      </c>
      <c r="D31" s="1568"/>
      <c r="E31" s="332" t="s">
        <v>20</v>
      </c>
      <c r="F31" s="279">
        <v>0</v>
      </c>
      <c r="G31" s="285">
        <v>1</v>
      </c>
      <c r="H31" s="279">
        <v>0</v>
      </c>
      <c r="I31" s="279">
        <v>0</v>
      </c>
      <c r="J31" s="281">
        <f t="shared" si="0"/>
        <v>1</v>
      </c>
      <c r="K31" s="82"/>
      <c r="L31"/>
    </row>
    <row r="32" spans="1:12">
      <c r="A32"/>
      <c r="B32"/>
      <c r="C32"/>
      <c r="D32" s="1581">
        <v>1405</v>
      </c>
      <c r="E32" s="139" t="s">
        <v>21</v>
      </c>
      <c r="F32" s="271">
        <f>SUM(F33:F36)</f>
        <v>0</v>
      </c>
      <c r="G32" s="271">
        <f>SUM(G33:G36)</f>
        <v>0</v>
      </c>
      <c r="H32" s="271">
        <f>SUM(H33:H36)</f>
        <v>0</v>
      </c>
      <c r="I32" s="271">
        <f>SUM(I33:I36)</f>
        <v>0</v>
      </c>
      <c r="J32" s="871">
        <f t="shared" si="0"/>
        <v>0</v>
      </c>
      <c r="K32" s="82"/>
      <c r="L32"/>
    </row>
    <row r="33" spans="1:10">
      <c r="A33" s="91">
        <v>5</v>
      </c>
      <c r="B33" s="91">
        <v>4</v>
      </c>
      <c r="C33" s="91">
        <v>8</v>
      </c>
      <c r="D33" s="1582"/>
      <c r="E33" s="332" t="s">
        <v>24</v>
      </c>
      <c r="F33" s="279">
        <v>0</v>
      </c>
      <c r="G33" s="279">
        <v>0</v>
      </c>
      <c r="H33" s="279">
        <v>0</v>
      </c>
      <c r="I33" s="279">
        <v>0</v>
      </c>
      <c r="J33" s="282">
        <f t="shared" si="0"/>
        <v>0</v>
      </c>
    </row>
    <row r="34" spans="1:10">
      <c r="A34" s="91">
        <v>5</v>
      </c>
      <c r="B34" s="91">
        <v>5</v>
      </c>
      <c r="C34" s="91">
        <v>11</v>
      </c>
      <c r="D34" s="1582"/>
      <c r="E34" s="332" t="s">
        <v>22</v>
      </c>
      <c r="F34" s="279">
        <v>0</v>
      </c>
      <c r="G34" s="279">
        <v>0</v>
      </c>
      <c r="H34" s="279">
        <v>0</v>
      </c>
      <c r="I34" s="279">
        <v>0</v>
      </c>
      <c r="J34" s="281">
        <f t="shared" si="0"/>
        <v>0</v>
      </c>
    </row>
    <row r="35" spans="1:10">
      <c r="A35" s="91">
        <v>5</v>
      </c>
      <c r="B35" s="91">
        <v>5</v>
      </c>
      <c r="C35" s="91">
        <v>10</v>
      </c>
      <c r="D35" s="1582"/>
      <c r="E35" s="332" t="s">
        <v>114</v>
      </c>
      <c r="F35" s="279">
        <v>0</v>
      </c>
      <c r="G35" s="279">
        <v>0</v>
      </c>
      <c r="H35" s="279">
        <v>0</v>
      </c>
      <c r="I35" s="279">
        <v>0</v>
      </c>
      <c r="J35" s="281">
        <f t="shared" si="0"/>
        <v>0</v>
      </c>
    </row>
    <row r="36" spans="1:10">
      <c r="A36" s="209">
        <v>5</v>
      </c>
      <c r="B36" s="209">
        <v>5</v>
      </c>
      <c r="C36" s="209">
        <v>13</v>
      </c>
      <c r="D36" s="1583"/>
      <c r="E36" s="332" t="s">
        <v>58</v>
      </c>
      <c r="F36" s="279">
        <v>0</v>
      </c>
      <c r="G36" s="279">
        <v>0</v>
      </c>
      <c r="H36" s="279">
        <v>0</v>
      </c>
      <c r="I36" s="279">
        <v>0</v>
      </c>
      <c r="J36" s="281">
        <f t="shared" si="0"/>
        <v>0</v>
      </c>
    </row>
    <row r="37" spans="1:10">
      <c r="A37"/>
      <c r="B37"/>
      <c r="C37"/>
      <c r="D37" s="1569">
        <v>1406</v>
      </c>
      <c r="E37" s="139" t="s">
        <v>25</v>
      </c>
      <c r="F37" s="271">
        <f>SUM(F38:F42)</f>
        <v>0</v>
      </c>
      <c r="G37" s="271">
        <f>SUM(G38:G42)</f>
        <v>0</v>
      </c>
      <c r="H37" s="271">
        <f>SUM(H38:H42)</f>
        <v>0</v>
      </c>
      <c r="I37" s="271">
        <f>SUM(I38:I42)</f>
        <v>0</v>
      </c>
      <c r="J37" s="871">
        <f t="shared" si="0"/>
        <v>0</v>
      </c>
    </row>
    <row r="38" spans="1:10">
      <c r="A38" s="91">
        <v>6</v>
      </c>
      <c r="B38" s="91">
        <v>2</v>
      </c>
      <c r="C38" s="91">
        <v>11</v>
      </c>
      <c r="D38" s="1569"/>
      <c r="E38" s="332" t="s">
        <v>135</v>
      </c>
      <c r="F38" s="279">
        <v>0</v>
      </c>
      <c r="G38" s="279">
        <v>0</v>
      </c>
      <c r="H38" s="279">
        <v>0</v>
      </c>
      <c r="I38" s="279">
        <v>0</v>
      </c>
      <c r="J38" s="282">
        <f t="shared" si="0"/>
        <v>0</v>
      </c>
    </row>
    <row r="39" spans="1:10">
      <c r="A39" s="91">
        <v>6</v>
      </c>
      <c r="B39" s="91">
        <v>2</v>
      </c>
      <c r="C39" s="91">
        <v>10</v>
      </c>
      <c r="D39" s="1569"/>
      <c r="E39" s="332" t="s">
        <v>26</v>
      </c>
      <c r="F39" s="279">
        <v>0</v>
      </c>
      <c r="G39" s="279">
        <v>0</v>
      </c>
      <c r="H39" s="279">
        <v>0</v>
      </c>
      <c r="I39" s="279">
        <v>0</v>
      </c>
      <c r="J39" s="281">
        <f t="shared" si="0"/>
        <v>0</v>
      </c>
    </row>
    <row r="40" spans="1:10">
      <c r="A40" s="91">
        <v>6</v>
      </c>
      <c r="B40" s="91">
        <v>2</v>
      </c>
      <c r="C40" s="91">
        <v>6</v>
      </c>
      <c r="D40" s="1569"/>
      <c r="E40" s="332" t="s">
        <v>614</v>
      </c>
      <c r="F40" s="279">
        <v>0</v>
      </c>
      <c r="G40" s="279">
        <v>0</v>
      </c>
      <c r="H40" s="279">
        <v>0</v>
      </c>
      <c r="I40" s="279">
        <v>0</v>
      </c>
      <c r="J40" s="281">
        <f t="shared" si="0"/>
        <v>0</v>
      </c>
    </row>
    <row r="41" spans="1:10">
      <c r="A41" s="91">
        <v>6</v>
      </c>
      <c r="B41" s="91">
        <v>2</v>
      </c>
      <c r="C41" s="91">
        <v>10</v>
      </c>
      <c r="D41" s="1569"/>
      <c r="E41" s="332" t="s">
        <v>42</v>
      </c>
      <c r="F41" s="279">
        <v>0</v>
      </c>
      <c r="G41" s="279">
        <v>0</v>
      </c>
      <c r="H41" s="279">
        <v>0</v>
      </c>
      <c r="I41" s="279">
        <v>0</v>
      </c>
      <c r="J41" s="281">
        <f t="shared" ref="J41:J58" si="1">SUM(F41:I41)</f>
        <v>0</v>
      </c>
    </row>
    <row r="42" spans="1:10">
      <c r="A42" s="91">
        <v>6</v>
      </c>
      <c r="B42" s="91">
        <v>4</v>
      </c>
      <c r="C42" s="91">
        <v>11</v>
      </c>
      <c r="D42" s="1569"/>
      <c r="E42" s="332" t="s">
        <v>830</v>
      </c>
      <c r="F42" s="279">
        <v>0</v>
      </c>
      <c r="G42" s="279">
        <v>0</v>
      </c>
      <c r="H42" s="279">
        <v>0</v>
      </c>
      <c r="I42" s="279">
        <v>0</v>
      </c>
      <c r="J42" s="281">
        <f t="shared" si="1"/>
        <v>0</v>
      </c>
    </row>
    <row r="43" spans="1:10">
      <c r="A43"/>
      <c r="B43"/>
      <c r="C43"/>
      <c r="D43" s="1569">
        <v>1407</v>
      </c>
      <c r="E43" s="139" t="s">
        <v>27</v>
      </c>
      <c r="F43" s="271">
        <f>SUM(F44:F45)</f>
        <v>0</v>
      </c>
      <c r="G43" s="271">
        <f>SUM(G44:G45)</f>
        <v>0</v>
      </c>
      <c r="H43" s="271">
        <f>SUM(H44:H45)</f>
        <v>0</v>
      </c>
      <c r="I43" s="271">
        <f>SUM(I44:I45)</f>
        <v>0</v>
      </c>
      <c r="J43" s="871">
        <f t="shared" si="1"/>
        <v>0</v>
      </c>
    </row>
    <row r="44" spans="1:10">
      <c r="A44" s="91">
        <v>7</v>
      </c>
      <c r="B44" s="91">
        <v>3</v>
      </c>
      <c r="C44" s="91">
        <v>11</v>
      </c>
      <c r="D44" s="1569"/>
      <c r="E44" s="332" t="s">
        <v>44</v>
      </c>
      <c r="F44" s="279">
        <v>0</v>
      </c>
      <c r="G44" s="279">
        <v>0</v>
      </c>
      <c r="H44" s="279">
        <v>0</v>
      </c>
      <c r="I44" s="279">
        <v>0</v>
      </c>
      <c r="J44" s="282">
        <f t="shared" si="1"/>
        <v>0</v>
      </c>
    </row>
    <row r="45" spans="1:10">
      <c r="A45" s="91">
        <v>7</v>
      </c>
      <c r="B45" s="91">
        <v>6</v>
      </c>
      <c r="C45" s="91">
        <v>10</v>
      </c>
      <c r="D45" s="1569"/>
      <c r="E45" s="332" t="s">
        <v>61</v>
      </c>
      <c r="F45" s="279">
        <v>0</v>
      </c>
      <c r="G45" s="279">
        <v>0</v>
      </c>
      <c r="H45" s="279">
        <v>0</v>
      </c>
      <c r="I45" s="279">
        <v>0</v>
      </c>
      <c r="J45" s="281">
        <f t="shared" si="1"/>
        <v>0</v>
      </c>
    </row>
    <row r="46" spans="1:10">
      <c r="A46"/>
      <c r="B46"/>
      <c r="C46"/>
      <c r="D46" s="1553">
        <v>1408</v>
      </c>
      <c r="E46" s="139" t="s">
        <v>28</v>
      </c>
      <c r="F46" s="1080">
        <f>SUM(F47:F50)</f>
        <v>0</v>
      </c>
      <c r="G46" s="1080">
        <f>SUM(G47:G50)</f>
        <v>0</v>
      </c>
      <c r="H46" s="1080">
        <f>SUM(H47:H50)</f>
        <v>0</v>
      </c>
      <c r="I46" s="1080">
        <f>SUM(I47:I50)</f>
        <v>0</v>
      </c>
      <c r="J46" s="871">
        <f t="shared" si="1"/>
        <v>0</v>
      </c>
    </row>
    <row r="47" spans="1:10">
      <c r="A47" s="91">
        <v>8</v>
      </c>
      <c r="B47" s="91">
        <v>4</v>
      </c>
      <c r="C47" s="91">
        <v>8</v>
      </c>
      <c r="D47" s="1554"/>
      <c r="E47" s="388" t="s">
        <v>23</v>
      </c>
      <c r="F47" s="279">
        <v>0</v>
      </c>
      <c r="G47" s="279">
        <v>0</v>
      </c>
      <c r="H47" s="279">
        <v>0</v>
      </c>
      <c r="I47" s="279">
        <v>0</v>
      </c>
      <c r="J47" s="282">
        <f t="shared" si="1"/>
        <v>0</v>
      </c>
    </row>
    <row r="48" spans="1:10">
      <c r="A48" s="91">
        <v>8</v>
      </c>
      <c r="B48" s="91">
        <v>4</v>
      </c>
      <c r="C48" s="91">
        <v>6</v>
      </c>
      <c r="D48" s="1554"/>
      <c r="E48" s="332" t="s">
        <v>59</v>
      </c>
      <c r="F48" s="279">
        <v>0</v>
      </c>
      <c r="G48" s="279">
        <v>0</v>
      </c>
      <c r="H48" s="279">
        <v>0</v>
      </c>
      <c r="I48" s="279">
        <v>0</v>
      </c>
      <c r="J48" s="281">
        <f t="shared" si="1"/>
        <v>0</v>
      </c>
    </row>
    <row r="49" spans="1:10">
      <c r="A49" s="91">
        <v>8</v>
      </c>
      <c r="B49" s="91">
        <v>4</v>
      </c>
      <c r="C49" s="91">
        <v>11</v>
      </c>
      <c r="D49" s="1554"/>
      <c r="E49" s="370" t="s">
        <v>829</v>
      </c>
      <c r="F49" s="279">
        <v>0</v>
      </c>
      <c r="G49" s="279">
        <v>0</v>
      </c>
      <c r="H49" s="279">
        <v>0</v>
      </c>
      <c r="I49" s="279">
        <v>0</v>
      </c>
      <c r="J49" s="281">
        <f t="shared" si="1"/>
        <v>0</v>
      </c>
    </row>
    <row r="50" spans="1:10">
      <c r="A50" s="91">
        <v>8</v>
      </c>
      <c r="B50" s="91">
        <v>4</v>
      </c>
      <c r="C50" s="91">
        <v>11</v>
      </c>
      <c r="D50" s="1567"/>
      <c r="E50" s="846" t="s">
        <v>828</v>
      </c>
      <c r="F50" s="279">
        <v>0</v>
      </c>
      <c r="G50" s="279">
        <v>0</v>
      </c>
      <c r="H50" s="279">
        <v>0</v>
      </c>
      <c r="I50" s="279">
        <v>0</v>
      </c>
      <c r="J50" s="281">
        <f t="shared" si="1"/>
        <v>0</v>
      </c>
    </row>
    <row r="51" spans="1:10">
      <c r="A51"/>
      <c r="B51"/>
      <c r="C51"/>
      <c r="D51" s="1555">
        <v>1624</v>
      </c>
      <c r="E51" s="338" t="s">
        <v>56</v>
      </c>
      <c r="F51" s="271">
        <f>SUM(F52:F53)</f>
        <v>0</v>
      </c>
      <c r="G51" s="271">
        <f>SUM(G52:G53)</f>
        <v>0</v>
      </c>
      <c r="H51" s="271">
        <f>SUM(H52:H53)</f>
        <v>0</v>
      </c>
      <c r="I51" s="271">
        <f>SUM(I52:I53)</f>
        <v>0</v>
      </c>
      <c r="J51" s="871">
        <f t="shared" si="1"/>
        <v>0</v>
      </c>
    </row>
    <row r="52" spans="1:10">
      <c r="A52" s="91">
        <v>9</v>
      </c>
      <c r="B52" s="91">
        <v>4</v>
      </c>
      <c r="C52" s="91">
        <v>8</v>
      </c>
      <c r="D52" s="1556"/>
      <c r="E52" s="332" t="s">
        <v>41</v>
      </c>
      <c r="F52" s="279">
        <v>0</v>
      </c>
      <c r="G52" s="279">
        <v>0</v>
      </c>
      <c r="H52" s="279">
        <v>0</v>
      </c>
      <c r="I52" s="279">
        <v>0</v>
      </c>
      <c r="J52" s="282">
        <f t="shared" si="1"/>
        <v>0</v>
      </c>
    </row>
    <row r="53" spans="1:10">
      <c r="A53" s="91">
        <v>9</v>
      </c>
      <c r="B53" s="91">
        <v>5</v>
      </c>
      <c r="C53" s="91">
        <v>11</v>
      </c>
      <c r="D53" s="1557"/>
      <c r="E53" s="846" t="s">
        <v>827</v>
      </c>
      <c r="F53" s="273">
        <v>0</v>
      </c>
      <c r="G53" s="273">
        <v>0</v>
      </c>
      <c r="H53" s="273">
        <v>0</v>
      </c>
      <c r="I53" s="273">
        <v>0</v>
      </c>
      <c r="J53" s="281">
        <f t="shared" si="1"/>
        <v>0</v>
      </c>
    </row>
    <row r="54" spans="1:10">
      <c r="A54"/>
      <c r="B54"/>
      <c r="C54"/>
      <c r="D54" s="1079"/>
      <c r="E54" s="450" t="s">
        <v>826</v>
      </c>
      <c r="F54" s="272">
        <v>0</v>
      </c>
      <c r="G54" s="272">
        <v>0</v>
      </c>
      <c r="H54" s="272">
        <v>0</v>
      </c>
      <c r="I54" s="272">
        <v>0</v>
      </c>
      <c r="J54" s="871">
        <f t="shared" si="1"/>
        <v>0</v>
      </c>
    </row>
    <row r="55" spans="1:10">
      <c r="A55"/>
      <c r="B55"/>
      <c r="C55"/>
      <c r="D55" s="1721"/>
      <c r="E55" s="338" t="s">
        <v>825</v>
      </c>
      <c r="F55" s="271">
        <f>SUM(F56:F58)</f>
        <v>0</v>
      </c>
      <c r="G55" s="271">
        <f>SUM(G56:G58)</f>
        <v>0</v>
      </c>
      <c r="H55" s="271">
        <f>SUM(H56:H58)</f>
        <v>0</v>
      </c>
      <c r="I55" s="271">
        <f>SUM(I56:I58)</f>
        <v>0</v>
      </c>
      <c r="J55" s="871">
        <f t="shared" si="1"/>
        <v>0</v>
      </c>
    </row>
    <row r="56" spans="1:10">
      <c r="A56"/>
      <c r="B56"/>
      <c r="C56"/>
      <c r="D56" s="1722"/>
      <c r="E56" s="332" t="s">
        <v>824</v>
      </c>
      <c r="F56" s="279">
        <v>0</v>
      </c>
      <c r="G56" s="279">
        <v>0</v>
      </c>
      <c r="H56" s="279">
        <v>0</v>
      </c>
      <c r="I56" s="279">
        <v>0</v>
      </c>
      <c r="J56" s="282">
        <f t="shared" si="1"/>
        <v>0</v>
      </c>
    </row>
    <row r="57" spans="1:10">
      <c r="A57"/>
      <c r="B57"/>
      <c r="C57"/>
      <c r="D57" s="1722"/>
      <c r="E57" s="332" t="s">
        <v>823</v>
      </c>
      <c r="F57" s="279">
        <v>0</v>
      </c>
      <c r="G57" s="279">
        <v>0</v>
      </c>
      <c r="H57" s="279">
        <v>0</v>
      </c>
      <c r="I57" s="279">
        <v>0</v>
      </c>
      <c r="J57" s="281">
        <f t="shared" si="1"/>
        <v>0</v>
      </c>
    </row>
    <row r="58" spans="1:10">
      <c r="A58"/>
      <c r="B58"/>
      <c r="C58"/>
      <c r="D58" s="1723"/>
      <c r="E58" s="332" t="s">
        <v>822</v>
      </c>
      <c r="F58" s="279">
        <v>0</v>
      </c>
      <c r="G58" s="279">
        <v>0</v>
      </c>
      <c r="H58" s="279">
        <v>0</v>
      </c>
      <c r="I58" s="279">
        <v>0</v>
      </c>
      <c r="J58" s="281">
        <f t="shared" si="1"/>
        <v>0</v>
      </c>
    </row>
    <row r="59" spans="1:10">
      <c r="A59"/>
      <c r="B59"/>
      <c r="C59"/>
      <c r="D59"/>
      <c r="E59" s="269" t="s">
        <v>6</v>
      </c>
      <c r="F59" s="268">
        <f>SUM(F9+F16+F25+F29+F32+F37+F43+F46+F51+F54+F55)</f>
        <v>10</v>
      </c>
      <c r="G59" s="268">
        <f>SUM(G9+G16+G25+G29+G32+G37+G43+G46+G51+G54+G55)</f>
        <v>1</v>
      </c>
      <c r="H59" s="268">
        <f>SUM(H9+H16+H25+H29+H32+H37+H43+H46+H51+H54+H55)</f>
        <v>1</v>
      </c>
      <c r="I59" s="268">
        <f>SUM(I9+I16+I25+I29+I32+I37+I43+I46+I51+I54+I55)</f>
        <v>14</v>
      </c>
      <c r="J59" s="267">
        <f>SUM(J9+J16+J25+J29+J32+J37+J43+J46+J51+J54+J55)</f>
        <v>26</v>
      </c>
    </row>
    <row r="60" spans="1:10">
      <c r="A60"/>
      <c r="B60"/>
      <c r="C60"/>
      <c r="D60" s="507"/>
      <c r="E60" s="505" t="s">
        <v>821</v>
      </c>
      <c r="F60" s="1069"/>
      <c r="G60" s="1069"/>
      <c r="H60" s="1069"/>
      <c r="I60" s="1069"/>
      <c r="J60" s="1069"/>
    </row>
    <row r="61" spans="1:10">
      <c r="A61"/>
      <c r="B61"/>
      <c r="C61"/>
      <c r="D61" s="507"/>
      <c r="E61" s="1706" t="s">
        <v>820</v>
      </c>
      <c r="F61" s="1706"/>
      <c r="G61" s="1706"/>
      <c r="H61" s="1706"/>
      <c r="I61" s="1706"/>
      <c r="J61" s="1706"/>
    </row>
    <row r="62" spans="1:10">
      <c r="A62"/>
      <c r="B62"/>
      <c r="C62"/>
      <c r="D62"/>
      <c r="E62" s="1653" t="s">
        <v>819</v>
      </c>
      <c r="F62" s="1653"/>
      <c r="G62" s="1653"/>
      <c r="H62" s="1653"/>
      <c r="I62" s="1653"/>
      <c r="J62" s="1653"/>
    </row>
    <row r="63" spans="1:10">
      <c r="A63"/>
      <c r="B63"/>
      <c r="C63"/>
      <c r="D63" s="507"/>
      <c r="E63" s="1653" t="s">
        <v>818</v>
      </c>
      <c r="F63" s="1653"/>
      <c r="G63" s="1653"/>
      <c r="H63" s="1653"/>
      <c r="I63" s="1653"/>
      <c r="J63" s="1653"/>
    </row>
    <row r="64" spans="1:10">
      <c r="A64"/>
      <c r="B64"/>
      <c r="C64"/>
      <c r="D64" s="507"/>
      <c r="E64" s="1653" t="s">
        <v>817</v>
      </c>
      <c r="F64" s="1653"/>
      <c r="G64" s="1653"/>
      <c r="H64" s="1653"/>
      <c r="I64" s="1653"/>
      <c r="J64" s="1653"/>
    </row>
    <row r="65" spans="4:31">
      <c r="D65"/>
      <c r="E65" s="1653" t="s">
        <v>816</v>
      </c>
      <c r="F65" s="1653"/>
      <c r="G65" s="1653"/>
      <c r="H65" s="1653"/>
      <c r="I65" s="1653"/>
      <c r="J65" s="1653"/>
      <c r="K65"/>
      <c r="L65"/>
      <c r="M65"/>
      <c r="N65"/>
      <c r="O65"/>
      <c r="P65"/>
      <c r="Q65"/>
      <c r="R65"/>
      <c r="S65"/>
      <c r="T65"/>
      <c r="U65"/>
      <c r="V65"/>
      <c r="W65"/>
      <c r="X65"/>
      <c r="Y65"/>
      <c r="Z65"/>
      <c r="AA65"/>
      <c r="AB65"/>
      <c r="AC65"/>
      <c r="AD65"/>
      <c r="AE65"/>
    </row>
    <row r="66" spans="4:31">
      <c r="D66"/>
      <c r="E66"/>
      <c r="F66"/>
      <c r="G66"/>
      <c r="H66"/>
      <c r="I66"/>
      <c r="J66"/>
      <c r="K66"/>
      <c r="L66"/>
      <c r="M66"/>
      <c r="N66"/>
      <c r="O66"/>
      <c r="P66"/>
      <c r="Q66"/>
      <c r="R66"/>
      <c r="S66"/>
      <c r="T66"/>
      <c r="U66"/>
      <c r="V66"/>
      <c r="W66"/>
      <c r="X66"/>
      <c r="Y66"/>
      <c r="Z66"/>
      <c r="AA66"/>
      <c r="AB66"/>
      <c r="AC66"/>
      <c r="AD66"/>
      <c r="AE66"/>
    </row>
    <row r="67" spans="4:31">
      <c r="D67"/>
      <c r="E67"/>
      <c r="F67"/>
      <c r="G67"/>
      <c r="H67"/>
      <c r="I67"/>
      <c r="J67"/>
      <c r="K67"/>
      <c r="L67"/>
      <c r="M67"/>
      <c r="N67"/>
      <c r="O67"/>
      <c r="P67"/>
      <c r="Q67"/>
      <c r="R67"/>
      <c r="S67"/>
      <c r="T67"/>
      <c r="U67"/>
      <c r="V67"/>
      <c r="W67"/>
      <c r="X67"/>
      <c r="Y67"/>
      <c r="Z67"/>
      <c r="AA67"/>
      <c r="AB67"/>
      <c r="AC67"/>
      <c r="AD67"/>
      <c r="AE67"/>
    </row>
    <row r="68" spans="4:31">
      <c r="D68"/>
      <c r="E68"/>
      <c r="F68"/>
      <c r="G68"/>
      <c r="H68"/>
      <c r="I68"/>
      <c r="J68"/>
      <c r="K68"/>
      <c r="L68"/>
      <c r="M68"/>
      <c r="N68"/>
      <c r="O68"/>
      <c r="P68"/>
      <c r="Q68"/>
      <c r="R68"/>
      <c r="S68"/>
      <c r="T68"/>
      <c r="U68"/>
      <c r="V68"/>
      <c r="W68"/>
      <c r="X68"/>
      <c r="Y68"/>
      <c r="Z68"/>
      <c r="AA68"/>
      <c r="AB68"/>
      <c r="AC68"/>
      <c r="AD68"/>
      <c r="AE68"/>
    </row>
    <row r="69" spans="4:31">
      <c r="D69"/>
      <c r="E69"/>
      <c r="F69"/>
      <c r="G69"/>
      <c r="H69"/>
      <c r="I69"/>
      <c r="J69"/>
      <c r="K69"/>
      <c r="L69"/>
      <c r="M69"/>
      <c r="N69"/>
      <c r="O69"/>
      <c r="P69"/>
      <c r="Q69"/>
      <c r="R69"/>
      <c r="S69"/>
      <c r="T69"/>
      <c r="U69"/>
      <c r="V69"/>
      <c r="W69"/>
      <c r="X69"/>
      <c r="Y69"/>
      <c r="Z69"/>
      <c r="AA69"/>
      <c r="AB69"/>
      <c r="AC69"/>
      <c r="AD69"/>
      <c r="AE69"/>
    </row>
    <row r="70" spans="4:31">
      <c r="D70"/>
      <c r="E70"/>
      <c r="F70"/>
      <c r="G70"/>
      <c r="H70"/>
      <c r="I70"/>
      <c r="J70"/>
      <c r="K70"/>
      <c r="L70"/>
      <c r="M70"/>
      <c r="N70"/>
      <c r="O70"/>
      <c r="P70"/>
      <c r="Q70"/>
      <c r="R70"/>
      <c r="S70"/>
      <c r="T70"/>
      <c r="U70"/>
      <c r="V70"/>
      <c r="W70"/>
      <c r="X70"/>
      <c r="Y70"/>
      <c r="Z70"/>
      <c r="AA70"/>
      <c r="AB70"/>
      <c r="AC70"/>
      <c r="AD70"/>
      <c r="AE70"/>
    </row>
    <row r="71" spans="4:31">
      <c r="D71"/>
      <c r="E71"/>
      <c r="F71"/>
      <c r="G71"/>
      <c r="H71"/>
      <c r="I71"/>
      <c r="J71"/>
      <c r="K71"/>
      <c r="L71"/>
      <c r="M71"/>
      <c r="N71"/>
      <c r="O71"/>
      <c r="P71"/>
      <c r="Q71"/>
      <c r="R71"/>
      <c r="S71"/>
      <c r="T71"/>
      <c r="U71"/>
      <c r="V71"/>
      <c r="W71"/>
      <c r="X71"/>
      <c r="Y71"/>
      <c r="Z71"/>
      <c r="AA71"/>
      <c r="AB71"/>
      <c r="AC71"/>
      <c r="AD71"/>
      <c r="AE71"/>
    </row>
    <row r="72" spans="4:31">
      <c r="D72"/>
      <c r="E72"/>
      <c r="F72"/>
      <c r="G72"/>
      <c r="H72"/>
      <c r="I72"/>
      <c r="J72"/>
      <c r="K72"/>
      <c r="L72"/>
      <c r="M72"/>
      <c r="N72"/>
      <c r="O72"/>
      <c r="P72"/>
      <c r="Q72"/>
      <c r="R72"/>
      <c r="S72"/>
      <c r="T72"/>
      <c r="U72"/>
      <c r="V72"/>
      <c r="W72"/>
      <c r="X72"/>
      <c r="Y72"/>
      <c r="Z72"/>
      <c r="AA72"/>
      <c r="AB72"/>
      <c r="AC72"/>
      <c r="AD72"/>
      <c r="AE72"/>
    </row>
    <row r="73" spans="4:31">
      <c r="D73"/>
      <c r="E73"/>
      <c r="F73"/>
      <c r="G73"/>
      <c r="H73"/>
      <c r="I73"/>
      <c r="J73"/>
      <c r="K73"/>
      <c r="L73"/>
      <c r="M73"/>
      <c r="N73"/>
      <c r="O73"/>
      <c r="P73"/>
      <c r="Q73"/>
      <c r="R73"/>
      <c r="S73"/>
      <c r="T73"/>
      <c r="U73"/>
      <c r="V73"/>
      <c r="W73"/>
      <c r="X73"/>
      <c r="Y73"/>
      <c r="Z73"/>
      <c r="AA73"/>
      <c r="AB73"/>
      <c r="AC73"/>
      <c r="AD73"/>
      <c r="AE73"/>
    </row>
    <row r="74" spans="4:31">
      <c r="D74"/>
      <c r="E74"/>
      <c r="F74"/>
      <c r="G74"/>
      <c r="H74"/>
      <c r="I74"/>
      <c r="J74"/>
      <c r="K74"/>
      <c r="L74"/>
      <c r="M74"/>
      <c r="N74"/>
      <c r="O74"/>
      <c r="P74"/>
      <c r="Q74"/>
      <c r="R74"/>
      <c r="S74"/>
      <c r="T74"/>
      <c r="U74"/>
      <c r="V74"/>
      <c r="W74"/>
      <c r="X74"/>
      <c r="Y74"/>
      <c r="Z74"/>
      <c r="AA74"/>
      <c r="AB74"/>
      <c r="AC74"/>
      <c r="AD74"/>
      <c r="AE74"/>
    </row>
    <row r="75" spans="4:31">
      <c r="D75"/>
      <c r="E75"/>
      <c r="F75"/>
      <c r="G75"/>
      <c r="H75"/>
      <c r="I75"/>
      <c r="J75"/>
      <c r="K75"/>
      <c r="L75"/>
      <c r="M75"/>
      <c r="N75"/>
      <c r="O75"/>
      <c r="P75"/>
      <c r="Q75"/>
      <c r="R75"/>
      <c r="S75"/>
      <c r="T75"/>
      <c r="U75"/>
      <c r="V75"/>
      <c r="W75"/>
      <c r="X75"/>
      <c r="Y75"/>
      <c r="Z75"/>
      <c r="AA75"/>
      <c r="AB75"/>
      <c r="AC75"/>
      <c r="AD75"/>
      <c r="AE75"/>
    </row>
    <row r="76" spans="4:31">
      <c r="D76"/>
      <c r="E76"/>
      <c r="F76"/>
      <c r="G76"/>
      <c r="H76"/>
      <c r="I76"/>
      <c r="J76"/>
      <c r="K76"/>
      <c r="L76"/>
      <c r="M76"/>
      <c r="N76"/>
      <c r="O76"/>
      <c r="P76"/>
      <c r="Q76"/>
      <c r="R76"/>
      <c r="S76"/>
      <c r="T76"/>
      <c r="U76"/>
      <c r="V76"/>
      <c r="W76"/>
      <c r="X76"/>
      <c r="Y76"/>
      <c r="Z76"/>
      <c r="AA76"/>
      <c r="AB76"/>
      <c r="AC76"/>
      <c r="AD76"/>
      <c r="AE76"/>
    </row>
    <row r="77" spans="4:31">
      <c r="D77" s="62"/>
      <c r="F77" s="262"/>
      <c r="K77" s="62"/>
    </row>
    <row r="78" spans="4:31">
      <c r="D78" s="62"/>
      <c r="F78" s="262"/>
      <c r="K78" s="62"/>
    </row>
    <row r="79" spans="4:31">
      <c r="D79" s="62"/>
      <c r="F79" s="262"/>
      <c r="K79" s="62"/>
    </row>
    <row r="80" spans="4:31">
      <c r="D80" s="62"/>
      <c r="F80" s="262"/>
      <c r="K80" s="62"/>
    </row>
    <row r="81" spans="4:11">
      <c r="D81" s="62"/>
      <c r="F81" s="262"/>
      <c r="K81" s="62"/>
    </row>
    <row r="82" spans="4:11">
      <c r="D82" s="62"/>
      <c r="F82" s="262"/>
      <c r="K82" s="62"/>
    </row>
    <row r="83" spans="4:11">
      <c r="D83" s="62"/>
      <c r="F83" s="262"/>
      <c r="K83" s="62"/>
    </row>
    <row r="84" spans="4:11">
      <c r="D84" s="62"/>
      <c r="F84" s="262"/>
      <c r="K84" s="62"/>
    </row>
    <row r="85" spans="4:11">
      <c r="D85" s="62"/>
      <c r="F85" s="262"/>
      <c r="K85" s="62"/>
    </row>
    <row r="86" spans="4:11">
      <c r="D86" s="62"/>
      <c r="F86" s="262"/>
      <c r="K86" s="62"/>
    </row>
    <row r="87" spans="4:11">
      <c r="D87" s="62"/>
      <c r="F87" s="262"/>
      <c r="K87" s="62"/>
    </row>
    <row r="88" spans="4:11">
      <c r="D88" s="62"/>
      <c r="F88" s="262"/>
      <c r="K88" s="62"/>
    </row>
    <row r="89" spans="4:11">
      <c r="D89" s="62"/>
      <c r="F89" s="262"/>
      <c r="K89" s="62"/>
    </row>
    <row r="90" spans="4:11">
      <c r="D90" s="62"/>
      <c r="F90" s="262"/>
      <c r="K90" s="62"/>
    </row>
    <row r="91" spans="4:11">
      <c r="D91" s="62"/>
      <c r="F91" s="262"/>
      <c r="K91" s="62"/>
    </row>
    <row r="92" spans="4:11">
      <c r="D92" s="62"/>
      <c r="F92" s="262"/>
      <c r="K92" s="62"/>
    </row>
    <row r="93" spans="4:11">
      <c r="D93" s="62"/>
      <c r="F93" s="262"/>
      <c r="K93" s="62"/>
    </row>
    <row r="94" spans="4:11">
      <c r="D94" s="62"/>
      <c r="F94" s="262"/>
      <c r="K94" s="62"/>
    </row>
    <row r="95" spans="4:11">
      <c r="D95" s="62"/>
      <c r="F95" s="262"/>
      <c r="K95" s="62"/>
    </row>
    <row r="96" spans="4:11">
      <c r="D96" s="62"/>
      <c r="F96" s="262"/>
      <c r="K96" s="62"/>
    </row>
    <row r="97" spans="4:11">
      <c r="D97" s="62"/>
      <c r="F97" s="262"/>
      <c r="K97" s="62"/>
    </row>
    <row r="98" spans="4:11">
      <c r="D98" s="62"/>
      <c r="F98" s="262"/>
      <c r="K98" s="62"/>
    </row>
    <row r="99" spans="4:11">
      <c r="D99" s="62"/>
      <c r="F99" s="262"/>
      <c r="K99" s="62"/>
    </row>
    <row r="100" spans="4:11">
      <c r="D100" s="62"/>
      <c r="F100" s="262"/>
      <c r="K100" s="62"/>
    </row>
    <row r="101" spans="4:11">
      <c r="D101" s="62"/>
      <c r="F101" s="262"/>
      <c r="K101" s="62"/>
    </row>
    <row r="102" spans="4:11">
      <c r="D102" s="62"/>
      <c r="F102" s="262"/>
      <c r="K102" s="62"/>
    </row>
    <row r="103" spans="4:11">
      <c r="D103" s="62"/>
      <c r="F103" s="262"/>
      <c r="K103" s="62"/>
    </row>
    <row r="104" spans="4:11">
      <c r="D104" s="62"/>
      <c r="F104" s="262"/>
      <c r="K104" s="62"/>
    </row>
    <row r="105" spans="4:11">
      <c r="D105" s="62"/>
      <c r="F105" s="262"/>
      <c r="K105" s="62"/>
    </row>
    <row r="106" spans="4:11">
      <c r="D106" s="62"/>
      <c r="F106" s="262"/>
      <c r="K106" s="62"/>
    </row>
    <row r="107" spans="4:11">
      <c r="D107" s="62"/>
      <c r="F107" s="262"/>
      <c r="K107" s="62"/>
    </row>
    <row r="108" spans="4:11">
      <c r="D108" s="62"/>
      <c r="F108" s="262"/>
      <c r="K108" s="62"/>
    </row>
    <row r="109" spans="4:11">
      <c r="D109" s="62"/>
      <c r="F109" s="262"/>
      <c r="K109" s="62"/>
    </row>
    <row r="110" spans="4:11">
      <c r="D110" s="62"/>
      <c r="F110" s="262"/>
      <c r="K110" s="62"/>
    </row>
    <row r="111" spans="4:11">
      <c r="D111" s="62"/>
      <c r="F111" s="262"/>
      <c r="K111" s="62"/>
    </row>
    <row r="112" spans="4:11">
      <c r="D112" s="62"/>
      <c r="F112" s="262"/>
      <c r="K112" s="62"/>
    </row>
    <row r="113" spans="4:11">
      <c r="D113" s="62"/>
      <c r="F113" s="262"/>
      <c r="K113" s="62"/>
    </row>
    <row r="114" spans="4:11">
      <c r="D114" s="62"/>
      <c r="F114" s="262"/>
      <c r="K114" s="62"/>
    </row>
    <row r="115" spans="4:11">
      <c r="D115" s="62"/>
      <c r="F115" s="262"/>
      <c r="K115" s="62"/>
    </row>
    <row r="116" spans="4:11">
      <c r="D116" s="62"/>
      <c r="F116" s="262"/>
      <c r="K116" s="62"/>
    </row>
    <row r="117" spans="4:11">
      <c r="D117" s="62"/>
      <c r="F117" s="262"/>
      <c r="K117" s="62"/>
    </row>
    <row r="118" spans="4:11">
      <c r="D118" s="62"/>
      <c r="F118" s="262"/>
      <c r="K118" s="62"/>
    </row>
    <row r="119" spans="4:11">
      <c r="D119" s="62"/>
      <c r="F119" s="262"/>
      <c r="K119" s="62"/>
    </row>
    <row r="120" spans="4:11">
      <c r="D120" s="62"/>
      <c r="F120" s="262"/>
      <c r="K120" s="62"/>
    </row>
    <row r="121" spans="4:11">
      <c r="D121" s="62"/>
      <c r="F121" s="262"/>
      <c r="K121" s="62"/>
    </row>
    <row r="122" spans="4:11">
      <c r="D122" s="62"/>
      <c r="F122" s="262"/>
      <c r="K122" s="62"/>
    </row>
    <row r="123" spans="4:11">
      <c r="D123" s="62"/>
      <c r="F123" s="262"/>
      <c r="K123" s="62"/>
    </row>
    <row r="124" spans="4:11">
      <c r="D124" s="62"/>
      <c r="F124" s="262"/>
      <c r="K124" s="62"/>
    </row>
    <row r="125" spans="4:11">
      <c r="D125" s="62"/>
      <c r="F125" s="262"/>
      <c r="K125" s="62"/>
    </row>
    <row r="126" spans="4:11">
      <c r="D126" s="62"/>
      <c r="F126" s="262"/>
      <c r="K126" s="62"/>
    </row>
    <row r="127" spans="4:11">
      <c r="D127" s="62"/>
      <c r="F127" s="262"/>
      <c r="K127" s="62"/>
    </row>
    <row r="128" spans="4:11">
      <c r="D128" s="62"/>
      <c r="F128" s="262"/>
      <c r="K128" s="62"/>
    </row>
    <row r="129" spans="4:31">
      <c r="D129" s="62"/>
      <c r="F129" s="262"/>
      <c r="K129" s="62"/>
    </row>
    <row r="130" spans="4:31">
      <c r="D130" s="62"/>
      <c r="F130" s="262"/>
      <c r="K130" s="62"/>
    </row>
    <row r="131" spans="4:31">
      <c r="D131" s="62"/>
      <c r="F131" s="262"/>
      <c r="K131" s="62"/>
    </row>
    <row r="132" spans="4:31">
      <c r="D132"/>
      <c r="E132"/>
      <c r="F132"/>
      <c r="G132"/>
      <c r="H132"/>
      <c r="I132"/>
      <c r="J132"/>
      <c r="K132"/>
      <c r="L132"/>
      <c r="M132"/>
      <c r="N132"/>
      <c r="O132"/>
      <c r="P132"/>
      <c r="Q132"/>
      <c r="R132"/>
      <c r="S132"/>
      <c r="T132"/>
      <c r="U132"/>
      <c r="V132"/>
      <c r="W132"/>
      <c r="X132"/>
      <c r="Y132"/>
      <c r="Z132"/>
      <c r="AA132"/>
      <c r="AB132"/>
      <c r="AC132"/>
      <c r="AD132"/>
      <c r="AE132"/>
    </row>
    <row r="133" spans="4:31">
      <c r="D133"/>
      <c r="E133"/>
      <c r="F133"/>
      <c r="G133"/>
      <c r="H133"/>
      <c r="I133"/>
      <c r="J133"/>
      <c r="K133"/>
      <c r="L133"/>
      <c r="M133"/>
      <c r="N133"/>
      <c r="O133"/>
      <c r="P133"/>
      <c r="Q133"/>
      <c r="R133"/>
      <c r="S133"/>
      <c r="T133"/>
      <c r="U133"/>
      <c r="V133"/>
      <c r="W133"/>
      <c r="X133"/>
      <c r="Y133"/>
      <c r="Z133"/>
      <c r="AA133"/>
      <c r="AB133"/>
      <c r="AC133"/>
      <c r="AD133"/>
      <c r="AE133"/>
    </row>
    <row r="134" spans="4:31">
      <c r="D134"/>
      <c r="E134"/>
      <c r="F134"/>
      <c r="G134"/>
      <c r="H134"/>
      <c r="I134"/>
      <c r="J134"/>
      <c r="K134"/>
      <c r="L134"/>
      <c r="M134"/>
      <c r="N134"/>
      <c r="O134"/>
      <c r="P134"/>
      <c r="Q134"/>
      <c r="R134"/>
      <c r="S134"/>
      <c r="T134"/>
      <c r="U134"/>
      <c r="V134"/>
      <c r="W134"/>
      <c r="X134"/>
      <c r="Y134"/>
      <c r="Z134"/>
      <c r="AA134"/>
      <c r="AB134"/>
      <c r="AC134"/>
      <c r="AD134"/>
      <c r="AE134"/>
    </row>
    <row r="135" spans="4:31">
      <c r="D135"/>
      <c r="E135"/>
      <c r="F135"/>
      <c r="G135"/>
      <c r="H135"/>
      <c r="I135"/>
      <c r="J135"/>
      <c r="K135"/>
      <c r="L135"/>
      <c r="M135"/>
      <c r="N135"/>
      <c r="O135"/>
      <c r="P135"/>
      <c r="Q135"/>
      <c r="R135"/>
      <c r="S135"/>
      <c r="T135"/>
      <c r="U135"/>
      <c r="V135"/>
      <c r="W135"/>
      <c r="X135"/>
      <c r="Y135"/>
      <c r="Z135"/>
      <c r="AA135"/>
      <c r="AB135"/>
      <c r="AC135"/>
      <c r="AD135"/>
      <c r="AE135"/>
    </row>
    <row r="136" spans="4:31">
      <c r="D136"/>
      <c r="E136" s="98"/>
      <c r="F136" s="263"/>
      <c r="G136" s="263"/>
      <c r="H136" s="264"/>
      <c r="I136" s="263"/>
      <c r="J136" s="263"/>
      <c r="K136"/>
      <c r="L136"/>
      <c r="M136"/>
      <c r="N136"/>
      <c r="O136"/>
      <c r="P136"/>
      <c r="Q136"/>
      <c r="R136"/>
      <c r="S136"/>
      <c r="T136"/>
      <c r="U136"/>
      <c r="V136"/>
      <c r="W136"/>
      <c r="X136"/>
      <c r="Y136"/>
      <c r="Z136"/>
      <c r="AA136"/>
      <c r="AB136"/>
      <c r="AC136"/>
      <c r="AD136"/>
      <c r="AE136"/>
    </row>
    <row r="137" spans="4:31">
      <c r="D137"/>
      <c r="E137"/>
      <c r="F137"/>
      <c r="G137"/>
      <c r="H137"/>
      <c r="I137"/>
      <c r="J137"/>
      <c r="K137"/>
      <c r="L137"/>
      <c r="M137"/>
      <c r="N137"/>
      <c r="O137"/>
      <c r="P137"/>
      <c r="Q137"/>
      <c r="R137"/>
      <c r="S137"/>
      <c r="T137"/>
      <c r="U137"/>
      <c r="V137"/>
      <c r="W137"/>
      <c r="X137"/>
      <c r="Y137"/>
      <c r="Z137"/>
      <c r="AA137"/>
      <c r="AB137"/>
      <c r="AC137"/>
      <c r="AD137"/>
      <c r="AE137"/>
    </row>
    <row r="138" spans="4:31">
      <c r="D138"/>
      <c r="E138"/>
      <c r="F138"/>
      <c r="G138"/>
      <c r="H138"/>
      <c r="I138"/>
      <c r="J138"/>
      <c r="K138"/>
      <c r="L138"/>
      <c r="M138"/>
      <c r="N138"/>
      <c r="O138"/>
      <c r="P138"/>
      <c r="Q138"/>
      <c r="R138"/>
      <c r="S138"/>
      <c r="T138"/>
      <c r="U138"/>
      <c r="V138"/>
      <c r="W138"/>
      <c r="X138"/>
      <c r="Y138"/>
      <c r="Z138"/>
      <c r="AA138"/>
      <c r="AB138"/>
      <c r="AC138"/>
      <c r="AD138"/>
      <c r="AE138"/>
    </row>
    <row r="139" spans="4:31">
      <c r="D139"/>
      <c r="E139"/>
      <c r="F139"/>
      <c r="G139"/>
      <c r="H139"/>
      <c r="I139"/>
      <c r="J139"/>
      <c r="K139"/>
      <c r="L139"/>
      <c r="M139"/>
      <c r="N139"/>
      <c r="O139"/>
      <c r="P139"/>
      <c r="Q139"/>
      <c r="R139"/>
      <c r="S139"/>
      <c r="T139"/>
      <c r="U139"/>
      <c r="V139"/>
      <c r="W139"/>
      <c r="X139"/>
      <c r="Y139"/>
      <c r="Z139"/>
      <c r="AA139"/>
      <c r="AB139"/>
      <c r="AC139"/>
      <c r="AD139"/>
      <c r="AE139"/>
    </row>
    <row r="140" spans="4:31">
      <c r="D140"/>
      <c r="E140"/>
      <c r="F140"/>
      <c r="G140"/>
      <c r="H140"/>
      <c r="I140"/>
      <c r="J140"/>
      <c r="K140"/>
      <c r="L140"/>
      <c r="M140"/>
      <c r="N140"/>
      <c r="O140"/>
      <c r="P140"/>
      <c r="Q140"/>
      <c r="R140"/>
      <c r="S140"/>
      <c r="T140"/>
      <c r="U140"/>
      <c r="V140"/>
      <c r="W140"/>
      <c r="X140"/>
      <c r="Y140"/>
      <c r="Z140"/>
      <c r="AA140"/>
      <c r="AB140"/>
      <c r="AC140"/>
      <c r="AD140"/>
      <c r="AE140"/>
    </row>
    <row r="141" spans="4:31">
      <c r="D141"/>
      <c r="E141"/>
      <c r="F141"/>
      <c r="G141"/>
      <c r="H141"/>
      <c r="I141"/>
      <c r="J141"/>
      <c r="K141"/>
      <c r="L141"/>
      <c r="M141"/>
      <c r="N141"/>
      <c r="O141"/>
      <c r="P141"/>
      <c r="Q141"/>
      <c r="R141"/>
      <c r="S141"/>
      <c r="T141"/>
      <c r="U141"/>
      <c r="V141"/>
      <c r="W141"/>
      <c r="X141"/>
      <c r="Y141"/>
      <c r="Z141"/>
      <c r="AA141"/>
      <c r="AB141"/>
      <c r="AC141"/>
      <c r="AD141"/>
      <c r="AE141"/>
    </row>
    <row r="142" spans="4:31">
      <c r="D142"/>
      <c r="E142"/>
      <c r="F142"/>
      <c r="G142"/>
      <c r="H142"/>
      <c r="I142"/>
      <c r="J142"/>
      <c r="K142"/>
      <c r="L142"/>
      <c r="M142"/>
      <c r="N142"/>
      <c r="O142"/>
      <c r="P142"/>
      <c r="Q142"/>
      <c r="R142"/>
      <c r="S142"/>
      <c r="T142"/>
      <c r="U142"/>
      <c r="V142"/>
      <c r="W142"/>
      <c r="X142"/>
      <c r="Y142"/>
      <c r="Z142"/>
      <c r="AA142"/>
      <c r="AB142"/>
      <c r="AC142"/>
      <c r="AD142"/>
      <c r="AE142"/>
    </row>
    <row r="143" spans="4:31">
      <c r="D143"/>
      <c r="E143"/>
      <c r="F143"/>
      <c r="G143"/>
      <c r="H143"/>
      <c r="I143"/>
      <c r="J143"/>
      <c r="K143"/>
      <c r="L143"/>
      <c r="M143"/>
      <c r="N143"/>
      <c r="O143"/>
      <c r="P143"/>
      <c r="Q143"/>
      <c r="R143"/>
      <c r="S143"/>
      <c r="T143"/>
      <c r="U143"/>
      <c r="V143"/>
      <c r="W143"/>
      <c r="X143"/>
      <c r="Y143"/>
      <c r="Z143"/>
      <c r="AA143"/>
      <c r="AB143"/>
      <c r="AC143"/>
      <c r="AD143"/>
      <c r="AE143"/>
    </row>
    <row r="144" spans="4:31">
      <c r="D144"/>
      <c r="E144"/>
      <c r="F144"/>
      <c r="G144"/>
      <c r="H144"/>
      <c r="I144"/>
      <c r="J144"/>
      <c r="K144"/>
      <c r="L144"/>
      <c r="M144"/>
      <c r="N144"/>
      <c r="O144"/>
      <c r="P144"/>
      <c r="Q144"/>
      <c r="R144"/>
      <c r="S144"/>
      <c r="T144"/>
      <c r="U144"/>
      <c r="V144"/>
      <c r="W144"/>
      <c r="X144"/>
      <c r="Y144"/>
      <c r="Z144"/>
      <c r="AA144"/>
      <c r="AB144"/>
      <c r="AC144"/>
      <c r="AD144"/>
      <c r="AE144"/>
    </row>
    <row r="145" spans="4:31">
      <c r="D145"/>
      <c r="E145"/>
      <c r="F145"/>
      <c r="G145"/>
      <c r="H145"/>
      <c r="I145"/>
      <c r="J145"/>
      <c r="K145"/>
      <c r="L145"/>
      <c r="M145"/>
      <c r="N145"/>
      <c r="O145"/>
      <c r="P145"/>
      <c r="Q145"/>
      <c r="R145"/>
      <c r="S145"/>
      <c r="T145"/>
      <c r="U145"/>
      <c r="V145"/>
      <c r="W145"/>
      <c r="X145"/>
      <c r="Y145"/>
      <c r="Z145"/>
      <c r="AA145"/>
      <c r="AB145"/>
      <c r="AC145"/>
      <c r="AD145"/>
      <c r="AE145"/>
    </row>
    <row r="146" spans="4:31">
      <c r="D146"/>
      <c r="E146"/>
      <c r="F146"/>
      <c r="G146"/>
      <c r="H146"/>
      <c r="I146"/>
      <c r="J146"/>
      <c r="K146"/>
      <c r="L146"/>
      <c r="M146"/>
      <c r="N146"/>
      <c r="O146"/>
      <c r="P146"/>
      <c r="Q146"/>
      <c r="R146"/>
      <c r="S146"/>
      <c r="T146"/>
      <c r="U146"/>
      <c r="V146"/>
      <c r="W146"/>
      <c r="X146"/>
      <c r="Y146"/>
      <c r="Z146"/>
      <c r="AA146"/>
      <c r="AB146"/>
      <c r="AC146"/>
      <c r="AD146"/>
      <c r="AE146"/>
    </row>
    <row r="147" spans="4:31">
      <c r="D147"/>
      <c r="E147"/>
      <c r="F147"/>
      <c r="G147"/>
      <c r="H147"/>
      <c r="I147"/>
      <c r="J147"/>
      <c r="K147"/>
      <c r="L147"/>
      <c r="M147"/>
      <c r="N147"/>
      <c r="O147"/>
      <c r="P147"/>
      <c r="Q147"/>
      <c r="R147"/>
      <c r="S147"/>
      <c r="T147"/>
      <c r="U147"/>
      <c r="V147"/>
      <c r="W147"/>
      <c r="X147"/>
      <c r="Y147"/>
      <c r="Z147"/>
      <c r="AA147"/>
      <c r="AB147"/>
      <c r="AC147"/>
      <c r="AD147"/>
      <c r="AE147"/>
    </row>
    <row r="148" spans="4:31">
      <c r="D148" s="62"/>
      <c r="F148" s="262"/>
      <c r="K148" s="62"/>
    </row>
    <row r="149" spans="4:31">
      <c r="D149" s="62"/>
      <c r="F149" s="262"/>
      <c r="K149" s="62"/>
    </row>
    <row r="150" spans="4:31">
      <c r="D150" s="62"/>
      <c r="F150" s="262"/>
      <c r="K150" s="62"/>
    </row>
    <row r="151" spans="4:31">
      <c r="D151" s="62"/>
      <c r="F151" s="262"/>
      <c r="K151" s="62"/>
    </row>
    <row r="152" spans="4:31">
      <c r="D152" s="62"/>
      <c r="F152" s="262"/>
      <c r="K152" s="62"/>
    </row>
    <row r="153" spans="4:31">
      <c r="D153" s="62"/>
      <c r="F153" s="262"/>
      <c r="K153" s="62"/>
    </row>
    <row r="154" spans="4:31">
      <c r="D154" s="62"/>
      <c r="F154" s="262"/>
      <c r="K154" s="62"/>
    </row>
    <row r="155" spans="4:31">
      <c r="D155" s="62"/>
      <c r="F155" s="262"/>
      <c r="K155" s="62"/>
    </row>
    <row r="156" spans="4:31">
      <c r="D156" s="62"/>
      <c r="F156" s="262"/>
      <c r="K156" s="62"/>
    </row>
    <row r="157" spans="4:31">
      <c r="D157" s="62"/>
      <c r="F157" s="262"/>
      <c r="K157" s="62"/>
    </row>
    <row r="158" spans="4:31">
      <c r="D158" s="62"/>
      <c r="F158" s="262"/>
      <c r="K158" s="62"/>
    </row>
    <row r="159" spans="4:31">
      <c r="D159" s="62"/>
      <c r="F159" s="262"/>
      <c r="K159" s="62"/>
    </row>
    <row r="160" spans="4:31">
      <c r="D160" s="62"/>
      <c r="F160" s="262"/>
      <c r="K160" s="62"/>
    </row>
    <row r="161" spans="4:11">
      <c r="D161" s="62"/>
      <c r="F161" s="262"/>
      <c r="K161" s="62"/>
    </row>
    <row r="162" spans="4:11">
      <c r="D162" s="62"/>
      <c r="F162" s="262"/>
      <c r="K162" s="62"/>
    </row>
    <row r="163" spans="4:11">
      <c r="D163" s="62"/>
      <c r="F163" s="262"/>
      <c r="K163" s="62"/>
    </row>
    <row r="164" spans="4:11">
      <c r="D164" s="62"/>
      <c r="F164" s="262"/>
      <c r="K164" s="62"/>
    </row>
    <row r="165" spans="4:11">
      <c r="D165" s="62"/>
      <c r="F165" s="262"/>
      <c r="K165" s="62"/>
    </row>
    <row r="166" spans="4:11">
      <c r="D166" s="62"/>
      <c r="F166" s="262"/>
      <c r="K166" s="62"/>
    </row>
    <row r="167" spans="4:11">
      <c r="D167" s="62"/>
      <c r="F167" s="262"/>
      <c r="K167" s="62"/>
    </row>
    <row r="168" spans="4:11">
      <c r="D168" s="62"/>
      <c r="F168" s="262"/>
      <c r="K168" s="62"/>
    </row>
    <row r="169" spans="4:11">
      <c r="D169" s="62"/>
      <c r="F169" s="262"/>
      <c r="K169" s="62"/>
    </row>
    <row r="170" spans="4:11">
      <c r="D170" s="62"/>
      <c r="F170" s="262"/>
      <c r="K170" s="62"/>
    </row>
    <row r="171" spans="4:11">
      <c r="D171" s="62"/>
      <c r="F171" s="262"/>
      <c r="K171" s="62"/>
    </row>
    <row r="172" spans="4:11">
      <c r="D172" s="62"/>
      <c r="F172" s="262"/>
      <c r="K172" s="62"/>
    </row>
    <row r="173" spans="4:11">
      <c r="D173" s="62"/>
      <c r="F173" s="262"/>
      <c r="K173" s="62"/>
    </row>
    <row r="174" spans="4:11">
      <c r="D174" s="62"/>
      <c r="F174" s="262"/>
      <c r="K174" s="62"/>
    </row>
    <row r="175" spans="4:11">
      <c r="D175" s="62"/>
      <c r="F175" s="262"/>
      <c r="K175" s="62"/>
    </row>
    <row r="176" spans="4:11">
      <c r="D176" s="62"/>
      <c r="F176" s="262"/>
      <c r="K176" s="62"/>
    </row>
    <row r="177" spans="4:11">
      <c r="D177" s="62"/>
      <c r="F177" s="262"/>
      <c r="K177" s="62"/>
    </row>
    <row r="178" spans="4:11">
      <c r="D178" s="62"/>
      <c r="F178" s="262"/>
      <c r="K178" s="62"/>
    </row>
    <row r="179" spans="4:11">
      <c r="D179" s="62"/>
      <c r="F179" s="262"/>
      <c r="K179" s="62"/>
    </row>
    <row r="180" spans="4:11">
      <c r="D180" s="62"/>
      <c r="F180" s="262"/>
      <c r="K180" s="62"/>
    </row>
    <row r="181" spans="4:11">
      <c r="D181" s="62"/>
      <c r="F181" s="262"/>
      <c r="K181" s="62"/>
    </row>
    <row r="182" spans="4:11">
      <c r="D182" s="62"/>
      <c r="F182" s="262"/>
      <c r="K182" s="62"/>
    </row>
    <row r="183" spans="4:11">
      <c r="D183" s="62"/>
      <c r="F183" s="262"/>
      <c r="K183" s="62"/>
    </row>
    <row r="184" spans="4:11">
      <c r="D184" s="62"/>
      <c r="F184" s="262"/>
      <c r="K184" s="62"/>
    </row>
    <row r="185" spans="4:11">
      <c r="D185" s="62"/>
      <c r="F185" s="262"/>
      <c r="K185" s="62"/>
    </row>
    <row r="186" spans="4:11">
      <c r="D186" s="62"/>
      <c r="F186" s="262"/>
      <c r="K186" s="62"/>
    </row>
    <row r="187" spans="4:11">
      <c r="D187" s="62"/>
      <c r="F187" s="262"/>
      <c r="K187" s="62"/>
    </row>
    <row r="188" spans="4:11">
      <c r="D188" s="62"/>
      <c r="F188" s="262"/>
      <c r="K188" s="62"/>
    </row>
    <row r="189" spans="4:11">
      <c r="D189" s="62"/>
      <c r="F189" s="262"/>
      <c r="K189" s="62"/>
    </row>
    <row r="190" spans="4:11">
      <c r="D190" s="62"/>
      <c r="F190" s="262"/>
      <c r="K190" s="62"/>
    </row>
    <row r="191" spans="4:11">
      <c r="D191" s="62"/>
      <c r="F191" s="262"/>
      <c r="K191" s="62"/>
    </row>
    <row r="192" spans="4:11">
      <c r="D192" s="62"/>
      <c r="F192" s="262"/>
      <c r="K192" s="62"/>
    </row>
    <row r="193" spans="4:11">
      <c r="D193" s="62"/>
      <c r="F193" s="262"/>
      <c r="K193" s="62"/>
    </row>
    <row r="194" spans="4:11">
      <c r="D194" s="62"/>
      <c r="F194" s="262"/>
      <c r="K194" s="62"/>
    </row>
    <row r="195" spans="4:11">
      <c r="D195" s="62"/>
      <c r="F195" s="262"/>
      <c r="K195" s="62"/>
    </row>
    <row r="196" spans="4:11">
      <c r="D196" s="62"/>
      <c r="F196" s="262"/>
      <c r="K196" s="62"/>
    </row>
    <row r="197" spans="4:11">
      <c r="D197" s="62"/>
      <c r="F197" s="262"/>
      <c r="K197" s="62"/>
    </row>
    <row r="198" spans="4:11">
      <c r="D198" s="62"/>
      <c r="F198" s="262"/>
      <c r="K198" s="62"/>
    </row>
    <row r="199" spans="4:11">
      <c r="D199" s="62"/>
      <c r="F199" s="262"/>
      <c r="K199" s="62"/>
    </row>
    <row r="200" spans="4:11">
      <c r="D200" s="62"/>
      <c r="F200" s="262"/>
      <c r="K200" s="62"/>
    </row>
    <row r="201" spans="4:11">
      <c r="D201" s="62"/>
      <c r="F201" s="262"/>
      <c r="K201" s="62"/>
    </row>
    <row r="202" spans="4:11">
      <c r="D202" s="62"/>
      <c r="F202" s="262"/>
      <c r="K202" s="62"/>
    </row>
    <row r="203" spans="4:11">
      <c r="D203" s="62"/>
      <c r="F203" s="262"/>
      <c r="K203" s="62"/>
    </row>
    <row r="204" spans="4:11">
      <c r="D204" s="62"/>
      <c r="F204" s="262"/>
      <c r="K204" s="62"/>
    </row>
    <row r="205" spans="4:11">
      <c r="D205" s="62"/>
      <c r="F205" s="262"/>
      <c r="K205" s="62"/>
    </row>
    <row r="206" spans="4:11">
      <c r="D206" s="62"/>
      <c r="F206" s="262"/>
      <c r="K206" s="62"/>
    </row>
    <row r="207" spans="4:11">
      <c r="D207" s="62"/>
      <c r="F207" s="262"/>
      <c r="K207" s="62"/>
    </row>
    <row r="208" spans="4:11">
      <c r="D208" s="62"/>
      <c r="F208" s="262"/>
      <c r="K208" s="62"/>
    </row>
    <row r="209" spans="4:11">
      <c r="D209" s="62"/>
      <c r="F209" s="262"/>
      <c r="K209" s="62"/>
    </row>
    <row r="210" spans="4:11">
      <c r="D210" s="62"/>
      <c r="F210" s="262"/>
      <c r="K210" s="62"/>
    </row>
    <row r="211" spans="4:11">
      <c r="D211" s="62"/>
      <c r="F211" s="262"/>
      <c r="K211" s="62"/>
    </row>
    <row r="212" spans="4:11">
      <c r="D212" s="62"/>
      <c r="F212" s="262"/>
      <c r="K212" s="62"/>
    </row>
    <row r="213" spans="4:11">
      <c r="D213" s="62"/>
      <c r="F213" s="262"/>
      <c r="K213" s="62"/>
    </row>
    <row r="214" spans="4:11">
      <c r="D214" s="62"/>
      <c r="F214" s="262"/>
      <c r="K214" s="62"/>
    </row>
    <row r="215" spans="4:11">
      <c r="D215" s="62"/>
      <c r="F215" s="262"/>
      <c r="K215" s="62"/>
    </row>
    <row r="216" spans="4:11">
      <c r="D216" s="62"/>
      <c r="F216" s="262"/>
      <c r="K216" s="62"/>
    </row>
    <row r="217" spans="4:11">
      <c r="D217" s="62"/>
      <c r="F217" s="262"/>
      <c r="K217" s="62"/>
    </row>
    <row r="218" spans="4:11">
      <c r="D218" s="62"/>
      <c r="F218" s="262"/>
      <c r="K218" s="62"/>
    </row>
    <row r="219" spans="4:11">
      <c r="D219" s="62"/>
      <c r="F219" s="262"/>
      <c r="K219" s="62"/>
    </row>
    <row r="220" spans="4:11">
      <c r="D220" s="62"/>
      <c r="F220" s="262"/>
      <c r="K220" s="62"/>
    </row>
    <row r="221" spans="4:11">
      <c r="D221" s="62"/>
      <c r="F221" s="262"/>
      <c r="K221" s="62"/>
    </row>
    <row r="222" spans="4:11">
      <c r="D222" s="62"/>
      <c r="F222" s="262"/>
      <c r="K222" s="62"/>
    </row>
    <row r="223" spans="4:11">
      <c r="D223" s="62"/>
      <c r="F223" s="262"/>
      <c r="K223" s="62"/>
    </row>
    <row r="224" spans="4:11">
      <c r="D224" s="62"/>
      <c r="F224" s="262"/>
      <c r="K224" s="62"/>
    </row>
    <row r="225" spans="4:11">
      <c r="D225" s="62"/>
      <c r="F225" s="262"/>
      <c r="K225" s="62"/>
    </row>
    <row r="226" spans="4:11">
      <c r="D226" s="62"/>
      <c r="F226" s="262"/>
      <c r="K226" s="62"/>
    </row>
    <row r="227" spans="4:11">
      <c r="D227" s="62"/>
      <c r="F227" s="262"/>
      <c r="K227" s="62"/>
    </row>
    <row r="228" spans="4:11">
      <c r="D228" s="62"/>
      <c r="F228" s="262"/>
      <c r="K228" s="62"/>
    </row>
    <row r="229" spans="4:11">
      <c r="D229" s="62"/>
      <c r="F229" s="262"/>
      <c r="K229" s="62"/>
    </row>
    <row r="230" spans="4:11">
      <c r="D230" s="62"/>
      <c r="F230" s="262"/>
      <c r="K230" s="62"/>
    </row>
    <row r="231" spans="4:11">
      <c r="D231" s="62"/>
      <c r="F231" s="262"/>
      <c r="K231" s="62"/>
    </row>
    <row r="232" spans="4:11">
      <c r="D232" s="62"/>
      <c r="F232" s="262"/>
      <c r="K232" s="62"/>
    </row>
    <row r="233" spans="4:11">
      <c r="D233" s="62"/>
      <c r="F233" s="262"/>
      <c r="K233" s="62"/>
    </row>
    <row r="234" spans="4:11">
      <c r="D234" s="62"/>
      <c r="F234" s="262"/>
      <c r="K234" s="62"/>
    </row>
    <row r="235" spans="4:11">
      <c r="D235" s="62"/>
      <c r="F235" s="262"/>
      <c r="K235" s="62"/>
    </row>
    <row r="236" spans="4:11">
      <c r="D236" s="62"/>
      <c r="F236" s="262"/>
      <c r="K236" s="62"/>
    </row>
    <row r="237" spans="4:11">
      <c r="D237" s="62"/>
      <c r="F237" s="262"/>
      <c r="K237" s="62"/>
    </row>
    <row r="238" spans="4:11">
      <c r="D238" s="62"/>
      <c r="F238" s="262"/>
      <c r="K238" s="62"/>
    </row>
    <row r="239" spans="4:11">
      <c r="D239" s="62"/>
      <c r="F239" s="262"/>
      <c r="K239" s="62"/>
    </row>
    <row r="240" spans="4:11">
      <c r="D240" s="62"/>
      <c r="F240" s="262"/>
      <c r="K240" s="62"/>
    </row>
    <row r="241" spans="4:11">
      <c r="D241" s="62"/>
      <c r="F241" s="262"/>
      <c r="K241" s="62"/>
    </row>
    <row r="242" spans="4:11">
      <c r="D242" s="62"/>
      <c r="F242" s="262"/>
      <c r="K242" s="62"/>
    </row>
    <row r="243" spans="4:11">
      <c r="D243" s="62"/>
      <c r="F243" s="262"/>
      <c r="K243" s="62"/>
    </row>
    <row r="244" spans="4:11">
      <c r="D244" s="62"/>
      <c r="F244" s="262"/>
      <c r="K244" s="62"/>
    </row>
    <row r="245" spans="4:11">
      <c r="D245" s="62"/>
      <c r="F245" s="262"/>
      <c r="K245" s="62"/>
    </row>
    <row r="246" spans="4:11">
      <c r="D246" s="62"/>
      <c r="F246" s="262"/>
      <c r="K246" s="62"/>
    </row>
    <row r="247" spans="4:11">
      <c r="D247" s="62"/>
      <c r="F247" s="262"/>
      <c r="K247" s="62"/>
    </row>
    <row r="248" spans="4:11">
      <c r="D248" s="62"/>
      <c r="F248" s="262"/>
      <c r="K248" s="62"/>
    </row>
    <row r="249" spans="4:11">
      <c r="D249" s="62"/>
      <c r="F249" s="262"/>
      <c r="K249" s="62"/>
    </row>
    <row r="250" spans="4:11">
      <c r="D250" s="62"/>
      <c r="F250" s="262"/>
      <c r="K250" s="62"/>
    </row>
    <row r="251" spans="4:11">
      <c r="D251" s="62"/>
      <c r="F251" s="262"/>
      <c r="K251" s="62"/>
    </row>
    <row r="252" spans="4:11">
      <c r="D252" s="62"/>
      <c r="F252" s="262"/>
      <c r="K252" s="62"/>
    </row>
    <row r="253" spans="4:11">
      <c r="D253" s="62"/>
      <c r="F253" s="262"/>
      <c r="K253" s="62"/>
    </row>
    <row r="254" spans="4:11">
      <c r="D254" s="62"/>
      <c r="F254" s="262"/>
      <c r="K254" s="62"/>
    </row>
    <row r="255" spans="4:11">
      <c r="D255" s="62"/>
      <c r="F255" s="262"/>
      <c r="K255" s="62"/>
    </row>
    <row r="256" spans="4:11">
      <c r="D256" s="62"/>
      <c r="F256" s="262"/>
      <c r="K256" s="62"/>
    </row>
    <row r="257" spans="4:11">
      <c r="D257" s="62"/>
      <c r="F257" s="262"/>
      <c r="K257" s="62"/>
    </row>
    <row r="258" spans="4:11">
      <c r="D258" s="62"/>
      <c r="F258" s="262"/>
      <c r="K258" s="62"/>
    </row>
    <row r="259" spans="4:11">
      <c r="D259" s="62"/>
      <c r="F259" s="262"/>
      <c r="K259" s="62"/>
    </row>
    <row r="260" spans="4:11">
      <c r="D260" s="62"/>
      <c r="F260" s="262"/>
      <c r="K260" s="62"/>
    </row>
    <row r="261" spans="4:11">
      <c r="D261" s="62"/>
      <c r="F261" s="262"/>
      <c r="K261" s="62"/>
    </row>
    <row r="262" spans="4:11">
      <c r="D262" s="62"/>
      <c r="F262" s="262"/>
      <c r="K262" s="62"/>
    </row>
    <row r="263" spans="4:11">
      <c r="D263" s="62"/>
      <c r="F263" s="262"/>
      <c r="K263" s="62"/>
    </row>
    <row r="264" spans="4:11">
      <c r="D264" s="62"/>
      <c r="F264" s="262"/>
      <c r="K264" s="62"/>
    </row>
    <row r="265" spans="4:11">
      <c r="D265" s="62"/>
      <c r="F265" s="262"/>
      <c r="K265" s="62"/>
    </row>
    <row r="266" spans="4:11">
      <c r="D266" s="62"/>
      <c r="F266" s="262"/>
      <c r="K266" s="62"/>
    </row>
    <row r="267" spans="4:11">
      <c r="D267" s="62"/>
      <c r="F267" s="262"/>
      <c r="K267" s="62"/>
    </row>
    <row r="268" spans="4:11">
      <c r="D268" s="62"/>
      <c r="F268" s="262"/>
      <c r="K268" s="62"/>
    </row>
    <row r="269" spans="4:11">
      <c r="D269" s="62"/>
      <c r="F269" s="262"/>
      <c r="K269" s="62"/>
    </row>
    <row r="270" spans="4:11">
      <c r="D270" s="62"/>
      <c r="F270" s="262"/>
      <c r="K270" s="62"/>
    </row>
    <row r="271" spans="4:11">
      <c r="D271" s="62"/>
      <c r="F271" s="262"/>
      <c r="K271" s="62"/>
    </row>
    <row r="272" spans="4:11">
      <c r="D272" s="62"/>
      <c r="F272" s="262"/>
      <c r="K272" s="62"/>
    </row>
    <row r="273" spans="4:11">
      <c r="D273" s="62"/>
      <c r="F273" s="262"/>
      <c r="K273" s="62"/>
    </row>
    <row r="274" spans="4:11">
      <c r="D274" s="62"/>
      <c r="F274" s="262"/>
      <c r="K274" s="62"/>
    </row>
    <row r="275" spans="4:11">
      <c r="D275" s="62"/>
      <c r="F275" s="262"/>
      <c r="K275" s="62"/>
    </row>
    <row r="276" spans="4:11">
      <c r="D276" s="62"/>
      <c r="F276" s="262"/>
      <c r="K276" s="62"/>
    </row>
    <row r="277" spans="4:11">
      <c r="D277" s="62"/>
      <c r="F277" s="262"/>
      <c r="K277" s="62"/>
    </row>
    <row r="278" spans="4:11">
      <c r="D278" s="62"/>
      <c r="F278" s="262"/>
      <c r="K278" s="62"/>
    </row>
    <row r="279" spans="4:11">
      <c r="D279" s="62"/>
      <c r="F279" s="262"/>
      <c r="K279" s="62"/>
    </row>
    <row r="280" spans="4:11">
      <c r="D280" s="62"/>
      <c r="F280" s="262"/>
      <c r="K280" s="62"/>
    </row>
    <row r="281" spans="4:11">
      <c r="D281" s="62"/>
      <c r="F281" s="262"/>
      <c r="K281" s="62"/>
    </row>
    <row r="282" spans="4:11">
      <c r="D282" s="62"/>
      <c r="F282" s="262"/>
      <c r="K282" s="62"/>
    </row>
    <row r="283" spans="4:11">
      <c r="D283" s="62"/>
      <c r="F283" s="262"/>
      <c r="K283" s="62"/>
    </row>
    <row r="284" spans="4:11">
      <c r="D284" s="62"/>
      <c r="F284" s="262"/>
      <c r="K284" s="62"/>
    </row>
    <row r="285" spans="4:11">
      <c r="D285" s="62"/>
      <c r="F285" s="262"/>
      <c r="K285" s="62"/>
    </row>
    <row r="286" spans="4:11">
      <c r="D286" s="62"/>
      <c r="F286" s="262"/>
      <c r="K286" s="62"/>
    </row>
    <row r="287" spans="4:11">
      <c r="D287" s="62"/>
      <c r="F287" s="262"/>
      <c r="K287" s="62"/>
    </row>
    <row r="288" spans="4:11">
      <c r="D288" s="62"/>
      <c r="F288" s="262"/>
      <c r="K288" s="62"/>
    </row>
    <row r="289" spans="4:11">
      <c r="D289" s="62"/>
      <c r="F289" s="262"/>
      <c r="K289" s="62"/>
    </row>
    <row r="290" spans="4:11">
      <c r="D290" s="62"/>
      <c r="F290" s="262"/>
      <c r="K290" s="62"/>
    </row>
    <row r="291" spans="4:11">
      <c r="D291" s="62"/>
      <c r="F291" s="262"/>
      <c r="K291" s="62"/>
    </row>
    <row r="292" spans="4:11">
      <c r="D292" s="62"/>
      <c r="F292" s="262"/>
      <c r="K292" s="62"/>
    </row>
    <row r="293" spans="4:11">
      <c r="D293" s="62"/>
      <c r="F293" s="262"/>
      <c r="K293" s="62"/>
    </row>
    <row r="294" spans="4:11">
      <c r="D294" s="62"/>
      <c r="F294" s="262"/>
      <c r="K294" s="62"/>
    </row>
    <row r="295" spans="4:11">
      <c r="D295" s="62"/>
      <c r="F295" s="262"/>
      <c r="K295" s="62"/>
    </row>
    <row r="296" spans="4:11">
      <c r="D296" s="62"/>
      <c r="F296" s="262"/>
      <c r="K296" s="62"/>
    </row>
    <row r="297" spans="4:11">
      <c r="D297" s="62"/>
      <c r="F297" s="262"/>
      <c r="K297" s="62"/>
    </row>
    <row r="298" spans="4:11">
      <c r="D298" s="62"/>
      <c r="F298" s="262"/>
      <c r="K298" s="62"/>
    </row>
    <row r="299" spans="4:11">
      <c r="D299" s="62"/>
      <c r="F299" s="262"/>
      <c r="K299" s="62"/>
    </row>
    <row r="300" spans="4:11">
      <c r="D300" s="62"/>
      <c r="F300" s="262"/>
      <c r="K300" s="62"/>
    </row>
    <row r="301" spans="4:11">
      <c r="D301" s="62"/>
      <c r="F301" s="262"/>
      <c r="K301" s="62"/>
    </row>
    <row r="302" spans="4:11">
      <c r="D302" s="62"/>
      <c r="F302" s="262"/>
      <c r="K302" s="62"/>
    </row>
    <row r="303" spans="4:11">
      <c r="D303" s="62"/>
      <c r="F303" s="262"/>
      <c r="K303" s="62"/>
    </row>
    <row r="304" spans="4:11">
      <c r="D304" s="62"/>
      <c r="F304" s="262"/>
      <c r="K304" s="62"/>
    </row>
    <row r="305" spans="4:11">
      <c r="D305" s="62"/>
      <c r="F305" s="262"/>
      <c r="K305" s="62"/>
    </row>
    <row r="306" spans="4:11">
      <c r="D306" s="62"/>
      <c r="F306" s="262"/>
      <c r="K306" s="62"/>
    </row>
    <row r="307" spans="4:11">
      <c r="D307" s="62"/>
      <c r="F307" s="262"/>
      <c r="K307" s="62"/>
    </row>
    <row r="308" spans="4:11">
      <c r="D308" s="62"/>
      <c r="F308" s="262"/>
      <c r="K308" s="62"/>
    </row>
    <row r="309" spans="4:11">
      <c r="D309" s="62"/>
      <c r="F309" s="262"/>
      <c r="K309" s="62"/>
    </row>
    <row r="310" spans="4:11">
      <c r="D310" s="62"/>
      <c r="F310" s="262"/>
      <c r="K310" s="62"/>
    </row>
    <row r="311" spans="4:11">
      <c r="D311" s="62"/>
      <c r="F311" s="262"/>
      <c r="K311" s="62"/>
    </row>
    <row r="312" spans="4:11">
      <c r="D312" s="62"/>
      <c r="F312" s="262"/>
      <c r="K312" s="62"/>
    </row>
    <row r="313" spans="4:11">
      <c r="D313" s="62"/>
      <c r="F313" s="262"/>
      <c r="K313" s="62"/>
    </row>
    <row r="314" spans="4:11">
      <c r="D314" s="62"/>
      <c r="F314" s="262"/>
      <c r="K314" s="62"/>
    </row>
    <row r="315" spans="4:11">
      <c r="D315" s="62"/>
      <c r="F315" s="262"/>
      <c r="K315" s="62"/>
    </row>
    <row r="316" spans="4:11">
      <c r="D316" s="62"/>
      <c r="F316" s="262"/>
      <c r="K316" s="62"/>
    </row>
    <row r="317" spans="4:11">
      <c r="D317" s="62"/>
      <c r="F317" s="262"/>
      <c r="K317" s="62"/>
    </row>
    <row r="318" spans="4:11">
      <c r="D318" s="62"/>
      <c r="F318" s="262"/>
      <c r="K318" s="62"/>
    </row>
    <row r="319" spans="4:11">
      <c r="D319" s="62"/>
      <c r="F319" s="262"/>
      <c r="K319" s="62"/>
    </row>
    <row r="320" spans="4:11">
      <c r="D320" s="62"/>
      <c r="F320" s="262"/>
      <c r="K320" s="62"/>
    </row>
    <row r="321" spans="4:11">
      <c r="D321" s="62"/>
      <c r="F321" s="262"/>
      <c r="K321" s="62"/>
    </row>
    <row r="322" spans="4:11">
      <c r="D322" s="62"/>
      <c r="F322" s="262"/>
      <c r="K322" s="62"/>
    </row>
    <row r="323" spans="4:11">
      <c r="D323" s="62"/>
      <c r="F323" s="262"/>
      <c r="K323" s="62"/>
    </row>
    <row r="324" spans="4:11">
      <c r="D324" s="62"/>
      <c r="F324" s="262"/>
      <c r="K324" s="62"/>
    </row>
    <row r="325" spans="4:11">
      <c r="D325" s="62"/>
      <c r="F325" s="262"/>
      <c r="K325" s="62"/>
    </row>
    <row r="326" spans="4:11">
      <c r="D326" s="62"/>
      <c r="F326" s="262"/>
      <c r="K326" s="62"/>
    </row>
    <row r="327" spans="4:11">
      <c r="D327" s="62"/>
      <c r="F327" s="262"/>
      <c r="K327" s="62"/>
    </row>
    <row r="328" spans="4:11">
      <c r="D328" s="62"/>
      <c r="F328" s="262"/>
      <c r="K328" s="62"/>
    </row>
    <row r="329" spans="4:11">
      <c r="D329" s="62"/>
      <c r="F329" s="262"/>
      <c r="K329" s="62"/>
    </row>
    <row r="330" spans="4:11">
      <c r="D330" s="62"/>
      <c r="F330" s="262"/>
      <c r="K330" s="62"/>
    </row>
    <row r="331" spans="4:11">
      <c r="D331" s="62"/>
      <c r="F331" s="262"/>
      <c r="K331" s="62"/>
    </row>
    <row r="332" spans="4:11">
      <c r="D332" s="62"/>
      <c r="F332" s="262"/>
      <c r="K332" s="62"/>
    </row>
    <row r="333" spans="4:11">
      <c r="D333" s="62"/>
      <c r="F333" s="262"/>
      <c r="K333" s="62"/>
    </row>
    <row r="334" spans="4:11">
      <c r="D334" s="62"/>
      <c r="F334" s="262"/>
      <c r="K334" s="62"/>
    </row>
    <row r="335" spans="4:11">
      <c r="D335" s="62"/>
      <c r="F335" s="262"/>
      <c r="K335" s="62"/>
    </row>
    <row r="336" spans="4:11">
      <c r="D336" s="62"/>
      <c r="F336" s="262"/>
      <c r="K336" s="62"/>
    </row>
    <row r="337" spans="4:11">
      <c r="D337" s="62"/>
      <c r="F337" s="262"/>
      <c r="K337" s="62"/>
    </row>
    <row r="338" spans="4:11">
      <c r="D338" s="62"/>
      <c r="F338" s="262"/>
      <c r="K338" s="62"/>
    </row>
    <row r="339" spans="4:11">
      <c r="D339" s="62"/>
      <c r="F339" s="262"/>
      <c r="K339" s="62"/>
    </row>
    <row r="340" spans="4:11">
      <c r="D340" s="62"/>
      <c r="F340" s="262"/>
      <c r="K340" s="62"/>
    </row>
    <row r="341" spans="4:11">
      <c r="D341" s="62"/>
      <c r="F341" s="262"/>
      <c r="K341" s="62"/>
    </row>
    <row r="342" spans="4:11">
      <c r="D342" s="62"/>
      <c r="F342" s="262"/>
      <c r="K342" s="62"/>
    </row>
    <row r="343" spans="4:11">
      <c r="D343" s="62"/>
      <c r="F343" s="262"/>
      <c r="K343" s="62"/>
    </row>
    <row r="344" spans="4:11">
      <c r="D344" s="62"/>
      <c r="F344" s="262"/>
      <c r="K344" s="62"/>
    </row>
    <row r="345" spans="4:11">
      <c r="D345" s="62"/>
      <c r="F345" s="262"/>
      <c r="K345" s="62"/>
    </row>
    <row r="346" spans="4:11">
      <c r="D346" s="62"/>
      <c r="F346" s="262"/>
      <c r="K346" s="62"/>
    </row>
    <row r="347" spans="4:11">
      <c r="D347" s="62"/>
      <c r="F347" s="262"/>
      <c r="K347" s="62"/>
    </row>
    <row r="348" spans="4:11">
      <c r="D348" s="62"/>
      <c r="F348" s="262"/>
      <c r="K348" s="62"/>
    </row>
    <row r="349" spans="4:11">
      <c r="D349" s="62"/>
      <c r="F349" s="262"/>
      <c r="K349" s="62"/>
    </row>
    <row r="350" spans="4:11">
      <c r="D350" s="62"/>
      <c r="F350" s="262"/>
      <c r="K350" s="62"/>
    </row>
    <row r="351" spans="4:11">
      <c r="D351" s="62"/>
      <c r="F351" s="262"/>
      <c r="K351" s="62"/>
    </row>
    <row r="352" spans="4:11">
      <c r="D352" s="62"/>
      <c r="F352" s="262"/>
      <c r="K352" s="62"/>
    </row>
    <row r="353" spans="4:11">
      <c r="D353" s="62"/>
      <c r="F353" s="262"/>
      <c r="K353" s="62"/>
    </row>
    <row r="354" spans="4:11">
      <c r="D354" s="62"/>
      <c r="F354" s="262"/>
      <c r="K354" s="62"/>
    </row>
    <row r="355" spans="4:11">
      <c r="D355" s="62"/>
      <c r="F355" s="262"/>
      <c r="K355" s="62"/>
    </row>
    <row r="356" spans="4:11">
      <c r="D356" s="62"/>
      <c r="F356" s="262"/>
      <c r="K356" s="62"/>
    </row>
    <row r="357" spans="4:11">
      <c r="D357" s="62"/>
      <c r="F357" s="262"/>
      <c r="K357" s="62"/>
    </row>
    <row r="358" spans="4:11">
      <c r="D358" s="62"/>
      <c r="F358" s="262"/>
      <c r="K358" s="62"/>
    </row>
    <row r="359" spans="4:11">
      <c r="D359" s="62"/>
      <c r="F359" s="262"/>
      <c r="K359" s="62"/>
    </row>
    <row r="360" spans="4:11">
      <c r="D360" s="62"/>
      <c r="F360" s="262"/>
      <c r="K360" s="62"/>
    </row>
    <row r="361" spans="4:11">
      <c r="D361" s="62"/>
      <c r="F361" s="262"/>
      <c r="K361" s="62"/>
    </row>
    <row r="362" spans="4:11">
      <c r="D362" s="62"/>
      <c r="F362" s="262"/>
      <c r="K362" s="62"/>
    </row>
    <row r="363" spans="4:11">
      <c r="D363" s="62"/>
      <c r="F363" s="262"/>
      <c r="K363" s="62"/>
    </row>
    <row r="364" spans="4:11">
      <c r="D364" s="62"/>
      <c r="F364" s="262"/>
      <c r="K364" s="62"/>
    </row>
    <row r="365" spans="4:11">
      <c r="D365" s="62"/>
      <c r="F365" s="262"/>
      <c r="K365" s="62"/>
    </row>
    <row r="366" spans="4:11">
      <c r="D366" s="62"/>
      <c r="F366" s="262"/>
      <c r="K366" s="62"/>
    </row>
    <row r="367" spans="4:11">
      <c r="D367" s="62"/>
      <c r="F367" s="262"/>
      <c r="K367" s="62"/>
    </row>
    <row r="368" spans="4:11">
      <c r="D368" s="62"/>
      <c r="F368" s="262"/>
      <c r="K368" s="62"/>
    </row>
    <row r="369" spans="4:11">
      <c r="D369" s="62"/>
      <c r="F369" s="262"/>
      <c r="K369" s="62"/>
    </row>
    <row r="370" spans="4:11">
      <c r="D370" s="62"/>
      <c r="F370" s="262"/>
      <c r="K370" s="62"/>
    </row>
    <row r="371" spans="4:11">
      <c r="D371" s="62"/>
      <c r="F371" s="262"/>
      <c r="K371" s="62"/>
    </row>
    <row r="372" spans="4:11">
      <c r="D372" s="62"/>
      <c r="F372" s="262"/>
      <c r="K372" s="62"/>
    </row>
    <row r="373" spans="4:11">
      <c r="D373" s="62"/>
      <c r="F373" s="262"/>
      <c r="K373" s="62"/>
    </row>
    <row r="374" spans="4:11">
      <c r="D374" s="62"/>
      <c r="F374" s="262"/>
      <c r="K374" s="62"/>
    </row>
    <row r="375" spans="4:11">
      <c r="D375" s="62"/>
      <c r="F375" s="262"/>
      <c r="K375" s="62"/>
    </row>
    <row r="376" spans="4:11">
      <c r="D376" s="62"/>
      <c r="F376" s="262"/>
      <c r="K376" s="62"/>
    </row>
    <row r="377" spans="4:11">
      <c r="D377" s="62"/>
      <c r="F377" s="262"/>
      <c r="K377" s="62"/>
    </row>
    <row r="378" spans="4:11">
      <c r="D378" s="62"/>
      <c r="F378" s="262"/>
      <c r="K378" s="62"/>
    </row>
    <row r="379" spans="4:11">
      <c r="D379" s="62"/>
      <c r="F379" s="262"/>
      <c r="K379" s="62"/>
    </row>
    <row r="380" spans="4:11">
      <c r="D380" s="62"/>
      <c r="F380" s="262"/>
      <c r="K380" s="62"/>
    </row>
    <row r="381" spans="4:11">
      <c r="D381" s="62"/>
      <c r="F381" s="262"/>
      <c r="K381" s="62"/>
    </row>
    <row r="382" spans="4:11">
      <c r="D382" s="62"/>
      <c r="F382" s="262"/>
      <c r="K382" s="62"/>
    </row>
    <row r="383" spans="4:11">
      <c r="D383" s="62"/>
      <c r="F383" s="262"/>
      <c r="K383" s="62"/>
    </row>
    <row r="384" spans="4:11">
      <c r="D384" s="62"/>
      <c r="F384" s="262"/>
      <c r="K384" s="62"/>
    </row>
    <row r="385" spans="4:11">
      <c r="D385" s="62"/>
      <c r="F385" s="262"/>
      <c r="K385" s="62"/>
    </row>
    <row r="386" spans="4:11">
      <c r="D386" s="62"/>
      <c r="F386" s="262"/>
      <c r="K386" s="62"/>
    </row>
    <row r="387" spans="4:11">
      <c r="D387" s="62"/>
      <c r="F387" s="262"/>
      <c r="K387" s="62"/>
    </row>
    <row r="388" spans="4:11">
      <c r="D388" s="62"/>
      <c r="F388" s="262"/>
      <c r="K388" s="62"/>
    </row>
    <row r="389" spans="4:11">
      <c r="D389" s="62"/>
      <c r="F389" s="262"/>
      <c r="K389" s="62"/>
    </row>
    <row r="390" spans="4:11">
      <c r="D390" s="62"/>
      <c r="F390" s="262"/>
      <c r="K390" s="62"/>
    </row>
    <row r="391" spans="4:11">
      <c r="D391" s="62"/>
      <c r="F391" s="262"/>
      <c r="K391" s="62"/>
    </row>
    <row r="392" spans="4:11">
      <c r="D392" s="62"/>
      <c r="F392" s="262"/>
      <c r="K392" s="62"/>
    </row>
    <row r="393" spans="4:11">
      <c r="D393" s="62"/>
      <c r="F393" s="262"/>
      <c r="K393" s="62"/>
    </row>
    <row r="394" spans="4:11">
      <c r="D394" s="62"/>
      <c r="F394" s="262"/>
      <c r="K394" s="62"/>
    </row>
    <row r="395" spans="4:11">
      <c r="D395" s="62"/>
      <c r="F395" s="262"/>
      <c r="K395" s="62"/>
    </row>
    <row r="396" spans="4:11">
      <c r="D396" s="62"/>
      <c r="F396" s="262"/>
      <c r="K396" s="62"/>
    </row>
    <row r="397" spans="4:11">
      <c r="D397" s="62"/>
      <c r="F397" s="262"/>
      <c r="K397" s="62"/>
    </row>
    <row r="398" spans="4:11">
      <c r="D398" s="62"/>
      <c r="F398" s="262"/>
      <c r="K398" s="62"/>
    </row>
    <row r="399" spans="4:11">
      <c r="D399" s="62"/>
      <c r="F399" s="262"/>
      <c r="K399" s="62"/>
    </row>
    <row r="400" spans="4:11">
      <c r="D400" s="62"/>
      <c r="F400" s="262"/>
      <c r="K400" s="62"/>
    </row>
    <row r="401" spans="4:11">
      <c r="D401" s="62"/>
      <c r="F401" s="262"/>
      <c r="K401" s="62"/>
    </row>
  </sheetData>
  <mergeCells count="21">
    <mergeCell ref="N3:AB3"/>
    <mergeCell ref="F7:I7"/>
    <mergeCell ref="D16:D24"/>
    <mergeCell ref="D25:D28"/>
    <mergeCell ref="D29:D31"/>
    <mergeCell ref="D3:J3"/>
    <mergeCell ref="D9:D15"/>
    <mergeCell ref="E65:J65"/>
    <mergeCell ref="D4:J4"/>
    <mergeCell ref="D6:D8"/>
    <mergeCell ref="J6:J8"/>
    <mergeCell ref="E63:J63"/>
    <mergeCell ref="D37:D42"/>
    <mergeCell ref="D43:D45"/>
    <mergeCell ref="E61:J61"/>
    <mergeCell ref="E62:J62"/>
    <mergeCell ref="D32:D36"/>
    <mergeCell ref="E64:J64"/>
    <mergeCell ref="D46:D50"/>
    <mergeCell ref="D51:D53"/>
    <mergeCell ref="D55:D58"/>
  </mergeCells>
  <printOptions horizontalCentered="1"/>
  <pageMargins left="0.51" right="0.43" top="0.52" bottom="0.94488188976377963" header="0.51181102362204722" footer="0.51181102362204722"/>
  <pageSetup scale="63" orientation="portrait" r:id="rId1"/>
  <headerFooter alignWithMargins="0">
    <oddFooter>&amp;F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B5AC2-F5DE-4C59-9C70-26212D339CFD}">
  <dimension ref="A1:X504"/>
  <sheetViews>
    <sheetView view="pageBreakPreview" topLeftCell="D1" zoomScaleNormal="115" zoomScaleSheetLayoutView="100" workbookViewId="0">
      <selection activeCell="E3" sqref="E3:K3"/>
    </sheetView>
  </sheetViews>
  <sheetFormatPr baseColWidth="10" defaultRowHeight="12.75"/>
  <cols>
    <col min="1" max="1" width="1.85546875" style="91" hidden="1" customWidth="1"/>
    <col min="2" max="2" width="2.42578125" style="91" hidden="1" customWidth="1"/>
    <col min="3" max="3" width="2.7109375" style="91" hidden="1" customWidth="1"/>
    <col min="4" max="4" width="2.7109375" style="91" customWidth="1"/>
    <col min="5" max="5" width="7" style="62" customWidth="1"/>
    <col min="6" max="6" width="2" style="62" customWidth="1"/>
    <col min="7" max="7" width="1.5703125" style="62" customWidth="1"/>
    <col min="8" max="8" width="64.7109375" style="62" customWidth="1"/>
    <col min="9" max="11" width="8.7109375" style="262" customWidth="1"/>
    <col min="12" max="12" width="6.7109375" style="62" customWidth="1"/>
    <col min="13" max="13" width="1" style="62" customWidth="1"/>
    <col min="14" max="14" width="6.7109375"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3" width="6.7109375" style="62" customWidth="1"/>
    <col min="24" max="16384" width="11.42578125" style="62"/>
  </cols>
  <sheetData>
    <row r="1" spans="1:24" ht="3.75" customHeight="1">
      <c r="K1" s="316"/>
    </row>
    <row r="2" spans="1:24" ht="3.75" hidden="1" customHeight="1">
      <c r="K2" s="316"/>
    </row>
    <row r="3" spans="1:24" ht="12.75" customHeight="1">
      <c r="E3" s="1552" t="s">
        <v>815</v>
      </c>
      <c r="F3" s="1552"/>
      <c r="G3" s="1552"/>
      <c r="H3" s="1552"/>
      <c r="I3" s="1552"/>
      <c r="J3" s="1552"/>
      <c r="K3" s="1552"/>
      <c r="L3" s="1552"/>
      <c r="M3" s="1552"/>
      <c r="N3" s="1552"/>
      <c r="O3" s="1552"/>
      <c r="P3" s="1552"/>
      <c r="Q3" s="1552"/>
      <c r="R3" s="1552"/>
      <c r="S3" s="1552"/>
      <c r="T3" s="1552"/>
      <c r="U3" s="1552"/>
    </row>
    <row r="4" spans="1:24" ht="12.75" customHeight="1">
      <c r="B4" s="313"/>
      <c r="C4" s="313"/>
      <c r="D4" s="313"/>
      <c r="E4" s="1552">
        <v>2016</v>
      </c>
      <c r="F4" s="1552"/>
      <c r="G4" s="1552"/>
      <c r="H4" s="1552"/>
      <c r="I4" s="1552"/>
      <c r="J4" s="1552"/>
      <c r="K4" s="1552"/>
      <c r="W4" s="105"/>
      <c r="X4" s="105"/>
    </row>
    <row r="5" spans="1:24" ht="3" customHeight="1">
      <c r="G5" s="163"/>
      <c r="H5" s="163"/>
      <c r="I5" s="1071"/>
      <c r="J5" s="1071"/>
      <c r="K5" s="1071"/>
    </row>
    <row r="6" spans="1:24" s="98" customFormat="1" ht="9.75" customHeight="1">
      <c r="A6" s="91"/>
      <c r="B6" s="91"/>
      <c r="C6" s="91"/>
      <c r="D6" s="91"/>
      <c r="E6" s="1727" t="s">
        <v>32</v>
      </c>
      <c r="F6" s="310"/>
      <c r="G6" s="310"/>
      <c r="H6" s="310"/>
      <c r="I6" s="1069"/>
      <c r="J6" s="1069"/>
      <c r="K6" s="1077"/>
    </row>
    <row r="7" spans="1:24" s="98" customFormat="1" ht="12.75" customHeight="1">
      <c r="A7" s="91" t="s">
        <v>33</v>
      </c>
      <c r="B7" s="91" t="s">
        <v>1</v>
      </c>
      <c r="C7" s="91" t="s">
        <v>34</v>
      </c>
      <c r="D7" s="91"/>
      <c r="E7" s="1728"/>
      <c r="F7" s="156" t="s">
        <v>230</v>
      </c>
      <c r="G7" s="156"/>
      <c r="I7" s="1730" t="s">
        <v>775</v>
      </c>
      <c r="J7" s="1730"/>
      <c r="K7" s="1067"/>
    </row>
    <row r="8" spans="1:24" s="98" customFormat="1" ht="11.25">
      <c r="A8" s="91"/>
      <c r="B8" s="91"/>
      <c r="C8" s="91"/>
      <c r="D8" s="91"/>
      <c r="E8" s="1729"/>
      <c r="F8" s="1066"/>
      <c r="G8" s="163"/>
      <c r="H8" s="1066"/>
      <c r="I8" s="313" t="s">
        <v>29</v>
      </c>
      <c r="J8" s="313" t="s">
        <v>30</v>
      </c>
      <c r="K8" s="1065" t="s">
        <v>6</v>
      </c>
    </row>
    <row r="9" spans="1:24">
      <c r="E9" s="1553">
        <v>1401</v>
      </c>
      <c r="F9" s="1064" t="s">
        <v>12</v>
      </c>
      <c r="G9" s="145"/>
      <c r="H9" s="151"/>
      <c r="I9" s="672">
        <f>SUM(I10+I15+I20)</f>
        <v>13</v>
      </c>
      <c r="J9" s="672">
        <f>SUM(J10+J15+J20)</f>
        <v>8</v>
      </c>
      <c r="K9" s="574">
        <f t="shared" ref="K9:K30" si="0">SUM(I9:J9)</f>
        <v>21</v>
      </c>
    </row>
    <row r="10" spans="1:24" ht="11.25" customHeight="1">
      <c r="E10" s="1554"/>
      <c r="F10" s="484" t="s">
        <v>13</v>
      </c>
      <c r="G10" s="98"/>
      <c r="H10" s="98"/>
      <c r="I10" s="1058">
        <f>SUM(I11+I13)</f>
        <v>6</v>
      </c>
      <c r="J10" s="1058">
        <f>SUM(J11+J13)</f>
        <v>4</v>
      </c>
      <c r="K10" s="565">
        <f t="shared" si="0"/>
        <v>10</v>
      </c>
    </row>
    <row r="11" spans="1:24" ht="11.25" customHeight="1">
      <c r="E11" s="1554"/>
      <c r="F11" s="98"/>
      <c r="G11" s="98" t="s">
        <v>735</v>
      </c>
      <c r="H11" s="98"/>
      <c r="I11" s="91">
        <f>I12</f>
        <v>6</v>
      </c>
      <c r="J11" s="91">
        <f>J12</f>
        <v>4</v>
      </c>
      <c r="K11" s="1076">
        <f t="shared" si="0"/>
        <v>10</v>
      </c>
    </row>
    <row r="12" spans="1:24" ht="11.25" customHeight="1">
      <c r="A12" s="91">
        <v>1</v>
      </c>
      <c r="B12" s="91" t="s">
        <v>808</v>
      </c>
      <c r="C12" s="91">
        <v>11</v>
      </c>
      <c r="E12" s="1554"/>
      <c r="F12" s="98"/>
      <c r="H12" s="98" t="s">
        <v>807</v>
      </c>
      <c r="I12" s="91">
        <v>6</v>
      </c>
      <c r="J12" s="91">
        <v>4</v>
      </c>
      <c r="K12" s="1076">
        <f t="shared" si="0"/>
        <v>10</v>
      </c>
    </row>
    <row r="13" spans="1:24" ht="11.25" customHeight="1">
      <c r="E13" s="1554"/>
      <c r="F13" s="98"/>
      <c r="G13" s="98" t="s">
        <v>740</v>
      </c>
      <c r="H13" s="98"/>
      <c r="I13" s="91">
        <v>0</v>
      </c>
      <c r="J13" s="91">
        <v>0</v>
      </c>
      <c r="K13" s="1076">
        <f t="shared" si="0"/>
        <v>0</v>
      </c>
    </row>
    <row r="14" spans="1:24" ht="11.25" customHeight="1">
      <c r="A14" s="91">
        <v>1</v>
      </c>
      <c r="B14" s="91" t="s">
        <v>814</v>
      </c>
      <c r="C14" s="91">
        <v>11</v>
      </c>
      <c r="E14" s="1554"/>
      <c r="F14" s="98"/>
      <c r="H14" s="98" t="s">
        <v>813</v>
      </c>
      <c r="I14" s="91">
        <v>0</v>
      </c>
      <c r="J14" s="91">
        <v>0</v>
      </c>
      <c r="K14" s="1076">
        <f t="shared" si="0"/>
        <v>0</v>
      </c>
    </row>
    <row r="15" spans="1:24" ht="11.25" customHeight="1">
      <c r="E15" s="1554"/>
      <c r="F15" s="144" t="s">
        <v>14</v>
      </c>
      <c r="G15" s="98"/>
      <c r="H15" s="98"/>
      <c r="I15" s="1058">
        <f>SUM(I16+I18)</f>
        <v>4</v>
      </c>
      <c r="J15" s="1058">
        <f>SUM(J16+J18)</f>
        <v>2</v>
      </c>
      <c r="K15" s="565">
        <f t="shared" si="0"/>
        <v>6</v>
      </c>
    </row>
    <row r="16" spans="1:24" ht="11.25" customHeight="1">
      <c r="E16" s="1554"/>
      <c r="F16" s="144"/>
      <c r="G16" s="98" t="s">
        <v>736</v>
      </c>
      <c r="H16" s="98"/>
      <c r="I16" s="91">
        <f>SUM(I17)</f>
        <v>0</v>
      </c>
      <c r="J16" s="91">
        <f>SUM(J17)</f>
        <v>0</v>
      </c>
      <c r="K16" s="1076">
        <f t="shared" si="0"/>
        <v>0</v>
      </c>
    </row>
    <row r="17" spans="1:11" ht="11.25" customHeight="1">
      <c r="A17" s="91">
        <v>1</v>
      </c>
      <c r="B17" s="91" t="s">
        <v>810</v>
      </c>
      <c r="C17" s="91">
        <v>5</v>
      </c>
      <c r="E17" s="1554"/>
      <c r="F17" s="144"/>
      <c r="G17" s="98"/>
      <c r="H17" s="98" t="s">
        <v>812</v>
      </c>
      <c r="I17" s="91">
        <v>0</v>
      </c>
      <c r="J17" s="91">
        <v>0</v>
      </c>
      <c r="K17" s="1076">
        <f t="shared" si="0"/>
        <v>0</v>
      </c>
    </row>
    <row r="18" spans="1:11" ht="11.25" customHeight="1">
      <c r="E18" s="1554"/>
      <c r="F18" s="98"/>
      <c r="G18" s="98" t="s">
        <v>735</v>
      </c>
      <c r="H18" s="98"/>
      <c r="I18" s="91">
        <f>I19</f>
        <v>4</v>
      </c>
      <c r="J18" s="91">
        <f>J19</f>
        <v>2</v>
      </c>
      <c r="K18" s="1076">
        <f t="shared" si="0"/>
        <v>6</v>
      </c>
    </row>
    <row r="19" spans="1:11" ht="11.25" customHeight="1">
      <c r="A19" s="91">
        <v>1</v>
      </c>
      <c r="B19" s="91" t="s">
        <v>808</v>
      </c>
      <c r="C19" s="91">
        <v>5</v>
      </c>
      <c r="E19" s="1554"/>
      <c r="F19" s="98"/>
      <c r="G19" s="98"/>
      <c r="H19" s="98" t="s">
        <v>807</v>
      </c>
      <c r="I19" s="91">
        <v>4</v>
      </c>
      <c r="J19" s="91">
        <v>2</v>
      </c>
      <c r="K19" s="1076">
        <f t="shared" si="0"/>
        <v>6</v>
      </c>
    </row>
    <row r="20" spans="1:11" ht="11.25" customHeight="1">
      <c r="E20" s="1554"/>
      <c r="F20" s="144" t="s">
        <v>15</v>
      </c>
      <c r="G20" s="98"/>
      <c r="H20" s="98"/>
      <c r="I20" s="1058">
        <f>SUM(I21+I23)</f>
        <v>3</v>
      </c>
      <c r="J20" s="1058">
        <f>SUM(J21+J23)</f>
        <v>2</v>
      </c>
      <c r="K20" s="565">
        <f t="shared" si="0"/>
        <v>5</v>
      </c>
    </row>
    <row r="21" spans="1:11" ht="11.25" customHeight="1">
      <c r="E21" s="1554"/>
      <c r="F21" s="144"/>
      <c r="G21" s="98" t="s">
        <v>811</v>
      </c>
      <c r="H21" s="98"/>
      <c r="I21" s="288">
        <f>SUM(I22)</f>
        <v>0</v>
      </c>
      <c r="J21" s="288">
        <f>SUM(J22)</f>
        <v>0</v>
      </c>
      <c r="K21" s="281">
        <f t="shared" si="0"/>
        <v>0</v>
      </c>
    </row>
    <row r="22" spans="1:11" ht="11.25" customHeight="1">
      <c r="A22" s="91">
        <v>1</v>
      </c>
      <c r="B22" s="91" t="s">
        <v>810</v>
      </c>
      <c r="C22" s="91">
        <v>12</v>
      </c>
      <c r="E22" s="1554"/>
      <c r="F22" s="144"/>
      <c r="G22" s="98"/>
      <c r="H22" s="98" t="s">
        <v>809</v>
      </c>
      <c r="I22" s="288">
        <v>0</v>
      </c>
      <c r="J22" s="288">
        <v>0</v>
      </c>
      <c r="K22" s="281">
        <f t="shared" si="0"/>
        <v>0</v>
      </c>
    </row>
    <row r="23" spans="1:11" ht="11.25" customHeight="1">
      <c r="E23" s="1554"/>
      <c r="F23" s="98"/>
      <c r="G23" s="98" t="s">
        <v>735</v>
      </c>
      <c r="H23" s="98"/>
      <c r="I23" s="91">
        <f>I24</f>
        <v>3</v>
      </c>
      <c r="J23" s="91">
        <f>J24</f>
        <v>2</v>
      </c>
      <c r="K23" s="1076">
        <f t="shared" si="0"/>
        <v>5</v>
      </c>
    </row>
    <row r="24" spans="1:11" ht="11.25" customHeight="1">
      <c r="A24" s="91">
        <v>1</v>
      </c>
      <c r="B24" s="91" t="s">
        <v>808</v>
      </c>
      <c r="C24" s="91">
        <v>12</v>
      </c>
      <c r="E24" s="1567"/>
      <c r="F24" s="98"/>
      <c r="G24" s="98"/>
      <c r="H24" s="98" t="s">
        <v>807</v>
      </c>
      <c r="I24" s="91">
        <v>3</v>
      </c>
      <c r="J24" s="91">
        <v>2</v>
      </c>
      <c r="K24" s="1076">
        <f t="shared" si="0"/>
        <v>5</v>
      </c>
    </row>
    <row r="25" spans="1:11">
      <c r="E25" s="1553">
        <v>1402</v>
      </c>
      <c r="F25" s="139" t="s">
        <v>16</v>
      </c>
      <c r="G25" s="145"/>
      <c r="H25" s="145"/>
      <c r="I25" s="380">
        <f>SUM(I26+I40+I46+I53)</f>
        <v>0</v>
      </c>
      <c r="J25" s="380">
        <f>SUM(J26+J40+J46+J53)</f>
        <v>0</v>
      </c>
      <c r="K25" s="367">
        <f t="shared" si="0"/>
        <v>0</v>
      </c>
    </row>
    <row r="26" spans="1:11" ht="11.25" customHeight="1">
      <c r="E26" s="1554"/>
      <c r="F26" s="144" t="s">
        <v>96</v>
      </c>
      <c r="G26" s="98"/>
      <c r="H26" s="98"/>
      <c r="I26" s="1058">
        <f>SUM(I27+I29)</f>
        <v>0</v>
      </c>
      <c r="J26" s="1058">
        <f>SUM(J27+J29)</f>
        <v>0</v>
      </c>
      <c r="K26" s="565">
        <f t="shared" si="0"/>
        <v>0</v>
      </c>
    </row>
    <row r="27" spans="1:11" ht="11.25" customHeight="1">
      <c r="E27" s="1554"/>
      <c r="F27" s="377"/>
      <c r="G27" s="98" t="s">
        <v>88</v>
      </c>
      <c r="H27" s="98"/>
      <c r="I27" s="91">
        <f>SUM(I28)</f>
        <v>0</v>
      </c>
      <c r="J27" s="91">
        <f>SUM(J28)</f>
        <v>0</v>
      </c>
      <c r="K27" s="1076">
        <f t="shared" si="0"/>
        <v>0</v>
      </c>
    </row>
    <row r="28" spans="1:11" ht="11.25" customHeight="1">
      <c r="A28" s="91">
        <v>2</v>
      </c>
      <c r="B28" s="91" t="s">
        <v>806</v>
      </c>
      <c r="C28" s="91">
        <v>11</v>
      </c>
      <c r="E28" s="1554"/>
      <c r="F28" s="144"/>
      <c r="G28" s="98"/>
      <c r="H28" s="98" t="s">
        <v>805</v>
      </c>
      <c r="I28" s="91">
        <v>0</v>
      </c>
      <c r="J28" s="91">
        <v>0</v>
      </c>
      <c r="K28" s="1076">
        <f t="shared" si="0"/>
        <v>0</v>
      </c>
    </row>
    <row r="29" spans="1:11" ht="11.25" customHeight="1">
      <c r="E29" s="1554"/>
      <c r="F29" s="98"/>
      <c r="G29" s="98" t="s">
        <v>735</v>
      </c>
      <c r="H29" s="98"/>
      <c r="I29" s="91">
        <f>SUM(I30+I32+I33+I34+I35+I36+I37+I38+I39)</f>
        <v>0</v>
      </c>
      <c r="J29" s="91">
        <f>SUM(J30+J32+J33+J34+J35+J36+J37+J38+J39)</f>
        <v>0</v>
      </c>
      <c r="K29" s="1076">
        <f t="shared" si="0"/>
        <v>0</v>
      </c>
    </row>
    <row r="30" spans="1:11" ht="11.25" customHeight="1">
      <c r="A30" s="91">
        <v>2</v>
      </c>
      <c r="B30" s="91" t="s">
        <v>738</v>
      </c>
      <c r="C30" s="91">
        <v>11</v>
      </c>
      <c r="E30" s="1554"/>
      <c r="F30" s="98"/>
      <c r="G30" s="98"/>
      <c r="H30" s="98" t="s">
        <v>805</v>
      </c>
      <c r="I30" s="91">
        <v>0</v>
      </c>
      <c r="J30" s="91">
        <v>0</v>
      </c>
      <c r="K30" s="1076">
        <f t="shared" si="0"/>
        <v>0</v>
      </c>
    </row>
    <row r="31" spans="1:11" ht="11.25" customHeight="1">
      <c r="E31" s="1554"/>
      <c r="F31" s="98"/>
      <c r="G31" s="98"/>
      <c r="H31" s="98" t="s">
        <v>795</v>
      </c>
      <c r="I31" s="91"/>
      <c r="J31" s="91"/>
      <c r="K31" s="1076"/>
    </row>
    <row r="32" spans="1:11" ht="11.25" customHeight="1">
      <c r="A32" s="91">
        <v>2</v>
      </c>
      <c r="B32" s="91" t="s">
        <v>738</v>
      </c>
      <c r="C32" s="91">
        <v>11</v>
      </c>
      <c r="E32" s="1554"/>
      <c r="F32" s="98"/>
      <c r="G32" s="98"/>
      <c r="H32" s="98" t="s">
        <v>804</v>
      </c>
      <c r="I32" s="91">
        <v>0</v>
      </c>
      <c r="J32" s="91">
        <v>0</v>
      </c>
      <c r="K32" s="1076">
        <f t="shared" ref="K32:K79" si="1">SUM(I32:J32)</f>
        <v>0</v>
      </c>
    </row>
    <row r="33" spans="1:11" ht="11.25" customHeight="1">
      <c r="A33" s="91">
        <v>2</v>
      </c>
      <c r="B33" s="91" t="s">
        <v>738</v>
      </c>
      <c r="C33" s="91">
        <v>11</v>
      </c>
      <c r="E33" s="1554"/>
      <c r="F33" s="98"/>
      <c r="G33" s="98"/>
      <c r="H33" s="98" t="s">
        <v>803</v>
      </c>
      <c r="I33" s="91">
        <v>0</v>
      </c>
      <c r="J33" s="91">
        <v>0</v>
      </c>
      <c r="K33" s="1076">
        <f t="shared" si="1"/>
        <v>0</v>
      </c>
    </row>
    <row r="34" spans="1:11" ht="11.25" customHeight="1">
      <c r="A34" s="91">
        <v>2</v>
      </c>
      <c r="B34" s="91" t="s">
        <v>738</v>
      </c>
      <c r="C34" s="91">
        <v>11</v>
      </c>
      <c r="E34" s="1554"/>
      <c r="F34" s="98"/>
      <c r="G34" s="98"/>
      <c r="H34" s="98" t="s">
        <v>797</v>
      </c>
      <c r="I34" s="91">
        <v>0</v>
      </c>
      <c r="J34" s="91">
        <v>0</v>
      </c>
      <c r="K34" s="1076">
        <f t="shared" si="1"/>
        <v>0</v>
      </c>
    </row>
    <row r="35" spans="1:11" ht="11.25" customHeight="1">
      <c r="A35" s="91">
        <v>2</v>
      </c>
      <c r="B35" s="91" t="s">
        <v>738</v>
      </c>
      <c r="C35" s="91">
        <v>11</v>
      </c>
      <c r="E35" s="1554"/>
      <c r="F35" s="98"/>
      <c r="G35" s="98"/>
      <c r="H35" s="98" t="s">
        <v>802</v>
      </c>
      <c r="I35" s="91">
        <v>0</v>
      </c>
      <c r="J35" s="91">
        <v>0</v>
      </c>
      <c r="K35" s="1076">
        <f t="shared" si="1"/>
        <v>0</v>
      </c>
    </row>
    <row r="36" spans="1:11" ht="11.25" customHeight="1">
      <c r="A36" s="91">
        <v>2</v>
      </c>
      <c r="B36" s="91" t="s">
        <v>738</v>
      </c>
      <c r="C36" s="91">
        <v>11</v>
      </c>
      <c r="E36" s="1554"/>
      <c r="F36" s="98"/>
      <c r="G36" s="98"/>
      <c r="H36" s="98" t="s">
        <v>801</v>
      </c>
      <c r="I36" s="91">
        <v>0</v>
      </c>
      <c r="J36" s="91">
        <v>0</v>
      </c>
      <c r="K36" s="1076">
        <f t="shared" si="1"/>
        <v>0</v>
      </c>
    </row>
    <row r="37" spans="1:11" ht="11.25" customHeight="1">
      <c r="A37" s="91">
        <v>2</v>
      </c>
      <c r="B37" s="91" t="s">
        <v>738</v>
      </c>
      <c r="C37" s="91">
        <v>11</v>
      </c>
      <c r="E37" s="1554"/>
      <c r="F37" s="98"/>
      <c r="G37" s="98"/>
      <c r="H37" s="98" t="s">
        <v>792</v>
      </c>
      <c r="I37" s="91">
        <v>0</v>
      </c>
      <c r="J37" s="91">
        <v>0</v>
      </c>
      <c r="K37" s="1076">
        <f t="shared" si="1"/>
        <v>0</v>
      </c>
    </row>
    <row r="38" spans="1:11" ht="11.25" customHeight="1">
      <c r="A38" s="91">
        <v>2</v>
      </c>
      <c r="B38" s="91" t="s">
        <v>738</v>
      </c>
      <c r="C38" s="91">
        <v>11</v>
      </c>
      <c r="E38" s="1554"/>
      <c r="F38" s="98"/>
      <c r="G38" s="98"/>
      <c r="H38" s="98" t="s">
        <v>800</v>
      </c>
      <c r="I38" s="91">
        <v>0</v>
      </c>
      <c r="J38" s="91">
        <v>0</v>
      </c>
      <c r="K38" s="1076">
        <f t="shared" si="1"/>
        <v>0</v>
      </c>
    </row>
    <row r="39" spans="1:11" ht="11.25" customHeight="1">
      <c r="A39" s="91">
        <v>2</v>
      </c>
      <c r="B39" s="91" t="s">
        <v>738</v>
      </c>
      <c r="C39" s="91">
        <v>11</v>
      </c>
      <c r="E39" s="1554"/>
      <c r="F39" s="98"/>
      <c r="G39" s="98"/>
      <c r="H39" s="98" t="s">
        <v>799</v>
      </c>
      <c r="I39" s="91">
        <v>0</v>
      </c>
      <c r="J39" s="91">
        <v>0</v>
      </c>
      <c r="K39" s="1076">
        <f t="shared" si="1"/>
        <v>0</v>
      </c>
    </row>
    <row r="40" spans="1:11" ht="11.25" customHeight="1">
      <c r="E40" s="1554"/>
      <c r="F40" s="144" t="s">
        <v>116</v>
      </c>
      <c r="G40" s="98"/>
      <c r="H40" s="98"/>
      <c r="I40" s="1058">
        <f>SUM(I41)</f>
        <v>0</v>
      </c>
      <c r="J40" s="1058">
        <f>SUM(J41)</f>
        <v>0</v>
      </c>
      <c r="K40" s="565">
        <f t="shared" si="1"/>
        <v>0</v>
      </c>
    </row>
    <row r="41" spans="1:11" ht="11.25" customHeight="1">
      <c r="E41" s="1554"/>
      <c r="F41" s="98"/>
      <c r="G41" s="98" t="s">
        <v>735</v>
      </c>
      <c r="I41" s="91">
        <f>SUM(I42+I44+I45)</f>
        <v>0</v>
      </c>
      <c r="J41" s="91">
        <f>SUM(J42+J44+J45)</f>
        <v>0</v>
      </c>
      <c r="K41" s="1076">
        <f t="shared" si="1"/>
        <v>0</v>
      </c>
    </row>
    <row r="42" spans="1:11" ht="11.25" customHeight="1">
      <c r="A42" s="91">
        <v>2</v>
      </c>
      <c r="B42" s="91" t="s">
        <v>738</v>
      </c>
      <c r="C42" s="91">
        <v>10</v>
      </c>
      <c r="E42" s="1554"/>
      <c r="F42" s="98"/>
      <c r="H42" s="13" t="s">
        <v>798</v>
      </c>
      <c r="I42" s="209">
        <v>0</v>
      </c>
      <c r="J42" s="209">
        <v>0</v>
      </c>
      <c r="K42" s="1076">
        <f t="shared" si="1"/>
        <v>0</v>
      </c>
    </row>
    <row r="43" spans="1:11" ht="11.25" customHeight="1">
      <c r="E43" s="1554"/>
      <c r="F43" s="98"/>
      <c r="G43" s="98"/>
      <c r="H43" s="98" t="s">
        <v>795</v>
      </c>
      <c r="I43" s="91"/>
      <c r="J43" s="91"/>
      <c r="K43" s="1076">
        <f t="shared" si="1"/>
        <v>0</v>
      </c>
    </row>
    <row r="44" spans="1:11" ht="11.25" customHeight="1">
      <c r="A44" s="91">
        <v>2</v>
      </c>
      <c r="B44" s="91" t="s">
        <v>738</v>
      </c>
      <c r="C44" s="91">
        <v>10</v>
      </c>
      <c r="E44" s="1554"/>
      <c r="F44" s="98"/>
      <c r="G44" s="98"/>
      <c r="H44" s="98" t="s">
        <v>797</v>
      </c>
      <c r="I44" s="91">
        <v>0</v>
      </c>
      <c r="J44" s="91">
        <v>0</v>
      </c>
      <c r="K44" s="1076">
        <f t="shared" si="1"/>
        <v>0</v>
      </c>
    </row>
    <row r="45" spans="1:11" ht="11.25" customHeight="1">
      <c r="A45" s="91">
        <v>2</v>
      </c>
      <c r="B45" s="91" t="s">
        <v>738</v>
      </c>
      <c r="C45" s="91">
        <v>10</v>
      </c>
      <c r="E45" s="1554"/>
      <c r="F45" s="98"/>
      <c r="G45" s="98"/>
      <c r="H45" s="98" t="s">
        <v>796</v>
      </c>
      <c r="I45" s="91">
        <v>0</v>
      </c>
      <c r="J45" s="91">
        <v>0</v>
      </c>
      <c r="K45" s="1076">
        <f t="shared" si="1"/>
        <v>0</v>
      </c>
    </row>
    <row r="46" spans="1:11" ht="11.25" customHeight="1">
      <c r="E46" s="1554"/>
      <c r="F46" s="144" t="s">
        <v>70</v>
      </c>
      <c r="G46" s="98"/>
      <c r="H46" s="98"/>
      <c r="I46" s="1058">
        <f>SUM(I47)</f>
        <v>0</v>
      </c>
      <c r="J46" s="1058">
        <f>SUM(J47)</f>
        <v>0</v>
      </c>
      <c r="K46" s="565">
        <f t="shared" si="1"/>
        <v>0</v>
      </c>
    </row>
    <row r="47" spans="1:11" ht="11.25" customHeight="1">
      <c r="E47" s="1554"/>
      <c r="F47" s="98"/>
      <c r="G47" s="98" t="s">
        <v>735</v>
      </c>
      <c r="H47" s="98"/>
      <c r="I47" s="91">
        <f>SUM(I49:I52)</f>
        <v>0</v>
      </c>
      <c r="J47" s="91">
        <f>SUM(J49:J52)</f>
        <v>0</v>
      </c>
      <c r="K47" s="1076">
        <f t="shared" si="1"/>
        <v>0</v>
      </c>
    </row>
    <row r="48" spans="1:11" ht="11.25" customHeight="1">
      <c r="E48" s="1554"/>
      <c r="F48" s="98"/>
      <c r="G48" s="98"/>
      <c r="H48" s="98" t="s">
        <v>795</v>
      </c>
      <c r="I48" s="91"/>
      <c r="J48" s="91"/>
      <c r="K48" s="1076">
        <f t="shared" si="1"/>
        <v>0</v>
      </c>
    </row>
    <row r="49" spans="1:11" ht="11.25" customHeight="1">
      <c r="A49" s="91">
        <v>2</v>
      </c>
      <c r="B49" s="91" t="s">
        <v>738</v>
      </c>
      <c r="C49" s="91">
        <v>10</v>
      </c>
      <c r="E49" s="1554"/>
      <c r="F49" s="98"/>
      <c r="G49" s="98"/>
      <c r="H49" s="98" t="s">
        <v>794</v>
      </c>
      <c r="I49" s="91">
        <v>0</v>
      </c>
      <c r="J49" s="91">
        <v>0</v>
      </c>
      <c r="K49" s="1076">
        <f t="shared" si="1"/>
        <v>0</v>
      </c>
    </row>
    <row r="50" spans="1:11" ht="11.25" customHeight="1">
      <c r="A50" s="91">
        <v>2</v>
      </c>
      <c r="B50" s="91" t="s">
        <v>738</v>
      </c>
      <c r="C50" s="91">
        <v>10</v>
      </c>
      <c r="E50" s="1554"/>
      <c r="F50" s="98"/>
      <c r="G50" s="98"/>
      <c r="H50" s="98" t="s">
        <v>793</v>
      </c>
      <c r="I50" s="91">
        <v>0</v>
      </c>
      <c r="J50" s="91">
        <v>0</v>
      </c>
      <c r="K50" s="1076">
        <f t="shared" si="1"/>
        <v>0</v>
      </c>
    </row>
    <row r="51" spans="1:11" ht="11.25" customHeight="1">
      <c r="A51" s="91">
        <v>2</v>
      </c>
      <c r="B51" s="91" t="s">
        <v>738</v>
      </c>
      <c r="C51" s="91">
        <v>10</v>
      </c>
      <c r="E51" s="1554"/>
      <c r="F51" s="98"/>
      <c r="G51" s="98"/>
      <c r="H51" s="98" t="s">
        <v>792</v>
      </c>
      <c r="I51" s="91">
        <v>0</v>
      </c>
      <c r="J51" s="91">
        <v>0</v>
      </c>
      <c r="K51" s="1076">
        <f t="shared" si="1"/>
        <v>0</v>
      </c>
    </row>
    <row r="52" spans="1:11" ht="11.25" customHeight="1">
      <c r="A52" s="91">
        <v>2</v>
      </c>
      <c r="B52" s="91" t="s">
        <v>738</v>
      </c>
      <c r="C52" s="91">
        <v>10</v>
      </c>
      <c r="E52" s="1554"/>
      <c r="F52" s="98"/>
      <c r="G52" s="98"/>
      <c r="H52" s="98" t="s">
        <v>791</v>
      </c>
      <c r="I52" s="91">
        <v>0</v>
      </c>
      <c r="J52" s="91">
        <v>0</v>
      </c>
      <c r="K52" s="1076">
        <f t="shared" si="1"/>
        <v>0</v>
      </c>
    </row>
    <row r="53" spans="1:11" ht="11.25" customHeight="1">
      <c r="E53" s="1554"/>
      <c r="F53" s="144" t="s">
        <v>51</v>
      </c>
      <c r="G53" s="98"/>
      <c r="H53" s="98"/>
      <c r="I53" s="1058">
        <f>SUM(I54)</f>
        <v>0</v>
      </c>
      <c r="J53" s="1058">
        <f>SUM(J54)</f>
        <v>0</v>
      </c>
      <c r="K53" s="565">
        <f t="shared" si="1"/>
        <v>0</v>
      </c>
    </row>
    <row r="54" spans="1:11" ht="11.25" customHeight="1">
      <c r="E54" s="1554"/>
      <c r="F54" s="98"/>
      <c r="G54" s="98" t="s">
        <v>735</v>
      </c>
      <c r="H54" s="98"/>
      <c r="I54" s="91">
        <f>SUM(I55)</f>
        <v>0</v>
      </c>
      <c r="J54" s="91">
        <f>SUM(J55)</f>
        <v>0</v>
      </c>
      <c r="K54" s="1076">
        <f t="shared" si="1"/>
        <v>0</v>
      </c>
    </row>
    <row r="55" spans="1:11" ht="11.25" customHeight="1">
      <c r="A55" s="91">
        <v>2</v>
      </c>
      <c r="B55" s="91" t="s">
        <v>738</v>
      </c>
      <c r="C55" s="91">
        <v>3</v>
      </c>
      <c r="E55" s="1554"/>
      <c r="F55" s="98"/>
      <c r="G55" s="98"/>
      <c r="H55" s="98" t="s">
        <v>790</v>
      </c>
      <c r="I55" s="91">
        <v>0</v>
      </c>
      <c r="J55" s="91">
        <v>0</v>
      </c>
      <c r="K55" s="1076">
        <f t="shared" si="1"/>
        <v>0</v>
      </c>
    </row>
    <row r="56" spans="1:11" ht="11.25" customHeight="1">
      <c r="E56" s="833"/>
      <c r="F56" s="144" t="s">
        <v>126</v>
      </c>
      <c r="G56" s="98"/>
      <c r="H56" s="98"/>
      <c r="I56" s="1058">
        <f>SUM(I57)</f>
        <v>0</v>
      </c>
      <c r="J56" s="1058">
        <f>SUM(J57)</f>
        <v>0</v>
      </c>
      <c r="K56" s="565">
        <f t="shared" si="1"/>
        <v>0</v>
      </c>
    </row>
    <row r="57" spans="1:11" ht="11.25" customHeight="1">
      <c r="E57" s="833"/>
      <c r="F57" s="98"/>
      <c r="G57" s="98" t="s">
        <v>740</v>
      </c>
      <c r="H57" s="98"/>
      <c r="I57" s="91">
        <f>SUM(I58)</f>
        <v>0</v>
      </c>
      <c r="J57" s="91">
        <f>SUM(J58)</f>
        <v>0</v>
      </c>
      <c r="K57" s="1076">
        <f t="shared" si="1"/>
        <v>0</v>
      </c>
    </row>
    <row r="58" spans="1:11" ht="11.25" customHeight="1">
      <c r="E58" s="833"/>
      <c r="F58" s="98"/>
      <c r="G58" s="98"/>
      <c r="H58" s="98" t="s">
        <v>789</v>
      </c>
      <c r="I58" s="91">
        <v>0</v>
      </c>
      <c r="J58" s="91">
        <v>0</v>
      </c>
      <c r="K58" s="1076">
        <f t="shared" si="1"/>
        <v>0</v>
      </c>
    </row>
    <row r="59" spans="1:11">
      <c r="E59" s="1555">
        <v>1403</v>
      </c>
      <c r="F59" s="391" t="s">
        <v>17</v>
      </c>
      <c r="G59" s="310"/>
      <c r="H59" s="310"/>
      <c r="I59" s="1075">
        <f t="shared" ref="I59:J61" si="2">SUM(I60)</f>
        <v>1</v>
      </c>
      <c r="J59" s="1075">
        <f t="shared" si="2"/>
        <v>7</v>
      </c>
      <c r="K59" s="871">
        <f t="shared" si="1"/>
        <v>8</v>
      </c>
    </row>
    <row r="60" spans="1:11" ht="11.25" customHeight="1">
      <c r="E60" s="1731"/>
      <c r="F60" s="513" t="s">
        <v>39</v>
      </c>
      <c r="G60" s="505"/>
      <c r="H60" s="505"/>
      <c r="I60" s="397">
        <f t="shared" si="2"/>
        <v>1</v>
      </c>
      <c r="J60" s="397">
        <f t="shared" si="2"/>
        <v>7</v>
      </c>
      <c r="K60" s="282">
        <f t="shared" si="1"/>
        <v>8</v>
      </c>
    </row>
    <row r="61" spans="1:11" ht="11.25" customHeight="1">
      <c r="E61" s="1731"/>
      <c r="F61" s="484"/>
      <c r="G61" s="377" t="s">
        <v>735</v>
      </c>
      <c r="H61" s="377"/>
      <c r="I61" s="288">
        <f t="shared" si="2"/>
        <v>1</v>
      </c>
      <c r="J61" s="288">
        <f t="shared" si="2"/>
        <v>7</v>
      </c>
      <c r="K61" s="281">
        <f t="shared" si="1"/>
        <v>8</v>
      </c>
    </row>
    <row r="62" spans="1:11" s="12" customFormat="1" ht="11.25" customHeight="1">
      <c r="A62" s="209">
        <v>3</v>
      </c>
      <c r="B62" s="209" t="s">
        <v>734</v>
      </c>
      <c r="C62" s="209">
        <v>11</v>
      </c>
      <c r="D62" s="209"/>
      <c r="E62" s="1731"/>
      <c r="F62" s="640"/>
      <c r="G62" s="1074" t="s">
        <v>788</v>
      </c>
      <c r="H62" s="47"/>
      <c r="I62" s="1073">
        <v>1</v>
      </c>
      <c r="J62" s="1073">
        <v>7</v>
      </c>
      <c r="K62" s="278">
        <f t="shared" si="1"/>
        <v>8</v>
      </c>
    </row>
    <row r="63" spans="1:11">
      <c r="E63" s="1555">
        <v>1404</v>
      </c>
      <c r="F63" s="1072" t="s">
        <v>40</v>
      </c>
      <c r="G63" s="80"/>
      <c r="H63" s="90"/>
      <c r="I63" s="1068">
        <f>SUM(I64+I75)</f>
        <v>4</v>
      </c>
      <c r="J63" s="1068">
        <f>SUM(J64+J75)</f>
        <v>5</v>
      </c>
      <c r="K63" s="574">
        <f t="shared" si="1"/>
        <v>9</v>
      </c>
    </row>
    <row r="64" spans="1:11" ht="11.25" customHeight="1">
      <c r="E64" s="1556"/>
      <c r="F64" s="144" t="s">
        <v>115</v>
      </c>
      <c r="G64" s="98"/>
      <c r="H64" s="98"/>
      <c r="I64" s="1058">
        <f>SUM(I65+I67+I73)</f>
        <v>4</v>
      </c>
      <c r="J64" s="1058">
        <f>SUM(J65+J67+J73)</f>
        <v>5</v>
      </c>
      <c r="K64" s="565">
        <f t="shared" si="1"/>
        <v>9</v>
      </c>
    </row>
    <row r="65" spans="1:11" ht="11.25" customHeight="1">
      <c r="E65" s="1556"/>
      <c r="F65" s="144"/>
      <c r="G65" s="98" t="s">
        <v>736</v>
      </c>
      <c r="H65" s="98"/>
      <c r="I65" s="91">
        <f>SUM(I66)</f>
        <v>0</v>
      </c>
      <c r="J65" s="91">
        <f>SUM(J66)</f>
        <v>0</v>
      </c>
      <c r="K65" s="281">
        <f t="shared" si="1"/>
        <v>0</v>
      </c>
    </row>
    <row r="66" spans="1:11" ht="11.25" customHeight="1">
      <c r="A66" s="91">
        <v>4</v>
      </c>
      <c r="B66" s="91" t="s">
        <v>787</v>
      </c>
      <c r="C66" s="91">
        <v>11</v>
      </c>
      <c r="E66" s="1556"/>
      <c r="F66" s="144"/>
      <c r="G66" s="98"/>
      <c r="H66" s="98" t="s">
        <v>786</v>
      </c>
      <c r="I66" s="91">
        <v>0</v>
      </c>
      <c r="J66" s="91">
        <v>0</v>
      </c>
      <c r="K66" s="281">
        <f t="shared" si="1"/>
        <v>0</v>
      </c>
    </row>
    <row r="67" spans="1:11" ht="11.25" customHeight="1">
      <c r="E67" s="1556"/>
      <c r="F67" s="98"/>
      <c r="G67" s="98" t="s">
        <v>735</v>
      </c>
      <c r="H67" s="98"/>
      <c r="I67" s="91">
        <f>SUM(I68+I70+I71+I72)</f>
        <v>0</v>
      </c>
      <c r="J67" s="91">
        <f>SUM(J68+J70+J71+J72)</f>
        <v>0</v>
      </c>
      <c r="K67" s="281">
        <f t="shared" si="1"/>
        <v>0</v>
      </c>
    </row>
    <row r="68" spans="1:11" ht="11.25" customHeight="1">
      <c r="A68" s="91">
        <v>4</v>
      </c>
      <c r="B68" s="91" t="s">
        <v>744</v>
      </c>
      <c r="C68" s="91">
        <v>11</v>
      </c>
      <c r="E68" s="1556"/>
      <c r="F68" s="98"/>
      <c r="G68" s="98"/>
      <c r="H68" s="98" t="s">
        <v>785</v>
      </c>
      <c r="I68" s="91">
        <v>0</v>
      </c>
      <c r="J68" s="91">
        <v>0</v>
      </c>
      <c r="K68" s="281">
        <f t="shared" si="1"/>
        <v>0</v>
      </c>
    </row>
    <row r="69" spans="1:11" ht="11.25" customHeight="1">
      <c r="E69" s="1556"/>
      <c r="F69" s="98"/>
      <c r="G69" s="98"/>
      <c r="H69" s="98" t="s">
        <v>784</v>
      </c>
      <c r="I69" s="91"/>
      <c r="J69" s="91"/>
      <c r="K69" s="281">
        <f t="shared" si="1"/>
        <v>0</v>
      </c>
    </row>
    <row r="70" spans="1:11" ht="11.25" customHeight="1">
      <c r="A70" s="91">
        <v>4</v>
      </c>
      <c r="B70" s="91" t="s">
        <v>744</v>
      </c>
      <c r="C70" s="91">
        <v>11</v>
      </c>
      <c r="E70" s="1556"/>
      <c r="F70" s="98"/>
      <c r="G70" s="98"/>
      <c r="H70" s="98" t="s">
        <v>783</v>
      </c>
      <c r="I70" s="91">
        <v>0</v>
      </c>
      <c r="J70" s="91">
        <v>0</v>
      </c>
      <c r="K70" s="281">
        <f t="shared" si="1"/>
        <v>0</v>
      </c>
    </row>
    <row r="71" spans="1:11" ht="11.25" customHeight="1">
      <c r="A71" s="91">
        <v>4</v>
      </c>
      <c r="B71" s="91" t="s">
        <v>744</v>
      </c>
      <c r="C71" s="91">
        <v>11</v>
      </c>
      <c r="E71" s="1556"/>
      <c r="F71" s="98"/>
      <c r="G71" s="98"/>
      <c r="H71" s="98" t="s">
        <v>782</v>
      </c>
      <c r="I71" s="91">
        <v>0</v>
      </c>
      <c r="J71" s="91">
        <v>0</v>
      </c>
      <c r="K71" s="281">
        <f t="shared" si="1"/>
        <v>0</v>
      </c>
    </row>
    <row r="72" spans="1:11" ht="11.25" customHeight="1">
      <c r="A72" s="91">
        <v>4</v>
      </c>
      <c r="B72" s="91" t="s">
        <v>744</v>
      </c>
      <c r="C72" s="91">
        <v>11</v>
      </c>
      <c r="E72" s="1556"/>
      <c r="F72" s="98"/>
      <c r="G72" s="98"/>
      <c r="H72" s="98" t="s">
        <v>781</v>
      </c>
      <c r="I72" s="91">
        <v>0</v>
      </c>
      <c r="J72" s="91">
        <v>0</v>
      </c>
      <c r="K72" s="281">
        <f t="shared" si="1"/>
        <v>0</v>
      </c>
    </row>
    <row r="73" spans="1:11" ht="11.25" customHeight="1">
      <c r="E73" s="1556"/>
      <c r="F73" s="1055"/>
      <c r="G73" s="66" t="s">
        <v>740</v>
      </c>
      <c r="H73" s="98"/>
      <c r="I73" s="91">
        <f>SUM(I74)</f>
        <v>4</v>
      </c>
      <c r="J73" s="91">
        <f>SUM(J74)</f>
        <v>5</v>
      </c>
      <c r="K73" s="281">
        <f t="shared" si="1"/>
        <v>9</v>
      </c>
    </row>
    <row r="74" spans="1:11" ht="11.25" customHeight="1">
      <c r="A74" s="91">
        <v>4</v>
      </c>
      <c r="B74" s="91" t="s">
        <v>778</v>
      </c>
      <c r="C74" s="91">
        <v>11</v>
      </c>
      <c r="E74" s="1556"/>
      <c r="F74" s="98"/>
      <c r="G74" s="98"/>
      <c r="H74" s="98" t="s">
        <v>780</v>
      </c>
      <c r="I74" s="91">
        <v>4</v>
      </c>
      <c r="J74" s="91">
        <v>5</v>
      </c>
      <c r="K74" s="281">
        <f t="shared" si="1"/>
        <v>9</v>
      </c>
    </row>
    <row r="75" spans="1:11" ht="11.25" customHeight="1">
      <c r="E75" s="1556"/>
      <c r="F75" s="144" t="s">
        <v>20</v>
      </c>
      <c r="G75" s="98"/>
      <c r="H75" s="98"/>
      <c r="I75" s="1058">
        <f>SUM(I76+I78)</f>
        <v>0</v>
      </c>
      <c r="J75" s="1058">
        <f>SUM(J76+J78)</f>
        <v>0</v>
      </c>
      <c r="K75" s="565">
        <f t="shared" si="1"/>
        <v>0</v>
      </c>
    </row>
    <row r="76" spans="1:11" ht="11.25" customHeight="1">
      <c r="E76" s="1556"/>
      <c r="F76" s="98"/>
      <c r="G76" s="98" t="s">
        <v>735</v>
      </c>
      <c r="H76" s="98"/>
      <c r="I76" s="91">
        <f>SUM(I77)</f>
        <v>0</v>
      </c>
      <c r="J76" s="91">
        <f>SUM(J77)</f>
        <v>0</v>
      </c>
      <c r="K76" s="281">
        <f t="shared" si="1"/>
        <v>0</v>
      </c>
    </row>
    <row r="77" spans="1:11" ht="11.25" customHeight="1">
      <c r="A77" s="91">
        <v>4</v>
      </c>
      <c r="B77" s="91" t="s">
        <v>744</v>
      </c>
      <c r="C77" s="91">
        <v>11</v>
      </c>
      <c r="E77" s="1556"/>
      <c r="F77" s="98"/>
      <c r="G77" s="98"/>
      <c r="H77" s="98" t="s">
        <v>779</v>
      </c>
      <c r="I77" s="91">
        <v>0</v>
      </c>
      <c r="J77" s="91">
        <v>0</v>
      </c>
      <c r="K77" s="281">
        <f t="shared" si="1"/>
        <v>0</v>
      </c>
    </row>
    <row r="78" spans="1:11" ht="11.25" customHeight="1">
      <c r="E78" s="1556"/>
      <c r="F78" s="98"/>
      <c r="G78" s="98" t="s">
        <v>740</v>
      </c>
      <c r="H78" s="98"/>
      <c r="I78" s="91">
        <f>SUM(I79)</f>
        <v>0</v>
      </c>
      <c r="J78" s="91">
        <f>SUM(J79)</f>
        <v>0</v>
      </c>
      <c r="K78" s="281">
        <f t="shared" si="1"/>
        <v>0</v>
      </c>
    </row>
    <row r="79" spans="1:11" ht="11.25" customHeight="1">
      <c r="A79" s="91">
        <v>4</v>
      </c>
      <c r="B79" s="91" t="s">
        <v>778</v>
      </c>
      <c r="C79" s="91">
        <v>11</v>
      </c>
      <c r="E79" s="1557"/>
      <c r="F79" s="163"/>
      <c r="G79" s="163"/>
      <c r="H79" s="163" t="s">
        <v>777</v>
      </c>
      <c r="I79" s="1071">
        <v>0</v>
      </c>
      <c r="J79" s="1071">
        <v>0</v>
      </c>
      <c r="K79" s="278">
        <f t="shared" si="1"/>
        <v>0</v>
      </c>
    </row>
    <row r="80" spans="1:11" ht="12" customHeight="1">
      <c r="E80" s="1070"/>
      <c r="F80" s="98"/>
      <c r="G80" s="98"/>
      <c r="H80" s="98"/>
      <c r="I80" s="91"/>
      <c r="J80" s="91"/>
      <c r="K80" s="91" t="s">
        <v>232</v>
      </c>
    </row>
    <row r="81" spans="1:11" ht="12" customHeight="1">
      <c r="E81" s="507"/>
      <c r="F81" s="507"/>
      <c r="G81" s="98"/>
      <c r="H81" s="91"/>
      <c r="I81" s="91"/>
      <c r="J81" s="91"/>
      <c r="K81" s="614" t="s">
        <v>776</v>
      </c>
    </row>
    <row r="82" spans="1:11" s="98" customFormat="1" ht="9.75" customHeight="1">
      <c r="A82" s="91"/>
      <c r="B82" s="91"/>
      <c r="C82" s="91"/>
      <c r="D82" s="91"/>
      <c r="E82" s="1727" t="s">
        <v>32</v>
      </c>
      <c r="F82" s="310"/>
      <c r="G82" s="310"/>
      <c r="H82" s="310"/>
      <c r="I82" s="1069"/>
      <c r="J82" s="1069"/>
      <c r="K82" s="516"/>
    </row>
    <row r="83" spans="1:11" s="98" customFormat="1" ht="12.75" customHeight="1">
      <c r="A83" s="91" t="s">
        <v>33</v>
      </c>
      <c r="B83" s="91" t="s">
        <v>1</v>
      </c>
      <c r="C83" s="91" t="s">
        <v>34</v>
      </c>
      <c r="D83" s="91"/>
      <c r="E83" s="1728"/>
      <c r="F83" s="156" t="s">
        <v>230</v>
      </c>
      <c r="G83" s="156"/>
      <c r="I83" s="1730" t="s">
        <v>775</v>
      </c>
      <c r="J83" s="1730"/>
      <c r="K83" s="1067"/>
    </row>
    <row r="84" spans="1:11" s="98" customFormat="1" ht="11.25">
      <c r="A84" s="91"/>
      <c r="B84" s="91"/>
      <c r="C84" s="91"/>
      <c r="D84" s="91"/>
      <c r="E84" s="1729"/>
      <c r="F84" s="1066"/>
      <c r="G84" s="163"/>
      <c r="H84" s="1066"/>
      <c r="I84" s="313" t="s">
        <v>29</v>
      </c>
      <c r="J84" s="313" t="s">
        <v>30</v>
      </c>
      <c r="K84" s="1065" t="s">
        <v>6</v>
      </c>
    </row>
    <row r="85" spans="1:11">
      <c r="E85" s="1581">
        <v>1405</v>
      </c>
      <c r="F85" s="1064" t="s">
        <v>21</v>
      </c>
      <c r="G85" s="1063"/>
      <c r="H85" s="151"/>
      <c r="I85" s="672">
        <f>SUM(I86+I89+I99)</f>
        <v>26</v>
      </c>
      <c r="J85" s="672">
        <f>SUM(J86+J89+J99)</f>
        <v>36</v>
      </c>
      <c r="K85" s="270">
        <f t="shared" ref="K85:K100" si="3">SUM(I85:J85)</f>
        <v>62</v>
      </c>
    </row>
    <row r="86" spans="1:11" ht="11.25" customHeight="1">
      <c r="E86" s="1582"/>
      <c r="F86" s="144" t="s">
        <v>24</v>
      </c>
      <c r="G86" s="98"/>
      <c r="H86" s="98"/>
      <c r="I86" s="1058">
        <f>SUM(I87)</f>
        <v>3</v>
      </c>
      <c r="J86" s="1058">
        <f>SUM(J87)</f>
        <v>7</v>
      </c>
      <c r="K86" s="565">
        <f t="shared" si="3"/>
        <v>10</v>
      </c>
    </row>
    <row r="87" spans="1:11" ht="11.25" customHeight="1">
      <c r="E87" s="1582"/>
      <c r="F87" s="98"/>
      <c r="G87" s="98" t="s">
        <v>735</v>
      </c>
      <c r="H87" s="98"/>
      <c r="I87" s="91">
        <f>I88</f>
        <v>3</v>
      </c>
      <c r="J87" s="91">
        <f>J88</f>
        <v>7</v>
      </c>
      <c r="K87" s="281">
        <f t="shared" si="3"/>
        <v>10</v>
      </c>
    </row>
    <row r="88" spans="1:11" ht="11.25" customHeight="1">
      <c r="A88" s="91">
        <v>5</v>
      </c>
      <c r="B88" s="91" t="s">
        <v>738</v>
      </c>
      <c r="C88" s="91">
        <v>8</v>
      </c>
      <c r="E88" s="1582"/>
      <c r="F88" s="98"/>
      <c r="H88" s="98" t="s">
        <v>774</v>
      </c>
      <c r="I88" s="91">
        <v>3</v>
      </c>
      <c r="J88" s="91">
        <v>7</v>
      </c>
      <c r="K88" s="281">
        <f t="shared" si="3"/>
        <v>10</v>
      </c>
    </row>
    <row r="89" spans="1:11" ht="11.25" customHeight="1">
      <c r="E89" s="1582"/>
      <c r="F89" s="484" t="s">
        <v>22</v>
      </c>
      <c r="G89" s="98"/>
      <c r="I89" s="1058">
        <f>SUM(I90+I92+I97)</f>
        <v>23</v>
      </c>
      <c r="J89" s="1058">
        <f>SUM(J90+J92+J97)</f>
        <v>29</v>
      </c>
      <c r="K89" s="565">
        <f t="shared" si="3"/>
        <v>52</v>
      </c>
    </row>
    <row r="90" spans="1:11" ht="11.25" customHeight="1">
      <c r="E90" s="1582"/>
      <c r="F90" s="144"/>
      <c r="G90" s="98" t="s">
        <v>736</v>
      </c>
      <c r="I90" s="288">
        <f>SUM(I91)</f>
        <v>9</v>
      </c>
      <c r="J90" s="288">
        <f>SUM(J91)</f>
        <v>9</v>
      </c>
      <c r="K90" s="281">
        <f t="shared" si="3"/>
        <v>18</v>
      </c>
    </row>
    <row r="91" spans="1:11" ht="11.25" customHeight="1">
      <c r="A91" s="91">
        <v>5</v>
      </c>
      <c r="B91" s="91" t="s">
        <v>773</v>
      </c>
      <c r="C91" s="91">
        <v>11</v>
      </c>
      <c r="E91" s="1582"/>
      <c r="F91" s="144"/>
      <c r="G91" s="98"/>
      <c r="H91" s="98" t="s">
        <v>772</v>
      </c>
      <c r="I91" s="288">
        <v>9</v>
      </c>
      <c r="J91" s="288">
        <v>9</v>
      </c>
      <c r="K91" s="281">
        <f t="shared" si="3"/>
        <v>18</v>
      </c>
    </row>
    <row r="92" spans="1:11" ht="11.25" customHeight="1">
      <c r="E92" s="1582"/>
      <c r="F92" s="98"/>
      <c r="G92" s="98" t="s">
        <v>735</v>
      </c>
      <c r="I92" s="288">
        <f>SUM(I93:I96)</f>
        <v>9</v>
      </c>
      <c r="J92" s="288">
        <f>SUM(J93:J96)</f>
        <v>14</v>
      </c>
      <c r="K92" s="281">
        <f t="shared" si="3"/>
        <v>23</v>
      </c>
    </row>
    <row r="93" spans="1:11" ht="11.25" customHeight="1">
      <c r="A93" s="91">
        <v>5</v>
      </c>
      <c r="B93" s="91" t="s">
        <v>734</v>
      </c>
      <c r="C93" s="91">
        <v>11</v>
      </c>
      <c r="E93" s="1582"/>
      <c r="F93" s="98"/>
      <c r="H93" s="98" t="s">
        <v>771</v>
      </c>
      <c r="I93" s="288">
        <v>9</v>
      </c>
      <c r="J93" s="288">
        <v>14</v>
      </c>
      <c r="K93" s="281">
        <f t="shared" si="3"/>
        <v>23</v>
      </c>
    </row>
    <row r="94" spans="1:11" ht="11.25" customHeight="1">
      <c r="A94" s="91">
        <v>5</v>
      </c>
      <c r="B94" s="91" t="s">
        <v>734</v>
      </c>
      <c r="C94" s="91">
        <v>11</v>
      </c>
      <c r="E94" s="1582"/>
      <c r="F94" s="98"/>
      <c r="H94" s="98" t="s">
        <v>770</v>
      </c>
      <c r="I94" s="288">
        <v>0</v>
      </c>
      <c r="J94" s="288">
        <v>0</v>
      </c>
      <c r="K94" s="281">
        <f t="shared" si="3"/>
        <v>0</v>
      </c>
    </row>
    <row r="95" spans="1:11" ht="11.25" customHeight="1">
      <c r="A95" s="91">
        <v>5</v>
      </c>
      <c r="B95" s="91" t="s">
        <v>734</v>
      </c>
      <c r="C95" s="91">
        <v>11</v>
      </c>
      <c r="E95" s="1582"/>
      <c r="F95" s="98"/>
      <c r="H95" s="98" t="s">
        <v>769</v>
      </c>
      <c r="I95" s="288">
        <v>0</v>
      </c>
      <c r="J95" s="288">
        <v>0</v>
      </c>
      <c r="K95" s="281">
        <f t="shared" si="3"/>
        <v>0</v>
      </c>
    </row>
    <row r="96" spans="1:11" ht="11.25" customHeight="1">
      <c r="A96" s="91">
        <v>5</v>
      </c>
      <c r="B96" s="91" t="s">
        <v>734</v>
      </c>
      <c r="C96" s="91">
        <v>11</v>
      </c>
      <c r="E96" s="1582"/>
      <c r="F96" s="98"/>
      <c r="G96" s="98"/>
      <c r="H96" s="98" t="s">
        <v>768</v>
      </c>
      <c r="I96" s="288">
        <v>0</v>
      </c>
      <c r="J96" s="288">
        <v>0</v>
      </c>
      <c r="K96" s="281">
        <f t="shared" si="3"/>
        <v>0</v>
      </c>
    </row>
    <row r="97" spans="1:11" ht="11.25" customHeight="1">
      <c r="E97" s="1582"/>
      <c r="F97" s="98"/>
      <c r="G97" s="98" t="s">
        <v>740</v>
      </c>
      <c r="I97" s="288">
        <f>SUM(I98)</f>
        <v>5</v>
      </c>
      <c r="J97" s="288">
        <f>SUM(J98)</f>
        <v>6</v>
      </c>
      <c r="K97" s="281">
        <f t="shared" si="3"/>
        <v>11</v>
      </c>
    </row>
    <row r="98" spans="1:11" ht="11.25" customHeight="1">
      <c r="A98" s="91">
        <v>5</v>
      </c>
      <c r="B98" s="91" t="s">
        <v>767</v>
      </c>
      <c r="C98" s="91">
        <v>11</v>
      </c>
      <c r="E98" s="1582"/>
      <c r="F98" s="98"/>
      <c r="G98" s="98"/>
      <c r="H98" s="98" t="s">
        <v>766</v>
      </c>
      <c r="I98" s="288">
        <v>5</v>
      </c>
      <c r="J98" s="288">
        <v>6</v>
      </c>
      <c r="K98" s="281">
        <f t="shared" si="3"/>
        <v>11</v>
      </c>
    </row>
    <row r="99" spans="1:11" ht="11.25" customHeight="1">
      <c r="E99" s="1582"/>
      <c r="F99" s="144" t="s">
        <v>114</v>
      </c>
      <c r="G99" s="98"/>
      <c r="I99" s="1058">
        <f>SUM(I100)</f>
        <v>0</v>
      </c>
      <c r="J99" s="1058">
        <f>SUM(J100)</f>
        <v>0</v>
      </c>
      <c r="K99" s="565">
        <f t="shared" si="3"/>
        <v>0</v>
      </c>
    </row>
    <row r="100" spans="1:11" ht="11.25" customHeight="1">
      <c r="E100" s="1582"/>
      <c r="F100" s="144"/>
      <c r="G100" s="98" t="s">
        <v>735</v>
      </c>
      <c r="I100" s="288">
        <f>SUM(I101)</f>
        <v>0</v>
      </c>
      <c r="J100" s="288">
        <f>SUM(J101)</f>
        <v>0</v>
      </c>
      <c r="K100" s="281">
        <f t="shared" si="3"/>
        <v>0</v>
      </c>
    </row>
    <row r="101" spans="1:11" ht="11.25" customHeight="1">
      <c r="E101" s="1583"/>
      <c r="F101" s="98"/>
      <c r="G101" s="98"/>
      <c r="H101" s="98" t="s">
        <v>765</v>
      </c>
      <c r="I101" s="288">
        <v>0</v>
      </c>
      <c r="J101" s="288">
        <v>0</v>
      </c>
      <c r="K101" s="281">
        <v>0</v>
      </c>
    </row>
    <row r="102" spans="1:11">
      <c r="E102" s="1581">
        <v>1406</v>
      </c>
      <c r="F102" s="139" t="s">
        <v>25</v>
      </c>
      <c r="G102" s="145"/>
      <c r="H102" s="145"/>
      <c r="I102" s="380">
        <f>SUM(I103+I117+I120)</f>
        <v>0</v>
      </c>
      <c r="J102" s="380">
        <f>SUM(J103+J117+J120)</f>
        <v>0</v>
      </c>
      <c r="K102" s="367">
        <f t="shared" ref="K102:K133" si="4">SUM(I102:J102)</f>
        <v>0</v>
      </c>
    </row>
    <row r="103" spans="1:11" ht="11.25" customHeight="1">
      <c r="E103" s="1582"/>
      <c r="F103" s="144" t="s">
        <v>135</v>
      </c>
      <c r="G103" s="98"/>
      <c r="H103" s="98"/>
      <c r="I103" s="1058">
        <f>SUM(I104+I106)</f>
        <v>0</v>
      </c>
      <c r="J103" s="1058">
        <f>SUM(J104+J106)</f>
        <v>0</v>
      </c>
      <c r="K103" s="565">
        <f t="shared" si="4"/>
        <v>0</v>
      </c>
    </row>
    <row r="104" spans="1:11" ht="11.25" customHeight="1">
      <c r="E104" s="1582"/>
      <c r="F104" s="98"/>
      <c r="G104" s="98" t="s">
        <v>735</v>
      </c>
      <c r="H104" s="98"/>
      <c r="I104" s="91">
        <f>SUM(I105)</f>
        <v>0</v>
      </c>
      <c r="J104" s="91">
        <f>SUM(J105)</f>
        <v>0</v>
      </c>
      <c r="K104" s="281">
        <f t="shared" si="4"/>
        <v>0</v>
      </c>
    </row>
    <row r="105" spans="1:11" ht="11.25" customHeight="1">
      <c r="A105" s="91">
        <v>6</v>
      </c>
      <c r="B105" s="91" t="s">
        <v>752</v>
      </c>
      <c r="C105" s="91">
        <v>11</v>
      </c>
      <c r="E105" s="1582"/>
      <c r="F105" s="98"/>
      <c r="G105" s="98"/>
      <c r="H105" s="98" t="s">
        <v>764</v>
      </c>
      <c r="I105" s="91">
        <v>0</v>
      </c>
      <c r="J105" s="91">
        <v>0</v>
      </c>
      <c r="K105" s="281">
        <f t="shared" si="4"/>
        <v>0</v>
      </c>
    </row>
    <row r="106" spans="1:11" ht="11.25" customHeight="1">
      <c r="E106" s="1582"/>
      <c r="F106" s="98"/>
      <c r="G106" s="98" t="s">
        <v>740</v>
      </c>
      <c r="H106" s="98"/>
      <c r="I106" s="91">
        <f>SUM(I107:I116)</f>
        <v>0</v>
      </c>
      <c r="J106" s="91">
        <f>SUM(J107:J116)</f>
        <v>0</v>
      </c>
      <c r="K106" s="281">
        <f t="shared" si="4"/>
        <v>0</v>
      </c>
    </row>
    <row r="107" spans="1:11" ht="11.25" customHeight="1">
      <c r="A107" s="91">
        <v>6</v>
      </c>
      <c r="B107" s="91" t="s">
        <v>754</v>
      </c>
      <c r="C107" s="91">
        <v>11</v>
      </c>
      <c r="E107" s="1582"/>
      <c r="F107" s="98"/>
      <c r="G107" s="98"/>
      <c r="H107" s="98" t="s">
        <v>763</v>
      </c>
      <c r="I107" s="91">
        <v>0</v>
      </c>
      <c r="J107" s="91">
        <v>0</v>
      </c>
      <c r="K107" s="281">
        <f t="shared" si="4"/>
        <v>0</v>
      </c>
    </row>
    <row r="108" spans="1:11" ht="11.25" customHeight="1">
      <c r="A108" s="91">
        <v>6</v>
      </c>
      <c r="B108" s="91" t="s">
        <v>754</v>
      </c>
      <c r="C108" s="91">
        <v>11</v>
      </c>
      <c r="E108" s="1582"/>
      <c r="F108" s="98"/>
      <c r="G108" s="98"/>
      <c r="H108" s="98" t="s">
        <v>762</v>
      </c>
      <c r="I108" s="91">
        <v>0</v>
      </c>
      <c r="J108" s="91">
        <v>0</v>
      </c>
      <c r="K108" s="281">
        <f t="shared" si="4"/>
        <v>0</v>
      </c>
    </row>
    <row r="109" spans="1:11" ht="11.25" customHeight="1">
      <c r="A109" s="91">
        <v>6</v>
      </c>
      <c r="B109" s="91" t="s">
        <v>754</v>
      </c>
      <c r="C109" s="91">
        <v>11</v>
      </c>
      <c r="E109" s="1582"/>
      <c r="F109" s="98"/>
      <c r="G109" s="98"/>
      <c r="H109" s="98" t="s">
        <v>761</v>
      </c>
      <c r="I109" s="91">
        <v>0</v>
      </c>
      <c r="J109" s="91">
        <v>0</v>
      </c>
      <c r="K109" s="281">
        <f t="shared" si="4"/>
        <v>0</v>
      </c>
    </row>
    <row r="110" spans="1:11" ht="11.25" customHeight="1">
      <c r="A110" s="91">
        <v>6</v>
      </c>
      <c r="B110" s="91" t="s">
        <v>754</v>
      </c>
      <c r="C110" s="91">
        <v>11</v>
      </c>
      <c r="E110" s="1582"/>
      <c r="F110" s="98"/>
      <c r="G110" s="98"/>
      <c r="H110" s="98" t="s">
        <v>760</v>
      </c>
      <c r="I110" s="91">
        <v>0</v>
      </c>
      <c r="J110" s="91">
        <v>0</v>
      </c>
      <c r="K110" s="281">
        <f t="shared" si="4"/>
        <v>0</v>
      </c>
    </row>
    <row r="111" spans="1:11" ht="11.25" customHeight="1">
      <c r="A111" s="91">
        <v>6</v>
      </c>
      <c r="B111" s="91" t="s">
        <v>754</v>
      </c>
      <c r="C111" s="91">
        <v>11</v>
      </c>
      <c r="E111" s="1582"/>
      <c r="F111" s="98"/>
      <c r="G111" s="98"/>
      <c r="H111" s="98" t="s">
        <v>759</v>
      </c>
      <c r="I111" s="91">
        <v>0</v>
      </c>
      <c r="J111" s="91">
        <v>0</v>
      </c>
      <c r="K111" s="281">
        <f t="shared" si="4"/>
        <v>0</v>
      </c>
    </row>
    <row r="112" spans="1:11" ht="11.25" customHeight="1">
      <c r="A112" s="91">
        <v>6</v>
      </c>
      <c r="B112" s="91" t="s">
        <v>754</v>
      </c>
      <c r="C112" s="91">
        <v>11</v>
      </c>
      <c r="E112" s="1582"/>
      <c r="F112" s="98"/>
      <c r="G112" s="98"/>
      <c r="H112" s="98" t="s">
        <v>758</v>
      </c>
      <c r="I112" s="91">
        <v>0</v>
      </c>
      <c r="J112" s="91">
        <v>0</v>
      </c>
      <c r="K112" s="281">
        <f t="shared" si="4"/>
        <v>0</v>
      </c>
    </row>
    <row r="113" spans="1:11" ht="11.25" customHeight="1">
      <c r="A113" s="91">
        <v>6</v>
      </c>
      <c r="B113" s="91" t="s">
        <v>754</v>
      </c>
      <c r="C113" s="91">
        <v>11</v>
      </c>
      <c r="E113" s="1582"/>
      <c r="F113" s="98"/>
      <c r="G113" s="98"/>
      <c r="H113" s="98" t="s">
        <v>757</v>
      </c>
      <c r="I113" s="91">
        <v>0</v>
      </c>
      <c r="J113" s="91">
        <v>0</v>
      </c>
      <c r="K113" s="281">
        <f t="shared" si="4"/>
        <v>0</v>
      </c>
    </row>
    <row r="114" spans="1:11" ht="11.25" customHeight="1">
      <c r="A114" s="91">
        <v>6</v>
      </c>
      <c r="B114" s="91" t="s">
        <v>754</v>
      </c>
      <c r="C114" s="91">
        <v>11</v>
      </c>
      <c r="E114" s="1582"/>
      <c r="F114" s="98"/>
      <c r="G114" s="98"/>
      <c r="H114" s="98" t="s">
        <v>756</v>
      </c>
      <c r="I114" s="91">
        <v>0</v>
      </c>
      <c r="J114" s="91">
        <v>0</v>
      </c>
      <c r="K114" s="281">
        <f t="shared" si="4"/>
        <v>0</v>
      </c>
    </row>
    <row r="115" spans="1:11" ht="11.25" customHeight="1">
      <c r="A115" s="91">
        <v>6</v>
      </c>
      <c r="B115" s="91" t="s">
        <v>754</v>
      </c>
      <c r="C115" s="91">
        <v>11</v>
      </c>
      <c r="E115" s="1582"/>
      <c r="F115" s="98"/>
      <c r="G115" s="98"/>
      <c r="H115" s="98" t="s">
        <v>755</v>
      </c>
      <c r="I115" s="91">
        <v>0</v>
      </c>
      <c r="J115" s="91">
        <v>0</v>
      </c>
      <c r="K115" s="281">
        <f t="shared" si="4"/>
        <v>0</v>
      </c>
    </row>
    <row r="116" spans="1:11" ht="11.25" customHeight="1">
      <c r="A116" s="91">
        <v>6</v>
      </c>
      <c r="B116" s="91" t="s">
        <v>754</v>
      </c>
      <c r="C116" s="91">
        <v>11</v>
      </c>
      <c r="E116" s="1582"/>
      <c r="F116" s="98"/>
      <c r="G116" s="98"/>
      <c r="H116" s="98" t="s">
        <v>753</v>
      </c>
      <c r="I116" s="91">
        <v>0</v>
      </c>
      <c r="J116" s="91">
        <v>0</v>
      </c>
      <c r="K116" s="281">
        <f t="shared" si="4"/>
        <v>0</v>
      </c>
    </row>
    <row r="117" spans="1:11" ht="11.25" customHeight="1">
      <c r="E117" s="1582"/>
      <c r="F117" s="144" t="s">
        <v>26</v>
      </c>
      <c r="G117" s="98"/>
      <c r="H117" s="98"/>
      <c r="I117" s="1058">
        <f>SUM(I118)</f>
        <v>0</v>
      </c>
      <c r="J117" s="1058">
        <f>SUM(J118)</f>
        <v>0</v>
      </c>
      <c r="K117" s="565">
        <f t="shared" si="4"/>
        <v>0</v>
      </c>
    </row>
    <row r="118" spans="1:11" ht="11.25" customHeight="1">
      <c r="E118" s="1582"/>
      <c r="F118" s="98"/>
      <c r="G118" s="98" t="s">
        <v>735</v>
      </c>
      <c r="H118" s="98"/>
      <c r="I118" s="91">
        <f>SUM(I119)</f>
        <v>0</v>
      </c>
      <c r="J118" s="91">
        <f>SUM(J119)</f>
        <v>0</v>
      </c>
      <c r="K118" s="281">
        <f t="shared" si="4"/>
        <v>0</v>
      </c>
    </row>
    <row r="119" spans="1:11" ht="11.25" customHeight="1">
      <c r="A119" s="91">
        <v>6</v>
      </c>
      <c r="B119" s="91" t="s">
        <v>752</v>
      </c>
      <c r="C119" s="91">
        <v>10</v>
      </c>
      <c r="E119" s="1582"/>
      <c r="F119" s="98"/>
      <c r="G119" s="98"/>
      <c r="H119" s="98" t="s">
        <v>751</v>
      </c>
      <c r="I119" s="91">
        <v>0</v>
      </c>
      <c r="J119" s="91">
        <v>0</v>
      </c>
      <c r="K119" s="281">
        <f t="shared" si="4"/>
        <v>0</v>
      </c>
    </row>
    <row r="120" spans="1:11" ht="11.25" customHeight="1">
      <c r="E120" s="1582"/>
      <c r="F120" s="144" t="s">
        <v>43</v>
      </c>
      <c r="G120" s="98"/>
      <c r="H120" s="98"/>
      <c r="I120" s="1058">
        <f>SUM(I121+I123)</f>
        <v>0</v>
      </c>
      <c r="J120" s="1058">
        <f>SUM(J121+J123)</f>
        <v>0</v>
      </c>
      <c r="K120" s="565">
        <f t="shared" si="4"/>
        <v>0</v>
      </c>
    </row>
    <row r="121" spans="1:11" ht="11.25" customHeight="1">
      <c r="E121" s="1582"/>
      <c r="F121" s="144"/>
      <c r="G121" s="98" t="s">
        <v>736</v>
      </c>
      <c r="H121" s="98"/>
      <c r="I121" s="91">
        <f>SUM(I122)</f>
        <v>0</v>
      </c>
      <c r="J121" s="91">
        <f>SUM(J122)</f>
        <v>0</v>
      </c>
      <c r="K121" s="281">
        <f t="shared" si="4"/>
        <v>0</v>
      </c>
    </row>
    <row r="122" spans="1:11" ht="11.25" customHeight="1">
      <c r="A122" s="91">
        <v>6</v>
      </c>
      <c r="B122" s="91" t="s">
        <v>750</v>
      </c>
      <c r="C122" s="91">
        <v>10</v>
      </c>
      <c r="E122" s="1582"/>
      <c r="F122" s="98"/>
      <c r="G122" s="98"/>
      <c r="H122" s="98" t="s">
        <v>749</v>
      </c>
      <c r="I122" s="91">
        <v>0</v>
      </c>
      <c r="J122" s="91">
        <v>0</v>
      </c>
      <c r="K122" s="281">
        <f t="shared" si="4"/>
        <v>0</v>
      </c>
    </row>
    <row r="123" spans="1:11" ht="11.25" customHeight="1">
      <c r="E123" s="1582"/>
      <c r="F123" s="98"/>
      <c r="G123" s="98" t="s">
        <v>735</v>
      </c>
      <c r="H123" s="98"/>
      <c r="I123" s="91">
        <f>SUM(I124)</f>
        <v>0</v>
      </c>
      <c r="J123" s="91">
        <f>SUM(J124)</f>
        <v>0</v>
      </c>
      <c r="K123" s="281">
        <f t="shared" si="4"/>
        <v>0</v>
      </c>
    </row>
    <row r="124" spans="1:11" ht="11.25" customHeight="1">
      <c r="A124" s="91">
        <v>6</v>
      </c>
      <c r="B124" s="91" t="s">
        <v>738</v>
      </c>
      <c r="C124" s="91">
        <v>11</v>
      </c>
      <c r="E124" s="1583"/>
      <c r="F124" s="98"/>
      <c r="G124" s="98"/>
      <c r="H124" s="98" t="s">
        <v>748</v>
      </c>
      <c r="I124" s="91">
        <v>0</v>
      </c>
      <c r="J124" s="91">
        <v>0</v>
      </c>
      <c r="K124" s="281">
        <f t="shared" si="4"/>
        <v>0</v>
      </c>
    </row>
    <row r="125" spans="1:11">
      <c r="E125" s="1570">
        <v>1407</v>
      </c>
      <c r="F125" s="139" t="s">
        <v>27</v>
      </c>
      <c r="G125" s="145"/>
      <c r="H125" s="145"/>
      <c r="I125" s="380">
        <f>SUM(I126+I130)</f>
        <v>9</v>
      </c>
      <c r="J125" s="380">
        <f>SUM(J126+J130)</f>
        <v>3</v>
      </c>
      <c r="K125" s="390">
        <f t="shared" si="4"/>
        <v>12</v>
      </c>
    </row>
    <row r="126" spans="1:11" ht="11.25" customHeight="1">
      <c r="E126" s="1573"/>
      <c r="F126" s="144" t="s">
        <v>44</v>
      </c>
      <c r="G126" s="1057"/>
      <c r="H126" s="1057"/>
      <c r="I126" s="1056">
        <f>SUM(I127)</f>
        <v>9</v>
      </c>
      <c r="J126" s="1056">
        <f>SUM(J127)</f>
        <v>3</v>
      </c>
      <c r="K126" s="1050">
        <f t="shared" si="4"/>
        <v>12</v>
      </c>
    </row>
    <row r="127" spans="1:11" ht="11.25" customHeight="1">
      <c r="E127" s="1573"/>
      <c r="F127" s="1055"/>
      <c r="G127" s="66" t="s">
        <v>735</v>
      </c>
      <c r="H127" s="98"/>
      <c r="I127" s="288">
        <f>SUM(I128:I129)</f>
        <v>9</v>
      </c>
      <c r="J127" s="288">
        <f>SUM(J128:J129)</f>
        <v>3</v>
      </c>
      <c r="K127" s="1045">
        <f t="shared" si="4"/>
        <v>12</v>
      </c>
    </row>
    <row r="128" spans="1:11" ht="11.25" customHeight="1">
      <c r="A128" s="91">
        <v>7</v>
      </c>
      <c r="B128" s="91" t="s">
        <v>746</v>
      </c>
      <c r="C128" s="91">
        <v>11</v>
      </c>
      <c r="E128" s="1573"/>
      <c r="F128" s="1055"/>
      <c r="G128" s="66"/>
      <c r="H128" s="98" t="s">
        <v>747</v>
      </c>
      <c r="I128" s="288">
        <v>7</v>
      </c>
      <c r="J128" s="288">
        <v>2</v>
      </c>
      <c r="K128" s="1045">
        <f t="shared" si="4"/>
        <v>9</v>
      </c>
    </row>
    <row r="129" spans="1:11" ht="11.25" customHeight="1">
      <c r="A129" s="91">
        <v>7</v>
      </c>
      <c r="B129" s="91" t="s">
        <v>746</v>
      </c>
      <c r="C129" s="91">
        <v>11</v>
      </c>
      <c r="E129" s="1573"/>
      <c r="F129" s="1055"/>
      <c r="G129" s="66"/>
      <c r="H129" s="98" t="s">
        <v>745</v>
      </c>
      <c r="I129" s="288">
        <v>2</v>
      </c>
      <c r="J129" s="288">
        <v>1</v>
      </c>
      <c r="K129" s="1045">
        <f t="shared" si="4"/>
        <v>3</v>
      </c>
    </row>
    <row r="130" spans="1:11" ht="11.25" customHeight="1">
      <c r="E130" s="1573"/>
      <c r="F130" s="144" t="s">
        <v>61</v>
      </c>
      <c r="G130" s="144"/>
      <c r="H130" s="369"/>
      <c r="I130" s="1058">
        <f>SUM(I131)</f>
        <v>0</v>
      </c>
      <c r="J130" s="1058">
        <f>SUM(J131)</f>
        <v>0</v>
      </c>
      <c r="K130" s="1050">
        <f t="shared" si="4"/>
        <v>0</v>
      </c>
    </row>
    <row r="131" spans="1:11" ht="11.25" customHeight="1">
      <c r="E131" s="1573"/>
      <c r="F131" s="98"/>
      <c r="G131" s="98" t="s">
        <v>735</v>
      </c>
      <c r="I131" s="288">
        <f>SUM(I132)</f>
        <v>0</v>
      </c>
      <c r="J131" s="288">
        <f>SUM(J132)</f>
        <v>0</v>
      </c>
      <c r="K131" s="1045">
        <f t="shared" si="4"/>
        <v>0</v>
      </c>
    </row>
    <row r="132" spans="1:11" ht="11.25" customHeight="1">
      <c r="A132" s="91">
        <v>7</v>
      </c>
      <c r="B132" s="91" t="s">
        <v>744</v>
      </c>
      <c r="C132" s="91">
        <v>10</v>
      </c>
      <c r="E132" s="1573"/>
      <c r="F132" s="495"/>
      <c r="G132" s="163"/>
      <c r="H132" s="163" t="s">
        <v>743</v>
      </c>
      <c r="I132" s="1062">
        <v>0</v>
      </c>
      <c r="J132" s="1062">
        <v>0</v>
      </c>
      <c r="K132" s="1061">
        <f t="shared" si="4"/>
        <v>0</v>
      </c>
    </row>
    <row r="133" spans="1:11">
      <c r="E133" s="1570">
        <v>1408</v>
      </c>
      <c r="F133" s="138" t="s">
        <v>28</v>
      </c>
      <c r="G133" s="1060"/>
      <c r="H133" s="1060"/>
      <c r="I133" s="380">
        <f>SUM(I134+I141+I144)</f>
        <v>10</v>
      </c>
      <c r="J133" s="380">
        <f>SUM(J134+J141+J144)</f>
        <v>14</v>
      </c>
      <c r="K133" s="390">
        <f t="shared" si="4"/>
        <v>24</v>
      </c>
    </row>
    <row r="134" spans="1:11">
      <c r="E134" s="1573"/>
      <c r="F134" s="4" t="s">
        <v>23</v>
      </c>
      <c r="G134" s="13"/>
      <c r="H134" s="13"/>
      <c r="I134" s="1058">
        <f>SUM(I135,I137,I139)</f>
        <v>0</v>
      </c>
      <c r="J134" s="1058">
        <f>SUM(J135,J137,J139)</f>
        <v>0</v>
      </c>
      <c r="K134" s="1050">
        <f t="shared" ref="K134:K153" si="5">SUM(I134:J134)</f>
        <v>0</v>
      </c>
    </row>
    <row r="135" spans="1:11">
      <c r="E135" s="1573"/>
      <c r="F135" s="144"/>
      <c r="G135" s="98" t="s">
        <v>736</v>
      </c>
      <c r="H135" s="98"/>
      <c r="I135" s="288">
        <f>SUM(I136)</f>
        <v>0</v>
      </c>
      <c r="J135" s="288">
        <f>SUM(J136)</f>
        <v>0</v>
      </c>
      <c r="K135" s="1045">
        <f t="shared" si="5"/>
        <v>0</v>
      </c>
    </row>
    <row r="136" spans="1:11">
      <c r="E136" s="1573"/>
      <c r="F136" s="144"/>
      <c r="G136" s="98"/>
      <c r="H136" s="1059" t="s">
        <v>742</v>
      </c>
      <c r="I136" s="288">
        <v>0</v>
      </c>
      <c r="J136" s="288">
        <v>0</v>
      </c>
      <c r="K136" s="1045">
        <f t="shared" si="5"/>
        <v>0</v>
      </c>
    </row>
    <row r="137" spans="1:11">
      <c r="E137" s="1573"/>
      <c r="F137" s="98"/>
      <c r="G137" s="98" t="s">
        <v>735</v>
      </c>
      <c r="H137" s="98"/>
      <c r="I137" s="288">
        <f>SUM(I138)</f>
        <v>0</v>
      </c>
      <c r="J137" s="288">
        <f>SUM(J138)</f>
        <v>0</v>
      </c>
      <c r="K137" s="1045">
        <f t="shared" si="5"/>
        <v>0</v>
      </c>
    </row>
    <row r="138" spans="1:11">
      <c r="E138" s="1573"/>
      <c r="F138" s="98"/>
      <c r="G138" s="98"/>
      <c r="H138" s="1059" t="s">
        <v>741</v>
      </c>
      <c r="I138" s="288">
        <v>0</v>
      </c>
      <c r="J138" s="288">
        <v>0</v>
      </c>
      <c r="K138" s="1045">
        <f t="shared" si="5"/>
        <v>0</v>
      </c>
    </row>
    <row r="139" spans="1:11">
      <c r="E139" s="1573"/>
      <c r="F139" s="98"/>
      <c r="G139" s="98" t="s">
        <v>740</v>
      </c>
      <c r="H139" s="1059"/>
      <c r="I139" s="288">
        <f>SUM(I140)</f>
        <v>0</v>
      </c>
      <c r="J139" s="288">
        <f>SUM(J140)</f>
        <v>0</v>
      </c>
      <c r="K139" s="1045">
        <f t="shared" si="5"/>
        <v>0</v>
      </c>
    </row>
    <row r="140" spans="1:11">
      <c r="E140" s="1573"/>
      <c r="F140" s="98"/>
      <c r="G140" s="98"/>
      <c r="H140" s="1059" t="s">
        <v>739</v>
      </c>
      <c r="I140" s="288">
        <v>0</v>
      </c>
      <c r="J140" s="288">
        <v>0</v>
      </c>
      <c r="K140" s="1045">
        <f t="shared" si="5"/>
        <v>0</v>
      </c>
    </row>
    <row r="141" spans="1:11" ht="11.25" customHeight="1">
      <c r="E141" s="1573"/>
      <c r="F141" s="144" t="s">
        <v>125</v>
      </c>
      <c r="G141" s="976"/>
      <c r="H141" s="976"/>
      <c r="I141" s="1058">
        <f>SUM(I142)</f>
        <v>2</v>
      </c>
      <c r="J141" s="1058">
        <f>SUM(J142)</f>
        <v>8</v>
      </c>
      <c r="K141" s="1050">
        <f t="shared" si="5"/>
        <v>10</v>
      </c>
    </row>
    <row r="142" spans="1:11" ht="11.25" customHeight="1">
      <c r="E142" s="1573"/>
      <c r="F142" s="144"/>
      <c r="G142" s="377" t="s">
        <v>735</v>
      </c>
      <c r="H142" s="976"/>
      <c r="I142" s="288">
        <f>SUM(I143)</f>
        <v>2</v>
      </c>
      <c r="J142" s="288">
        <f>SUM(J143)</f>
        <v>8</v>
      </c>
      <c r="K142" s="1045">
        <f t="shared" si="5"/>
        <v>10</v>
      </c>
    </row>
    <row r="143" spans="1:11" ht="11.25" customHeight="1">
      <c r="A143" s="91">
        <v>8</v>
      </c>
      <c r="B143" s="91" t="s">
        <v>738</v>
      </c>
      <c r="C143" s="91">
        <v>11</v>
      </c>
      <c r="E143" s="1573"/>
      <c r="F143" s="1047"/>
      <c r="G143" s="1047"/>
      <c r="H143" s="1047" t="s">
        <v>737</v>
      </c>
      <c r="I143" s="1046">
        <v>2</v>
      </c>
      <c r="J143" s="1046">
        <v>8</v>
      </c>
      <c r="K143" s="1045">
        <f t="shared" si="5"/>
        <v>10</v>
      </c>
    </row>
    <row r="144" spans="1:11" ht="11.25" customHeight="1">
      <c r="E144" s="1573"/>
      <c r="F144" s="144" t="s">
        <v>59</v>
      </c>
      <c r="G144" s="1057"/>
      <c r="H144" s="1057"/>
      <c r="I144" s="1056">
        <f>SUM(I145+I147)</f>
        <v>8</v>
      </c>
      <c r="J144" s="1056">
        <f>SUM(J145+J147)</f>
        <v>6</v>
      </c>
      <c r="K144" s="565">
        <f t="shared" si="5"/>
        <v>14</v>
      </c>
    </row>
    <row r="145" spans="1:11" ht="11.25" customHeight="1">
      <c r="E145" s="1573"/>
      <c r="F145" s="1055"/>
      <c r="G145" s="98" t="s">
        <v>736</v>
      </c>
      <c r="H145" s="98"/>
      <c r="I145" s="288">
        <f>SUM(I146)</f>
        <v>5</v>
      </c>
      <c r="J145" s="288">
        <f>SUM(J146)</f>
        <v>0</v>
      </c>
      <c r="K145" s="281">
        <f t="shared" si="5"/>
        <v>5</v>
      </c>
    </row>
    <row r="146" spans="1:11" ht="11.25" customHeight="1">
      <c r="E146" s="1573"/>
      <c r="F146" s="1055"/>
      <c r="G146" s="98"/>
      <c r="H146" s="98" t="s">
        <v>190</v>
      </c>
      <c r="I146" s="288">
        <v>5</v>
      </c>
      <c r="J146" s="288">
        <v>0</v>
      </c>
      <c r="K146" s="281">
        <f t="shared" si="5"/>
        <v>5</v>
      </c>
    </row>
    <row r="147" spans="1:11" ht="11.25" customHeight="1">
      <c r="E147" s="1573"/>
      <c r="F147" s="1055"/>
      <c r="G147" s="98" t="s">
        <v>735</v>
      </c>
      <c r="H147" s="98"/>
      <c r="I147" s="288">
        <f>SUM(I148)</f>
        <v>3</v>
      </c>
      <c r="J147" s="288">
        <f>SUM(J148)</f>
        <v>6</v>
      </c>
      <c r="K147" s="281">
        <f t="shared" si="5"/>
        <v>9</v>
      </c>
    </row>
    <row r="148" spans="1:11" ht="11.25" customHeight="1">
      <c r="E148" s="1571"/>
      <c r="F148" s="1055"/>
      <c r="G148" s="98"/>
      <c r="H148" s="98" t="s">
        <v>190</v>
      </c>
      <c r="I148" s="288">
        <v>3</v>
      </c>
      <c r="J148" s="288">
        <v>6</v>
      </c>
      <c r="K148" s="281">
        <f t="shared" si="5"/>
        <v>9</v>
      </c>
    </row>
    <row r="149" spans="1:11" ht="12.75" customHeight="1">
      <c r="E149" s="1570">
        <v>1624</v>
      </c>
      <c r="F149" s="139" t="s">
        <v>56</v>
      </c>
      <c r="G149" s="1054"/>
      <c r="H149" s="1054"/>
      <c r="I149" s="1053">
        <f>SUM(I150)</f>
        <v>0</v>
      </c>
      <c r="J149" s="1053">
        <f>SUM(J150)</f>
        <v>1</v>
      </c>
      <c r="K149" s="1052">
        <f t="shared" si="5"/>
        <v>1</v>
      </c>
    </row>
    <row r="150" spans="1:11" ht="11.25" customHeight="1">
      <c r="E150" s="1573"/>
      <c r="F150" s="1049" t="s">
        <v>54</v>
      </c>
      <c r="G150" s="1049"/>
      <c r="H150" s="1049"/>
      <c r="I150" s="1051">
        <f>SUM(I151)</f>
        <v>0</v>
      </c>
      <c r="J150" s="1051">
        <f>SUM(J151)</f>
        <v>1</v>
      </c>
      <c r="K150" s="1050">
        <f t="shared" si="5"/>
        <v>1</v>
      </c>
    </row>
    <row r="151" spans="1:11" ht="11.25" customHeight="1">
      <c r="E151" s="1573"/>
      <c r="F151" s="1049"/>
      <c r="G151" s="377" t="s">
        <v>735</v>
      </c>
      <c r="H151" s="1049"/>
      <c r="I151" s="1046">
        <f>SUM(I152:I153)</f>
        <v>0</v>
      </c>
      <c r="J151" s="1046">
        <f>SUM(J152:J153)</f>
        <v>1</v>
      </c>
      <c r="K151" s="1045">
        <f t="shared" si="5"/>
        <v>1</v>
      </c>
    </row>
    <row r="152" spans="1:11" ht="11.25" customHeight="1">
      <c r="A152" s="91">
        <v>9</v>
      </c>
      <c r="B152" s="91" t="s">
        <v>734</v>
      </c>
      <c r="C152" s="91">
        <v>10</v>
      </c>
      <c r="E152" s="1573"/>
      <c r="F152" s="1047"/>
      <c r="G152" s="1047"/>
      <c r="H152" s="1047" t="s">
        <v>733</v>
      </c>
      <c r="I152" s="1046">
        <v>0</v>
      </c>
      <c r="J152" s="1046">
        <v>0</v>
      </c>
      <c r="K152" s="1045">
        <f t="shared" si="5"/>
        <v>0</v>
      </c>
    </row>
    <row r="153" spans="1:11" ht="11.25" customHeight="1">
      <c r="E153" s="1571"/>
      <c r="F153" s="1048"/>
      <c r="G153" s="1047"/>
      <c r="H153" s="1047" t="s">
        <v>732</v>
      </c>
      <c r="I153" s="1046">
        <v>0</v>
      </c>
      <c r="J153" s="1046">
        <v>1</v>
      </c>
      <c r="K153" s="1045">
        <f t="shared" si="5"/>
        <v>1</v>
      </c>
    </row>
    <row r="154" spans="1:11">
      <c r="F154" s="1726" t="s">
        <v>6</v>
      </c>
      <c r="G154" s="1614"/>
      <c r="H154" s="1614"/>
      <c r="I154" s="1044">
        <f>SUM(I9+I25+I59+I63+I85+I102+I125+I133+I149)</f>
        <v>63</v>
      </c>
      <c r="J154" s="1044">
        <f>SUM(J9+J25+J59+J63+J85+J102+J125+J133+J149)</f>
        <v>74</v>
      </c>
      <c r="K154" s="1043">
        <f>SUM(K9+K25+K59+K63+K85+K102+K125+K133+K149)</f>
        <v>137</v>
      </c>
    </row>
    <row r="155" spans="1:11" ht="9.75" customHeight="1">
      <c r="F155" s="1725" t="s">
        <v>731</v>
      </c>
      <c r="G155" s="1725"/>
      <c r="H155" s="1725"/>
      <c r="I155" s="91"/>
      <c r="J155" s="91"/>
      <c r="K155" s="1042"/>
    </row>
    <row r="156" spans="1:11" ht="9.75" customHeight="1">
      <c r="F156" s="1724" t="s">
        <v>730</v>
      </c>
      <c r="G156" s="1724"/>
      <c r="H156" s="1724"/>
      <c r="I156" s="91"/>
      <c r="J156" s="91"/>
      <c r="K156" s="1042"/>
    </row>
    <row r="157" spans="1:11" ht="9.75" customHeight="1">
      <c r="F157" s="1724" t="s">
        <v>729</v>
      </c>
      <c r="G157" s="1724"/>
      <c r="H157" s="1724"/>
      <c r="I157" s="91"/>
      <c r="J157" s="91"/>
      <c r="K157" s="1042"/>
    </row>
    <row r="158" spans="1:11" ht="9.75" customHeight="1">
      <c r="F158" s="1724" t="s">
        <v>728</v>
      </c>
      <c r="G158" s="1724"/>
      <c r="H158" s="1724"/>
      <c r="I158" s="91"/>
      <c r="J158" s="91"/>
    </row>
    <row r="159" spans="1:11" ht="9" customHeight="1"/>
    <row r="160" spans="1: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7:11" ht="9" customHeight="1"/>
    <row r="226" spans="7:11" ht="9" customHeight="1"/>
    <row r="227" spans="7:11" ht="9" customHeight="1"/>
    <row r="228" spans="7:11" ht="9" customHeight="1"/>
    <row r="229" spans="7:11" ht="9" customHeight="1"/>
    <row r="230" spans="7:11" ht="9" customHeight="1"/>
    <row r="231" spans="7:11" ht="9" customHeight="1"/>
    <row r="232" spans="7:11" ht="9" customHeight="1"/>
    <row r="233" spans="7:11" ht="9" customHeight="1"/>
    <row r="234" spans="7:11" ht="9" customHeight="1"/>
    <row r="235" spans="7:11" ht="9" customHeight="1"/>
    <row r="236" spans="7:11" ht="9" customHeight="1"/>
    <row r="237" spans="7:11" ht="9" customHeight="1"/>
    <row r="238" spans="7:11" ht="9" customHeight="1"/>
    <row r="239" spans="7:11" ht="9" customHeight="1">
      <c r="G239" s="98"/>
      <c r="H239" s="98"/>
      <c r="I239" s="91"/>
      <c r="J239" s="91"/>
      <c r="K239" s="263"/>
    </row>
    <row r="240" spans="7:11"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sheetData>
  <mergeCells count="21">
    <mergeCell ref="L3:U3"/>
    <mergeCell ref="E3:K3"/>
    <mergeCell ref="E4:K4"/>
    <mergeCell ref="E82:E84"/>
    <mergeCell ref="E9:E24"/>
    <mergeCell ref="E6:E8"/>
    <mergeCell ref="I83:J83"/>
    <mergeCell ref="I7:J7"/>
    <mergeCell ref="E59:E62"/>
    <mergeCell ref="E25:E55"/>
    <mergeCell ref="F158:H158"/>
    <mergeCell ref="E63:E79"/>
    <mergeCell ref="E125:E132"/>
    <mergeCell ref="E149:E153"/>
    <mergeCell ref="F155:H155"/>
    <mergeCell ref="F156:H156"/>
    <mergeCell ref="E102:E124"/>
    <mergeCell ref="F157:H157"/>
    <mergeCell ref="F154:H154"/>
    <mergeCell ref="E133:E148"/>
    <mergeCell ref="E85:E101"/>
  </mergeCells>
  <printOptions horizontalCentered="1"/>
  <pageMargins left="0.51" right="0.43" top="0.52" bottom="0.94488188976377963" header="0.51181102362204722" footer="0.51181102362204722"/>
  <pageSetup scale="79" orientation="portrait" r:id="rId1"/>
  <headerFooter alignWithMargins="0">
    <oddFooter>&amp;F</oddFooter>
  </headerFooter>
  <rowBreaks count="1" manualBreakCount="1">
    <brk id="80" max="8"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9DD29-9A3E-4A4C-A74E-29DEDBFC79E3}">
  <dimension ref="A1:AC137"/>
  <sheetViews>
    <sheetView view="pageBreakPreview" zoomScale="70" zoomScaleNormal="115" zoomScaleSheetLayoutView="70" workbookViewId="0">
      <selection activeCell="L89" sqref="L89"/>
    </sheetView>
  </sheetViews>
  <sheetFormatPr baseColWidth="10" defaultColWidth="11.42578125" defaultRowHeight="12.75"/>
  <cols>
    <col min="1" max="1" width="2.140625" style="62" customWidth="1"/>
    <col min="2" max="2" width="8.5703125" style="62" customWidth="1"/>
    <col min="3" max="3" width="52.28515625" style="62" customWidth="1"/>
    <col min="4" max="4" width="21" style="975" customWidth="1"/>
    <col min="5" max="5" width="67.5703125" style="62" customWidth="1"/>
    <col min="6" max="6" width="10" style="974" customWidth="1"/>
    <col min="7" max="7" width="8.140625" style="974" customWidth="1"/>
    <col min="8" max="8" width="9.28515625" style="974" customWidth="1"/>
    <col min="9" max="9" width="5.7109375" style="62" customWidth="1"/>
    <col min="10" max="10" width="11.42578125" style="62"/>
    <col min="11" max="11" width="4.7109375" style="62" customWidth="1"/>
    <col min="12" max="12" width="11.140625" style="62" customWidth="1"/>
    <col min="13" max="13" width="10.7109375"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2:29" ht="13.5" customHeight="1">
      <c r="D1" s="895"/>
      <c r="E1" s="82"/>
      <c r="H1" s="1040"/>
      <c r="I1" s="82"/>
      <c r="J1" s="82"/>
    </row>
    <row r="2" spans="2:29" ht="3.75" customHeight="1">
      <c r="D2" s="895"/>
      <c r="E2" s="82"/>
      <c r="I2" s="82"/>
      <c r="J2" s="82"/>
    </row>
    <row r="3" spans="2:29" ht="12.75" customHeight="1">
      <c r="B3" s="1769" t="s">
        <v>727</v>
      </c>
      <c r="C3" s="1769"/>
      <c r="D3" s="1769"/>
      <c r="E3" s="1769"/>
      <c r="F3" s="1769"/>
      <c r="G3" s="1769"/>
      <c r="H3" s="1769"/>
      <c r="I3" s="82"/>
      <c r="L3" s="1552"/>
      <c r="M3" s="1552"/>
      <c r="N3" s="1552"/>
      <c r="O3" s="1552"/>
      <c r="P3" s="1552"/>
      <c r="Q3" s="1552"/>
      <c r="R3" s="1552"/>
      <c r="S3" s="1552"/>
      <c r="T3" s="1552"/>
      <c r="U3" s="1552"/>
      <c r="V3" s="1552"/>
      <c r="W3" s="1552"/>
      <c r="X3" s="1552"/>
      <c r="Y3" s="1552"/>
      <c r="Z3" s="1552"/>
    </row>
    <row r="4" spans="2:29" ht="12.75" customHeight="1">
      <c r="B4" s="1769" t="s">
        <v>726</v>
      </c>
      <c r="C4" s="1769"/>
      <c r="D4" s="1769"/>
      <c r="E4" s="1769"/>
      <c r="F4" s="1769"/>
      <c r="G4" s="1769"/>
      <c r="H4" s="1769"/>
      <c r="I4" s="82"/>
      <c r="L4" s="399"/>
      <c r="M4" s="399"/>
      <c r="N4" s="399"/>
      <c r="O4" s="399"/>
      <c r="P4" s="399"/>
      <c r="Q4" s="399"/>
      <c r="R4" s="399"/>
      <c r="S4" s="399"/>
      <c r="T4" s="399"/>
      <c r="U4" s="399"/>
      <c r="V4" s="399"/>
      <c r="W4" s="399"/>
      <c r="X4" s="399"/>
      <c r="Y4" s="399"/>
      <c r="Z4" s="399"/>
    </row>
    <row r="5" spans="2:29" ht="12.75" customHeight="1">
      <c r="B5" s="107"/>
      <c r="C5" s="106"/>
      <c r="D5" s="362"/>
      <c r="E5" s="468"/>
      <c r="F5" s="1038"/>
      <c r="G5" s="1038"/>
      <c r="H5" s="1038"/>
      <c r="I5" s="82"/>
      <c r="J5" s="107"/>
      <c r="K5" s="107"/>
      <c r="L5" s="106"/>
      <c r="AB5" s="105"/>
      <c r="AC5" s="105"/>
    </row>
    <row r="6" spans="2:29" ht="3" customHeight="1">
      <c r="C6" s="98"/>
      <c r="D6" s="1039"/>
      <c r="E6" s="314"/>
      <c r="F6" s="1038"/>
      <c r="G6" s="1038"/>
      <c r="H6" s="1038"/>
      <c r="I6" s="82"/>
      <c r="L6" s="98"/>
    </row>
    <row r="7" spans="2:29" ht="12.75" customHeight="1">
      <c r="B7" s="1771" t="s">
        <v>32</v>
      </c>
      <c r="C7" s="1759" t="s">
        <v>85</v>
      </c>
      <c r="D7" s="1742" t="s">
        <v>668</v>
      </c>
      <c r="E7" s="1770" t="s">
        <v>667</v>
      </c>
      <c r="F7" s="1762" t="s">
        <v>573</v>
      </c>
      <c r="G7" s="1763"/>
      <c r="H7" s="1764"/>
      <c r="I7" s="82"/>
      <c r="L7" s="98"/>
    </row>
    <row r="8" spans="2:29" ht="12.75" customHeight="1">
      <c r="B8" s="1687"/>
      <c r="C8" s="1760"/>
      <c r="D8" s="1742"/>
      <c r="E8" s="1770"/>
      <c r="F8" s="1765"/>
      <c r="G8" s="1766"/>
      <c r="H8" s="1767"/>
      <c r="I8" s="82"/>
      <c r="J8" s="91"/>
    </row>
    <row r="9" spans="2:29" ht="15" customHeight="1">
      <c r="B9" s="1687"/>
      <c r="C9" s="1761"/>
      <c r="D9" s="1742"/>
      <c r="E9" s="1770"/>
      <c r="F9" s="1010" t="s">
        <v>29</v>
      </c>
      <c r="G9" s="1010" t="s">
        <v>30</v>
      </c>
      <c r="H9" s="1009" t="s">
        <v>6</v>
      </c>
      <c r="I9" s="82"/>
    </row>
    <row r="10" spans="2:29" s="1033" customFormat="1" ht="19.5" customHeight="1">
      <c r="B10" s="1749">
        <v>1401</v>
      </c>
      <c r="C10" s="1037" t="s">
        <v>725</v>
      </c>
      <c r="D10" s="1036"/>
      <c r="E10" s="1035"/>
      <c r="F10" s="981">
        <f>SUM(F11:F25)</f>
        <v>1160</v>
      </c>
      <c r="G10" s="981">
        <f>SUM(G11:G25)</f>
        <v>1500</v>
      </c>
      <c r="H10" s="981">
        <f>SUM(F10:G10)</f>
        <v>2660</v>
      </c>
      <c r="I10" s="1034"/>
    </row>
    <row r="11" spans="2:29" ht="40.5" customHeight="1">
      <c r="B11" s="1741"/>
      <c r="C11" s="1743" t="s">
        <v>13</v>
      </c>
      <c r="D11" s="991" t="s">
        <v>724</v>
      </c>
      <c r="E11" s="991" t="s">
        <v>723</v>
      </c>
      <c r="F11" s="989">
        <v>50</v>
      </c>
      <c r="G11" s="989">
        <v>50</v>
      </c>
      <c r="H11" s="989">
        <f t="shared" ref="H11:H25" si="0">F11+G11</f>
        <v>100</v>
      </c>
      <c r="I11" s="82"/>
    </row>
    <row r="12" spans="2:29" ht="25.5">
      <c r="B12" s="1741"/>
      <c r="C12" s="1758"/>
      <c r="D12" s="991" t="s">
        <v>722</v>
      </c>
      <c r="E12" s="991" t="s">
        <v>721</v>
      </c>
      <c r="F12" s="1001">
        <v>10</v>
      </c>
      <c r="G12" s="1001">
        <v>50</v>
      </c>
      <c r="H12" s="989">
        <f t="shared" si="0"/>
        <v>60</v>
      </c>
      <c r="I12" s="82"/>
      <c r="L12" s="1"/>
      <c r="M12" s="1"/>
    </row>
    <row r="13" spans="2:29" ht="25.5">
      <c r="B13" s="1741"/>
      <c r="C13" s="1758"/>
      <c r="D13" s="991" t="s">
        <v>720</v>
      </c>
      <c r="E13" s="991" t="s">
        <v>719</v>
      </c>
      <c r="F13" s="989">
        <v>150</v>
      </c>
      <c r="G13" s="989">
        <v>150</v>
      </c>
      <c r="H13" s="989">
        <f t="shared" si="0"/>
        <v>300</v>
      </c>
      <c r="I13" s="82"/>
    </row>
    <row r="14" spans="2:29">
      <c r="B14" s="1741"/>
      <c r="C14" s="1758"/>
      <c r="D14" s="991" t="s">
        <v>718</v>
      </c>
      <c r="E14" s="991" t="s">
        <v>717</v>
      </c>
      <c r="F14" s="989">
        <v>150</v>
      </c>
      <c r="G14" s="989">
        <v>150</v>
      </c>
      <c r="H14" s="989">
        <f t="shared" si="0"/>
        <v>300</v>
      </c>
      <c r="I14" s="82"/>
    </row>
    <row r="15" spans="2:29">
      <c r="B15" s="1741"/>
      <c r="C15" s="1744"/>
      <c r="D15" s="991" t="s">
        <v>716</v>
      </c>
      <c r="E15" s="991" t="s">
        <v>715</v>
      </c>
      <c r="F15" s="1032">
        <v>200</v>
      </c>
      <c r="G15" s="1032">
        <v>250</v>
      </c>
      <c r="H15" s="989">
        <f t="shared" si="0"/>
        <v>450</v>
      </c>
      <c r="I15" s="82"/>
    </row>
    <row r="16" spans="2:29" ht="25.5">
      <c r="B16" s="1741"/>
      <c r="C16" s="1006" t="s">
        <v>14</v>
      </c>
      <c r="D16" s="991" t="s">
        <v>648</v>
      </c>
      <c r="E16" s="991" t="s">
        <v>714</v>
      </c>
      <c r="F16" s="989">
        <v>150</v>
      </c>
      <c r="G16" s="989">
        <v>150</v>
      </c>
      <c r="H16" s="989">
        <f t="shared" si="0"/>
        <v>300</v>
      </c>
      <c r="I16" s="82"/>
    </row>
    <row r="17" spans="2:12" ht="25.5" customHeight="1">
      <c r="B17" s="1741"/>
      <c r="C17" s="1768" t="s">
        <v>15</v>
      </c>
      <c r="D17" s="1753" t="s">
        <v>713</v>
      </c>
      <c r="E17" s="999" t="s">
        <v>712</v>
      </c>
      <c r="F17" s="989">
        <v>50</v>
      </c>
      <c r="G17" s="989">
        <v>50</v>
      </c>
      <c r="H17" s="989">
        <f t="shared" si="0"/>
        <v>100</v>
      </c>
      <c r="I17" s="82"/>
    </row>
    <row r="18" spans="2:12">
      <c r="B18" s="1741"/>
      <c r="C18" s="1768"/>
      <c r="D18" s="1754"/>
      <c r="E18" s="1007" t="s">
        <v>711</v>
      </c>
      <c r="F18" s="1032">
        <v>200</v>
      </c>
      <c r="G18" s="1032">
        <v>250</v>
      </c>
      <c r="H18" s="989">
        <f t="shared" si="0"/>
        <v>450</v>
      </c>
      <c r="I18" s="82"/>
    </row>
    <row r="19" spans="2:12" ht="25.5">
      <c r="B19" s="1741"/>
      <c r="C19" s="1768"/>
      <c r="D19" s="1754"/>
      <c r="E19" s="999" t="s">
        <v>710</v>
      </c>
      <c r="F19" s="1001">
        <v>25</v>
      </c>
      <c r="G19" s="1001">
        <v>25</v>
      </c>
      <c r="H19" s="989">
        <f t="shared" si="0"/>
        <v>50</v>
      </c>
      <c r="I19" s="82"/>
    </row>
    <row r="20" spans="2:12" ht="25.5">
      <c r="B20" s="1741"/>
      <c r="C20" s="1768"/>
      <c r="D20" s="1755"/>
      <c r="E20" s="999" t="s">
        <v>709</v>
      </c>
      <c r="F20" s="1001">
        <v>40</v>
      </c>
      <c r="G20" s="1001">
        <v>50</v>
      </c>
      <c r="H20" s="989">
        <f t="shared" si="0"/>
        <v>90</v>
      </c>
      <c r="I20" s="82"/>
    </row>
    <row r="21" spans="2:12" ht="25.5">
      <c r="B21" s="1741"/>
      <c r="C21" s="1738" t="s">
        <v>36</v>
      </c>
      <c r="D21" s="1750" t="s">
        <v>708</v>
      </c>
      <c r="E21" s="999" t="s">
        <v>707</v>
      </c>
      <c r="F21" s="989">
        <v>25</v>
      </c>
      <c r="G21" s="989">
        <v>100</v>
      </c>
      <c r="H21" s="989">
        <f t="shared" si="0"/>
        <v>125</v>
      </c>
      <c r="I21" s="82"/>
    </row>
    <row r="22" spans="2:12" ht="52.5" customHeight="1">
      <c r="B22" s="1741"/>
      <c r="C22" s="1740"/>
      <c r="D22" s="1752"/>
      <c r="E22" s="999" t="s">
        <v>706</v>
      </c>
      <c r="F22" s="989">
        <v>15</v>
      </c>
      <c r="G22" s="989">
        <v>60</v>
      </c>
      <c r="H22" s="989">
        <f t="shared" si="0"/>
        <v>75</v>
      </c>
      <c r="I22" s="82"/>
    </row>
    <row r="23" spans="2:12" ht="16.5" customHeight="1">
      <c r="B23" s="1741"/>
      <c r="C23" s="1738" t="s">
        <v>37</v>
      </c>
      <c r="D23" s="991" t="s">
        <v>705</v>
      </c>
      <c r="E23" s="991" t="s">
        <v>704</v>
      </c>
      <c r="F23" s="989">
        <v>35</v>
      </c>
      <c r="G23" s="989">
        <v>90</v>
      </c>
      <c r="H23" s="989">
        <f t="shared" si="0"/>
        <v>125</v>
      </c>
      <c r="I23" s="82"/>
    </row>
    <row r="24" spans="2:12" ht="25.5">
      <c r="B24" s="1741"/>
      <c r="C24" s="1739"/>
      <c r="D24" s="1750" t="s">
        <v>703</v>
      </c>
      <c r="E24" s="991" t="s">
        <v>702</v>
      </c>
      <c r="F24" s="989">
        <v>10</v>
      </c>
      <c r="G24" s="989">
        <v>25</v>
      </c>
      <c r="H24" s="989">
        <f t="shared" si="0"/>
        <v>35</v>
      </c>
      <c r="I24" s="82"/>
    </row>
    <row r="25" spans="2:12">
      <c r="B25" s="1741"/>
      <c r="C25" s="1740"/>
      <c r="D25" s="1752"/>
      <c r="E25" s="991" t="s">
        <v>701</v>
      </c>
      <c r="F25" s="1031">
        <v>50</v>
      </c>
      <c r="G25" s="1022">
        <v>50</v>
      </c>
      <c r="H25" s="1022">
        <f t="shared" si="0"/>
        <v>100</v>
      </c>
      <c r="I25" s="82"/>
    </row>
    <row r="26" spans="2:12" ht="19.5" customHeight="1">
      <c r="B26" s="1749">
        <v>1402</v>
      </c>
      <c r="C26" s="1021" t="s">
        <v>700</v>
      </c>
      <c r="D26" s="1030"/>
      <c r="E26" s="438"/>
      <c r="F26" s="995">
        <f>SUM(F27:F47)</f>
        <v>2170</v>
      </c>
      <c r="G26" s="995">
        <f>SUM(G27:G47)</f>
        <v>2025</v>
      </c>
      <c r="H26" s="995">
        <f>SUM(F26:G26)</f>
        <v>4195</v>
      </c>
      <c r="I26" s="82"/>
      <c r="J26" s="82"/>
      <c r="L26" s="1"/>
    </row>
    <row r="27" spans="2:12" ht="38.25">
      <c r="B27" s="1741"/>
      <c r="C27" s="1743" t="s">
        <v>96</v>
      </c>
      <c r="D27" s="1750" t="s">
        <v>639</v>
      </c>
      <c r="E27" s="999" t="s">
        <v>699</v>
      </c>
      <c r="F27" s="1023">
        <v>15</v>
      </c>
      <c r="G27" s="1023">
        <v>15</v>
      </c>
      <c r="H27" s="1022">
        <f t="shared" ref="H27:H47" si="1">F27+G27</f>
        <v>30</v>
      </c>
      <c r="I27" s="82"/>
      <c r="J27" s="82"/>
    </row>
    <row r="28" spans="2:12" ht="38.25">
      <c r="B28" s="1741"/>
      <c r="C28" s="1758"/>
      <c r="D28" s="1751"/>
      <c r="E28" s="999" t="s">
        <v>698</v>
      </c>
      <c r="F28" s="1023">
        <v>50</v>
      </c>
      <c r="G28" s="1023">
        <v>30</v>
      </c>
      <c r="H28" s="1022">
        <f t="shared" si="1"/>
        <v>80</v>
      </c>
      <c r="I28" s="82"/>
      <c r="J28" s="82"/>
    </row>
    <row r="29" spans="2:12" ht="25.5">
      <c r="B29" s="1741"/>
      <c r="C29" s="1758"/>
      <c r="D29" s="1751"/>
      <c r="E29" s="999" t="s">
        <v>697</v>
      </c>
      <c r="F29" s="1023">
        <v>400</v>
      </c>
      <c r="G29" s="1023">
        <v>250</v>
      </c>
      <c r="H29" s="1022">
        <f t="shared" si="1"/>
        <v>650</v>
      </c>
      <c r="I29" s="82"/>
      <c r="J29" s="82"/>
    </row>
    <row r="30" spans="2:12" ht="25.5">
      <c r="B30" s="1741"/>
      <c r="C30" s="1758"/>
      <c r="D30" s="1751"/>
      <c r="E30" s="991" t="s">
        <v>696</v>
      </c>
      <c r="F30" s="1023">
        <v>15</v>
      </c>
      <c r="G30" s="1023">
        <v>10</v>
      </c>
      <c r="H30" s="1022">
        <f t="shared" si="1"/>
        <v>25</v>
      </c>
      <c r="I30" s="82"/>
      <c r="J30" s="82"/>
    </row>
    <row r="31" spans="2:12">
      <c r="B31" s="1741"/>
      <c r="C31" s="1758"/>
      <c r="D31" s="1751"/>
      <c r="E31" s="1007" t="s">
        <v>695</v>
      </c>
      <c r="F31" s="1023">
        <v>10</v>
      </c>
      <c r="G31" s="1023">
        <v>10</v>
      </c>
      <c r="H31" s="1022">
        <f t="shared" si="1"/>
        <v>20</v>
      </c>
      <c r="I31" s="82"/>
      <c r="J31" s="82"/>
    </row>
    <row r="32" spans="2:12" ht="25.5">
      <c r="B32" s="1741"/>
      <c r="C32" s="1758"/>
      <c r="D32" s="1751"/>
      <c r="E32" s="999" t="s">
        <v>694</v>
      </c>
      <c r="F32" s="1023">
        <v>25</v>
      </c>
      <c r="G32" s="1023">
        <v>10</v>
      </c>
      <c r="H32" s="1022">
        <f t="shared" si="1"/>
        <v>35</v>
      </c>
      <c r="I32" s="82"/>
      <c r="J32" s="82"/>
    </row>
    <row r="33" spans="1:10" ht="38.25">
      <c r="B33" s="1741"/>
      <c r="C33" s="1744"/>
      <c r="D33" s="1752"/>
      <c r="E33" s="991" t="s">
        <v>693</v>
      </c>
      <c r="F33" s="1023">
        <v>150</v>
      </c>
      <c r="G33" s="1023">
        <v>400</v>
      </c>
      <c r="H33" s="1022">
        <f t="shared" si="1"/>
        <v>550</v>
      </c>
      <c r="I33" s="82"/>
      <c r="J33" s="82"/>
    </row>
    <row r="34" spans="1:10" ht="25.5">
      <c r="B34" s="1741"/>
      <c r="C34" s="1743" t="s">
        <v>70</v>
      </c>
      <c r="D34" s="991" t="s">
        <v>650</v>
      </c>
      <c r="E34" s="999" t="s">
        <v>692</v>
      </c>
      <c r="F34" s="1028">
        <v>50</v>
      </c>
      <c r="G34" s="1028">
        <v>10</v>
      </c>
      <c r="H34" s="1022">
        <f t="shared" si="1"/>
        <v>60</v>
      </c>
      <c r="I34" s="82"/>
      <c r="J34" s="82"/>
    </row>
    <row r="35" spans="1:10" ht="25.5">
      <c r="B35" s="1741"/>
      <c r="C35" s="1758"/>
      <c r="D35" s="1750" t="s">
        <v>648</v>
      </c>
      <c r="E35" s="999" t="s">
        <v>691</v>
      </c>
      <c r="F35" s="1029">
        <v>15</v>
      </c>
      <c r="G35" s="1028">
        <v>10</v>
      </c>
      <c r="H35" s="1022">
        <f t="shared" si="1"/>
        <v>25</v>
      </c>
      <c r="I35" s="82"/>
      <c r="J35" s="82"/>
    </row>
    <row r="36" spans="1:10" ht="51">
      <c r="B36" s="1741"/>
      <c r="C36" s="1758"/>
      <c r="D36" s="1751"/>
      <c r="E36" s="999" t="s">
        <v>690</v>
      </c>
      <c r="F36" s="1028">
        <v>300</v>
      </c>
      <c r="G36" s="1028">
        <v>350</v>
      </c>
      <c r="H36" s="1022">
        <f t="shared" si="1"/>
        <v>650</v>
      </c>
      <c r="I36" s="82"/>
      <c r="J36" s="82"/>
    </row>
    <row r="37" spans="1:10" ht="38.25">
      <c r="B37" s="1741"/>
      <c r="C37" s="1758"/>
      <c r="D37" s="1751"/>
      <c r="E37" s="999" t="s">
        <v>689</v>
      </c>
      <c r="F37" s="1028">
        <v>250</v>
      </c>
      <c r="G37" s="1028">
        <v>300</v>
      </c>
      <c r="H37" s="1022">
        <f t="shared" si="1"/>
        <v>550</v>
      </c>
      <c r="I37" s="82"/>
      <c r="J37" s="82"/>
    </row>
    <row r="38" spans="1:10" ht="25.5">
      <c r="B38" s="1741"/>
      <c r="C38" s="1758"/>
      <c r="D38" s="1751"/>
      <c r="E38" s="999" t="s">
        <v>688</v>
      </c>
      <c r="F38" s="1028">
        <v>100</v>
      </c>
      <c r="G38" s="1028">
        <v>150</v>
      </c>
      <c r="H38" s="1022">
        <f t="shared" si="1"/>
        <v>250</v>
      </c>
      <c r="I38" s="82"/>
      <c r="J38" s="82"/>
    </row>
    <row r="39" spans="1:10" ht="25.5">
      <c r="B39" s="1741"/>
      <c r="C39" s="1744"/>
      <c r="D39" s="1752"/>
      <c r="E39" s="999" t="s">
        <v>687</v>
      </c>
      <c r="F39" s="1023">
        <v>100</v>
      </c>
      <c r="G39" s="1023">
        <v>90</v>
      </c>
      <c r="H39" s="1022">
        <f t="shared" si="1"/>
        <v>190</v>
      </c>
      <c r="I39" s="82"/>
      <c r="J39" s="82"/>
    </row>
    <row r="40" spans="1:10" ht="25.5">
      <c r="B40" s="1741"/>
      <c r="C40" s="1743" t="s">
        <v>51</v>
      </c>
      <c r="D40" s="1750" t="s">
        <v>686</v>
      </c>
      <c r="E40" s="999" t="s">
        <v>685</v>
      </c>
      <c r="F40" s="1023">
        <v>300</v>
      </c>
      <c r="G40" s="1023">
        <v>10</v>
      </c>
      <c r="H40" s="1022">
        <f t="shared" si="1"/>
        <v>310</v>
      </c>
      <c r="I40" s="82"/>
      <c r="J40" s="82"/>
    </row>
    <row r="41" spans="1:10" ht="15.75" customHeight="1">
      <c r="A41" s="262"/>
      <c r="B41" s="1741"/>
      <c r="C41" s="1758"/>
      <c r="D41" s="1751"/>
      <c r="E41" s="999" t="s">
        <v>684</v>
      </c>
      <c r="F41" s="1028">
        <v>15</v>
      </c>
      <c r="G41" s="1028">
        <v>10</v>
      </c>
      <c r="H41" s="1022">
        <f t="shared" si="1"/>
        <v>25</v>
      </c>
      <c r="I41" s="82"/>
      <c r="J41" s="82"/>
    </row>
    <row r="42" spans="1:10" ht="28.5" customHeight="1">
      <c r="A42" s="262"/>
      <c r="B42" s="1741"/>
      <c r="C42" s="1758"/>
      <c r="D42" s="1751"/>
      <c r="E42" s="999" t="s">
        <v>683</v>
      </c>
      <c r="F42" s="1028">
        <v>50</v>
      </c>
      <c r="G42" s="1028">
        <v>70</v>
      </c>
      <c r="H42" s="1022">
        <f t="shared" si="1"/>
        <v>120</v>
      </c>
      <c r="I42" s="82"/>
      <c r="J42" s="82"/>
    </row>
    <row r="43" spans="1:10" ht="38.25">
      <c r="A43" s="262"/>
      <c r="B43" s="1741"/>
      <c r="C43" s="1758"/>
      <c r="D43" s="1751"/>
      <c r="E43" s="999" t="s">
        <v>682</v>
      </c>
      <c r="F43" s="1028">
        <v>10</v>
      </c>
      <c r="G43" s="1028">
        <v>25</v>
      </c>
      <c r="H43" s="1022">
        <f t="shared" si="1"/>
        <v>35</v>
      </c>
      <c r="I43" s="82"/>
      <c r="J43" s="82"/>
    </row>
    <row r="44" spans="1:10" ht="25.5">
      <c r="B44" s="1741"/>
      <c r="C44" s="1744"/>
      <c r="D44" s="1752"/>
      <c r="E44" s="999" t="s">
        <v>681</v>
      </c>
      <c r="F44" s="1023">
        <v>15</v>
      </c>
      <c r="G44" s="1023">
        <v>15</v>
      </c>
      <c r="H44" s="1022">
        <f t="shared" si="1"/>
        <v>30</v>
      </c>
      <c r="I44" s="82"/>
      <c r="J44" s="82"/>
    </row>
    <row r="45" spans="1:10" ht="27" customHeight="1">
      <c r="B45" s="1741"/>
      <c r="C45" s="1757" t="s">
        <v>65</v>
      </c>
      <c r="D45" s="1750" t="s">
        <v>629</v>
      </c>
      <c r="E45" s="999" t="s">
        <v>680</v>
      </c>
      <c r="F45" s="1028">
        <v>100</v>
      </c>
      <c r="G45" s="1028">
        <v>80</v>
      </c>
      <c r="H45" s="1022">
        <f t="shared" si="1"/>
        <v>180</v>
      </c>
      <c r="I45" s="82"/>
      <c r="J45" s="82"/>
    </row>
    <row r="46" spans="1:10" ht="27.75" customHeight="1">
      <c r="B46" s="1741"/>
      <c r="C46" s="1757"/>
      <c r="D46" s="1752"/>
      <c r="E46" s="999" t="s">
        <v>679</v>
      </c>
      <c r="F46" s="1028">
        <v>80</v>
      </c>
      <c r="G46" s="1028">
        <v>80</v>
      </c>
      <c r="H46" s="1022">
        <f t="shared" si="1"/>
        <v>160</v>
      </c>
      <c r="I46" s="82"/>
      <c r="J46" s="82"/>
    </row>
    <row r="47" spans="1:10" ht="27" customHeight="1">
      <c r="B47" s="1756"/>
      <c r="C47" s="1018" t="s">
        <v>71</v>
      </c>
      <c r="D47" s="991" t="s">
        <v>678</v>
      </c>
      <c r="E47" s="999" t="s">
        <v>677</v>
      </c>
      <c r="F47" s="1028">
        <v>120</v>
      </c>
      <c r="G47" s="1028">
        <v>100</v>
      </c>
      <c r="H47" s="1022">
        <f t="shared" si="1"/>
        <v>220</v>
      </c>
      <c r="I47" s="82"/>
      <c r="J47" s="82"/>
    </row>
    <row r="48" spans="1:10" s="1025" customFormat="1" ht="18.75" customHeight="1">
      <c r="B48" s="1741">
        <v>1403</v>
      </c>
      <c r="C48" s="1027" t="s">
        <v>676</v>
      </c>
      <c r="D48" s="1020"/>
      <c r="E48" s="1026"/>
      <c r="F48" s="995">
        <f>SUM(F49:F51)</f>
        <v>125</v>
      </c>
      <c r="G48" s="995">
        <f>SUM(G49:G51)</f>
        <v>180</v>
      </c>
      <c r="H48" s="995">
        <f>SUM(F48:G48)</f>
        <v>305</v>
      </c>
    </row>
    <row r="49" spans="2:10" ht="25.5">
      <c r="B49" s="1741"/>
      <c r="C49" s="1738" t="s">
        <v>39</v>
      </c>
      <c r="D49" s="1746" t="s">
        <v>626</v>
      </c>
      <c r="E49" s="1024" t="s">
        <v>675</v>
      </c>
      <c r="F49" s="1023">
        <v>45</v>
      </c>
      <c r="G49" s="1023">
        <v>50</v>
      </c>
      <c r="H49" s="1022">
        <f>F49+G49</f>
        <v>95</v>
      </c>
      <c r="I49" s="82"/>
      <c r="J49" s="82"/>
    </row>
    <row r="50" spans="2:10" ht="25.5">
      <c r="B50" s="1741"/>
      <c r="C50" s="1739"/>
      <c r="D50" s="1747"/>
      <c r="E50" s="1024" t="s">
        <v>674</v>
      </c>
      <c r="F50" s="1023">
        <v>50</v>
      </c>
      <c r="G50" s="1023">
        <v>50</v>
      </c>
      <c r="H50" s="1022">
        <f>F50+G50</f>
        <v>100</v>
      </c>
      <c r="I50" s="82"/>
      <c r="J50" s="82"/>
    </row>
    <row r="51" spans="2:10" ht="25.5">
      <c r="B51" s="1741"/>
      <c r="C51" s="1740"/>
      <c r="D51" s="1748"/>
      <c r="E51" s="1024" t="s">
        <v>673</v>
      </c>
      <c r="F51" s="1023">
        <v>30</v>
      </c>
      <c r="G51" s="1023">
        <v>80</v>
      </c>
      <c r="H51" s="1022">
        <f>F51+G51</f>
        <v>110</v>
      </c>
      <c r="I51" s="82"/>
      <c r="J51" s="82"/>
    </row>
    <row r="52" spans="2:10" s="986" customFormat="1" ht="15.75">
      <c r="B52" s="1772">
        <v>1404</v>
      </c>
      <c r="C52" s="1021" t="s">
        <v>40</v>
      </c>
      <c r="D52" s="1020"/>
      <c r="E52" s="1019"/>
      <c r="F52" s="995">
        <f>SUM(F53:F54)</f>
        <v>10</v>
      </c>
      <c r="G52" s="995">
        <f>SUM(G53:G54)</f>
        <v>10</v>
      </c>
      <c r="H52" s="995">
        <f>SUM(F52:G52)</f>
        <v>20</v>
      </c>
    </row>
    <row r="53" spans="2:10" ht="25.5">
      <c r="B53" s="1772"/>
      <c r="C53" s="1743" t="s">
        <v>53</v>
      </c>
      <c r="D53" s="1018" t="s">
        <v>626</v>
      </c>
      <c r="E53" s="999" t="s">
        <v>672</v>
      </c>
      <c r="F53" s="1002">
        <v>5</v>
      </c>
      <c r="G53" s="1002">
        <v>5</v>
      </c>
      <c r="H53" s="989">
        <f>F53+G53</f>
        <v>10</v>
      </c>
      <c r="I53" s="82"/>
      <c r="J53" s="82"/>
    </row>
    <row r="54" spans="2:10" ht="38.25">
      <c r="B54" s="1772"/>
      <c r="C54" s="1744"/>
      <c r="D54" s="1017" t="s">
        <v>671</v>
      </c>
      <c r="E54" s="999" t="s">
        <v>670</v>
      </c>
      <c r="F54" s="1002">
        <v>5</v>
      </c>
      <c r="G54" s="1002">
        <v>5</v>
      </c>
      <c r="H54" s="989">
        <f>F54+G54</f>
        <v>10</v>
      </c>
    </row>
    <row r="55" spans="2:10">
      <c r="B55" s="1016"/>
      <c r="C55" s="604"/>
      <c r="D55" s="1013"/>
      <c r="E55" s="1012"/>
      <c r="H55" s="1011" t="s">
        <v>669</v>
      </c>
    </row>
    <row r="56" spans="2:10">
      <c r="B56" s="1015"/>
      <c r="C56" s="63"/>
      <c r="D56" s="1013"/>
      <c r="E56" s="1012"/>
      <c r="G56" s="1011"/>
      <c r="H56" s="1011"/>
    </row>
    <row r="57" spans="2:10">
      <c r="B57" s="1015"/>
      <c r="C57" s="63"/>
      <c r="D57" s="1013"/>
      <c r="E57" s="1012"/>
      <c r="G57" s="1011"/>
      <c r="H57" s="1011" t="s">
        <v>393</v>
      </c>
    </row>
    <row r="58" spans="2:10" ht="26.25" customHeight="1">
      <c r="B58" s="1014"/>
      <c r="C58" s="63"/>
      <c r="D58" s="1013"/>
      <c r="E58" s="1012"/>
      <c r="G58" s="1011"/>
      <c r="H58" s="1011"/>
    </row>
    <row r="59" spans="2:10" ht="26.25" customHeight="1">
      <c r="B59" s="1776" t="s">
        <v>32</v>
      </c>
      <c r="C59" s="1745" t="s">
        <v>85</v>
      </c>
      <c r="D59" s="1742" t="s">
        <v>668</v>
      </c>
      <c r="E59" s="1779" t="s">
        <v>667</v>
      </c>
      <c r="F59" s="1732" t="s">
        <v>573</v>
      </c>
      <c r="G59" s="1733"/>
      <c r="H59" s="1734"/>
    </row>
    <row r="60" spans="2:10" ht="6.75" customHeight="1">
      <c r="B60" s="1776"/>
      <c r="C60" s="1745"/>
      <c r="D60" s="1742"/>
      <c r="E60" s="1780"/>
      <c r="F60" s="1735"/>
      <c r="G60" s="1736"/>
      <c r="H60" s="1737"/>
    </row>
    <row r="61" spans="2:10" ht="26.25" customHeight="1">
      <c r="B61" s="1776"/>
      <c r="C61" s="1745"/>
      <c r="D61" s="1742"/>
      <c r="E61" s="1781"/>
      <c r="F61" s="1010" t="s">
        <v>29</v>
      </c>
      <c r="G61" s="1010" t="s">
        <v>30</v>
      </c>
      <c r="H61" s="1009" t="s">
        <v>6</v>
      </c>
    </row>
    <row r="62" spans="2:10" s="986" customFormat="1" ht="19.5" customHeight="1">
      <c r="B62" s="1777">
        <v>1405</v>
      </c>
      <c r="C62" s="1005" t="s">
        <v>21</v>
      </c>
      <c r="D62" s="1008"/>
      <c r="E62" s="1003"/>
      <c r="F62" s="995">
        <f>SUM(F63:F81)</f>
        <v>2915</v>
      </c>
      <c r="G62" s="995">
        <f>SUM(G63:G81)</f>
        <v>2855</v>
      </c>
      <c r="H62" s="995">
        <f>SUM(F62:G62)</f>
        <v>5770</v>
      </c>
    </row>
    <row r="63" spans="2:10" ht="25.5">
      <c r="B63" s="1777"/>
      <c r="C63" s="1738" t="s">
        <v>24</v>
      </c>
      <c r="D63" s="991" t="s">
        <v>666</v>
      </c>
      <c r="E63" s="991" t="s">
        <v>665</v>
      </c>
      <c r="F63" s="1001">
        <v>60</v>
      </c>
      <c r="G63" s="1001">
        <v>40</v>
      </c>
      <c r="H63" s="989">
        <f t="shared" ref="H63:H81" si="2">F63+G63</f>
        <v>100</v>
      </c>
      <c r="I63" s="82"/>
    </row>
    <row r="64" spans="2:10" ht="25.5">
      <c r="B64" s="1777"/>
      <c r="C64" s="1739"/>
      <c r="D64" s="1750" t="s">
        <v>664</v>
      </c>
      <c r="E64" s="991" t="s">
        <v>663</v>
      </c>
      <c r="F64" s="1001">
        <v>50</v>
      </c>
      <c r="G64" s="1001">
        <v>30</v>
      </c>
      <c r="H64" s="989">
        <f t="shared" si="2"/>
        <v>80</v>
      </c>
      <c r="I64" s="82"/>
    </row>
    <row r="65" spans="2:14" ht="25.5">
      <c r="B65" s="1777"/>
      <c r="C65" s="1739"/>
      <c r="D65" s="1751"/>
      <c r="E65" s="991" t="s">
        <v>662</v>
      </c>
      <c r="F65" s="1001">
        <v>300</v>
      </c>
      <c r="G65" s="1001">
        <v>300</v>
      </c>
      <c r="H65" s="989">
        <f t="shared" si="2"/>
        <v>600</v>
      </c>
      <c r="I65" s="82"/>
    </row>
    <row r="66" spans="2:14" ht="25.5">
      <c r="B66" s="1777"/>
      <c r="C66" s="1739"/>
      <c r="D66" s="1751"/>
      <c r="E66" s="991" t="s">
        <v>661</v>
      </c>
      <c r="F66" s="1001">
        <v>300</v>
      </c>
      <c r="G66" s="1001">
        <v>300</v>
      </c>
      <c r="H66" s="989">
        <f t="shared" si="2"/>
        <v>600</v>
      </c>
      <c r="I66" s="82"/>
    </row>
    <row r="67" spans="2:14" ht="25.5">
      <c r="B67" s="1777"/>
      <c r="C67" s="1739"/>
      <c r="D67" s="1751"/>
      <c r="E67" s="991" t="s">
        <v>660</v>
      </c>
      <c r="F67" s="1001">
        <v>300</v>
      </c>
      <c r="G67" s="1001">
        <v>300</v>
      </c>
      <c r="H67" s="989">
        <f t="shared" si="2"/>
        <v>600</v>
      </c>
    </row>
    <row r="68" spans="2:14" ht="38.25">
      <c r="B68" s="1777"/>
      <c r="C68" s="1739"/>
      <c r="D68" s="1751"/>
      <c r="E68" s="991" t="s">
        <v>659</v>
      </c>
      <c r="F68" s="1002">
        <v>25</v>
      </c>
      <c r="G68" s="1002">
        <v>30</v>
      </c>
      <c r="H68" s="989">
        <f t="shared" si="2"/>
        <v>55</v>
      </c>
    </row>
    <row r="69" spans="2:14" ht="25.5">
      <c r="B69" s="1777"/>
      <c r="C69" s="1740"/>
      <c r="D69" s="1752"/>
      <c r="E69" s="991" t="s">
        <v>658</v>
      </c>
      <c r="F69" s="1001">
        <v>300</v>
      </c>
      <c r="G69" s="1001">
        <v>300</v>
      </c>
      <c r="H69" s="989">
        <f t="shared" si="2"/>
        <v>600</v>
      </c>
    </row>
    <row r="70" spans="2:14" ht="25.5">
      <c r="B70" s="1777"/>
      <c r="C70" s="1738" t="s">
        <v>138</v>
      </c>
      <c r="D70" s="991" t="s">
        <v>657</v>
      </c>
      <c r="E70" s="991" t="s">
        <v>656</v>
      </c>
      <c r="F70" s="989">
        <v>300</v>
      </c>
      <c r="G70" s="989">
        <v>300</v>
      </c>
      <c r="H70" s="989">
        <f t="shared" si="2"/>
        <v>600</v>
      </c>
    </row>
    <row r="71" spans="2:14" ht="15.75" customHeight="1">
      <c r="B71" s="1777"/>
      <c r="C71" s="1739"/>
      <c r="D71" s="1750" t="s">
        <v>626</v>
      </c>
      <c r="E71" s="1007" t="s">
        <v>655</v>
      </c>
      <c r="F71" s="989">
        <v>300</v>
      </c>
      <c r="G71" s="989">
        <v>300</v>
      </c>
      <c r="H71" s="989">
        <f t="shared" si="2"/>
        <v>600</v>
      </c>
      <c r="I71" s="82"/>
    </row>
    <row r="72" spans="2:14" ht="38.25">
      <c r="B72" s="1777"/>
      <c r="C72" s="1739"/>
      <c r="D72" s="1751"/>
      <c r="E72" s="991" t="s">
        <v>654</v>
      </c>
      <c r="F72" s="989">
        <v>50</v>
      </c>
      <c r="G72" s="989">
        <v>50</v>
      </c>
      <c r="H72" s="989">
        <f t="shared" si="2"/>
        <v>100</v>
      </c>
      <c r="I72" s="82"/>
    </row>
    <row r="73" spans="2:14" ht="25.5">
      <c r="B73" s="1777"/>
      <c r="C73" s="1739"/>
      <c r="D73" s="1751"/>
      <c r="E73" s="991" t="s">
        <v>653</v>
      </c>
      <c r="F73" s="989">
        <v>100</v>
      </c>
      <c r="G73" s="989">
        <v>25</v>
      </c>
      <c r="H73" s="989">
        <f t="shared" si="2"/>
        <v>125</v>
      </c>
      <c r="I73" s="82"/>
    </row>
    <row r="74" spans="2:14">
      <c r="B74" s="1777"/>
      <c r="C74" s="1739"/>
      <c r="D74" s="1751"/>
      <c r="E74" s="991" t="s">
        <v>652</v>
      </c>
      <c r="F74" s="989">
        <v>300</v>
      </c>
      <c r="G74" s="989">
        <v>300</v>
      </c>
      <c r="H74" s="989">
        <f t="shared" si="2"/>
        <v>600</v>
      </c>
      <c r="I74" s="82"/>
    </row>
    <row r="75" spans="2:14" ht="25.5">
      <c r="B75" s="1777"/>
      <c r="C75" s="1740"/>
      <c r="D75" s="1752"/>
      <c r="E75" s="991" t="s">
        <v>651</v>
      </c>
      <c r="F75" s="989">
        <v>60</v>
      </c>
      <c r="G75" s="989">
        <v>60</v>
      </c>
      <c r="H75" s="989">
        <f t="shared" si="2"/>
        <v>120</v>
      </c>
      <c r="I75" s="82"/>
    </row>
    <row r="76" spans="2:14" ht="38.25">
      <c r="B76" s="1777"/>
      <c r="C76" s="1738" t="s">
        <v>114</v>
      </c>
      <c r="D76" s="991" t="s">
        <v>650</v>
      </c>
      <c r="E76" s="991" t="s">
        <v>649</v>
      </c>
      <c r="F76" s="989">
        <v>30</v>
      </c>
      <c r="G76" s="989">
        <v>90</v>
      </c>
      <c r="H76" s="989">
        <f t="shared" si="2"/>
        <v>120</v>
      </c>
      <c r="I76" s="82"/>
    </row>
    <row r="77" spans="2:14">
      <c r="B77" s="1777"/>
      <c r="C77" s="1739"/>
      <c r="D77" s="1750" t="s">
        <v>648</v>
      </c>
      <c r="E77" s="991" t="s">
        <v>647</v>
      </c>
      <c r="F77" s="989">
        <v>50</v>
      </c>
      <c r="G77" s="989">
        <v>50</v>
      </c>
      <c r="H77" s="989">
        <f t="shared" si="2"/>
        <v>100</v>
      </c>
      <c r="I77" s="82"/>
      <c r="N77" s="528"/>
    </row>
    <row r="78" spans="2:14" ht="51">
      <c r="B78" s="1777"/>
      <c r="C78" s="1739"/>
      <c r="D78" s="1751"/>
      <c r="E78" s="991" t="s">
        <v>646</v>
      </c>
      <c r="F78" s="989">
        <v>60</v>
      </c>
      <c r="G78" s="989">
        <v>60</v>
      </c>
      <c r="H78" s="989">
        <f t="shared" si="2"/>
        <v>120</v>
      </c>
      <c r="I78" s="82"/>
    </row>
    <row r="79" spans="2:14" ht="25.5">
      <c r="B79" s="1777"/>
      <c r="C79" s="1739"/>
      <c r="D79" s="1751"/>
      <c r="E79" s="991" t="s">
        <v>645</v>
      </c>
      <c r="F79" s="989">
        <v>250</v>
      </c>
      <c r="G79" s="989">
        <v>250</v>
      </c>
      <c r="H79" s="989">
        <f t="shared" si="2"/>
        <v>500</v>
      </c>
      <c r="I79" s="82"/>
    </row>
    <row r="80" spans="2:14" ht="38.25">
      <c r="B80" s="1777"/>
      <c r="C80" s="1740"/>
      <c r="D80" s="1752"/>
      <c r="E80" s="991" t="s">
        <v>644</v>
      </c>
      <c r="F80" s="989">
        <v>50</v>
      </c>
      <c r="G80" s="989">
        <v>50</v>
      </c>
      <c r="H80" s="989">
        <f t="shared" si="2"/>
        <v>100</v>
      </c>
      <c r="I80" s="82"/>
    </row>
    <row r="81" spans="2:9" ht="38.25">
      <c r="B81" s="1777"/>
      <c r="C81" s="1006" t="s">
        <v>58</v>
      </c>
      <c r="D81" s="991" t="s">
        <v>643</v>
      </c>
      <c r="E81" s="991" t="s">
        <v>642</v>
      </c>
      <c r="F81" s="989">
        <v>30</v>
      </c>
      <c r="G81" s="989">
        <v>20</v>
      </c>
      <c r="H81" s="989">
        <f t="shared" si="2"/>
        <v>50</v>
      </c>
      <c r="I81" s="82"/>
    </row>
    <row r="82" spans="2:9" s="986" customFormat="1" ht="18.75" customHeight="1">
      <c r="B82" s="1770">
        <v>1406</v>
      </c>
      <c r="C82" s="1005" t="s">
        <v>25</v>
      </c>
      <c r="D82" s="1004"/>
      <c r="E82" s="1003"/>
      <c r="F82" s="995">
        <f>SUM(F83:F89)</f>
        <v>1410</v>
      </c>
      <c r="G82" s="995">
        <f>SUM(G83:G89)</f>
        <v>1350</v>
      </c>
      <c r="H82" s="995">
        <f>SUM(F82:G82)</f>
        <v>2760</v>
      </c>
    </row>
    <row r="83" spans="2:9" ht="25.5">
      <c r="B83" s="1770"/>
      <c r="C83" s="1738" t="s">
        <v>555</v>
      </c>
      <c r="D83" s="991" t="s">
        <v>641</v>
      </c>
      <c r="E83" s="991" t="s">
        <v>640</v>
      </c>
      <c r="F83" s="1002">
        <v>200</v>
      </c>
      <c r="G83" s="1002">
        <v>200</v>
      </c>
      <c r="H83" s="989">
        <f t="shared" ref="H83:H89" si="3">F83+G83</f>
        <v>400</v>
      </c>
    </row>
    <row r="84" spans="2:9" ht="25.5">
      <c r="B84" s="1770"/>
      <c r="C84" s="1739"/>
      <c r="D84" s="1750" t="s">
        <v>639</v>
      </c>
      <c r="E84" s="991" t="s">
        <v>638</v>
      </c>
      <c r="F84" s="990">
        <v>140</v>
      </c>
      <c r="G84" s="990">
        <v>150</v>
      </c>
      <c r="H84" s="989">
        <f t="shared" si="3"/>
        <v>290</v>
      </c>
    </row>
    <row r="85" spans="2:9" ht="25.5">
      <c r="B85" s="1770"/>
      <c r="C85" s="1739"/>
      <c r="D85" s="1751"/>
      <c r="E85" s="991" t="s">
        <v>637</v>
      </c>
      <c r="F85" s="1002">
        <v>250</v>
      </c>
      <c r="G85" s="1002">
        <v>200</v>
      </c>
      <c r="H85" s="989">
        <f t="shared" si="3"/>
        <v>450</v>
      </c>
    </row>
    <row r="86" spans="2:9" ht="25.5">
      <c r="B86" s="1770"/>
      <c r="C86" s="1739"/>
      <c r="D86" s="1751"/>
      <c r="E86" s="991" t="s">
        <v>636</v>
      </c>
      <c r="F86" s="1002">
        <v>120</v>
      </c>
      <c r="G86" s="1002">
        <v>100</v>
      </c>
      <c r="H86" s="989">
        <f t="shared" si="3"/>
        <v>220</v>
      </c>
    </row>
    <row r="87" spans="2:9" ht="25.5">
      <c r="B87" s="1770"/>
      <c r="C87" s="1739"/>
      <c r="D87" s="1752"/>
      <c r="E87" s="991" t="s">
        <v>635</v>
      </c>
      <c r="F87" s="1002">
        <v>200</v>
      </c>
      <c r="G87" s="1002">
        <v>210</v>
      </c>
      <c r="H87" s="989">
        <f t="shared" si="3"/>
        <v>410</v>
      </c>
    </row>
    <row r="88" spans="2:9" ht="38.25">
      <c r="B88" s="1770"/>
      <c r="C88" s="1740"/>
      <c r="D88" s="991" t="s">
        <v>634</v>
      </c>
      <c r="E88" s="999" t="s">
        <v>633</v>
      </c>
      <c r="F88" s="1001">
        <v>300</v>
      </c>
      <c r="G88" s="1001">
        <v>340</v>
      </c>
      <c r="H88" s="989">
        <f t="shared" si="3"/>
        <v>640</v>
      </c>
    </row>
    <row r="89" spans="2:9" ht="26.25" customHeight="1">
      <c r="B89" s="1770"/>
      <c r="C89" s="1000" t="s">
        <v>26</v>
      </c>
      <c r="D89" s="991" t="s">
        <v>632</v>
      </c>
      <c r="E89" s="999" t="s">
        <v>631</v>
      </c>
      <c r="F89" s="998">
        <v>200</v>
      </c>
      <c r="G89" s="998">
        <v>150</v>
      </c>
      <c r="H89" s="989">
        <f t="shared" si="3"/>
        <v>350</v>
      </c>
    </row>
    <row r="90" spans="2:9" s="986" customFormat="1" ht="18.75" customHeight="1">
      <c r="B90" s="1770">
        <v>1407</v>
      </c>
      <c r="C90" s="988" t="s">
        <v>630</v>
      </c>
      <c r="H90" s="987"/>
    </row>
    <row r="91" spans="2:9">
      <c r="B91" s="1778"/>
      <c r="C91" s="985"/>
      <c r="D91" s="984"/>
      <c r="E91" s="984"/>
      <c r="F91" s="983"/>
      <c r="G91" s="983"/>
      <c r="H91" s="982"/>
    </row>
    <row r="92" spans="2:9" s="986" customFormat="1" ht="18.75" customHeight="1">
      <c r="B92" s="1779">
        <v>1408</v>
      </c>
      <c r="C92" s="997" t="s">
        <v>28</v>
      </c>
      <c r="D92" s="996"/>
      <c r="E92" s="996"/>
      <c r="F92" s="995">
        <f>SUM(F93:F95)</f>
        <v>330</v>
      </c>
      <c r="G92" s="995">
        <f>SUM(G93:G95)</f>
        <v>320</v>
      </c>
      <c r="H92" s="995">
        <f>SUM(F92:G92)</f>
        <v>650</v>
      </c>
    </row>
    <row r="93" spans="2:9">
      <c r="B93" s="1780"/>
      <c r="C93" s="1738" t="s">
        <v>45</v>
      </c>
      <c r="D93" s="991" t="s">
        <v>629</v>
      </c>
      <c r="E93" s="991" t="s">
        <v>628</v>
      </c>
      <c r="F93" s="989">
        <v>80</v>
      </c>
      <c r="G93" s="989">
        <v>60</v>
      </c>
      <c r="H93" s="989">
        <f>F93+G93</f>
        <v>140</v>
      </c>
    </row>
    <row r="94" spans="2:9" ht="38.25">
      <c r="B94" s="1780"/>
      <c r="C94" s="1739"/>
      <c r="D94" s="994" t="s">
        <v>626</v>
      </c>
      <c r="E94" s="994" t="s">
        <v>627</v>
      </c>
      <c r="F94" s="993">
        <v>100</v>
      </c>
      <c r="G94" s="993">
        <v>80</v>
      </c>
      <c r="H94" s="992">
        <f>F94+G94</f>
        <v>180</v>
      </c>
    </row>
    <row r="95" spans="2:9" ht="25.5">
      <c r="B95" s="1781"/>
      <c r="C95" s="1740"/>
      <c r="D95" s="991" t="s">
        <v>626</v>
      </c>
      <c r="E95" s="991" t="s">
        <v>625</v>
      </c>
      <c r="F95" s="990">
        <v>150</v>
      </c>
      <c r="G95" s="990">
        <v>180</v>
      </c>
      <c r="H95" s="989">
        <f>F95+G95</f>
        <v>330</v>
      </c>
    </row>
    <row r="96" spans="2:9" s="986" customFormat="1" ht="18.75" customHeight="1">
      <c r="B96" s="1770">
        <v>1624</v>
      </c>
      <c r="C96" s="988" t="s">
        <v>56</v>
      </c>
      <c r="H96" s="987"/>
    </row>
    <row r="97" spans="2:8">
      <c r="B97" s="1778"/>
      <c r="C97" s="985"/>
      <c r="D97" s="984"/>
      <c r="E97" s="984"/>
      <c r="F97" s="983"/>
      <c r="G97" s="983"/>
      <c r="H97" s="982"/>
    </row>
    <row r="98" spans="2:8" ht="15.75">
      <c r="B98" s="1773" t="s">
        <v>6</v>
      </c>
      <c r="C98" s="1774"/>
      <c r="D98" s="1774"/>
      <c r="E98" s="1775"/>
      <c r="F98" s="981">
        <f>SUM(F10+F26+F48+F52+F62+F82+F92)</f>
        <v>8120</v>
      </c>
      <c r="G98" s="981">
        <f>SUM(G10+G26+G48+G52+G62+G82+G92)</f>
        <v>8240</v>
      </c>
      <c r="H98" s="981">
        <f>SUM(H10+H26+H48+H52+H62+H82+H92)</f>
        <v>16360</v>
      </c>
    </row>
    <row r="99" spans="2:8" ht="12.75" customHeight="1">
      <c r="B99" s="976" t="s">
        <v>570</v>
      </c>
      <c r="D99" s="362"/>
      <c r="E99" s="469"/>
    </row>
    <row r="100" spans="2:8" ht="12.75" customHeight="1">
      <c r="B100" s="980"/>
      <c r="D100" s="362"/>
      <c r="E100" s="178"/>
    </row>
    <row r="101" spans="2:8">
      <c r="B101" s="979"/>
      <c r="D101" s="362"/>
    </row>
    <row r="102" spans="2:8" ht="15.75" customHeight="1">
      <c r="B102" s="979"/>
      <c r="D102" s="362"/>
    </row>
    <row r="103" spans="2:8" s="976" customFormat="1" ht="11.25" customHeight="1">
      <c r="B103" s="978"/>
      <c r="C103" s="62"/>
      <c r="D103" s="362"/>
      <c r="E103" s="62"/>
      <c r="F103" s="974"/>
      <c r="G103" s="974"/>
      <c r="H103" s="977"/>
    </row>
    <row r="104" spans="2:8" ht="9" customHeight="1">
      <c r="D104" s="362"/>
    </row>
    <row r="105" spans="2:8">
      <c r="D105" s="362"/>
    </row>
    <row r="106" spans="2:8">
      <c r="D106" s="362"/>
    </row>
    <row r="107" spans="2:8">
      <c r="D107" s="362"/>
    </row>
    <row r="108" spans="2:8">
      <c r="D108" s="362"/>
    </row>
    <row r="109" spans="2:8">
      <c r="D109" s="362"/>
    </row>
    <row r="110" spans="2:8">
      <c r="D110" s="362"/>
    </row>
    <row r="111" spans="2:8">
      <c r="D111" s="362"/>
    </row>
    <row r="112" spans="2:8">
      <c r="D112" s="362"/>
    </row>
    <row r="113" spans="4:4">
      <c r="D113" s="362"/>
    </row>
    <row r="114" spans="4:4">
      <c r="D114" s="362"/>
    </row>
    <row r="115" spans="4:4">
      <c r="D115" s="362"/>
    </row>
    <row r="116" spans="4:4">
      <c r="D116" s="362"/>
    </row>
    <row r="117" spans="4:4">
      <c r="D117" s="362"/>
    </row>
    <row r="118" spans="4:4">
      <c r="D118" s="362"/>
    </row>
    <row r="119" spans="4:4">
      <c r="D119" s="362"/>
    </row>
    <row r="120" spans="4:4">
      <c r="D120" s="362"/>
    </row>
    <row r="121" spans="4:4">
      <c r="D121" s="362"/>
    </row>
    <row r="122" spans="4:4">
      <c r="D122" s="362"/>
    </row>
    <row r="123" spans="4:4">
      <c r="D123" s="362"/>
    </row>
    <row r="124" spans="4:4">
      <c r="D124" s="362"/>
    </row>
    <row r="125" spans="4:4">
      <c r="D125" s="362"/>
    </row>
    <row r="126" spans="4:4">
      <c r="D126" s="362"/>
    </row>
    <row r="127" spans="4:4">
      <c r="D127" s="362"/>
    </row>
    <row r="128" spans="4:4">
      <c r="D128" s="362"/>
    </row>
    <row r="129" spans="4:4">
      <c r="D129" s="362"/>
    </row>
    <row r="130" spans="4:4">
      <c r="D130" s="362"/>
    </row>
    <row r="131" spans="4:4">
      <c r="D131" s="362"/>
    </row>
    <row r="132" spans="4:4">
      <c r="D132" s="362"/>
    </row>
    <row r="133" spans="4:4">
      <c r="D133" s="362"/>
    </row>
    <row r="134" spans="4:4">
      <c r="D134" s="362"/>
    </row>
    <row r="135" spans="4:4">
      <c r="D135" s="362"/>
    </row>
    <row r="136" spans="4:4">
      <c r="D136" s="362"/>
    </row>
    <row r="137" spans="4:4">
      <c r="D137" s="362"/>
    </row>
  </sheetData>
  <mergeCells count="50">
    <mergeCell ref="D64:D69"/>
    <mergeCell ref="C63:C69"/>
    <mergeCell ref="C76:C80"/>
    <mergeCell ref="B98:E98"/>
    <mergeCell ref="B59:B61"/>
    <mergeCell ref="B62:B81"/>
    <mergeCell ref="B82:B89"/>
    <mergeCell ref="B90:B91"/>
    <mergeCell ref="B92:B95"/>
    <mergeCell ref="E59:E61"/>
    <mergeCell ref="B96:B97"/>
    <mergeCell ref="D71:D75"/>
    <mergeCell ref="C70:C75"/>
    <mergeCell ref="C93:C95"/>
    <mergeCell ref="D77:D80"/>
    <mergeCell ref="C83:C88"/>
    <mergeCell ref="D84:D87"/>
    <mergeCell ref="L3:Z3"/>
    <mergeCell ref="B3:H3"/>
    <mergeCell ref="D7:D9"/>
    <mergeCell ref="E7:E9"/>
    <mergeCell ref="B4:H4"/>
    <mergeCell ref="B7:B9"/>
    <mergeCell ref="C7:C9"/>
    <mergeCell ref="F7:H8"/>
    <mergeCell ref="C11:C15"/>
    <mergeCell ref="D35:D39"/>
    <mergeCell ref="C34:C39"/>
    <mergeCell ref="C17:C20"/>
    <mergeCell ref="B10:B25"/>
    <mergeCell ref="D27:D33"/>
    <mergeCell ref="D17:D20"/>
    <mergeCell ref="D21:D22"/>
    <mergeCell ref="C21:C22"/>
    <mergeCell ref="C23:C25"/>
    <mergeCell ref="D24:D25"/>
    <mergeCell ref="B26:B47"/>
    <mergeCell ref="C45:C46"/>
    <mergeCell ref="D45:D46"/>
    <mergeCell ref="C27:C33"/>
    <mergeCell ref="C40:C44"/>
    <mergeCell ref="D40:D44"/>
    <mergeCell ref="F59:H60"/>
    <mergeCell ref="C49:C51"/>
    <mergeCell ref="B48:B51"/>
    <mergeCell ref="D59:D61"/>
    <mergeCell ref="C53:C54"/>
    <mergeCell ref="C59:C61"/>
    <mergeCell ref="D49:D51"/>
    <mergeCell ref="B52:B54"/>
  </mergeCells>
  <printOptions horizontalCentered="1"/>
  <pageMargins left="0.51181102362204722" right="0.43307086614173229" top="0.51181102362204722" bottom="0.94488188976377963" header="0.51181102362204722" footer="0.51181102362204722"/>
  <pageSetup scale="46" orientation="portrait" r:id="rId1"/>
  <headerFooter alignWithMargins="0">
    <oddFooter>&amp;F</oddFooter>
  </headerFooter>
  <rowBreaks count="1" manualBreakCount="1">
    <brk id="56" max="8"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F24A2-F148-47FF-931B-E74CBB9B5D3C}">
  <dimension ref="A1:Z414"/>
  <sheetViews>
    <sheetView view="pageBreakPreview" zoomScaleNormal="115" zoomScaleSheetLayoutView="100" workbookViewId="0">
      <selection activeCell="C1" sqref="A1:C1048576"/>
    </sheetView>
  </sheetViews>
  <sheetFormatPr baseColWidth="10" defaultRowHeight="12.75"/>
  <cols>
    <col min="1" max="1" width="3" style="91" customWidth="1"/>
    <col min="2" max="2" width="6.85546875" style="62" customWidth="1"/>
    <col min="3" max="3" width="1.5703125" style="62" customWidth="1"/>
    <col min="4" max="4" width="67.7109375" style="62" customWidth="1"/>
    <col min="5" max="5" width="11" style="262" customWidth="1"/>
    <col min="6" max="6" width="10.140625" style="262" customWidth="1"/>
    <col min="7" max="7" width="11.7109375" style="262" customWidth="1"/>
    <col min="8" max="9" width="11" style="262" customWidth="1"/>
    <col min="10" max="10" width="8.28515625" style="262" customWidth="1"/>
    <col min="11" max="11" width="11" style="262" customWidth="1"/>
    <col min="12" max="12" width="2.28515625" style="62" customWidth="1"/>
    <col min="13" max="13" width="1" style="62" customWidth="1"/>
    <col min="14" max="14" width="6.7109375"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5" width="6.7109375" style="62" customWidth="1"/>
    <col min="26" max="16384" width="11.42578125" style="62"/>
  </cols>
  <sheetData>
    <row r="1" spans="1:26" ht="3.75" customHeight="1">
      <c r="E1" s="316"/>
      <c r="F1" s="316"/>
      <c r="G1" s="316"/>
      <c r="H1" s="316"/>
      <c r="I1" s="316"/>
      <c r="J1" s="316"/>
      <c r="K1" s="316"/>
    </row>
    <row r="2" spans="1:26" ht="12.75" customHeight="1">
      <c r="B2" s="1602" t="s">
        <v>624</v>
      </c>
      <c r="C2" s="1552"/>
      <c r="D2" s="1552"/>
      <c r="E2" s="1552"/>
      <c r="F2" s="1552"/>
      <c r="G2" s="1552"/>
      <c r="H2" s="1552"/>
      <c r="I2" s="1552"/>
      <c r="J2" s="1552"/>
      <c r="K2" s="1552"/>
      <c r="L2" s="1552"/>
      <c r="M2" s="1552"/>
      <c r="N2" s="1552"/>
      <c r="O2" s="1552"/>
      <c r="P2" s="1552"/>
      <c r="Q2" s="1552"/>
      <c r="R2" s="1552"/>
      <c r="S2" s="1552"/>
      <c r="T2" s="1552"/>
      <c r="U2" s="1552"/>
      <c r="V2" s="1552"/>
      <c r="W2" s="1552"/>
    </row>
    <row r="3" spans="1:26" ht="12.75" customHeight="1">
      <c r="A3" s="313"/>
      <c r="B3" s="1552">
        <v>2016</v>
      </c>
      <c r="C3" s="1552"/>
      <c r="D3" s="1552"/>
      <c r="E3" s="1552"/>
      <c r="F3" s="1552"/>
      <c r="G3" s="1552"/>
      <c r="H3" s="1552"/>
      <c r="I3" s="1552"/>
      <c r="J3" s="1552"/>
      <c r="K3" s="1552"/>
      <c r="Y3" s="105"/>
      <c r="Z3" s="105"/>
    </row>
    <row r="4" spans="1:26" ht="6" customHeight="1">
      <c r="A4" s="313"/>
      <c r="B4" s="399"/>
      <c r="C4" s="399"/>
      <c r="D4" s="399"/>
      <c r="E4" s="399"/>
      <c r="F4" s="399"/>
      <c r="G4" s="399"/>
      <c r="H4" s="399"/>
      <c r="I4" s="399"/>
      <c r="J4" s="399"/>
      <c r="K4" s="399"/>
      <c r="Y4" s="105"/>
      <c r="Z4" s="105"/>
    </row>
    <row r="5" spans="1:26" ht="6" customHeight="1">
      <c r="A5" s="313"/>
      <c r="B5" s="973"/>
      <c r="C5" s="972"/>
      <c r="D5" s="972"/>
      <c r="E5" s="972"/>
      <c r="F5" s="972"/>
      <c r="G5" s="972"/>
      <c r="H5" s="972"/>
      <c r="I5" s="972"/>
      <c r="J5" s="972"/>
      <c r="K5" s="971"/>
      <c r="Y5" s="105"/>
      <c r="Z5" s="105"/>
    </row>
    <row r="6" spans="1:26" ht="12" customHeight="1">
      <c r="B6" s="1784" t="s">
        <v>168</v>
      </c>
      <c r="D6" s="170"/>
      <c r="E6" s="1601" t="s">
        <v>623</v>
      </c>
      <c r="F6" s="1601"/>
      <c r="G6" s="1601"/>
      <c r="H6" s="1601"/>
      <c r="I6" s="1601"/>
      <c r="J6" s="1601"/>
      <c r="K6" s="1601"/>
    </row>
    <row r="7" spans="1:26" ht="18.75" customHeight="1">
      <c r="B7" s="1784"/>
      <c r="C7" s="171" t="s">
        <v>622</v>
      </c>
      <c r="D7" s="170"/>
      <c r="E7" s="1782" t="s">
        <v>621</v>
      </c>
      <c r="F7" s="1782" t="s">
        <v>620</v>
      </c>
      <c r="G7" s="1782" t="s">
        <v>619</v>
      </c>
      <c r="H7" s="1782" t="s">
        <v>618</v>
      </c>
      <c r="I7" s="1782" t="s">
        <v>617</v>
      </c>
      <c r="J7" s="1782" t="s">
        <v>616</v>
      </c>
      <c r="K7" s="1783" t="s">
        <v>6</v>
      </c>
    </row>
    <row r="8" spans="1:26">
      <c r="B8" s="1785"/>
      <c r="C8" s="163"/>
      <c r="D8" s="162"/>
      <c r="E8" s="1600"/>
      <c r="F8" s="1600"/>
      <c r="G8" s="1600" t="s">
        <v>615</v>
      </c>
      <c r="H8" s="1600"/>
      <c r="I8" s="1600"/>
      <c r="J8" s="1600"/>
      <c r="K8" s="1601"/>
    </row>
    <row r="9" spans="1:26" ht="12" customHeight="1">
      <c r="B9" s="1581">
        <v>1401</v>
      </c>
      <c r="C9" s="391" t="s">
        <v>12</v>
      </c>
      <c r="D9" s="171"/>
      <c r="E9" s="970">
        <f t="shared" ref="E9:J9" si="0">SUM(E10,E11,E12,E13,E14,E15)</f>
        <v>4</v>
      </c>
      <c r="F9" s="970">
        <f t="shared" si="0"/>
        <v>3</v>
      </c>
      <c r="G9" s="970">
        <f t="shared" si="0"/>
        <v>2</v>
      </c>
      <c r="H9" s="970">
        <f t="shared" si="0"/>
        <v>4</v>
      </c>
      <c r="I9" s="970">
        <f t="shared" si="0"/>
        <v>27</v>
      </c>
      <c r="J9" s="970">
        <f t="shared" si="0"/>
        <v>0</v>
      </c>
      <c r="K9" s="969">
        <f t="shared" ref="K9:K56" si="1">SUM(E9:J9)</f>
        <v>40</v>
      </c>
    </row>
    <row r="10" spans="1:26" ht="11.85" customHeight="1">
      <c r="B10" s="1582"/>
      <c r="C10" s="388" t="s">
        <v>13</v>
      </c>
      <c r="D10" s="505"/>
      <c r="E10" s="283">
        <v>2</v>
      </c>
      <c r="F10" s="283">
        <v>2</v>
      </c>
      <c r="G10" s="283">
        <v>1</v>
      </c>
      <c r="H10" s="283">
        <v>2</v>
      </c>
      <c r="I10" s="283">
        <v>27</v>
      </c>
      <c r="J10" s="283">
        <v>0</v>
      </c>
      <c r="K10" s="965">
        <f t="shared" si="1"/>
        <v>34</v>
      </c>
    </row>
    <row r="11" spans="1:26" ht="11.85" customHeight="1">
      <c r="B11" s="1582"/>
      <c r="C11" s="370" t="s">
        <v>14</v>
      </c>
      <c r="D11" s="377"/>
      <c r="E11" s="363">
        <v>0</v>
      </c>
      <c r="F11" s="363">
        <v>0</v>
      </c>
      <c r="G11" s="363">
        <v>0</v>
      </c>
      <c r="H11" s="363">
        <v>0</v>
      </c>
      <c r="I11" s="363">
        <v>0</v>
      </c>
      <c r="J11" s="363">
        <v>0</v>
      </c>
      <c r="K11" s="965">
        <f t="shared" si="1"/>
        <v>0</v>
      </c>
    </row>
    <row r="12" spans="1:26" ht="11.85" customHeight="1">
      <c r="B12" s="1582"/>
      <c r="C12" s="370" t="s">
        <v>15</v>
      </c>
      <c r="D12" s="377"/>
      <c r="E12" s="363">
        <v>0</v>
      </c>
      <c r="F12" s="363">
        <v>0</v>
      </c>
      <c r="G12" s="363">
        <v>0</v>
      </c>
      <c r="H12" s="363">
        <v>0</v>
      </c>
      <c r="I12" s="363">
        <v>0</v>
      </c>
      <c r="J12" s="363">
        <v>0</v>
      </c>
      <c r="K12" s="965">
        <f t="shared" si="1"/>
        <v>0</v>
      </c>
    </row>
    <row r="13" spans="1:26" ht="11.85" customHeight="1">
      <c r="B13" s="1582"/>
      <c r="C13" s="370" t="s">
        <v>36</v>
      </c>
      <c r="D13" s="377"/>
      <c r="E13" s="363">
        <v>0</v>
      </c>
      <c r="F13" s="363">
        <v>0</v>
      </c>
      <c r="G13" s="363">
        <v>0</v>
      </c>
      <c r="H13" s="363">
        <v>0</v>
      </c>
      <c r="I13" s="363">
        <v>0</v>
      </c>
      <c r="J13" s="363">
        <v>0</v>
      </c>
      <c r="K13" s="965">
        <f t="shared" si="1"/>
        <v>0</v>
      </c>
    </row>
    <row r="14" spans="1:26" ht="11.85" customHeight="1">
      <c r="B14" s="1582"/>
      <c r="C14" s="370" t="s">
        <v>37</v>
      </c>
      <c r="D14" s="377"/>
      <c r="E14" s="363">
        <v>2</v>
      </c>
      <c r="F14" s="363">
        <v>1</v>
      </c>
      <c r="G14" s="363">
        <v>0</v>
      </c>
      <c r="H14" s="363">
        <v>1</v>
      </c>
      <c r="I14" s="363">
        <v>0</v>
      </c>
      <c r="J14" s="363">
        <v>0</v>
      </c>
      <c r="K14" s="965">
        <f t="shared" si="1"/>
        <v>4</v>
      </c>
    </row>
    <row r="15" spans="1:26" ht="11.85" customHeight="1">
      <c r="B15" s="1582"/>
      <c r="C15" s="370" t="s">
        <v>72</v>
      </c>
      <c r="D15" s="377"/>
      <c r="E15" s="363">
        <v>0</v>
      </c>
      <c r="F15" s="363">
        <v>0</v>
      </c>
      <c r="G15" s="363">
        <v>1</v>
      </c>
      <c r="H15" s="363">
        <v>1</v>
      </c>
      <c r="I15" s="363">
        <v>0</v>
      </c>
      <c r="J15" s="363">
        <v>0</v>
      </c>
      <c r="K15" s="965">
        <f t="shared" si="1"/>
        <v>2</v>
      </c>
    </row>
    <row r="16" spans="1:26" ht="12" customHeight="1">
      <c r="B16" s="1581">
        <v>1402</v>
      </c>
      <c r="C16" s="139" t="s">
        <v>16</v>
      </c>
      <c r="D16" s="145"/>
      <c r="E16" s="543">
        <f t="shared" ref="E16:J16" si="2">SUM(E17,E18,E19,E20,E21,E22,E23,E24,E25)</f>
        <v>5</v>
      </c>
      <c r="F16" s="543">
        <f t="shared" si="2"/>
        <v>4</v>
      </c>
      <c r="G16" s="543">
        <f t="shared" si="2"/>
        <v>1</v>
      </c>
      <c r="H16" s="543">
        <f t="shared" si="2"/>
        <v>3</v>
      </c>
      <c r="I16" s="543">
        <f t="shared" si="2"/>
        <v>80</v>
      </c>
      <c r="J16" s="543">
        <f t="shared" si="2"/>
        <v>1</v>
      </c>
      <c r="K16" s="968">
        <f t="shared" si="1"/>
        <v>94</v>
      </c>
    </row>
    <row r="17" spans="2:11" ht="11.85" customHeight="1">
      <c r="B17" s="1582"/>
      <c r="C17" s="370" t="s">
        <v>96</v>
      </c>
      <c r="D17" s="377"/>
      <c r="E17" s="363">
        <v>5</v>
      </c>
      <c r="F17" s="363">
        <v>4</v>
      </c>
      <c r="G17" s="363">
        <v>0</v>
      </c>
      <c r="H17" s="363">
        <v>1</v>
      </c>
      <c r="I17" s="363">
        <v>80</v>
      </c>
      <c r="J17" s="363">
        <v>0</v>
      </c>
      <c r="K17" s="965">
        <f t="shared" si="1"/>
        <v>90</v>
      </c>
    </row>
    <row r="18" spans="2:11" ht="11.85" customHeight="1">
      <c r="B18" s="1582"/>
      <c r="C18" s="370" t="s">
        <v>116</v>
      </c>
      <c r="D18" s="377"/>
      <c r="E18" s="363">
        <v>0</v>
      </c>
      <c r="F18" s="363">
        <v>0</v>
      </c>
      <c r="G18" s="363">
        <v>0</v>
      </c>
      <c r="H18" s="363">
        <v>0</v>
      </c>
      <c r="I18" s="363">
        <v>0</v>
      </c>
      <c r="J18" s="363">
        <v>0</v>
      </c>
      <c r="K18" s="965">
        <f t="shared" si="1"/>
        <v>0</v>
      </c>
    </row>
    <row r="19" spans="2:11" ht="11.85" customHeight="1">
      <c r="B19" s="1582"/>
      <c r="C19" s="370" t="s">
        <v>70</v>
      </c>
      <c r="D19" s="377"/>
      <c r="E19" s="363">
        <v>0</v>
      </c>
      <c r="F19" s="363">
        <v>0</v>
      </c>
      <c r="G19" s="363">
        <v>0</v>
      </c>
      <c r="H19" s="363">
        <v>0</v>
      </c>
      <c r="I19" s="363">
        <v>0</v>
      </c>
      <c r="J19" s="363">
        <v>0</v>
      </c>
      <c r="K19" s="965">
        <f t="shared" si="1"/>
        <v>0</v>
      </c>
    </row>
    <row r="20" spans="2:11" ht="11.85" customHeight="1">
      <c r="B20" s="1582"/>
      <c r="C20" s="370" t="s">
        <v>129</v>
      </c>
      <c r="D20" s="377"/>
      <c r="E20" s="363">
        <v>0</v>
      </c>
      <c r="F20" s="363">
        <v>0</v>
      </c>
      <c r="G20" s="363">
        <v>0</v>
      </c>
      <c r="H20" s="363">
        <v>0</v>
      </c>
      <c r="I20" s="363">
        <v>0</v>
      </c>
      <c r="J20" s="363">
        <v>0</v>
      </c>
      <c r="K20" s="965">
        <f t="shared" si="1"/>
        <v>0</v>
      </c>
    </row>
    <row r="21" spans="2:11" ht="11.85" customHeight="1">
      <c r="B21" s="1582"/>
      <c r="C21" s="370" t="s">
        <v>128</v>
      </c>
      <c r="D21" s="377"/>
      <c r="E21" s="363">
        <v>0</v>
      </c>
      <c r="F21" s="363">
        <v>0</v>
      </c>
      <c r="G21" s="363">
        <v>0</v>
      </c>
      <c r="H21" s="363">
        <v>1</v>
      </c>
      <c r="I21" s="363">
        <v>0</v>
      </c>
      <c r="J21" s="363">
        <v>1</v>
      </c>
      <c r="K21" s="965">
        <f t="shared" si="1"/>
        <v>2</v>
      </c>
    </row>
    <row r="22" spans="2:11" ht="11.85" customHeight="1">
      <c r="B22" s="1582"/>
      <c r="C22" s="370" t="s">
        <v>65</v>
      </c>
      <c r="D22" s="377"/>
      <c r="E22" s="363">
        <v>0</v>
      </c>
      <c r="F22" s="363">
        <v>0</v>
      </c>
      <c r="G22" s="363">
        <v>0</v>
      </c>
      <c r="H22" s="363">
        <v>0</v>
      </c>
      <c r="I22" s="363">
        <v>0</v>
      </c>
      <c r="J22" s="363">
        <v>0</v>
      </c>
      <c r="K22" s="965">
        <f t="shared" si="1"/>
        <v>0</v>
      </c>
    </row>
    <row r="23" spans="2:11" ht="11.85" customHeight="1">
      <c r="B23" s="1582"/>
      <c r="C23" s="370" t="s">
        <v>127</v>
      </c>
      <c r="D23" s="377"/>
      <c r="E23" s="363">
        <v>0</v>
      </c>
      <c r="F23" s="363">
        <v>0</v>
      </c>
      <c r="G23" s="363">
        <v>1</v>
      </c>
      <c r="H23" s="363">
        <v>1</v>
      </c>
      <c r="I23" s="363">
        <v>0</v>
      </c>
      <c r="J23" s="363">
        <v>0</v>
      </c>
      <c r="K23" s="965">
        <f t="shared" si="1"/>
        <v>2</v>
      </c>
    </row>
    <row r="24" spans="2:11" ht="11.85" customHeight="1">
      <c r="B24" s="1582"/>
      <c r="C24" s="370" t="s">
        <v>38</v>
      </c>
      <c r="D24" s="377"/>
      <c r="E24" s="363">
        <v>0</v>
      </c>
      <c r="F24" s="363">
        <v>0</v>
      </c>
      <c r="G24" s="363">
        <v>0</v>
      </c>
      <c r="H24" s="363">
        <v>0</v>
      </c>
      <c r="I24" s="363">
        <v>0</v>
      </c>
      <c r="J24" s="363">
        <v>0</v>
      </c>
      <c r="K24" s="965">
        <f t="shared" si="1"/>
        <v>0</v>
      </c>
    </row>
    <row r="25" spans="2:11" ht="11.85" customHeight="1">
      <c r="B25" s="150"/>
      <c r="C25" s="377" t="s">
        <v>57</v>
      </c>
      <c r="D25" s="377"/>
      <c r="E25" s="363">
        <v>0</v>
      </c>
      <c r="F25" s="363">
        <v>0</v>
      </c>
      <c r="G25" s="363">
        <v>0</v>
      </c>
      <c r="H25" s="363">
        <v>0</v>
      </c>
      <c r="I25" s="363">
        <v>0</v>
      </c>
      <c r="J25" s="363">
        <v>0</v>
      </c>
      <c r="K25" s="965">
        <f t="shared" si="1"/>
        <v>0</v>
      </c>
    </row>
    <row r="26" spans="2:11" ht="12" customHeight="1">
      <c r="B26" s="1581">
        <v>1403</v>
      </c>
      <c r="C26" s="139" t="s">
        <v>17</v>
      </c>
      <c r="D26" s="145"/>
      <c r="E26" s="543">
        <f t="shared" ref="E26:J26" si="3">SUM(E27+E28+E29)</f>
        <v>3</v>
      </c>
      <c r="F26" s="543">
        <f t="shared" si="3"/>
        <v>3</v>
      </c>
      <c r="G26" s="543">
        <f t="shared" si="3"/>
        <v>1</v>
      </c>
      <c r="H26" s="543">
        <f t="shared" si="3"/>
        <v>3</v>
      </c>
      <c r="I26" s="543">
        <f t="shared" si="3"/>
        <v>16</v>
      </c>
      <c r="J26" s="543">
        <f t="shared" si="3"/>
        <v>0</v>
      </c>
      <c r="K26" s="968">
        <f t="shared" si="1"/>
        <v>26</v>
      </c>
    </row>
    <row r="27" spans="2:11" ht="11.85" customHeight="1">
      <c r="B27" s="1582"/>
      <c r="C27" s="370" t="s">
        <v>39</v>
      </c>
      <c r="D27" s="377"/>
      <c r="E27" s="363">
        <v>3</v>
      </c>
      <c r="F27" s="363">
        <v>3</v>
      </c>
      <c r="G27" s="363">
        <v>1</v>
      </c>
      <c r="H27" s="363">
        <v>3</v>
      </c>
      <c r="I27" s="363">
        <v>16</v>
      </c>
      <c r="J27" s="363">
        <v>0</v>
      </c>
      <c r="K27" s="965">
        <f t="shared" si="1"/>
        <v>26</v>
      </c>
    </row>
    <row r="28" spans="2:11" ht="11.85" customHeight="1">
      <c r="B28" s="1582"/>
      <c r="C28" s="370" t="s">
        <v>18</v>
      </c>
      <c r="D28" s="377"/>
      <c r="E28" s="363">
        <v>0</v>
      </c>
      <c r="F28" s="363">
        <v>0</v>
      </c>
      <c r="G28" s="363">
        <v>0</v>
      </c>
      <c r="H28" s="363">
        <v>0</v>
      </c>
      <c r="I28" s="363">
        <v>0</v>
      </c>
      <c r="J28" s="363">
        <v>0</v>
      </c>
      <c r="K28" s="965">
        <f t="shared" si="1"/>
        <v>0</v>
      </c>
    </row>
    <row r="29" spans="2:11" ht="11.85" customHeight="1">
      <c r="B29" s="1582"/>
      <c r="C29" s="370" t="s">
        <v>19</v>
      </c>
      <c r="D29" s="377"/>
      <c r="E29" s="363">
        <v>0</v>
      </c>
      <c r="F29" s="363">
        <v>0</v>
      </c>
      <c r="G29" s="363">
        <v>0</v>
      </c>
      <c r="H29" s="363">
        <v>0</v>
      </c>
      <c r="I29" s="363">
        <v>0</v>
      </c>
      <c r="J29" s="363">
        <v>0</v>
      </c>
      <c r="K29" s="965">
        <f t="shared" si="1"/>
        <v>0</v>
      </c>
    </row>
    <row r="30" spans="2:11" ht="12" customHeight="1">
      <c r="B30" s="1570">
        <v>1404</v>
      </c>
      <c r="C30" s="139" t="s">
        <v>40</v>
      </c>
      <c r="D30" s="145"/>
      <c r="E30" s="543">
        <f t="shared" ref="E30:J30" si="4">SUM(E31,E32)</f>
        <v>1</v>
      </c>
      <c r="F30" s="543">
        <f t="shared" si="4"/>
        <v>1</v>
      </c>
      <c r="G30" s="543">
        <f t="shared" si="4"/>
        <v>1</v>
      </c>
      <c r="H30" s="543">
        <f t="shared" si="4"/>
        <v>3</v>
      </c>
      <c r="I30" s="543">
        <f t="shared" si="4"/>
        <v>42</v>
      </c>
      <c r="J30" s="543">
        <f t="shared" si="4"/>
        <v>2</v>
      </c>
      <c r="K30" s="379">
        <f t="shared" si="1"/>
        <v>50</v>
      </c>
    </row>
    <row r="31" spans="2:11" ht="11.85" customHeight="1">
      <c r="B31" s="1573"/>
      <c r="C31" s="370" t="s">
        <v>115</v>
      </c>
      <c r="D31" s="377"/>
      <c r="E31" s="363">
        <v>0</v>
      </c>
      <c r="F31" s="363">
        <v>0</v>
      </c>
      <c r="G31" s="363">
        <v>0</v>
      </c>
      <c r="H31" s="363">
        <v>0</v>
      </c>
      <c r="I31" s="363">
        <v>16</v>
      </c>
      <c r="J31" s="363">
        <v>0</v>
      </c>
      <c r="K31" s="965">
        <f t="shared" si="1"/>
        <v>16</v>
      </c>
    </row>
    <row r="32" spans="2:11" ht="11.85" customHeight="1">
      <c r="B32" s="1573"/>
      <c r="C32" s="370" t="s">
        <v>20</v>
      </c>
      <c r="D32" s="377"/>
      <c r="E32" s="363">
        <v>1</v>
      </c>
      <c r="F32" s="363">
        <v>1</v>
      </c>
      <c r="G32" s="363">
        <v>1</v>
      </c>
      <c r="H32" s="363">
        <v>3</v>
      </c>
      <c r="I32" s="363">
        <v>26</v>
      </c>
      <c r="J32" s="363">
        <v>2</v>
      </c>
      <c r="K32" s="965">
        <f t="shared" si="1"/>
        <v>34</v>
      </c>
    </row>
    <row r="33" spans="2:11" ht="12" customHeight="1">
      <c r="B33" s="1581">
        <v>1405</v>
      </c>
      <c r="C33" s="139" t="s">
        <v>21</v>
      </c>
      <c r="D33" s="151"/>
      <c r="E33" s="543">
        <f t="shared" ref="E33:J33" si="5">SUM(,E34,E35,E37)</f>
        <v>2</v>
      </c>
      <c r="F33" s="543">
        <f t="shared" si="5"/>
        <v>1</v>
      </c>
      <c r="G33" s="543">
        <f t="shared" si="5"/>
        <v>1</v>
      </c>
      <c r="H33" s="543">
        <f t="shared" si="5"/>
        <v>3</v>
      </c>
      <c r="I33" s="543">
        <f t="shared" si="5"/>
        <v>64</v>
      </c>
      <c r="J33" s="543">
        <f t="shared" si="5"/>
        <v>1</v>
      </c>
      <c r="K33" s="968">
        <f t="shared" si="1"/>
        <v>72</v>
      </c>
    </row>
    <row r="34" spans="2:11" ht="11.85" customHeight="1">
      <c r="B34" s="1582"/>
      <c r="C34" s="370" t="s">
        <v>24</v>
      </c>
      <c r="D34" s="377"/>
      <c r="E34" s="363">
        <v>0</v>
      </c>
      <c r="F34" s="363">
        <v>0</v>
      </c>
      <c r="G34" s="363">
        <v>0</v>
      </c>
      <c r="H34" s="363">
        <v>0</v>
      </c>
      <c r="I34" s="363">
        <v>0</v>
      </c>
      <c r="J34" s="363">
        <v>0</v>
      </c>
      <c r="K34" s="965">
        <f t="shared" si="1"/>
        <v>0</v>
      </c>
    </row>
    <row r="35" spans="2:11" ht="11.85" customHeight="1">
      <c r="B35" s="1582"/>
      <c r="C35" s="370" t="s">
        <v>22</v>
      </c>
      <c r="D35" s="377"/>
      <c r="E35" s="363">
        <v>2</v>
      </c>
      <c r="F35" s="363">
        <v>1</v>
      </c>
      <c r="G35" s="363">
        <v>0</v>
      </c>
      <c r="H35" s="363">
        <v>2</v>
      </c>
      <c r="I35" s="363">
        <v>64</v>
      </c>
      <c r="J35" s="363">
        <v>1</v>
      </c>
      <c r="K35" s="965">
        <f t="shared" si="1"/>
        <v>70</v>
      </c>
    </row>
    <row r="36" spans="2:11" ht="11.85" customHeight="1">
      <c r="B36" s="1582"/>
      <c r="C36" s="193" t="s">
        <v>114</v>
      </c>
      <c r="D36" s="377"/>
      <c r="E36" s="363">
        <v>0</v>
      </c>
      <c r="F36" s="363">
        <v>0</v>
      </c>
      <c r="G36" s="363">
        <v>0</v>
      </c>
      <c r="H36" s="363">
        <v>0</v>
      </c>
      <c r="I36" s="363">
        <v>0</v>
      </c>
      <c r="J36" s="363">
        <v>0</v>
      </c>
      <c r="K36" s="965">
        <f t="shared" si="1"/>
        <v>0</v>
      </c>
    </row>
    <row r="37" spans="2:11" ht="11.85" customHeight="1">
      <c r="B37" s="1582"/>
      <c r="C37" s="370" t="s">
        <v>58</v>
      </c>
      <c r="D37" s="193"/>
      <c r="E37" s="363">
        <v>0</v>
      </c>
      <c r="F37" s="363">
        <v>0</v>
      </c>
      <c r="G37" s="363">
        <v>1</v>
      </c>
      <c r="H37" s="363">
        <v>1</v>
      </c>
      <c r="I37" s="363">
        <v>0</v>
      </c>
      <c r="J37" s="363">
        <v>0</v>
      </c>
      <c r="K37" s="965">
        <f t="shared" si="1"/>
        <v>2</v>
      </c>
    </row>
    <row r="38" spans="2:11" ht="12" customHeight="1">
      <c r="B38" s="1581">
        <v>1406</v>
      </c>
      <c r="C38" s="139" t="s">
        <v>25</v>
      </c>
      <c r="D38" s="145"/>
      <c r="E38" s="543">
        <f t="shared" ref="E38:J38" si="6">SUM(E39:E43)</f>
        <v>0</v>
      </c>
      <c r="F38" s="543">
        <f t="shared" si="6"/>
        <v>1</v>
      </c>
      <c r="G38" s="543">
        <f t="shared" si="6"/>
        <v>0</v>
      </c>
      <c r="H38" s="543">
        <f t="shared" si="6"/>
        <v>0</v>
      </c>
      <c r="I38" s="543">
        <f t="shared" si="6"/>
        <v>0</v>
      </c>
      <c r="J38" s="543">
        <f t="shared" si="6"/>
        <v>0</v>
      </c>
      <c r="K38" s="968">
        <f t="shared" si="1"/>
        <v>1</v>
      </c>
    </row>
    <row r="39" spans="2:11" ht="11.85" customHeight="1">
      <c r="B39" s="1582"/>
      <c r="C39" s="370" t="s">
        <v>135</v>
      </c>
      <c r="D39" s="377"/>
      <c r="E39" s="363">
        <v>0</v>
      </c>
      <c r="F39" s="363">
        <v>0</v>
      </c>
      <c r="G39" s="363">
        <v>0</v>
      </c>
      <c r="H39" s="363">
        <v>0</v>
      </c>
      <c r="I39" s="363">
        <v>0</v>
      </c>
      <c r="J39" s="363">
        <v>0</v>
      </c>
      <c r="K39" s="965">
        <f t="shared" si="1"/>
        <v>0</v>
      </c>
    </row>
    <row r="40" spans="2:11" ht="11.85" customHeight="1">
      <c r="B40" s="1582"/>
      <c r="C40" s="370" t="s">
        <v>26</v>
      </c>
      <c r="D40" s="377"/>
      <c r="E40" s="363">
        <v>0</v>
      </c>
      <c r="F40" s="363">
        <v>0</v>
      </c>
      <c r="G40" s="363">
        <v>0</v>
      </c>
      <c r="H40" s="363">
        <v>0</v>
      </c>
      <c r="I40" s="363">
        <v>0</v>
      </c>
      <c r="J40" s="363">
        <v>0</v>
      </c>
      <c r="K40" s="965">
        <f t="shared" si="1"/>
        <v>0</v>
      </c>
    </row>
    <row r="41" spans="2:11" ht="11.85" customHeight="1">
      <c r="B41" s="1582"/>
      <c r="C41" s="370" t="s">
        <v>614</v>
      </c>
      <c r="D41" s="377"/>
      <c r="E41" s="363">
        <v>0</v>
      </c>
      <c r="F41" s="363">
        <v>1</v>
      </c>
      <c r="G41" s="363">
        <v>0</v>
      </c>
      <c r="H41" s="363">
        <v>0</v>
      </c>
      <c r="I41" s="363">
        <v>0</v>
      </c>
      <c r="J41" s="363">
        <v>0</v>
      </c>
      <c r="K41" s="965">
        <f t="shared" si="1"/>
        <v>1</v>
      </c>
    </row>
    <row r="42" spans="2:11" ht="11.85" customHeight="1">
      <c r="B42" s="1582"/>
      <c r="C42" s="370" t="s">
        <v>42</v>
      </c>
      <c r="D42" s="377"/>
      <c r="E42" s="363">
        <v>0</v>
      </c>
      <c r="F42" s="363">
        <v>0</v>
      </c>
      <c r="G42" s="363">
        <v>0</v>
      </c>
      <c r="H42" s="363">
        <v>0</v>
      </c>
      <c r="I42" s="363">
        <v>0</v>
      </c>
      <c r="J42" s="363">
        <v>0</v>
      </c>
      <c r="K42" s="965">
        <f t="shared" si="1"/>
        <v>0</v>
      </c>
    </row>
    <row r="43" spans="2:11" ht="11.85" customHeight="1">
      <c r="B43" s="1582"/>
      <c r="C43" s="370" t="s">
        <v>43</v>
      </c>
      <c r="D43" s="377"/>
      <c r="E43" s="363">
        <v>0</v>
      </c>
      <c r="F43" s="363">
        <v>0</v>
      </c>
      <c r="G43" s="363">
        <v>0</v>
      </c>
      <c r="H43" s="363">
        <v>0</v>
      </c>
      <c r="I43" s="363">
        <v>0</v>
      </c>
      <c r="J43" s="363">
        <v>0</v>
      </c>
      <c r="K43" s="965">
        <f t="shared" si="1"/>
        <v>0</v>
      </c>
    </row>
    <row r="44" spans="2:11" ht="12" customHeight="1">
      <c r="B44" s="1570">
        <v>1407</v>
      </c>
      <c r="C44" s="139" t="s">
        <v>27</v>
      </c>
      <c r="D44" s="145"/>
      <c r="E44" s="543">
        <f t="shared" ref="E44:J44" si="7">SUM(E45+E46)</f>
        <v>0</v>
      </c>
      <c r="F44" s="543">
        <f t="shared" si="7"/>
        <v>1</v>
      </c>
      <c r="G44" s="543">
        <f t="shared" si="7"/>
        <v>0</v>
      </c>
      <c r="H44" s="543">
        <f t="shared" si="7"/>
        <v>0</v>
      </c>
      <c r="I44" s="543">
        <f t="shared" si="7"/>
        <v>3</v>
      </c>
      <c r="J44" s="543">
        <f t="shared" si="7"/>
        <v>0</v>
      </c>
      <c r="K44" s="968">
        <f t="shared" si="1"/>
        <v>4</v>
      </c>
    </row>
    <row r="45" spans="2:11" ht="11.85" customHeight="1">
      <c r="B45" s="1573"/>
      <c r="C45" s="370" t="s">
        <v>44</v>
      </c>
      <c r="D45" s="377"/>
      <c r="E45" s="363">
        <v>0</v>
      </c>
      <c r="F45" s="363">
        <v>1</v>
      </c>
      <c r="G45" s="363">
        <v>0</v>
      </c>
      <c r="H45" s="363">
        <v>0</v>
      </c>
      <c r="I45" s="363">
        <v>3</v>
      </c>
      <c r="J45" s="363">
        <v>0</v>
      </c>
      <c r="K45" s="965">
        <f t="shared" si="1"/>
        <v>4</v>
      </c>
    </row>
    <row r="46" spans="2:11" ht="11.85" customHeight="1">
      <c r="B46" s="1573"/>
      <c r="C46" s="370" t="s">
        <v>61</v>
      </c>
      <c r="D46" s="377"/>
      <c r="E46" s="363">
        <v>0</v>
      </c>
      <c r="F46" s="363">
        <v>0</v>
      </c>
      <c r="G46" s="363">
        <v>0</v>
      </c>
      <c r="H46" s="363">
        <v>0</v>
      </c>
      <c r="I46" s="363">
        <v>0</v>
      </c>
      <c r="J46" s="363">
        <v>0</v>
      </c>
      <c r="K46" s="965">
        <f t="shared" si="1"/>
        <v>0</v>
      </c>
    </row>
    <row r="47" spans="2:11" ht="12" customHeight="1">
      <c r="B47" s="1570">
        <v>1408</v>
      </c>
      <c r="C47" s="139" t="s">
        <v>28</v>
      </c>
      <c r="D47" s="138"/>
      <c r="E47" s="543">
        <f t="shared" ref="E47:J47" si="8">SUM(E48,E49,E50,E51)</f>
        <v>0</v>
      </c>
      <c r="F47" s="543">
        <f t="shared" si="8"/>
        <v>0</v>
      </c>
      <c r="G47" s="543">
        <f t="shared" si="8"/>
        <v>0</v>
      </c>
      <c r="H47" s="543">
        <f t="shared" si="8"/>
        <v>0</v>
      </c>
      <c r="I47" s="543">
        <f t="shared" si="8"/>
        <v>0</v>
      </c>
      <c r="J47" s="543">
        <f t="shared" si="8"/>
        <v>0</v>
      </c>
      <c r="K47" s="968">
        <f t="shared" si="1"/>
        <v>0</v>
      </c>
    </row>
    <row r="48" spans="2:11" ht="12" customHeight="1">
      <c r="B48" s="1573"/>
      <c r="C48" s="370" t="s">
        <v>23</v>
      </c>
      <c r="D48" s="369"/>
      <c r="E48" s="363">
        <v>0</v>
      </c>
      <c r="F48" s="363">
        <v>0</v>
      </c>
      <c r="G48" s="363">
        <v>0</v>
      </c>
      <c r="H48" s="363">
        <v>0</v>
      </c>
      <c r="I48" s="363">
        <v>0</v>
      </c>
      <c r="J48" s="363">
        <v>0</v>
      </c>
      <c r="K48" s="965">
        <f t="shared" si="1"/>
        <v>0</v>
      </c>
    </row>
    <row r="49" spans="2:11" ht="12" customHeight="1">
      <c r="B49" s="1573"/>
      <c r="C49" s="967" t="s">
        <v>157</v>
      </c>
      <c r="D49" s="369"/>
      <c r="E49" s="363">
        <v>0</v>
      </c>
      <c r="F49" s="363">
        <v>0</v>
      </c>
      <c r="G49" s="363">
        <v>0</v>
      </c>
      <c r="H49" s="363">
        <v>0</v>
      </c>
      <c r="I49" s="363">
        <v>0</v>
      </c>
      <c r="J49" s="363">
        <v>0</v>
      </c>
      <c r="K49" s="965">
        <f t="shared" si="1"/>
        <v>0</v>
      </c>
    </row>
    <row r="50" spans="2:11" ht="11.85" customHeight="1">
      <c r="B50" s="1573"/>
      <c r="C50" s="370" t="s">
        <v>45</v>
      </c>
      <c r="D50" s="377"/>
      <c r="E50" s="363">
        <v>0</v>
      </c>
      <c r="F50" s="363">
        <v>0</v>
      </c>
      <c r="G50" s="363">
        <v>0</v>
      </c>
      <c r="H50" s="363">
        <v>0</v>
      </c>
      <c r="I50" s="363">
        <v>0</v>
      </c>
      <c r="J50" s="363">
        <v>0</v>
      </c>
      <c r="K50" s="965">
        <f t="shared" si="1"/>
        <v>0</v>
      </c>
    </row>
    <row r="51" spans="2:11" ht="11.85" customHeight="1">
      <c r="B51" s="1573"/>
      <c r="C51" s="370" t="s">
        <v>46</v>
      </c>
      <c r="D51" s="377"/>
      <c r="E51" s="363">
        <v>0</v>
      </c>
      <c r="F51" s="363">
        <v>0</v>
      </c>
      <c r="G51" s="363">
        <v>0</v>
      </c>
      <c r="H51" s="363">
        <v>0</v>
      </c>
      <c r="I51" s="363">
        <v>0</v>
      </c>
      <c r="J51" s="363">
        <v>0</v>
      </c>
      <c r="K51" s="965">
        <f t="shared" si="1"/>
        <v>0</v>
      </c>
    </row>
    <row r="52" spans="2:11" ht="12" customHeight="1">
      <c r="B52" s="148"/>
      <c r="C52" s="139" t="s">
        <v>156</v>
      </c>
      <c r="D52" s="145"/>
      <c r="E52" s="543">
        <f t="shared" ref="E52:J52" si="9">SUM(E53:E55)</f>
        <v>0</v>
      </c>
      <c r="F52" s="543">
        <f t="shared" si="9"/>
        <v>0</v>
      </c>
      <c r="G52" s="543">
        <f t="shared" si="9"/>
        <v>0</v>
      </c>
      <c r="H52" s="543">
        <f t="shared" si="9"/>
        <v>0</v>
      </c>
      <c r="I52" s="543">
        <f t="shared" si="9"/>
        <v>1</v>
      </c>
      <c r="J52" s="543">
        <f t="shared" si="9"/>
        <v>0</v>
      </c>
      <c r="K52" s="968">
        <f t="shared" si="1"/>
        <v>1</v>
      </c>
    </row>
    <row r="53" spans="2:11" ht="12" customHeight="1">
      <c r="B53" s="147">
        <v>1409</v>
      </c>
      <c r="C53" s="372" t="s">
        <v>41</v>
      </c>
      <c r="D53" s="98"/>
      <c r="E53" s="363">
        <v>0</v>
      </c>
      <c r="F53" s="363">
        <v>0</v>
      </c>
      <c r="G53" s="363">
        <v>0</v>
      </c>
      <c r="H53" s="363">
        <v>0</v>
      </c>
      <c r="I53" s="363">
        <v>0</v>
      </c>
      <c r="J53" s="363">
        <v>0</v>
      </c>
      <c r="K53" s="965">
        <f t="shared" si="1"/>
        <v>0</v>
      </c>
    </row>
    <row r="54" spans="2:11" ht="11.85" customHeight="1">
      <c r="B54" s="143"/>
      <c r="C54" s="967" t="s">
        <v>123</v>
      </c>
      <c r="D54" s="9"/>
      <c r="E54" s="363">
        <v>0</v>
      </c>
      <c r="F54" s="363">
        <v>0</v>
      </c>
      <c r="G54" s="363">
        <v>0</v>
      </c>
      <c r="H54" s="363">
        <v>0</v>
      </c>
      <c r="I54" s="363">
        <v>0</v>
      </c>
      <c r="J54" s="363">
        <v>0</v>
      </c>
      <c r="K54" s="965">
        <f t="shared" si="1"/>
        <v>0</v>
      </c>
    </row>
    <row r="55" spans="2:11" ht="11.85" customHeight="1">
      <c r="B55" s="966"/>
      <c r="C55" s="370" t="s">
        <v>62</v>
      </c>
      <c r="D55" s="377"/>
      <c r="E55" s="363">
        <v>0</v>
      </c>
      <c r="F55" s="363">
        <v>0</v>
      </c>
      <c r="G55" s="363">
        <v>0</v>
      </c>
      <c r="H55" s="363">
        <v>0</v>
      </c>
      <c r="I55" s="363">
        <v>1</v>
      </c>
      <c r="J55" s="363">
        <v>0</v>
      </c>
      <c r="K55" s="965">
        <f t="shared" si="1"/>
        <v>1</v>
      </c>
    </row>
    <row r="56" spans="2:11" ht="11.85" customHeight="1">
      <c r="B56" s="964"/>
      <c r="C56" s="1580" t="s">
        <v>6</v>
      </c>
      <c r="D56" s="1580"/>
      <c r="E56" s="534">
        <f>SUM(E9+E16+E26+E30+E33+E38+E44+E47+E52)</f>
        <v>15</v>
      </c>
      <c r="F56" s="534">
        <f>SUM(F9,F16,F30,F33,F38,F44,F47,F26,F52)</f>
        <v>14</v>
      </c>
      <c r="G56" s="534">
        <f>SUM(G9,G16,G30,G33,G38,G44,G47,G26,G52)</f>
        <v>6</v>
      </c>
      <c r="H56" s="534">
        <f>SUM(H9,H16,H30,H33,H38,H44,H47,H26,H52)</f>
        <v>16</v>
      </c>
      <c r="I56" s="534">
        <f>SUM(I9,I16,I30,I33,I38,I44,I47,I26,I52)</f>
        <v>233</v>
      </c>
      <c r="J56" s="534">
        <f>SUM(J9,J16,J30,J33,J38,J44,J47,J26,J52)</f>
        <v>4</v>
      </c>
      <c r="K56" s="963">
        <f t="shared" si="1"/>
        <v>288</v>
      </c>
    </row>
    <row r="57" spans="2:11" ht="10.5" customHeight="1">
      <c r="B57" s="507"/>
      <c r="C57" s="1591" t="s">
        <v>570</v>
      </c>
      <c r="D57" s="1591"/>
      <c r="E57" s="1591"/>
      <c r="F57" s="1591"/>
      <c r="G57" s="1591"/>
      <c r="H57" s="1591"/>
      <c r="I57" s="1591"/>
      <c r="J57" s="1591"/>
      <c r="K57" s="1591"/>
    </row>
    <row r="58" spans="2:11" ht="10.5" customHeight="1">
      <c r="B58" s="507"/>
      <c r="C58" s="1706"/>
      <c r="D58" s="1706"/>
      <c r="E58" s="1706"/>
      <c r="F58" s="1706"/>
      <c r="G58" s="1706"/>
      <c r="H58" s="1706"/>
      <c r="I58" s="1706"/>
      <c r="J58" s="1706"/>
      <c r="K58" s="1706"/>
    </row>
    <row r="59" spans="2:11" ht="9" customHeight="1"/>
    <row r="60" spans="2:11" ht="15.75" customHeight="1">
      <c r="B60" s="507"/>
      <c r="D60" s="98"/>
    </row>
    <row r="61" spans="2:11" ht="9" customHeight="1">
      <c r="B61" s="507"/>
    </row>
    <row r="62" spans="2:11" ht="9" customHeight="1"/>
    <row r="63" spans="2:11" ht="9" customHeight="1">
      <c r="B63" s="507"/>
    </row>
    <row r="64" spans="2:11" ht="9" customHeight="1">
      <c r="B64" s="507"/>
    </row>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4" ht="9" customHeight="1"/>
    <row r="146" spans="3:4" ht="9" customHeight="1"/>
    <row r="147" spans="3:4" ht="9" customHeight="1"/>
    <row r="148" spans="3:4" ht="9" customHeight="1"/>
    <row r="149" spans="3:4" ht="9" customHeight="1">
      <c r="C149" s="98"/>
      <c r="D149" s="98"/>
    </row>
    <row r="150" spans="3:4" ht="9" customHeight="1"/>
    <row r="151" spans="3:4" ht="9" customHeight="1"/>
    <row r="152" spans="3:4" ht="9" customHeight="1"/>
    <row r="153" spans="3:4" ht="9" customHeight="1"/>
    <row r="154" spans="3:4" ht="9" customHeight="1"/>
    <row r="155" spans="3:4" ht="9" customHeight="1"/>
    <row r="156" spans="3:4" ht="9" customHeight="1"/>
    <row r="157" spans="3:4" ht="9" customHeight="1"/>
    <row r="158" spans="3:4" ht="9" customHeight="1"/>
    <row r="159" spans="3:4" ht="9" customHeight="1"/>
    <row r="160" spans="3:4"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sheetData>
  <mergeCells count="23">
    <mergeCell ref="L2:W2"/>
    <mergeCell ref="B16:B24"/>
    <mergeCell ref="B26:B29"/>
    <mergeCell ref="B3:K3"/>
    <mergeCell ref="B2:K2"/>
    <mergeCell ref="E6:K6"/>
    <mergeCell ref="I7:I8"/>
    <mergeCell ref="H7:H8"/>
    <mergeCell ref="C57:K57"/>
    <mergeCell ref="C58:K58"/>
    <mergeCell ref="B30:B32"/>
    <mergeCell ref="B33:B37"/>
    <mergeCell ref="E7:E8"/>
    <mergeCell ref="F7:F8"/>
    <mergeCell ref="C56:D56"/>
    <mergeCell ref="K7:K8"/>
    <mergeCell ref="B38:B43"/>
    <mergeCell ref="J7:J8"/>
    <mergeCell ref="B44:B46"/>
    <mergeCell ref="B47:B51"/>
    <mergeCell ref="G7:G8"/>
    <mergeCell ref="B6:B8"/>
    <mergeCell ref="B9:B15"/>
  </mergeCells>
  <printOptions horizontalCentered="1"/>
  <pageMargins left="0.51" right="0.43" top="0.52" bottom="0.94488188976377963" header="0.51181102362204722" footer="0.51181102362204722"/>
  <pageSetup scale="60" orientation="portrait" r:id="rId1"/>
  <headerFooter alignWithMargins="0">
    <oddFooter>&amp;F</oddFooter>
  </headerFooter>
  <colBreaks count="1" manualBreakCount="1">
    <brk id="13" max="142"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ED003-FCCE-49A9-846E-8A9920CD5384}">
  <dimension ref="A1:J16"/>
  <sheetViews>
    <sheetView view="pageBreakPreview" zoomScaleNormal="100" zoomScaleSheetLayoutView="100" workbookViewId="0">
      <selection activeCell="H12" sqref="H12"/>
    </sheetView>
  </sheetViews>
  <sheetFormatPr baseColWidth="10" defaultRowHeight="15"/>
  <cols>
    <col min="1" max="1" width="6.28515625" style="949" customWidth="1"/>
    <col min="2" max="2" width="23.85546875" style="949" customWidth="1"/>
    <col min="3" max="7" width="11.42578125" style="949"/>
    <col min="8" max="8" width="11" style="950" customWidth="1"/>
    <col min="9" max="9" width="8.28515625" style="950" customWidth="1"/>
    <col min="10" max="10" width="11" style="950" customWidth="1"/>
    <col min="11" max="16384" width="11.42578125" style="949"/>
  </cols>
  <sheetData>
    <row r="1" spans="1:10">
      <c r="H1" s="962"/>
      <c r="I1" s="962"/>
      <c r="J1" s="962"/>
    </row>
    <row r="2" spans="1:10">
      <c r="A2" s="1788" t="s">
        <v>613</v>
      </c>
      <c r="B2" s="1788"/>
      <c r="C2" s="1788"/>
      <c r="D2" s="1788"/>
      <c r="E2" s="1788"/>
      <c r="F2" s="1788"/>
      <c r="G2" s="961"/>
      <c r="H2" s="961"/>
      <c r="I2" s="961"/>
      <c r="J2" s="961"/>
    </row>
    <row r="3" spans="1:10">
      <c r="A3" s="1789" t="s">
        <v>612</v>
      </c>
      <c r="B3" s="1789"/>
      <c r="C3" s="1789"/>
      <c r="D3" s="1789"/>
      <c r="E3" s="1789"/>
      <c r="F3" s="1789"/>
    </row>
    <row r="4" spans="1:10">
      <c r="A4" s="1790">
        <v>2016</v>
      </c>
      <c r="B4" s="1790"/>
      <c r="C4" s="1790"/>
      <c r="D4" s="1790"/>
      <c r="E4" s="1790"/>
      <c r="F4" s="1790"/>
      <c r="G4" s="961"/>
      <c r="H4" s="961"/>
      <c r="I4" s="961"/>
      <c r="J4" s="961"/>
    </row>
    <row r="5" spans="1:10">
      <c r="H5" s="960"/>
      <c r="I5" s="960"/>
      <c r="J5" s="960"/>
    </row>
    <row r="6" spans="1:10">
      <c r="B6" s="1787" t="s">
        <v>579</v>
      </c>
      <c r="C6" s="1786" t="s">
        <v>611</v>
      </c>
      <c r="D6" s="1786" t="s">
        <v>610</v>
      </c>
      <c r="E6" s="1786" t="s">
        <v>6</v>
      </c>
    </row>
    <row r="7" spans="1:10">
      <c r="B7" s="1787"/>
      <c r="C7" s="1786"/>
      <c r="D7" s="1786"/>
      <c r="E7" s="1786"/>
    </row>
    <row r="8" spans="1:10">
      <c r="B8" s="957" t="s">
        <v>294</v>
      </c>
      <c r="C8" s="959">
        <v>377</v>
      </c>
      <c r="D8" s="959">
        <v>425</v>
      </c>
      <c r="E8" s="955">
        <f>SUM(C8:D8)</f>
        <v>802</v>
      </c>
    </row>
    <row r="9" spans="1:10">
      <c r="B9" s="957" t="s">
        <v>609</v>
      </c>
      <c r="C9" s="958">
        <v>46</v>
      </c>
      <c r="D9" s="958">
        <v>27</v>
      </c>
      <c r="E9" s="955">
        <f>SUM(C9:D9)</f>
        <v>73</v>
      </c>
    </row>
    <row r="10" spans="1:10">
      <c r="B10" s="957" t="s">
        <v>608</v>
      </c>
      <c r="C10" s="956">
        <v>97</v>
      </c>
      <c r="D10" s="956">
        <v>51</v>
      </c>
      <c r="E10" s="955">
        <f>SUM(C10:D10)</f>
        <v>148</v>
      </c>
    </row>
    <row r="11" spans="1:10">
      <c r="B11" s="957" t="s">
        <v>607</v>
      </c>
      <c r="C11" s="956">
        <v>5</v>
      </c>
      <c r="D11" s="956">
        <v>0</v>
      </c>
      <c r="E11" s="955">
        <f>SUM(C11:D11)</f>
        <v>5</v>
      </c>
    </row>
    <row r="12" spans="1:10">
      <c r="B12" s="954" t="s">
        <v>6</v>
      </c>
      <c r="C12" s="953">
        <f>SUM(C8+C9+C10+C11)</f>
        <v>525</v>
      </c>
      <c r="D12" s="953">
        <f>SUM(D8+D9+D10+D11)</f>
        <v>503</v>
      </c>
      <c r="E12" s="953">
        <f>SUM(E8+E9+E10+E11)</f>
        <v>1028</v>
      </c>
    </row>
    <row r="13" spans="1:10">
      <c r="H13" s="952"/>
      <c r="I13" s="952"/>
      <c r="J13" s="952"/>
    </row>
    <row r="14" spans="1:10">
      <c r="H14" s="952"/>
      <c r="I14" s="952"/>
      <c r="J14" s="952"/>
    </row>
    <row r="16" spans="1:10">
      <c r="H16" s="951"/>
      <c r="I16" s="951"/>
    </row>
  </sheetData>
  <mergeCells count="7">
    <mergeCell ref="C6:C7"/>
    <mergeCell ref="D6:D7"/>
    <mergeCell ref="E6:E7"/>
    <mergeCell ref="B6:B7"/>
    <mergeCell ref="A2:F2"/>
    <mergeCell ref="A3:F3"/>
    <mergeCell ref="A4:F4"/>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8D02-F479-4738-853E-2FEAFA5A1209}">
  <dimension ref="A2:AH477"/>
  <sheetViews>
    <sheetView view="pageBreakPreview" zoomScaleSheetLayoutView="100" workbookViewId="0">
      <selection activeCell="Q74" sqref="Q74"/>
    </sheetView>
  </sheetViews>
  <sheetFormatPr baseColWidth="10" defaultRowHeight="12.75"/>
  <cols>
    <col min="1" max="2" width="1.5703125" style="2006" customWidth="1"/>
    <col min="3" max="3" width="1.5703125" style="2008" customWidth="1"/>
    <col min="4" max="4" width="6" style="2001" customWidth="1"/>
    <col min="5" max="5" width="1.140625" style="2001" customWidth="1"/>
    <col min="6" max="6" width="63.28515625" style="2001" customWidth="1"/>
    <col min="7" max="9" width="5.7109375" style="2005" customWidth="1"/>
    <col min="10" max="10" width="0.42578125" style="2005" customWidth="1"/>
    <col min="11" max="13" width="5.7109375" style="2005" customWidth="1"/>
    <col min="14" max="15" width="11.42578125" style="2001"/>
    <col min="16" max="16" width="4.7109375" style="2001" customWidth="1"/>
    <col min="17" max="17" width="5" style="2001" customWidth="1"/>
    <col min="18" max="18" width="2.28515625" style="2001" customWidth="1"/>
    <col min="19" max="19" width="26" style="2001" customWidth="1"/>
    <col min="20" max="20" width="8" style="2001" customWidth="1"/>
    <col min="21" max="21" width="1" style="2001" customWidth="1"/>
    <col min="22" max="22" width="6.7109375" style="2001" customWidth="1"/>
    <col min="23" max="23" width="1" style="2001" customWidth="1"/>
    <col min="24" max="24" width="6.7109375" style="2001" customWidth="1"/>
    <col min="25" max="25" width="1" style="2001" customWidth="1"/>
    <col min="26" max="26" width="6.7109375" style="2001" customWidth="1"/>
    <col min="27" max="27" width="1" style="2001" customWidth="1"/>
    <col min="28" max="28" width="6.7109375" style="2001" customWidth="1"/>
    <col min="29" max="29" width="1" style="2001" customWidth="1"/>
    <col min="30" max="30" width="6.7109375" style="2001" customWidth="1"/>
    <col min="31" max="31" width="1" style="2001" customWidth="1"/>
    <col min="32" max="33" width="6.7109375" style="2001" customWidth="1"/>
    <col min="34" max="16384" width="11.42578125" style="2001"/>
  </cols>
  <sheetData>
    <row r="2" spans="1:34" ht="12.75" customHeight="1">
      <c r="D2" s="2085" t="s">
        <v>1159</v>
      </c>
      <c r="E2" s="2085"/>
      <c r="F2" s="2085"/>
      <c r="G2" s="2085"/>
      <c r="H2" s="2085"/>
      <c r="I2" s="2085"/>
      <c r="J2" s="2085"/>
      <c r="K2" s="2085"/>
      <c r="L2" s="2085"/>
      <c r="M2" s="2085"/>
      <c r="N2" s="2156"/>
      <c r="Q2" s="2085"/>
      <c r="R2" s="2085"/>
      <c r="S2" s="2085"/>
      <c r="T2" s="2085"/>
      <c r="U2" s="2085"/>
      <c r="V2" s="2085"/>
      <c r="W2" s="2085"/>
      <c r="X2" s="2085"/>
      <c r="Y2" s="2085"/>
      <c r="Z2" s="2085"/>
      <c r="AA2" s="2085"/>
      <c r="AB2" s="2085"/>
      <c r="AC2" s="2085"/>
      <c r="AD2" s="2085"/>
      <c r="AE2" s="2085"/>
    </row>
    <row r="3" spans="1:34" ht="12.95" customHeight="1">
      <c r="A3" s="2154"/>
      <c r="B3" s="2154"/>
      <c r="C3" s="2153"/>
      <c r="D3" s="2155" t="s">
        <v>55</v>
      </c>
      <c r="E3" s="2155"/>
      <c r="F3" s="2155"/>
      <c r="G3" s="2155"/>
      <c r="H3" s="2155"/>
      <c r="I3" s="2155"/>
      <c r="J3" s="2155"/>
      <c r="K3" s="2155"/>
      <c r="L3" s="2155"/>
      <c r="M3" s="2155"/>
      <c r="N3" s="2047"/>
      <c r="O3" s="2084"/>
      <c r="P3" s="2084"/>
      <c r="Q3" s="2083"/>
      <c r="AG3" s="2082"/>
      <c r="AH3" s="2082"/>
    </row>
    <row r="4" spans="1:34" ht="12.95" customHeight="1">
      <c r="A4" s="2154"/>
      <c r="B4" s="2154"/>
      <c r="C4" s="2153"/>
      <c r="D4" s="2152"/>
      <c r="E4" s="2152"/>
      <c r="F4" s="2152"/>
      <c r="G4" s="2152"/>
      <c r="H4" s="2152"/>
      <c r="I4" s="2152"/>
      <c r="J4" s="2152"/>
      <c r="K4" s="2152"/>
      <c r="L4" s="2152"/>
      <c r="M4" s="2152"/>
      <c r="N4" s="2047"/>
      <c r="O4" s="2084"/>
      <c r="P4" s="2084"/>
      <c r="Q4" s="2083"/>
      <c r="AG4" s="2082"/>
      <c r="AH4" s="2082"/>
    </row>
    <row r="5" spans="1:34" ht="12.95" customHeight="1">
      <c r="A5" s="2009"/>
      <c r="B5" s="2009"/>
      <c r="D5" s="2075" t="s">
        <v>32</v>
      </c>
      <c r="E5" s="2074"/>
      <c r="F5" s="2073"/>
      <c r="G5" s="2151" t="s">
        <v>294</v>
      </c>
      <c r="H5" s="2151"/>
      <c r="I5" s="2151"/>
      <c r="J5" s="2151"/>
      <c r="K5" s="2151"/>
      <c r="L5" s="2151"/>
      <c r="M5" s="2150"/>
      <c r="N5" s="2063"/>
      <c r="O5" s="2009"/>
    </row>
    <row r="6" spans="1:34" ht="12.75" customHeight="1">
      <c r="A6" s="2009"/>
      <c r="B6" s="2009"/>
      <c r="D6" s="2070"/>
      <c r="E6" s="2069" t="s">
        <v>561</v>
      </c>
      <c r="F6" s="2068"/>
      <c r="G6" s="2067" t="s">
        <v>1158</v>
      </c>
      <c r="H6" s="2067"/>
      <c r="I6" s="2067"/>
      <c r="J6" s="2132"/>
      <c r="K6" s="2065" t="s">
        <v>1153</v>
      </c>
      <c r="L6" s="2065"/>
      <c r="M6" s="2064"/>
      <c r="N6" s="2063"/>
      <c r="O6" s="2009"/>
    </row>
    <row r="7" spans="1:34" ht="12.75" customHeight="1">
      <c r="D7" s="2062"/>
      <c r="E7" s="2061"/>
      <c r="F7" s="2060"/>
      <c r="G7" s="2149" t="s">
        <v>29</v>
      </c>
      <c r="H7" s="2149" t="s">
        <v>30</v>
      </c>
      <c r="I7" s="2149" t="s">
        <v>6</v>
      </c>
      <c r="J7" s="2149"/>
      <c r="K7" s="2149" t="s">
        <v>29</v>
      </c>
      <c r="L7" s="2149" t="s">
        <v>30</v>
      </c>
      <c r="M7" s="2148" t="s">
        <v>6</v>
      </c>
      <c r="N7" s="2047"/>
    </row>
    <row r="8" spans="1:34" ht="12.95" customHeight="1">
      <c r="A8" s="2009"/>
      <c r="B8" s="2009"/>
      <c r="D8" s="1807">
        <v>1401</v>
      </c>
      <c r="E8" s="767" t="s">
        <v>12</v>
      </c>
      <c r="F8" s="766"/>
      <c r="G8" s="2147">
        <f>SUM(G10+G12+G15+G18+G25+G28)</f>
        <v>1504</v>
      </c>
      <c r="H8" s="2147">
        <f>SUM(H10+H12+H15+H18+H25+H28)</f>
        <v>524</v>
      </c>
      <c r="I8" s="2125">
        <f>G8+H8</f>
        <v>2028</v>
      </c>
      <c r="J8" s="2125"/>
      <c r="K8" s="2125">
        <f>SUM(K9+K12+K15+K18+K25+K28)</f>
        <v>717</v>
      </c>
      <c r="L8" s="2125">
        <f>SUM(L9+L12+L15+L18+L25+L28)</f>
        <v>221</v>
      </c>
      <c r="M8" s="2128">
        <f>K8+L8</f>
        <v>938</v>
      </c>
      <c r="N8" s="2047"/>
      <c r="O8" s="2047"/>
    </row>
    <row r="9" spans="1:34" ht="12" customHeight="1">
      <c r="A9" s="2009"/>
      <c r="B9" s="2009"/>
      <c r="D9" s="1809"/>
      <c r="E9" s="723" t="s">
        <v>13</v>
      </c>
      <c r="F9" s="765"/>
      <c r="G9" s="2146">
        <f>G10+G11</f>
        <v>328</v>
      </c>
      <c r="H9" s="2146">
        <f>H10+H11</f>
        <v>177</v>
      </c>
      <c r="I9" s="2108">
        <f>SUM(G9:H9)</f>
        <v>505</v>
      </c>
      <c r="J9" s="2108"/>
      <c r="K9" s="2108">
        <f>K10+K11</f>
        <v>123</v>
      </c>
      <c r="L9" s="2108">
        <f>L10+L11</f>
        <v>68</v>
      </c>
      <c r="M9" s="2145">
        <f>SUM(K9:L9)</f>
        <v>191</v>
      </c>
      <c r="N9" s="2047"/>
      <c r="O9" s="2047"/>
    </row>
    <row r="10" spans="1:34" ht="12" customHeight="1">
      <c r="A10" s="2009"/>
      <c r="B10" s="2009"/>
      <c r="D10" s="1809"/>
      <c r="E10" s="761"/>
      <c r="F10" s="2104" t="s">
        <v>249</v>
      </c>
      <c r="G10" s="2114">
        <v>328</v>
      </c>
      <c r="H10" s="2114">
        <v>177</v>
      </c>
      <c r="I10" s="2098">
        <f>SUM(G10:H10)</f>
        <v>505</v>
      </c>
      <c r="J10" s="2097"/>
      <c r="K10" s="2097">
        <v>123</v>
      </c>
      <c r="L10" s="2097">
        <v>68</v>
      </c>
      <c r="M10" s="2109">
        <f>SUM(K10:L10)</f>
        <v>191</v>
      </c>
      <c r="N10" s="2047"/>
      <c r="O10" s="2047"/>
    </row>
    <row r="11" spans="1:34" ht="12" customHeight="1">
      <c r="A11" s="2009"/>
      <c r="B11" s="2009"/>
      <c r="D11" s="1809"/>
      <c r="E11" s="761"/>
      <c r="F11" s="2104" t="s">
        <v>117</v>
      </c>
      <c r="G11" s="2098">
        <v>0</v>
      </c>
      <c r="H11" s="2098">
        <v>0</v>
      </c>
      <c r="I11" s="2098">
        <f>SUM(G11:H11)</f>
        <v>0</v>
      </c>
      <c r="J11" s="2097"/>
      <c r="K11" s="2097">
        <v>0</v>
      </c>
      <c r="L11" s="2097">
        <v>0</v>
      </c>
      <c r="M11" s="2109">
        <f>SUM(K11:L11)</f>
        <v>0</v>
      </c>
      <c r="N11" s="2047"/>
      <c r="O11" s="2047"/>
    </row>
    <row r="12" spans="1:34" ht="12" customHeight="1">
      <c r="A12" s="2009"/>
      <c r="B12" s="2009"/>
      <c r="D12" s="1809"/>
      <c r="E12" s="747" t="s">
        <v>14</v>
      </c>
      <c r="F12" s="719"/>
      <c r="G12" s="2095">
        <f>SUM(G13:G14)</f>
        <v>443</v>
      </c>
      <c r="H12" s="2095">
        <f>SUM(H13:H14)</f>
        <v>110</v>
      </c>
      <c r="I12" s="2125">
        <f>SUM(G12:H12)</f>
        <v>553</v>
      </c>
      <c r="J12" s="2097"/>
      <c r="K12" s="2095">
        <f>SUM(K13:K14)</f>
        <v>263</v>
      </c>
      <c r="L12" s="2095">
        <f>L13+L14</f>
        <v>66</v>
      </c>
      <c r="M12" s="2128">
        <f>SUM(K12:L12)</f>
        <v>329</v>
      </c>
      <c r="N12" s="2047"/>
      <c r="O12" s="2047"/>
    </row>
    <row r="13" spans="1:34" ht="12" customHeight="1">
      <c r="A13" s="2009"/>
      <c r="B13" s="2009"/>
      <c r="D13" s="1809"/>
      <c r="E13" s="761"/>
      <c r="F13" s="719" t="s">
        <v>259</v>
      </c>
      <c r="G13" s="2098">
        <v>353</v>
      </c>
      <c r="H13" s="2098">
        <v>81</v>
      </c>
      <c r="I13" s="2098">
        <f>SUM(G13:H13)</f>
        <v>434</v>
      </c>
      <c r="J13" s="2097"/>
      <c r="K13" s="2097">
        <v>210</v>
      </c>
      <c r="L13" s="2097">
        <v>52</v>
      </c>
      <c r="M13" s="2109">
        <f>SUM(K13:L13)</f>
        <v>262</v>
      </c>
      <c r="N13" s="2047"/>
      <c r="O13" s="2047"/>
    </row>
    <row r="14" spans="1:34" ht="12" customHeight="1">
      <c r="A14" s="2009"/>
      <c r="B14" s="2009"/>
      <c r="D14" s="1809"/>
      <c r="E14" s="761"/>
      <c r="F14" s="719" t="s">
        <v>258</v>
      </c>
      <c r="G14" s="2098">
        <v>90</v>
      </c>
      <c r="H14" s="2098">
        <v>29</v>
      </c>
      <c r="I14" s="2098">
        <f>SUM(G14:H14)</f>
        <v>119</v>
      </c>
      <c r="J14" s="2097"/>
      <c r="K14" s="2097">
        <v>53</v>
      </c>
      <c r="L14" s="2097">
        <v>14</v>
      </c>
      <c r="M14" s="2109">
        <f>SUM(K14:L14)</f>
        <v>67</v>
      </c>
      <c r="N14" s="2047"/>
      <c r="O14" s="2047"/>
    </row>
    <row r="15" spans="1:34" ht="12" customHeight="1">
      <c r="A15" s="2009"/>
      <c r="B15" s="2009"/>
      <c r="D15" s="1809"/>
      <c r="E15" s="747" t="s">
        <v>15</v>
      </c>
      <c r="F15" s="719"/>
      <c r="G15" s="2095">
        <f>SUM(G16:G17)</f>
        <v>346</v>
      </c>
      <c r="H15" s="2095">
        <f>SUM(H16:H17)</f>
        <v>63</v>
      </c>
      <c r="I15" s="2095">
        <f>G15+H15</f>
        <v>409</v>
      </c>
      <c r="J15" s="2095"/>
      <c r="K15" s="2095">
        <f>K16+K17</f>
        <v>267</v>
      </c>
      <c r="L15" s="2095">
        <f>L16+L17</f>
        <v>50</v>
      </c>
      <c r="M15" s="2128">
        <f>SUM(K15:L15)</f>
        <v>317</v>
      </c>
      <c r="N15" s="2047"/>
      <c r="O15" s="2047"/>
    </row>
    <row r="16" spans="1:34" ht="12" customHeight="1">
      <c r="A16" s="2009"/>
      <c r="B16" s="2009"/>
      <c r="D16" s="1809"/>
      <c r="E16" s="747"/>
      <c r="F16" s="719" t="s">
        <v>315</v>
      </c>
      <c r="G16" s="2112">
        <v>0</v>
      </c>
      <c r="H16" s="2112">
        <v>0</v>
      </c>
      <c r="I16" s="2098">
        <f>SUM(G16:H16)</f>
        <v>0</v>
      </c>
      <c r="J16" s="2097"/>
      <c r="K16" s="2097">
        <v>0</v>
      </c>
      <c r="L16" s="2097">
        <v>0</v>
      </c>
      <c r="M16" s="2109">
        <f>SUM(K16:L16)</f>
        <v>0</v>
      </c>
      <c r="N16" s="2047"/>
      <c r="O16" s="2047"/>
    </row>
    <row r="17" spans="1:15" ht="12" customHeight="1">
      <c r="A17" s="2009"/>
      <c r="B17" s="2009"/>
      <c r="D17" s="1809"/>
      <c r="E17" s="761"/>
      <c r="F17" s="719" t="s">
        <v>256</v>
      </c>
      <c r="G17" s="2098">
        <v>346</v>
      </c>
      <c r="H17" s="2098">
        <v>63</v>
      </c>
      <c r="I17" s="2098">
        <f>SUM(G17:H17)</f>
        <v>409</v>
      </c>
      <c r="J17" s="2097"/>
      <c r="K17" s="2097">
        <v>267</v>
      </c>
      <c r="L17" s="2097">
        <v>50</v>
      </c>
      <c r="M17" s="2109">
        <f>SUM(K17:L17)</f>
        <v>317</v>
      </c>
      <c r="N17" s="2047"/>
      <c r="O17" s="2047"/>
    </row>
    <row r="18" spans="1:15" ht="12" customHeight="1">
      <c r="A18" s="2009"/>
      <c r="B18" s="2009"/>
      <c r="D18" s="1809"/>
      <c r="E18" s="2143" t="s">
        <v>36</v>
      </c>
      <c r="F18" s="2144"/>
      <c r="G18" s="2095">
        <f>SUM(G19:G24)</f>
        <v>203</v>
      </c>
      <c r="H18" s="2095">
        <f>SUM(H19:H24)</f>
        <v>79</v>
      </c>
      <c r="I18" s="2095">
        <f>G18+H18</f>
        <v>282</v>
      </c>
      <c r="J18" s="2095"/>
      <c r="K18" s="2095">
        <f>SUM(K19:K24)</f>
        <v>33</v>
      </c>
      <c r="L18" s="2095">
        <f>SUM(L19:L24)</f>
        <v>22</v>
      </c>
      <c r="M18" s="2110">
        <f>SUM(K18:L18)</f>
        <v>55</v>
      </c>
      <c r="N18" s="2047"/>
      <c r="O18" s="2047"/>
    </row>
    <row r="19" spans="1:15" ht="12" customHeight="1">
      <c r="A19" s="2009"/>
      <c r="B19" s="2009"/>
      <c r="D19" s="1809"/>
      <c r="E19" s="761"/>
      <c r="F19" s="719" t="s">
        <v>250</v>
      </c>
      <c r="G19" s="2098">
        <v>58</v>
      </c>
      <c r="H19" s="2098">
        <v>19</v>
      </c>
      <c r="I19" s="2098">
        <f>SUM(G19:H19)</f>
        <v>77</v>
      </c>
      <c r="J19" s="2097"/>
      <c r="K19" s="2097">
        <v>0</v>
      </c>
      <c r="L19" s="2097">
        <v>0</v>
      </c>
      <c r="M19" s="2109">
        <f>SUM(K19:L19)</f>
        <v>0</v>
      </c>
      <c r="N19" s="2047"/>
      <c r="O19" s="2047"/>
    </row>
    <row r="20" spans="1:15" ht="12" customHeight="1">
      <c r="A20" s="2009"/>
      <c r="B20" s="2009"/>
      <c r="D20" s="1809"/>
      <c r="E20" s="761"/>
      <c r="F20" s="719" t="s">
        <v>255</v>
      </c>
      <c r="G20" s="2098">
        <v>14</v>
      </c>
      <c r="H20" s="2098">
        <v>14</v>
      </c>
      <c r="I20" s="2098">
        <f>SUM(G20:H20)</f>
        <v>28</v>
      </c>
      <c r="J20" s="2097"/>
      <c r="K20" s="2097">
        <v>7</v>
      </c>
      <c r="L20" s="2097">
        <v>8</v>
      </c>
      <c r="M20" s="2109">
        <f>SUM(K20:L20)</f>
        <v>15</v>
      </c>
      <c r="N20" s="2047"/>
      <c r="O20" s="2047"/>
    </row>
    <row r="21" spans="1:15" ht="12" customHeight="1">
      <c r="A21" s="2009"/>
      <c r="B21" s="2009"/>
      <c r="D21" s="1809"/>
      <c r="E21" s="761"/>
      <c r="F21" s="719" t="s">
        <v>265</v>
      </c>
      <c r="G21" s="2098">
        <v>14</v>
      </c>
      <c r="H21" s="2098">
        <v>13</v>
      </c>
      <c r="I21" s="2098">
        <f>SUM(G21:H21)</f>
        <v>27</v>
      </c>
      <c r="J21" s="2097"/>
      <c r="K21" s="2097">
        <v>3</v>
      </c>
      <c r="L21" s="2097">
        <v>6</v>
      </c>
      <c r="M21" s="2109">
        <f>SUM(K21:L21)</f>
        <v>9</v>
      </c>
      <c r="N21" s="2047"/>
      <c r="O21" s="2047"/>
    </row>
    <row r="22" spans="1:15" ht="12" customHeight="1">
      <c r="A22" s="2009"/>
      <c r="B22" s="2009"/>
      <c r="D22" s="1809"/>
      <c r="E22" s="761"/>
      <c r="F22" s="719" t="s">
        <v>253</v>
      </c>
      <c r="G22" s="2112">
        <v>35</v>
      </c>
      <c r="H22" s="2112">
        <v>14</v>
      </c>
      <c r="I22" s="2098">
        <f>SUM(G22:H22)</f>
        <v>49</v>
      </c>
      <c r="J22" s="2097"/>
      <c r="K22" s="2097">
        <v>19</v>
      </c>
      <c r="L22" s="2097">
        <v>3</v>
      </c>
      <c r="M22" s="2109">
        <f>SUM(K22:L22)</f>
        <v>22</v>
      </c>
      <c r="N22" s="2047"/>
      <c r="O22" s="2047"/>
    </row>
    <row r="23" spans="1:15" ht="12" customHeight="1">
      <c r="A23" s="2009"/>
      <c r="B23" s="2009"/>
      <c r="D23" s="1809"/>
      <c r="E23" s="761"/>
      <c r="F23" s="719" t="s">
        <v>252</v>
      </c>
      <c r="G23" s="2112">
        <v>82</v>
      </c>
      <c r="H23" s="2112">
        <v>19</v>
      </c>
      <c r="I23" s="2098">
        <f>SUM(G23:H23)</f>
        <v>101</v>
      </c>
      <c r="J23" s="2097"/>
      <c r="K23" s="2097">
        <v>4</v>
      </c>
      <c r="L23" s="2097">
        <v>5</v>
      </c>
      <c r="M23" s="2109">
        <f>SUM(K23:L23)</f>
        <v>9</v>
      </c>
      <c r="N23" s="2047"/>
      <c r="O23" s="2047"/>
    </row>
    <row r="24" spans="1:15" ht="12" customHeight="1">
      <c r="A24" s="2009"/>
      <c r="B24" s="2009"/>
      <c r="D24" s="1809"/>
      <c r="E24" s="761"/>
      <c r="F24" s="2104" t="s">
        <v>251</v>
      </c>
      <c r="G24" s="2098">
        <v>0</v>
      </c>
      <c r="H24" s="2098">
        <v>0</v>
      </c>
      <c r="I24" s="2098">
        <f>SUM(G24:H24)</f>
        <v>0</v>
      </c>
      <c r="J24" s="2098"/>
      <c r="K24" s="2098">
        <v>0</v>
      </c>
      <c r="L24" s="2098">
        <v>0</v>
      </c>
      <c r="M24" s="2109">
        <f>SUM(K24:L24)</f>
        <v>0</v>
      </c>
      <c r="N24" s="2047"/>
      <c r="O24" s="2047"/>
    </row>
    <row r="25" spans="1:15" ht="12" customHeight="1">
      <c r="A25" s="2009"/>
      <c r="B25" s="2009"/>
      <c r="D25" s="1809"/>
      <c r="E25" s="2143" t="s">
        <v>37</v>
      </c>
      <c r="F25" s="719"/>
      <c r="G25" s="2095">
        <f>G26+G27</f>
        <v>97</v>
      </c>
      <c r="H25" s="2095">
        <f>H26+H27</f>
        <v>40</v>
      </c>
      <c r="I25" s="2095">
        <f>SUM(G25:H25)</f>
        <v>137</v>
      </c>
      <c r="J25" s="2095"/>
      <c r="K25" s="2095">
        <f>K26+K27</f>
        <v>17</v>
      </c>
      <c r="L25" s="2095">
        <f>L26+L27</f>
        <v>10</v>
      </c>
      <c r="M25" s="2110">
        <f>SUM(K25:L25)</f>
        <v>27</v>
      </c>
      <c r="N25" s="2047"/>
      <c r="O25" s="2047"/>
    </row>
    <row r="26" spans="1:15" ht="12" customHeight="1">
      <c r="A26" s="2009"/>
      <c r="B26" s="2009"/>
      <c r="D26" s="1809"/>
      <c r="E26" s="761"/>
      <c r="F26" s="719" t="s">
        <v>250</v>
      </c>
      <c r="G26" s="2098">
        <v>35</v>
      </c>
      <c r="H26" s="2098">
        <v>27</v>
      </c>
      <c r="I26" s="2114">
        <f>SUM(G26:H26)</f>
        <v>62</v>
      </c>
      <c r="J26" s="2097"/>
      <c r="K26" s="2097">
        <v>7</v>
      </c>
      <c r="L26" s="2097">
        <v>6</v>
      </c>
      <c r="M26" s="2109">
        <f>SUM(K26:L26)</f>
        <v>13</v>
      </c>
      <c r="N26" s="2047"/>
      <c r="O26" s="2047"/>
    </row>
    <row r="27" spans="1:15" ht="12" customHeight="1">
      <c r="A27" s="2009"/>
      <c r="B27" s="2009"/>
      <c r="D27" s="1809"/>
      <c r="E27" s="761"/>
      <c r="F27" s="2104" t="s">
        <v>249</v>
      </c>
      <c r="G27" s="2098">
        <v>62</v>
      </c>
      <c r="H27" s="2098">
        <v>13</v>
      </c>
      <c r="I27" s="2114">
        <f>SUM(G27:H27)</f>
        <v>75</v>
      </c>
      <c r="J27" s="2097"/>
      <c r="K27" s="2097">
        <v>10</v>
      </c>
      <c r="L27" s="2097">
        <v>4</v>
      </c>
      <c r="M27" s="2109">
        <f>SUM(K27:L27)</f>
        <v>14</v>
      </c>
      <c r="N27" s="2047"/>
      <c r="O27" s="2047"/>
    </row>
    <row r="28" spans="1:15" ht="12" customHeight="1">
      <c r="A28" s="2009"/>
      <c r="B28" s="2009"/>
      <c r="D28" s="1809"/>
      <c r="E28" s="747" t="s">
        <v>72</v>
      </c>
      <c r="F28" s="719"/>
      <c r="G28" s="2095">
        <f>G29</f>
        <v>87</v>
      </c>
      <c r="H28" s="2095">
        <f>H29</f>
        <v>55</v>
      </c>
      <c r="I28" s="2125">
        <f>G28+H28</f>
        <v>142</v>
      </c>
      <c r="J28" s="2097"/>
      <c r="K28" s="2095">
        <f>K29</f>
        <v>14</v>
      </c>
      <c r="L28" s="2095">
        <f>L29</f>
        <v>5</v>
      </c>
      <c r="M28" s="2128">
        <f>SUM(K28:L28)</f>
        <v>19</v>
      </c>
      <c r="N28" s="2047"/>
      <c r="O28" s="2047"/>
    </row>
    <row r="29" spans="1:15" ht="12" customHeight="1">
      <c r="A29" s="2009"/>
      <c r="B29" s="2009"/>
      <c r="D29" s="1809"/>
      <c r="E29" s="758"/>
      <c r="F29" s="772" t="s">
        <v>248</v>
      </c>
      <c r="G29" s="2098">
        <v>87</v>
      </c>
      <c r="H29" s="2098">
        <v>55</v>
      </c>
      <c r="I29" s="2098">
        <f>SUM(G29:H29)</f>
        <v>142</v>
      </c>
      <c r="J29" s="2098"/>
      <c r="K29" s="2098">
        <v>14</v>
      </c>
      <c r="L29" s="2097">
        <v>5</v>
      </c>
      <c r="M29" s="2109">
        <f>SUM(K29:L29)</f>
        <v>19</v>
      </c>
      <c r="N29" s="2047"/>
      <c r="O29" s="2047"/>
    </row>
    <row r="30" spans="1:15" ht="12.95" customHeight="1">
      <c r="D30" s="1807">
        <v>1402</v>
      </c>
      <c r="E30" s="741" t="s">
        <v>16</v>
      </c>
      <c r="F30" s="762"/>
      <c r="G30" s="2121">
        <f>SUM(G31+G36+G39+G44+G47+G51+G54+G58)</f>
        <v>2609</v>
      </c>
      <c r="H30" s="2121">
        <f>SUM(H31+H36+H39+H44+H47+H51+H54+H58)</f>
        <v>2635</v>
      </c>
      <c r="I30" s="2121">
        <f>I31+I36+I39+I44+I47+I51+I54+I58</f>
        <v>5244</v>
      </c>
      <c r="J30" s="2121">
        <f>J31+J36+J39+J44+J51+J54+J58</f>
        <v>0</v>
      </c>
      <c r="K30" s="2121">
        <f>SUM(K31+K36+K39+K44+K47+K51+K54+K58)</f>
        <v>1407</v>
      </c>
      <c r="L30" s="2121">
        <f>L31+L36+L39+L44+L51+L54+L58+L47</f>
        <v>1300</v>
      </c>
      <c r="M30" s="2120">
        <f>K30+L30</f>
        <v>2707</v>
      </c>
      <c r="N30" s="2047"/>
      <c r="O30" s="2047"/>
    </row>
    <row r="31" spans="1:15" ht="12" customHeight="1">
      <c r="A31" s="2009"/>
      <c r="B31" s="2009"/>
      <c r="C31" s="2009"/>
      <c r="D31" s="1808"/>
      <c r="E31" s="747" t="s">
        <v>96</v>
      </c>
      <c r="F31" s="719"/>
      <c r="G31" s="2095">
        <f>SUM(G32:G35)</f>
        <v>1357</v>
      </c>
      <c r="H31" s="2095">
        <f>SUM(H32:H35)</f>
        <v>1367</v>
      </c>
      <c r="I31" s="2095">
        <f>G31+H31</f>
        <v>2724</v>
      </c>
      <c r="J31" s="2095"/>
      <c r="K31" s="2095">
        <f>SUM(K32:K35)</f>
        <v>622</v>
      </c>
      <c r="L31" s="2095">
        <f>SUM(L32:L35)</f>
        <v>548</v>
      </c>
      <c r="M31" s="2110">
        <f>SUM(K31:L31)</f>
        <v>1170</v>
      </c>
      <c r="N31" s="2047"/>
      <c r="O31" s="2047"/>
    </row>
    <row r="32" spans="1:15" ht="12" customHeight="1">
      <c r="A32" s="2009"/>
      <c r="B32" s="2009"/>
      <c r="C32" s="2009"/>
      <c r="D32" s="1808"/>
      <c r="E32" s="761"/>
      <c r="F32" s="719" t="s">
        <v>240</v>
      </c>
      <c r="G32" s="2009">
        <v>446</v>
      </c>
      <c r="H32" s="2009">
        <v>463</v>
      </c>
      <c r="I32" s="2098">
        <f>SUM(G32:H32)</f>
        <v>909</v>
      </c>
      <c r="J32" s="2097"/>
      <c r="K32" s="2097">
        <v>258</v>
      </c>
      <c r="L32" s="2097">
        <v>284</v>
      </c>
      <c r="M32" s="2109">
        <f>SUM(K32:L32)</f>
        <v>542</v>
      </c>
      <c r="N32" s="2047"/>
      <c r="O32" s="2047"/>
    </row>
    <row r="33" spans="1:15" ht="12" customHeight="1">
      <c r="A33" s="2009"/>
      <c r="B33" s="2009"/>
      <c r="C33" s="2009"/>
      <c r="D33" s="1808"/>
      <c r="E33" s="761"/>
      <c r="F33" s="719" t="s">
        <v>239</v>
      </c>
      <c r="G33" s="2097">
        <v>396</v>
      </c>
      <c r="H33" s="2097">
        <v>409</v>
      </c>
      <c r="I33" s="2098">
        <f>SUM(G33:H33)</f>
        <v>805</v>
      </c>
      <c r="J33" s="2097"/>
      <c r="K33" s="2097">
        <v>126</v>
      </c>
      <c r="L33" s="2097">
        <v>133</v>
      </c>
      <c r="M33" s="2109">
        <f>SUM(K33:L33)</f>
        <v>259</v>
      </c>
      <c r="N33" s="2047"/>
      <c r="O33" s="2047"/>
    </row>
    <row r="34" spans="1:15" ht="12" customHeight="1">
      <c r="A34" s="2009"/>
      <c r="B34" s="2009"/>
      <c r="C34" s="2009"/>
      <c r="D34" s="1808"/>
      <c r="E34" s="761"/>
      <c r="F34" s="719" t="s">
        <v>247</v>
      </c>
      <c r="G34" s="2098">
        <v>215</v>
      </c>
      <c r="H34" s="2098">
        <v>427</v>
      </c>
      <c r="I34" s="2098">
        <f>SUM(G34:H34)</f>
        <v>642</v>
      </c>
      <c r="J34" s="2097"/>
      <c r="K34" s="2097">
        <v>53</v>
      </c>
      <c r="L34" s="2097">
        <v>81</v>
      </c>
      <c r="M34" s="2109">
        <f>SUM(K34:L34)</f>
        <v>134</v>
      </c>
      <c r="N34" s="2047"/>
      <c r="O34" s="2047"/>
    </row>
    <row r="35" spans="1:15" ht="12" customHeight="1">
      <c r="A35" s="2009"/>
      <c r="B35" s="2009"/>
      <c r="C35" s="2009"/>
      <c r="D35" s="1808"/>
      <c r="E35" s="761"/>
      <c r="F35" s="719" t="s">
        <v>245</v>
      </c>
      <c r="G35" s="2097">
        <v>300</v>
      </c>
      <c r="H35" s="2097">
        <v>68</v>
      </c>
      <c r="I35" s="2098">
        <f>SUM(G35:H35)</f>
        <v>368</v>
      </c>
      <c r="J35" s="2097"/>
      <c r="K35" s="2097">
        <v>185</v>
      </c>
      <c r="L35" s="2097">
        <v>50</v>
      </c>
      <c r="M35" s="2109">
        <f>SUM(K35:L35)</f>
        <v>235</v>
      </c>
      <c r="N35" s="2047"/>
      <c r="O35" s="2047"/>
    </row>
    <row r="36" spans="1:15" ht="12" customHeight="1">
      <c r="A36" s="2009"/>
      <c r="B36" s="2009"/>
      <c r="C36" s="2009"/>
      <c r="D36" s="1808"/>
      <c r="E36" s="747" t="s">
        <v>116</v>
      </c>
      <c r="F36" s="719"/>
      <c r="G36" s="2095">
        <f>G37+G38</f>
        <v>463</v>
      </c>
      <c r="H36" s="2095">
        <f>H37+H38</f>
        <v>407</v>
      </c>
      <c r="I36" s="2095">
        <f>G36+H36</f>
        <v>870</v>
      </c>
      <c r="J36" s="2095"/>
      <c r="K36" s="2095">
        <f>K37+K38</f>
        <v>460</v>
      </c>
      <c r="L36" s="2095">
        <f>L37+L38</f>
        <v>405</v>
      </c>
      <c r="M36" s="2110">
        <f>SUM(K36:L36)</f>
        <v>865</v>
      </c>
      <c r="N36" s="2047"/>
      <c r="O36" s="2047"/>
    </row>
    <row r="37" spans="1:15" ht="12" customHeight="1">
      <c r="A37" s="2009"/>
      <c r="B37" s="2009"/>
      <c r="C37" s="2009"/>
      <c r="D37" s="1808"/>
      <c r="E37" s="761"/>
      <c r="F37" s="719" t="s">
        <v>239</v>
      </c>
      <c r="G37" s="2097">
        <v>272</v>
      </c>
      <c r="H37" s="2097">
        <v>347</v>
      </c>
      <c r="I37" s="2098">
        <f>SUM(G37:H37)</f>
        <v>619</v>
      </c>
      <c r="J37" s="2097"/>
      <c r="K37" s="2097">
        <v>271</v>
      </c>
      <c r="L37" s="2097">
        <v>346</v>
      </c>
      <c r="M37" s="2109">
        <f>SUM(K37:L37)</f>
        <v>617</v>
      </c>
      <c r="N37" s="2047"/>
      <c r="O37" s="2047"/>
    </row>
    <row r="38" spans="1:15" ht="12" customHeight="1">
      <c r="A38" s="2009"/>
      <c r="B38" s="2009"/>
      <c r="C38" s="2009"/>
      <c r="D38" s="1808"/>
      <c r="E38" s="761"/>
      <c r="F38" s="719" t="s">
        <v>245</v>
      </c>
      <c r="G38" s="2097">
        <v>191</v>
      </c>
      <c r="H38" s="2097">
        <v>60</v>
      </c>
      <c r="I38" s="2098">
        <f>SUM(G38:H38)</f>
        <v>251</v>
      </c>
      <c r="J38" s="2097"/>
      <c r="K38" s="2097">
        <v>189</v>
      </c>
      <c r="L38" s="2097">
        <v>59</v>
      </c>
      <c r="M38" s="2109">
        <f>SUM(K38:L38)</f>
        <v>248</v>
      </c>
      <c r="N38" s="2047"/>
      <c r="O38" s="2047"/>
    </row>
    <row r="39" spans="1:15" ht="12" customHeight="1">
      <c r="A39" s="2009"/>
      <c r="B39" s="2009"/>
      <c r="C39" s="2009"/>
      <c r="D39" s="1808"/>
      <c r="E39" s="747" t="s">
        <v>70</v>
      </c>
      <c r="F39" s="719"/>
      <c r="G39" s="2095">
        <f>SUM(G40:G43)</f>
        <v>184</v>
      </c>
      <c r="H39" s="2095">
        <f>SUM(H40:H43)</f>
        <v>226</v>
      </c>
      <c r="I39" s="2095">
        <f>G39+H39</f>
        <v>410</v>
      </c>
      <c r="J39" s="2095"/>
      <c r="K39" s="2095">
        <f>SUM(K40:K43)</f>
        <v>35</v>
      </c>
      <c r="L39" s="2095">
        <f>SUM(L40:L43)</f>
        <v>48</v>
      </c>
      <c r="M39" s="2110">
        <f>SUM(K39:L39)</f>
        <v>83</v>
      </c>
      <c r="N39" s="2047"/>
      <c r="O39" s="2047"/>
    </row>
    <row r="40" spans="1:15" ht="12" customHeight="1">
      <c r="A40" s="2009"/>
      <c r="B40" s="2009"/>
      <c r="C40" s="2009"/>
      <c r="D40" s="1808"/>
      <c r="E40" s="761"/>
      <c r="F40" s="719" t="s">
        <v>240</v>
      </c>
      <c r="G40" s="2097">
        <v>81</v>
      </c>
      <c r="H40" s="2097">
        <v>98</v>
      </c>
      <c r="I40" s="2098">
        <f>SUM(G40:H40)</f>
        <v>179</v>
      </c>
      <c r="J40" s="2097"/>
      <c r="K40" s="2097">
        <v>14</v>
      </c>
      <c r="L40" s="2097">
        <v>21</v>
      </c>
      <c r="M40" s="2109">
        <f>SUM(K40:L40)</f>
        <v>35</v>
      </c>
      <c r="N40" s="2047"/>
      <c r="O40" s="2047"/>
    </row>
    <row r="41" spans="1:15" ht="12" customHeight="1">
      <c r="A41" s="2009"/>
      <c r="B41" s="2009"/>
      <c r="C41" s="2009"/>
      <c r="D41" s="1808"/>
      <c r="E41" s="761"/>
      <c r="F41" s="719" t="s">
        <v>244</v>
      </c>
      <c r="G41" s="2097">
        <v>56</v>
      </c>
      <c r="H41" s="2097">
        <v>35</v>
      </c>
      <c r="I41" s="2098">
        <f>SUM(G41:H41)</f>
        <v>91</v>
      </c>
      <c r="J41" s="2097"/>
      <c r="K41" s="2097">
        <v>14</v>
      </c>
      <c r="L41" s="2097">
        <v>6</v>
      </c>
      <c r="M41" s="2109">
        <f>SUM(K41:L41)</f>
        <v>20</v>
      </c>
      <c r="N41" s="2047"/>
      <c r="O41" s="2047"/>
    </row>
    <row r="42" spans="1:15" ht="12" customHeight="1">
      <c r="A42" s="2009"/>
      <c r="B42" s="2009"/>
      <c r="C42" s="2009"/>
      <c r="D42" s="1808"/>
      <c r="E42" s="761"/>
      <c r="F42" s="719" t="s">
        <v>243</v>
      </c>
      <c r="G42" s="2098">
        <v>12</v>
      </c>
      <c r="H42" s="2098">
        <v>15</v>
      </c>
      <c r="I42" s="2098">
        <f>SUM(G42:H42)</f>
        <v>27</v>
      </c>
      <c r="J42" s="2097">
        <v>7</v>
      </c>
      <c r="K42" s="2097">
        <v>0</v>
      </c>
      <c r="L42" s="2097">
        <v>2</v>
      </c>
      <c r="M42" s="2109">
        <f>SUM(K42:L42)</f>
        <v>2</v>
      </c>
      <c r="N42" s="2047"/>
      <c r="O42" s="2047"/>
    </row>
    <row r="43" spans="1:15" ht="12" customHeight="1">
      <c r="A43" s="2009"/>
      <c r="B43" s="2009"/>
      <c r="C43" s="2009"/>
      <c r="D43" s="1808"/>
      <c r="E43" s="761"/>
      <c r="F43" s="719" t="s">
        <v>238</v>
      </c>
      <c r="G43" s="2097">
        <v>35</v>
      </c>
      <c r="H43" s="2097">
        <v>78</v>
      </c>
      <c r="I43" s="2098">
        <f>SUM(G43:H43)</f>
        <v>113</v>
      </c>
      <c r="J43" s="2097"/>
      <c r="K43" s="2097">
        <v>7</v>
      </c>
      <c r="L43" s="2097">
        <v>19</v>
      </c>
      <c r="M43" s="2109">
        <f>SUM(K43:L43)</f>
        <v>26</v>
      </c>
      <c r="N43" s="2047"/>
      <c r="O43" s="2047"/>
    </row>
    <row r="44" spans="1:15" ht="12" customHeight="1">
      <c r="A44" s="2009"/>
      <c r="B44" s="2009"/>
      <c r="C44" s="2009"/>
      <c r="D44" s="1808"/>
      <c r="E44" s="747" t="s">
        <v>129</v>
      </c>
      <c r="F44" s="719"/>
      <c r="G44" s="2095">
        <f>G45+G46</f>
        <v>201</v>
      </c>
      <c r="H44" s="2095">
        <f>H45+H46</f>
        <v>220</v>
      </c>
      <c r="I44" s="2095">
        <f>G44+H44</f>
        <v>421</v>
      </c>
      <c r="J44" s="2095"/>
      <c r="K44" s="2095">
        <f>SUM(K45:K46)</f>
        <v>46</v>
      </c>
      <c r="L44" s="2095">
        <f>SUM(L45:L46)</f>
        <v>42</v>
      </c>
      <c r="M44" s="2110">
        <f>SUM(K44:L44)</f>
        <v>88</v>
      </c>
      <c r="N44" s="2047"/>
      <c r="O44" s="2047"/>
    </row>
    <row r="45" spans="1:15" ht="12" customHeight="1">
      <c r="A45" s="2009"/>
      <c r="B45" s="2009"/>
      <c r="C45" s="2009"/>
      <c r="D45" s="1808"/>
      <c r="E45" s="761"/>
      <c r="F45" s="719" t="s">
        <v>240</v>
      </c>
      <c r="G45" s="2098">
        <v>70</v>
      </c>
      <c r="H45" s="2098">
        <v>113</v>
      </c>
      <c r="I45" s="2098">
        <f>SUM(G45:H45)</f>
        <v>183</v>
      </c>
      <c r="J45" s="2097"/>
      <c r="K45" s="2097">
        <v>4</v>
      </c>
      <c r="L45" s="2097">
        <v>3</v>
      </c>
      <c r="M45" s="2109">
        <f>SUM(K45:L45)</f>
        <v>7</v>
      </c>
      <c r="N45" s="2047"/>
      <c r="O45" s="2047"/>
    </row>
    <row r="46" spans="1:15" ht="12" customHeight="1">
      <c r="A46" s="2009"/>
      <c r="B46" s="2009"/>
      <c r="C46" s="2009"/>
      <c r="D46" s="1808"/>
      <c r="E46" s="761"/>
      <c r="F46" s="719" t="s">
        <v>239</v>
      </c>
      <c r="G46" s="2112">
        <v>131</v>
      </c>
      <c r="H46" s="2112">
        <v>107</v>
      </c>
      <c r="I46" s="2098">
        <f>SUM(G46:H46)</f>
        <v>238</v>
      </c>
      <c r="J46" s="2097"/>
      <c r="K46" s="2097">
        <v>42</v>
      </c>
      <c r="L46" s="2097">
        <v>39</v>
      </c>
      <c r="M46" s="2109">
        <f>SUM(K46:L46)</f>
        <v>81</v>
      </c>
      <c r="N46" s="2047"/>
      <c r="O46" s="2047"/>
    </row>
    <row r="47" spans="1:15" ht="12" customHeight="1">
      <c r="A47" s="2009"/>
      <c r="B47" s="2009"/>
      <c r="C47" s="2009"/>
      <c r="D47" s="1808"/>
      <c r="E47" s="747" t="s">
        <v>128</v>
      </c>
      <c r="F47" s="719"/>
      <c r="G47" s="2095">
        <f>G48+G49+G50</f>
        <v>122</v>
      </c>
      <c r="H47" s="2095">
        <f>H48+H49+H50</f>
        <v>143</v>
      </c>
      <c r="I47" s="2095">
        <f>G47+H47</f>
        <v>265</v>
      </c>
      <c r="J47" s="2095"/>
      <c r="K47" s="2095">
        <f>K48+K49+K50</f>
        <v>58</v>
      </c>
      <c r="L47" s="2095">
        <f>L48+L49+L50</f>
        <v>80</v>
      </c>
      <c r="M47" s="2128">
        <f>SUM(K47:L47)</f>
        <v>138</v>
      </c>
      <c r="N47" s="2047"/>
      <c r="O47" s="2047"/>
    </row>
    <row r="48" spans="1:15" ht="12" customHeight="1">
      <c r="A48" s="2009"/>
      <c r="B48" s="2009"/>
      <c r="C48" s="2009"/>
      <c r="D48" s="1808"/>
      <c r="E48" s="761"/>
      <c r="F48" s="719" t="s">
        <v>240</v>
      </c>
      <c r="G48" s="2098">
        <v>45</v>
      </c>
      <c r="H48" s="2098">
        <v>62</v>
      </c>
      <c r="I48" s="2098">
        <f>SUM(G48:H48)</f>
        <v>107</v>
      </c>
      <c r="J48" s="2097"/>
      <c r="K48" s="2097">
        <v>24</v>
      </c>
      <c r="L48" s="2097">
        <v>29</v>
      </c>
      <c r="M48" s="2109">
        <f>SUM(K48:L48)</f>
        <v>53</v>
      </c>
      <c r="N48" s="2047"/>
      <c r="O48" s="2047"/>
    </row>
    <row r="49" spans="1:15" ht="12" customHeight="1">
      <c r="A49" s="2009"/>
      <c r="B49" s="2009"/>
      <c r="C49" s="2009"/>
      <c r="D49" s="1808"/>
      <c r="E49" s="761"/>
      <c r="F49" s="719" t="s">
        <v>241</v>
      </c>
      <c r="G49" s="2112">
        <v>3</v>
      </c>
      <c r="H49" s="2112">
        <v>2</v>
      </c>
      <c r="I49" s="2098">
        <f>SUM(G49:H49)</f>
        <v>5</v>
      </c>
      <c r="J49" s="2097"/>
      <c r="K49" s="2097">
        <v>3</v>
      </c>
      <c r="L49" s="2097">
        <v>2</v>
      </c>
      <c r="M49" s="2109">
        <f>SUM(K49:L49)</f>
        <v>5</v>
      </c>
      <c r="N49" s="2047"/>
      <c r="O49" s="2047"/>
    </row>
    <row r="50" spans="1:15" ht="12" customHeight="1">
      <c r="A50" s="2009"/>
      <c r="B50" s="2009"/>
      <c r="C50" s="2009"/>
      <c r="D50" s="1808"/>
      <c r="E50" s="761"/>
      <c r="F50" s="719" t="s">
        <v>239</v>
      </c>
      <c r="G50" s="2112">
        <v>74</v>
      </c>
      <c r="H50" s="2112">
        <v>79</v>
      </c>
      <c r="I50" s="2098">
        <f>SUM(G50:H50)</f>
        <v>153</v>
      </c>
      <c r="J50" s="2097"/>
      <c r="K50" s="2097">
        <v>31</v>
      </c>
      <c r="L50" s="2097">
        <v>49</v>
      </c>
      <c r="M50" s="2109">
        <f>SUM(K50:L50)</f>
        <v>80</v>
      </c>
      <c r="N50" s="2047"/>
      <c r="O50" s="2047"/>
    </row>
    <row r="51" spans="1:15" ht="12" customHeight="1">
      <c r="A51" s="2009"/>
      <c r="B51" s="2009"/>
      <c r="C51" s="2009"/>
      <c r="D51" s="1808"/>
      <c r="E51" s="747" t="s">
        <v>65</v>
      </c>
      <c r="F51" s="719"/>
      <c r="G51" s="2095">
        <f>G52+G53</f>
        <v>76</v>
      </c>
      <c r="H51" s="2095">
        <f>H52+H53</f>
        <v>91</v>
      </c>
      <c r="I51" s="2125">
        <f>G51+H51</f>
        <v>167</v>
      </c>
      <c r="J51" s="2097"/>
      <c r="K51" s="2095">
        <f>K52+K53</f>
        <v>33</v>
      </c>
      <c r="L51" s="2095">
        <f>L52+L53</f>
        <v>47</v>
      </c>
      <c r="M51" s="2116">
        <f>SUM(K51:L51)</f>
        <v>80</v>
      </c>
      <c r="N51" s="2047"/>
      <c r="O51" s="2047"/>
    </row>
    <row r="52" spans="1:15" ht="12" customHeight="1">
      <c r="A52" s="2009"/>
      <c r="B52" s="2009"/>
      <c r="C52" s="2009"/>
      <c r="D52" s="1808"/>
      <c r="E52" s="761"/>
      <c r="F52" s="719" t="s">
        <v>240</v>
      </c>
      <c r="G52" s="2009">
        <v>43</v>
      </c>
      <c r="H52" s="2009">
        <v>43</v>
      </c>
      <c r="I52" s="2098">
        <f>SUM(G52:H52)</f>
        <v>86</v>
      </c>
      <c r="J52" s="2097"/>
      <c r="K52" s="2097">
        <v>10</v>
      </c>
      <c r="L52" s="2097">
        <v>15</v>
      </c>
      <c r="M52" s="2109">
        <f>SUM(K52:L52)</f>
        <v>25</v>
      </c>
      <c r="N52" s="2047"/>
      <c r="O52" s="2047"/>
    </row>
    <row r="53" spans="1:15" ht="12" customHeight="1">
      <c r="A53" s="2009"/>
      <c r="B53" s="2009"/>
      <c r="C53" s="2009"/>
      <c r="D53" s="1808"/>
      <c r="E53" s="761"/>
      <c r="F53" s="719" t="s">
        <v>239</v>
      </c>
      <c r="G53" s="2009">
        <v>33</v>
      </c>
      <c r="H53" s="2009">
        <v>48</v>
      </c>
      <c r="I53" s="2098">
        <f>SUM(G53:H53)</f>
        <v>81</v>
      </c>
      <c r="J53" s="2097"/>
      <c r="K53" s="2097">
        <v>23</v>
      </c>
      <c r="L53" s="2097">
        <v>32</v>
      </c>
      <c r="M53" s="2109">
        <f>SUM(K53:L53)</f>
        <v>55</v>
      </c>
      <c r="N53" s="2047"/>
      <c r="O53" s="2047"/>
    </row>
    <row r="54" spans="1:15" ht="12" customHeight="1">
      <c r="A54" s="2009"/>
      <c r="B54" s="2009"/>
      <c r="C54" s="2009"/>
      <c r="D54" s="1808"/>
      <c r="E54" s="747" t="s">
        <v>127</v>
      </c>
      <c r="F54" s="719"/>
      <c r="G54" s="2095">
        <f>SUM(G55:G57)</f>
        <v>153</v>
      </c>
      <c r="H54" s="2095">
        <f>SUM(H55:H57)</f>
        <v>122</v>
      </c>
      <c r="I54" s="2125">
        <f>G54+H54</f>
        <v>275</v>
      </c>
      <c r="J54" s="2097"/>
      <c r="K54" s="2095">
        <f>SUM(K55:K57)</f>
        <v>130</v>
      </c>
      <c r="L54" s="2095">
        <f>SUM(L55:L57)</f>
        <v>105</v>
      </c>
      <c r="M54" s="2116">
        <f>SUM(K54:L54)</f>
        <v>235</v>
      </c>
      <c r="N54" s="2047"/>
      <c r="O54" s="2047"/>
    </row>
    <row r="55" spans="1:15" ht="12" customHeight="1">
      <c r="A55" s="2009"/>
      <c r="B55" s="2009"/>
      <c r="C55" s="2009"/>
      <c r="D55" s="1808"/>
      <c r="E55" s="2142"/>
      <c r="F55" s="719" t="s">
        <v>240</v>
      </c>
      <c r="G55" s="2112">
        <v>69</v>
      </c>
      <c r="H55" s="2112">
        <v>58</v>
      </c>
      <c r="I55" s="2098">
        <f>SUM(G55:H55)</f>
        <v>127</v>
      </c>
      <c r="J55" s="2097"/>
      <c r="K55" s="2097">
        <v>63</v>
      </c>
      <c r="L55" s="2097">
        <v>54</v>
      </c>
      <c r="M55" s="2109">
        <f>SUM(K55:L55)</f>
        <v>117</v>
      </c>
      <c r="N55" s="2047"/>
      <c r="O55" s="2047"/>
    </row>
    <row r="56" spans="1:15" ht="12" customHeight="1">
      <c r="A56" s="2009"/>
      <c r="B56" s="2009"/>
      <c r="C56" s="2009"/>
      <c r="D56" s="1808"/>
      <c r="E56" s="2142"/>
      <c r="F56" s="719" t="s">
        <v>239</v>
      </c>
      <c r="G56" s="2009">
        <v>81</v>
      </c>
      <c r="H56" s="2097">
        <v>55</v>
      </c>
      <c r="I56" s="2098">
        <f>SUM(G56:H56)</f>
        <v>136</v>
      </c>
      <c r="J56" s="2097"/>
      <c r="K56" s="2097">
        <v>64</v>
      </c>
      <c r="L56" s="2097">
        <v>42</v>
      </c>
      <c r="M56" s="2109">
        <f>SUM(K56:L56)</f>
        <v>106</v>
      </c>
      <c r="N56" s="2047"/>
      <c r="O56" s="2047"/>
    </row>
    <row r="57" spans="1:15" ht="12" customHeight="1">
      <c r="A57" s="2009"/>
      <c r="B57" s="2009"/>
      <c r="C57" s="2009"/>
      <c r="D57" s="1808"/>
      <c r="E57" s="2142"/>
      <c r="F57" s="719" t="s">
        <v>238</v>
      </c>
      <c r="G57" s="2098">
        <v>3</v>
      </c>
      <c r="H57" s="2098">
        <v>9</v>
      </c>
      <c r="I57" s="2098">
        <f>SUM(G57:H57)</f>
        <v>12</v>
      </c>
      <c r="J57" s="2097"/>
      <c r="K57" s="2097">
        <v>3</v>
      </c>
      <c r="L57" s="2097">
        <v>9</v>
      </c>
      <c r="M57" s="2109">
        <f>SUM(K57:L57)</f>
        <v>12</v>
      </c>
      <c r="N57" s="2047"/>
      <c r="O57" s="2047"/>
    </row>
    <row r="58" spans="1:15" ht="12" customHeight="1">
      <c r="A58" s="2009"/>
      <c r="B58" s="2009"/>
      <c r="C58" s="2009"/>
      <c r="D58" s="1808"/>
      <c r="E58" s="747" t="s">
        <v>38</v>
      </c>
      <c r="F58" s="1269"/>
      <c r="G58" s="2125">
        <f>G59</f>
        <v>53</v>
      </c>
      <c r="H58" s="2125">
        <f>H59</f>
        <v>59</v>
      </c>
      <c r="I58" s="2125">
        <f>G58+H58</f>
        <v>112</v>
      </c>
      <c r="J58" s="2097"/>
      <c r="K58" s="2095">
        <f>K59</f>
        <v>23</v>
      </c>
      <c r="L58" s="2095">
        <f>L59</f>
        <v>25</v>
      </c>
      <c r="M58" s="2128">
        <f>SUM(K58:L58)</f>
        <v>48</v>
      </c>
      <c r="N58" s="2047"/>
      <c r="O58" s="2047"/>
    </row>
    <row r="59" spans="1:15" ht="12" customHeight="1">
      <c r="A59" s="2009"/>
      <c r="B59" s="2009"/>
      <c r="C59" s="2009"/>
      <c r="D59" s="1816"/>
      <c r="E59" s="761"/>
      <c r="F59" s="719" t="s">
        <v>237</v>
      </c>
      <c r="G59" s="2097">
        <v>53</v>
      </c>
      <c r="H59" s="2097">
        <v>59</v>
      </c>
      <c r="I59" s="2098">
        <f>SUM(G59:H59)</f>
        <v>112</v>
      </c>
      <c r="J59" s="2097"/>
      <c r="K59" s="2097">
        <v>23</v>
      </c>
      <c r="L59" s="2097">
        <v>25</v>
      </c>
      <c r="M59" s="2109">
        <f>SUM(K59:L59)</f>
        <v>48</v>
      </c>
      <c r="N59" s="2047"/>
      <c r="O59" s="2047"/>
    </row>
    <row r="60" spans="1:15" ht="12.75" customHeight="1">
      <c r="D60" s="1807">
        <v>1403</v>
      </c>
      <c r="E60" s="741" t="s">
        <v>17</v>
      </c>
      <c r="F60" s="762"/>
      <c r="G60" s="2121">
        <f>SUM(G61+G64+G66)</f>
        <v>308</v>
      </c>
      <c r="H60" s="2121">
        <f>SUM(H61+H64+H66)</f>
        <v>447</v>
      </c>
      <c r="I60" s="2121">
        <f>I61+I64+I66</f>
        <v>755</v>
      </c>
      <c r="J60" s="2121" t="e">
        <f>J61+J64+J66+#REF!</f>
        <v>#REF!</v>
      </c>
      <c r="K60" s="2121">
        <f>K61+K64+K66</f>
        <v>250</v>
      </c>
      <c r="L60" s="2121">
        <f>L61+L64+L66</f>
        <v>339</v>
      </c>
      <c r="M60" s="2120">
        <f>K60+L60</f>
        <v>589</v>
      </c>
      <c r="N60" s="2047"/>
      <c r="O60" s="2047"/>
    </row>
    <row r="61" spans="1:15" ht="12" customHeight="1">
      <c r="A61" s="2009"/>
      <c r="B61" s="2009"/>
      <c r="D61" s="1808"/>
      <c r="E61" s="747" t="s">
        <v>39</v>
      </c>
      <c r="F61" s="719"/>
      <c r="G61" s="2125">
        <f>G62+G63</f>
        <v>100</v>
      </c>
      <c r="H61" s="2125">
        <f>H62+H63</f>
        <v>163</v>
      </c>
      <c r="I61" s="2125">
        <f>G61+H61</f>
        <v>263</v>
      </c>
      <c r="J61" s="2097"/>
      <c r="K61" s="2095">
        <f>K62+K63</f>
        <v>82</v>
      </c>
      <c r="L61" s="2095">
        <f>L62+L63</f>
        <v>130</v>
      </c>
      <c r="M61" s="2128">
        <f>SUM(K61:L61)</f>
        <v>212</v>
      </c>
      <c r="N61" s="2047"/>
      <c r="O61" s="2047"/>
    </row>
    <row r="62" spans="1:15" ht="12" customHeight="1">
      <c r="A62" s="2009"/>
      <c r="B62" s="2009"/>
      <c r="C62" s="2009"/>
      <c r="D62" s="1808"/>
      <c r="E62" s="761"/>
      <c r="F62" s="719" t="s">
        <v>236</v>
      </c>
      <c r="G62" s="2009">
        <v>0</v>
      </c>
      <c r="H62" s="2009">
        <v>0</v>
      </c>
      <c r="I62" s="2098">
        <f>SUM(G62:H62)</f>
        <v>0</v>
      </c>
      <c r="J62" s="2097"/>
      <c r="K62" s="2097">
        <v>0</v>
      </c>
      <c r="L62" s="2097">
        <v>0</v>
      </c>
      <c r="M62" s="2109">
        <f>SUM(K62:L62)</f>
        <v>0</v>
      </c>
      <c r="N62" s="2047"/>
      <c r="O62" s="2047"/>
    </row>
    <row r="63" spans="1:15" ht="12" customHeight="1">
      <c r="A63" s="2009"/>
      <c r="B63" s="2009"/>
      <c r="C63" s="2009"/>
      <c r="D63" s="1808"/>
      <c r="E63" s="761"/>
      <c r="F63" s="719" t="s">
        <v>234</v>
      </c>
      <c r="G63" s="2098">
        <v>100</v>
      </c>
      <c r="H63" s="2098">
        <v>163</v>
      </c>
      <c r="I63" s="2098">
        <f>SUM(G63:H63)</f>
        <v>263</v>
      </c>
      <c r="J63" s="2097"/>
      <c r="K63" s="2097">
        <v>82</v>
      </c>
      <c r="L63" s="2097">
        <v>130</v>
      </c>
      <c r="M63" s="2109">
        <f>SUM(K63:L63)</f>
        <v>212</v>
      </c>
      <c r="N63" s="2047"/>
      <c r="O63" s="2047"/>
    </row>
    <row r="64" spans="1:15" ht="12" customHeight="1">
      <c r="A64" s="2009"/>
      <c r="B64" s="2009"/>
      <c r="C64" s="2009"/>
      <c r="D64" s="1808"/>
      <c r="E64" s="747" t="s">
        <v>18</v>
      </c>
      <c r="F64" s="719"/>
      <c r="G64" s="2095">
        <f>G65</f>
        <v>76</v>
      </c>
      <c r="H64" s="2095">
        <f>H65</f>
        <v>125</v>
      </c>
      <c r="I64" s="2125">
        <f>G64+H64</f>
        <v>201</v>
      </c>
      <c r="J64" s="2097"/>
      <c r="K64" s="2095">
        <f>K65</f>
        <v>48</v>
      </c>
      <c r="L64" s="2095">
        <f>L65</f>
        <v>75</v>
      </c>
      <c r="M64" s="2128">
        <f>SUM(K64:L64)</f>
        <v>123</v>
      </c>
      <c r="N64" s="2047"/>
      <c r="O64" s="2047"/>
    </row>
    <row r="65" spans="1:15" ht="12" customHeight="1">
      <c r="A65" s="2009"/>
      <c r="B65" s="2009"/>
      <c r="C65" s="2009"/>
      <c r="D65" s="1808"/>
      <c r="E65" s="761"/>
      <c r="F65" s="719" t="s">
        <v>234</v>
      </c>
      <c r="G65" s="2098">
        <v>76</v>
      </c>
      <c r="H65" s="2098">
        <v>125</v>
      </c>
      <c r="I65" s="2098">
        <f>SUM(G65:H65)</f>
        <v>201</v>
      </c>
      <c r="J65" s="2097"/>
      <c r="K65" s="2097">
        <v>48</v>
      </c>
      <c r="L65" s="2097">
        <v>75</v>
      </c>
      <c r="M65" s="2109">
        <f>SUM(K65:L65)</f>
        <v>123</v>
      </c>
      <c r="N65" s="2047"/>
      <c r="O65" s="2047"/>
    </row>
    <row r="66" spans="1:15" ht="12" customHeight="1">
      <c r="A66" s="2009"/>
      <c r="B66" s="2009"/>
      <c r="C66" s="2009"/>
      <c r="D66" s="1808"/>
      <c r="E66" s="747" t="s">
        <v>19</v>
      </c>
      <c r="F66" s="719"/>
      <c r="G66" s="2125">
        <f>SUM(G67:G68)</f>
        <v>132</v>
      </c>
      <c r="H66" s="2125">
        <f>SUM(H67:H68)</f>
        <v>159</v>
      </c>
      <c r="I66" s="2125">
        <f>G66+H66</f>
        <v>291</v>
      </c>
      <c r="J66" s="2097"/>
      <c r="K66" s="2095">
        <f>SUM(K67:K68)</f>
        <v>120</v>
      </c>
      <c r="L66" s="2095">
        <f>SUM(L67:L68)</f>
        <v>134</v>
      </c>
      <c r="M66" s="2128">
        <f>SUM(K66:L66)</f>
        <v>254</v>
      </c>
      <c r="N66" s="2047"/>
      <c r="O66" s="2047"/>
    </row>
    <row r="67" spans="1:15" ht="12" customHeight="1">
      <c r="A67" s="2009"/>
      <c r="B67" s="2009"/>
      <c r="C67" s="2009"/>
      <c r="D67" s="1808"/>
      <c r="E67" s="761"/>
      <c r="F67" s="719" t="s">
        <v>234</v>
      </c>
      <c r="G67" s="2097">
        <v>112</v>
      </c>
      <c r="H67" s="2097">
        <v>136</v>
      </c>
      <c r="I67" s="2098">
        <f>SUM(G67:H67)</f>
        <v>248</v>
      </c>
      <c r="J67" s="2097"/>
      <c r="K67" s="2097">
        <v>103</v>
      </c>
      <c r="L67" s="2097">
        <v>115</v>
      </c>
      <c r="M67" s="2109">
        <f>SUM(K67:L67)</f>
        <v>218</v>
      </c>
      <c r="N67" s="2047"/>
      <c r="O67" s="2047"/>
    </row>
    <row r="68" spans="1:15" ht="12" customHeight="1">
      <c r="A68" s="2009"/>
      <c r="B68" s="2009"/>
      <c r="C68" s="2009"/>
      <c r="D68" s="1816"/>
      <c r="E68" s="758"/>
      <c r="F68" s="772" t="s">
        <v>233</v>
      </c>
      <c r="G68" s="2141">
        <v>20</v>
      </c>
      <c r="H68" s="2141">
        <v>23</v>
      </c>
      <c r="I68" s="2140">
        <f>SUM(G68:H68)</f>
        <v>43</v>
      </c>
      <c r="J68" s="2139"/>
      <c r="K68" s="2139">
        <v>17</v>
      </c>
      <c r="L68" s="2139">
        <v>19</v>
      </c>
      <c r="M68" s="2138">
        <f>SUM(K68:L68)</f>
        <v>36</v>
      </c>
      <c r="N68" s="2047"/>
      <c r="O68" s="2047"/>
    </row>
    <row r="69" spans="1:15" ht="12" customHeight="1">
      <c r="D69" s="2137"/>
      <c r="E69" s="2006"/>
      <c r="F69" s="2006"/>
      <c r="G69" s="2009"/>
      <c r="H69" s="2009"/>
      <c r="I69" s="2097"/>
      <c r="J69" s="2097"/>
      <c r="K69" s="2009"/>
      <c r="L69" s="2135"/>
      <c r="M69" s="2135" t="s">
        <v>232</v>
      </c>
      <c r="N69" s="2047"/>
      <c r="O69" s="2047"/>
    </row>
    <row r="70" spans="1:15" ht="12" customHeight="1">
      <c r="E70" s="2006"/>
      <c r="F70" s="2006"/>
      <c r="G70" s="2009"/>
      <c r="H70" s="2136"/>
      <c r="I70" s="2009"/>
      <c r="J70" s="2009"/>
      <c r="K70" s="2009"/>
      <c r="L70" s="2135" t="s">
        <v>231</v>
      </c>
      <c r="M70" s="2135"/>
    </row>
    <row r="71" spans="1:15" ht="12.95" customHeight="1">
      <c r="A71" s="2009"/>
      <c r="B71" s="2009"/>
      <c r="D71" s="2075" t="s">
        <v>32</v>
      </c>
      <c r="E71" s="2074"/>
      <c r="F71" s="2134"/>
      <c r="G71" s="2133" t="s">
        <v>294</v>
      </c>
      <c r="H71" s="2133"/>
      <c r="I71" s="2133"/>
      <c r="J71" s="2133"/>
      <c r="K71" s="2133"/>
      <c r="L71" s="2133"/>
      <c r="M71" s="2133"/>
      <c r="N71" s="2063"/>
      <c r="O71" s="2009"/>
    </row>
    <row r="72" spans="1:15" ht="12.75" customHeight="1">
      <c r="A72" s="2009"/>
      <c r="B72" s="2009"/>
      <c r="D72" s="2070"/>
      <c r="E72" s="2069" t="s">
        <v>561</v>
      </c>
      <c r="F72" s="2068"/>
      <c r="G72" s="2067" t="s">
        <v>1158</v>
      </c>
      <c r="H72" s="2067"/>
      <c r="I72" s="2067"/>
      <c r="J72" s="2132"/>
      <c r="K72" s="2065" t="s">
        <v>1153</v>
      </c>
      <c r="L72" s="2065"/>
      <c r="M72" s="2065"/>
      <c r="N72" s="2063"/>
      <c r="O72" s="2009"/>
    </row>
    <row r="73" spans="1:15" ht="12.75" customHeight="1">
      <c r="D73" s="2062"/>
      <c r="E73" s="2061"/>
      <c r="F73" s="2055"/>
      <c r="G73" s="2131" t="s">
        <v>29</v>
      </c>
      <c r="H73" s="2131" t="s">
        <v>30</v>
      </c>
      <c r="I73" s="2131" t="s">
        <v>6</v>
      </c>
      <c r="J73" s="2131"/>
      <c r="K73" s="2131" t="s">
        <v>29</v>
      </c>
      <c r="L73" s="2131" t="s">
        <v>30</v>
      </c>
      <c r="M73" s="2130" t="s">
        <v>6</v>
      </c>
      <c r="N73" s="2047"/>
    </row>
    <row r="74" spans="1:15">
      <c r="A74" s="2009"/>
      <c r="B74" s="2009"/>
      <c r="C74" s="2009"/>
      <c r="D74" s="1813">
        <v>1404</v>
      </c>
      <c r="E74" s="741" t="s">
        <v>40</v>
      </c>
      <c r="F74" s="762"/>
      <c r="G74" s="2108">
        <f>SUM(G75+G77)</f>
        <v>540</v>
      </c>
      <c r="H74" s="2108">
        <f>SUM(H75+H77)</f>
        <v>395</v>
      </c>
      <c r="I74" s="2123">
        <f>G74+H74</f>
        <v>935</v>
      </c>
      <c r="J74" s="2123"/>
      <c r="K74" s="2123">
        <f>SUM(K75+K77)</f>
        <v>207</v>
      </c>
      <c r="L74" s="2123">
        <f>L75+L77</f>
        <v>166</v>
      </c>
      <c r="M74" s="2129">
        <f>K74+L74</f>
        <v>373</v>
      </c>
    </row>
    <row r="75" spans="1:15" ht="12" customHeight="1">
      <c r="A75" s="2009"/>
      <c r="B75" s="2009"/>
      <c r="C75" s="2009"/>
      <c r="D75" s="1814"/>
      <c r="E75" s="747" t="s">
        <v>115</v>
      </c>
      <c r="F75" s="719"/>
      <c r="G75" s="2108">
        <f>G76</f>
        <v>0</v>
      </c>
      <c r="H75" s="2108">
        <f>H76</f>
        <v>0</v>
      </c>
      <c r="I75" s="2125">
        <f>SUM(G75:H75)</f>
        <v>0</v>
      </c>
      <c r="J75" s="2097"/>
      <c r="K75" s="2095">
        <f>K76</f>
        <v>0</v>
      </c>
      <c r="L75" s="2095">
        <f>L76</f>
        <v>0</v>
      </c>
      <c r="M75" s="2128">
        <f>SUM(K75:L75)</f>
        <v>0</v>
      </c>
    </row>
    <row r="76" spans="1:15" ht="12" customHeight="1">
      <c r="A76" s="2009"/>
      <c r="B76" s="2009"/>
      <c r="C76" s="2009"/>
      <c r="D76" s="2119"/>
      <c r="E76" s="761"/>
      <c r="F76" s="719" t="s">
        <v>226</v>
      </c>
      <c r="G76" s="2112">
        <v>0</v>
      </c>
      <c r="H76" s="2112">
        <v>0</v>
      </c>
      <c r="I76" s="2098">
        <f>SUM(G76:H76)</f>
        <v>0</v>
      </c>
      <c r="J76" s="2098"/>
      <c r="K76" s="2098">
        <v>0</v>
      </c>
      <c r="L76" s="2098">
        <v>0</v>
      </c>
      <c r="M76" s="2109">
        <f>SUM(K76:L76)</f>
        <v>0</v>
      </c>
    </row>
    <row r="77" spans="1:15" ht="12" customHeight="1">
      <c r="A77" s="2009"/>
      <c r="B77" s="2009"/>
      <c r="C77" s="2009"/>
      <c r="D77" s="1814"/>
      <c r="E77" s="747" t="s">
        <v>20</v>
      </c>
      <c r="F77" s="719"/>
      <c r="G77" s="2111">
        <f>G78</f>
        <v>540</v>
      </c>
      <c r="H77" s="2111">
        <f>H78</f>
        <v>395</v>
      </c>
      <c r="I77" s="2095">
        <f>SUM(G77:H77)</f>
        <v>935</v>
      </c>
      <c r="J77" s="2095"/>
      <c r="K77" s="2095">
        <f>K78</f>
        <v>207</v>
      </c>
      <c r="L77" s="2095">
        <f>L78</f>
        <v>166</v>
      </c>
      <c r="M77" s="2110">
        <f>SUM(K77:L77)</f>
        <v>373</v>
      </c>
    </row>
    <row r="78" spans="1:15" ht="12" customHeight="1">
      <c r="A78" s="2009"/>
      <c r="B78" s="2009"/>
      <c r="C78" s="2009"/>
      <c r="D78" s="2119"/>
      <c r="E78" s="761"/>
      <c r="F78" s="719" t="s">
        <v>293</v>
      </c>
      <c r="G78" s="2112">
        <v>540</v>
      </c>
      <c r="H78" s="2112">
        <v>395</v>
      </c>
      <c r="I78" s="2098">
        <f>SUM(G78:H78)</f>
        <v>935</v>
      </c>
      <c r="J78" s="2098"/>
      <c r="K78" s="2098">
        <v>207</v>
      </c>
      <c r="L78" s="2098">
        <v>166</v>
      </c>
      <c r="M78" s="2109">
        <f>SUM(K78:L78)</f>
        <v>373</v>
      </c>
    </row>
    <row r="79" spans="1:15" ht="12.75" customHeight="1">
      <c r="A79" s="2009"/>
      <c r="B79" s="2009"/>
      <c r="C79" s="2009"/>
      <c r="D79" s="1807">
        <v>1405</v>
      </c>
      <c r="E79" s="741" t="s">
        <v>21</v>
      </c>
      <c r="F79" s="819"/>
      <c r="G79" s="2121">
        <f>SUM(G80+G82+G87+G94)</f>
        <v>309</v>
      </c>
      <c r="H79" s="2121">
        <f>SUM(H80+H82+H87+H94)</f>
        <v>358</v>
      </c>
      <c r="I79" s="2121">
        <f>SUM(G79:H79)</f>
        <v>667</v>
      </c>
      <c r="J79" s="2121">
        <f>J82+J87+J94+J80</f>
        <v>0</v>
      </c>
      <c r="K79" s="2121">
        <f>SUM(K80+K82+K87+K94)</f>
        <v>84</v>
      </c>
      <c r="L79" s="2121">
        <f>SUM(L80+L82+L87+L94)</f>
        <v>90</v>
      </c>
      <c r="M79" s="2120">
        <f>K79+L79</f>
        <v>174</v>
      </c>
    </row>
    <row r="80" spans="1:15" ht="12" customHeight="1">
      <c r="A80" s="2009"/>
      <c r="B80" s="2009"/>
      <c r="C80" s="2009"/>
      <c r="D80" s="1808"/>
      <c r="E80" s="747" t="s">
        <v>24</v>
      </c>
      <c r="F80" s="719"/>
      <c r="G80" s="2095">
        <f>G81+G82+G83+G84</f>
        <v>73</v>
      </c>
      <c r="H80" s="2095">
        <f>H81+H82+H83+H84</f>
        <v>82</v>
      </c>
      <c r="I80" s="2095">
        <f>SUM(G80:H80)</f>
        <v>155</v>
      </c>
      <c r="J80" s="2095"/>
      <c r="K80" s="2095">
        <f>K81+K82+K83+K84</f>
        <v>50</v>
      </c>
      <c r="L80" s="2095">
        <f>L81+L82+L83+L84</f>
        <v>56</v>
      </c>
      <c r="M80" s="2128">
        <f>SUM(K80:L80)</f>
        <v>106</v>
      </c>
    </row>
    <row r="81" spans="1:13" ht="12" customHeight="1">
      <c r="A81" s="2009"/>
      <c r="B81" s="2009"/>
      <c r="C81" s="2009"/>
      <c r="D81" s="1808"/>
      <c r="E81" s="761"/>
      <c r="F81" s="719" t="s">
        <v>222</v>
      </c>
      <c r="G81" s="2097">
        <v>8</v>
      </c>
      <c r="H81" s="2097">
        <v>2</v>
      </c>
      <c r="I81" s="2098">
        <f>SUM(G81:H81)</f>
        <v>10</v>
      </c>
      <c r="J81" s="2097"/>
      <c r="K81" s="2097">
        <v>7</v>
      </c>
      <c r="L81" s="2097">
        <v>2</v>
      </c>
      <c r="M81" s="2128">
        <f>SUM(K81:L81)</f>
        <v>9</v>
      </c>
    </row>
    <row r="82" spans="1:13" ht="12" customHeight="1">
      <c r="A82" s="2009"/>
      <c r="B82" s="2009"/>
      <c r="C82" s="2009"/>
      <c r="D82" s="1808"/>
      <c r="E82" s="761"/>
      <c r="F82" s="719" t="s">
        <v>220</v>
      </c>
      <c r="G82" s="2114">
        <v>55</v>
      </c>
      <c r="H82" s="2114">
        <v>59</v>
      </c>
      <c r="I82" s="2098">
        <f>SUM(G82:H82)</f>
        <v>114</v>
      </c>
      <c r="J82" s="2095"/>
      <c r="K82" s="2114">
        <v>34</v>
      </c>
      <c r="L82" s="2114">
        <v>34</v>
      </c>
      <c r="M82" s="2110">
        <f>SUM(K82:L82)</f>
        <v>68</v>
      </c>
    </row>
    <row r="83" spans="1:13" ht="12" customHeight="1">
      <c r="A83" s="2009"/>
      <c r="B83" s="2009"/>
      <c r="C83" s="2009"/>
      <c r="D83" s="1808"/>
      <c r="E83" s="761"/>
      <c r="F83" s="719" t="s">
        <v>219</v>
      </c>
      <c r="G83" s="2112">
        <v>2</v>
      </c>
      <c r="H83" s="2112">
        <v>3</v>
      </c>
      <c r="I83" s="2098">
        <f>SUM(G83:H83)</f>
        <v>5</v>
      </c>
      <c r="J83" s="2098"/>
      <c r="K83" s="2098">
        <v>2</v>
      </c>
      <c r="L83" s="2098">
        <v>3</v>
      </c>
      <c r="M83" s="2109">
        <f>SUM(K83:L83)</f>
        <v>5</v>
      </c>
    </row>
    <row r="84" spans="1:13" ht="12" customHeight="1">
      <c r="A84" s="2009"/>
      <c r="B84" s="2009"/>
      <c r="C84" s="2009"/>
      <c r="D84" s="1808"/>
      <c r="E84" s="761"/>
      <c r="F84" s="719" t="s">
        <v>217</v>
      </c>
      <c r="G84" s="2112">
        <v>8</v>
      </c>
      <c r="H84" s="2112">
        <v>18</v>
      </c>
      <c r="I84" s="2098">
        <f>SUM(G84:H84)</f>
        <v>26</v>
      </c>
      <c r="J84" s="2098"/>
      <c r="K84" s="2098">
        <v>7</v>
      </c>
      <c r="L84" s="2098">
        <v>17</v>
      </c>
      <c r="M84" s="2109">
        <f>SUM(K84:L84)</f>
        <v>24</v>
      </c>
    </row>
    <row r="85" spans="1:13" ht="12" customHeight="1">
      <c r="A85" s="2009"/>
      <c r="B85" s="2009"/>
      <c r="C85" s="2009"/>
      <c r="D85" s="1808"/>
      <c r="E85" s="747" t="s">
        <v>22</v>
      </c>
      <c r="F85" s="719"/>
      <c r="G85" s="2117">
        <f>G86+G87+G88+G89+G90+G91</f>
        <v>552</v>
      </c>
      <c r="H85" s="2117">
        <f>H86+H87+H88+H89+H90+H91</f>
        <v>857</v>
      </c>
      <c r="I85" s="2117">
        <f>SUM(G85:H85)</f>
        <v>1409</v>
      </c>
      <c r="J85" s="2117"/>
      <c r="K85" s="2117">
        <f>SUM(K86:K91)</f>
        <v>10</v>
      </c>
      <c r="L85" s="2117">
        <f>SUM(L86:L91)</f>
        <v>2</v>
      </c>
      <c r="M85" s="2116">
        <f>SUM(K85:L85)</f>
        <v>12</v>
      </c>
    </row>
    <row r="86" spans="1:13" ht="12" customHeight="1">
      <c r="A86" s="2009"/>
      <c r="B86" s="2009"/>
      <c r="C86" s="2009"/>
      <c r="D86" s="1808"/>
      <c r="E86" s="761"/>
      <c r="F86" s="719" t="s">
        <v>215</v>
      </c>
      <c r="G86" s="2098">
        <v>27</v>
      </c>
      <c r="H86" s="2098">
        <v>41</v>
      </c>
      <c r="I86" s="2098">
        <f>SUM(G86:H86)</f>
        <v>68</v>
      </c>
      <c r="J86" s="2098"/>
      <c r="K86" s="2098">
        <v>0</v>
      </c>
      <c r="L86" s="2098">
        <v>0</v>
      </c>
      <c r="M86" s="2109">
        <f>SUM(K86:L86)</f>
        <v>0</v>
      </c>
    </row>
    <row r="87" spans="1:13" ht="12" customHeight="1">
      <c r="A87" s="2009"/>
      <c r="B87" s="2009"/>
      <c r="C87" s="2009"/>
      <c r="D87" s="1808"/>
      <c r="E87" s="761"/>
      <c r="F87" s="719" t="s">
        <v>213</v>
      </c>
      <c r="G87" s="2114">
        <v>181</v>
      </c>
      <c r="H87" s="2114">
        <v>217</v>
      </c>
      <c r="I87" s="2114">
        <f>SUM(G87:H87)</f>
        <v>398</v>
      </c>
      <c r="J87" s="2114"/>
      <c r="K87" s="2114">
        <v>0</v>
      </c>
      <c r="L87" s="2114">
        <v>0</v>
      </c>
      <c r="M87" s="2113">
        <f>SUM(K87:L87)</f>
        <v>0</v>
      </c>
    </row>
    <row r="88" spans="1:13" ht="12" customHeight="1">
      <c r="A88" s="2009"/>
      <c r="B88" s="2009"/>
      <c r="C88" s="2009"/>
      <c r="D88" s="1808"/>
      <c r="E88" s="761"/>
      <c r="F88" s="719" t="s">
        <v>211</v>
      </c>
      <c r="G88" s="2112">
        <v>23</v>
      </c>
      <c r="H88" s="2112">
        <v>7</v>
      </c>
      <c r="I88" s="2098">
        <f>SUM(G88:H88)</f>
        <v>30</v>
      </c>
      <c r="J88" s="2098"/>
      <c r="K88" s="2098">
        <v>10</v>
      </c>
      <c r="L88" s="2098">
        <v>2</v>
      </c>
      <c r="M88" s="2109">
        <f>SUM(K88:L88)</f>
        <v>12</v>
      </c>
    </row>
    <row r="89" spans="1:13" ht="12" customHeight="1">
      <c r="A89" s="2009"/>
      <c r="B89" s="2009"/>
      <c r="C89" s="2009"/>
      <c r="D89" s="1808"/>
      <c r="E89" s="761"/>
      <c r="F89" s="719" t="s">
        <v>286</v>
      </c>
      <c r="G89" s="2098">
        <v>69</v>
      </c>
      <c r="H89" s="2098">
        <v>114</v>
      </c>
      <c r="I89" s="2098">
        <f>SUM(G89:H89)</f>
        <v>183</v>
      </c>
      <c r="J89" s="2098"/>
      <c r="K89" s="2098">
        <v>0</v>
      </c>
      <c r="L89" s="2098">
        <v>0</v>
      </c>
      <c r="M89" s="2109">
        <f>SUM(K89:L89)</f>
        <v>0</v>
      </c>
    </row>
    <row r="90" spans="1:13" ht="12" customHeight="1">
      <c r="A90" s="2009"/>
      <c r="B90" s="2009"/>
      <c r="C90" s="2009"/>
      <c r="D90" s="1808"/>
      <c r="E90" s="761"/>
      <c r="F90" s="719" t="s">
        <v>205</v>
      </c>
      <c r="G90" s="2112">
        <v>228</v>
      </c>
      <c r="H90" s="2112">
        <v>456</v>
      </c>
      <c r="I90" s="2098">
        <f>SUM(G90:H90)</f>
        <v>684</v>
      </c>
      <c r="J90" s="2098"/>
      <c r="K90" s="2098">
        <v>0</v>
      </c>
      <c r="L90" s="2098">
        <v>0</v>
      </c>
      <c r="M90" s="2109">
        <f>SUM(K90:L90)</f>
        <v>0</v>
      </c>
    </row>
    <row r="91" spans="1:13" ht="12" customHeight="1">
      <c r="A91" s="2009"/>
      <c r="B91" s="2009"/>
      <c r="C91" s="2009"/>
      <c r="D91" s="1808"/>
      <c r="E91" s="761"/>
      <c r="F91" s="2104" t="s">
        <v>208</v>
      </c>
      <c r="G91" s="2098">
        <v>24</v>
      </c>
      <c r="H91" s="2098">
        <v>22</v>
      </c>
      <c r="I91" s="2098">
        <f>SUM(G91:H91)</f>
        <v>46</v>
      </c>
      <c r="J91" s="2098"/>
      <c r="K91" s="2098">
        <v>0</v>
      </c>
      <c r="L91" s="2098">
        <v>0</v>
      </c>
      <c r="M91" s="2109">
        <f>SUM(K91:L91)</f>
        <v>0</v>
      </c>
    </row>
    <row r="92" spans="1:13" ht="12" customHeight="1">
      <c r="A92" s="2009"/>
      <c r="B92" s="2009"/>
      <c r="C92" s="2009"/>
      <c r="D92" s="1808"/>
      <c r="E92" s="816" t="s">
        <v>114</v>
      </c>
      <c r="F92" s="2127"/>
      <c r="G92" s="2117">
        <f>G93</f>
        <v>76</v>
      </c>
      <c r="H92" s="2117">
        <f>H93</f>
        <v>175</v>
      </c>
      <c r="I92" s="2117">
        <f>SUM(G92:H92)</f>
        <v>251</v>
      </c>
      <c r="J92" s="2117"/>
      <c r="K92" s="2117">
        <f>K93</f>
        <v>13</v>
      </c>
      <c r="L92" s="2117">
        <f>L93</f>
        <v>43</v>
      </c>
      <c r="M92" s="2116">
        <f>SUM(K92:L92)</f>
        <v>56</v>
      </c>
    </row>
    <row r="93" spans="1:13" ht="12" customHeight="1">
      <c r="A93" s="2009"/>
      <c r="B93" s="2009"/>
      <c r="C93" s="2009"/>
      <c r="D93" s="1808"/>
      <c r="E93" s="719"/>
      <c r="F93" s="719" t="s">
        <v>207</v>
      </c>
      <c r="G93" s="2098">
        <v>76</v>
      </c>
      <c r="H93" s="2098">
        <v>175</v>
      </c>
      <c r="I93" s="2098">
        <f>SUM(G93:H93)</f>
        <v>251</v>
      </c>
      <c r="J93" s="2098"/>
      <c r="K93" s="2098">
        <v>13</v>
      </c>
      <c r="L93" s="2098">
        <v>43</v>
      </c>
      <c r="M93" s="2109">
        <f>SUM(K93:L93)</f>
        <v>56</v>
      </c>
    </row>
    <row r="94" spans="1:13" ht="12" customHeight="1">
      <c r="A94" s="2009"/>
      <c r="B94" s="2009"/>
      <c r="C94" s="2009"/>
      <c r="D94" s="1513"/>
      <c r="E94" s="747" t="s">
        <v>58</v>
      </c>
      <c r="F94" s="1269"/>
      <c r="G94" s="2095">
        <f>G95</f>
        <v>0</v>
      </c>
      <c r="H94" s="2095">
        <f>H95</f>
        <v>0</v>
      </c>
      <c r="I94" s="2125">
        <f>SUM(G94:H94)</f>
        <v>0</v>
      </c>
      <c r="J94" s="2097"/>
      <c r="K94" s="2095">
        <f>K95</f>
        <v>0</v>
      </c>
      <c r="L94" s="2095">
        <f>L95</f>
        <v>0</v>
      </c>
      <c r="M94" s="2110">
        <f>SUM(K94:L94)</f>
        <v>0</v>
      </c>
    </row>
    <row r="95" spans="1:13" ht="12" customHeight="1">
      <c r="A95" s="2009"/>
      <c r="B95" s="2009"/>
      <c r="C95" s="2009"/>
      <c r="D95" s="1513"/>
      <c r="E95" s="761"/>
      <c r="F95" s="719" t="s">
        <v>283</v>
      </c>
      <c r="G95" s="2097">
        <v>0</v>
      </c>
      <c r="H95" s="2097">
        <v>0</v>
      </c>
      <c r="I95" s="2098">
        <f>SUM(G95:H95)</f>
        <v>0</v>
      </c>
      <c r="J95" s="2097"/>
      <c r="K95" s="2097">
        <v>0</v>
      </c>
      <c r="L95" s="2097">
        <v>0</v>
      </c>
      <c r="M95" s="2109">
        <f>SUM(K95:L95)</f>
        <v>0</v>
      </c>
    </row>
    <row r="96" spans="1:13" ht="12.75" customHeight="1">
      <c r="D96" s="1807">
        <v>1406</v>
      </c>
      <c r="E96" s="741" t="s">
        <v>25</v>
      </c>
      <c r="F96" s="762"/>
      <c r="G96" s="2123">
        <f>SUM(G97+G100+G103+G105)</f>
        <v>703</v>
      </c>
      <c r="H96" s="2123">
        <f>SUM(H97+H100+H103+H105)</f>
        <v>690</v>
      </c>
      <c r="I96" s="2123">
        <f>SUM(G96:H96)</f>
        <v>1393</v>
      </c>
      <c r="J96" s="2122"/>
      <c r="K96" s="2121">
        <f>SUM(K97+K100+K103+K105)</f>
        <v>180</v>
      </c>
      <c r="L96" s="2121">
        <f>SUM(L97+L100+L103+L105)</f>
        <v>183</v>
      </c>
      <c r="M96" s="2120">
        <f>SUM(K96:L96)</f>
        <v>363</v>
      </c>
    </row>
    <row r="97" spans="1:13" ht="12" customHeight="1">
      <c r="A97" s="2009"/>
      <c r="B97" s="2009"/>
      <c r="C97" s="2009"/>
      <c r="D97" s="1808"/>
      <c r="E97" s="747" t="s">
        <v>135</v>
      </c>
      <c r="F97" s="719"/>
      <c r="G97" s="2095">
        <f>G98+G99</f>
        <v>500</v>
      </c>
      <c r="H97" s="2095">
        <f>H98+H99</f>
        <v>481</v>
      </c>
      <c r="I97" s="2125">
        <f>SUM(G97:H97)</f>
        <v>981</v>
      </c>
      <c r="J97" s="2097"/>
      <c r="K97" s="2095">
        <f>K98+K99</f>
        <v>92</v>
      </c>
      <c r="L97" s="2095">
        <f>L98+L99</f>
        <v>100</v>
      </c>
      <c r="M97" s="2110">
        <f>SUM(K97:L97)</f>
        <v>192</v>
      </c>
    </row>
    <row r="98" spans="1:13" ht="12" customHeight="1">
      <c r="A98" s="2009"/>
      <c r="B98" s="2009"/>
      <c r="C98" s="2009"/>
      <c r="D98" s="1808"/>
      <c r="E98" s="744"/>
      <c r="F98" s="719" t="s">
        <v>203</v>
      </c>
      <c r="G98" s="2097">
        <v>40</v>
      </c>
      <c r="H98" s="2097">
        <v>77</v>
      </c>
      <c r="I98" s="2098">
        <f>SUM(G98:H98)</f>
        <v>117</v>
      </c>
      <c r="J98" s="2097"/>
      <c r="K98" s="2097">
        <v>21</v>
      </c>
      <c r="L98" s="2097">
        <v>38</v>
      </c>
      <c r="M98" s="2109">
        <f>SUM(K98:L98)</f>
        <v>59</v>
      </c>
    </row>
    <row r="99" spans="1:13" ht="12" customHeight="1">
      <c r="A99" s="2009"/>
      <c r="B99" s="2009"/>
      <c r="C99" s="2009"/>
      <c r="D99" s="1808"/>
      <c r="E99" s="744"/>
      <c r="F99" s="719" t="s">
        <v>201</v>
      </c>
      <c r="G99" s="2097">
        <v>460</v>
      </c>
      <c r="H99" s="2097">
        <v>404</v>
      </c>
      <c r="I99" s="2098">
        <f>SUM(G99:H99)</f>
        <v>864</v>
      </c>
      <c r="J99" s="2097"/>
      <c r="K99" s="2097">
        <v>71</v>
      </c>
      <c r="L99" s="2097">
        <v>62</v>
      </c>
      <c r="M99" s="2109">
        <f>SUM(K99:L99)</f>
        <v>133</v>
      </c>
    </row>
    <row r="100" spans="1:13" ht="12" customHeight="1">
      <c r="A100" s="2009"/>
      <c r="B100" s="2009"/>
      <c r="C100" s="2009"/>
      <c r="D100" s="1808"/>
      <c r="E100" s="747" t="s">
        <v>26</v>
      </c>
      <c r="F100" s="719"/>
      <c r="G100" s="2095">
        <f>G101+G102</f>
        <v>185</v>
      </c>
      <c r="H100" s="2095">
        <f>H101+H102</f>
        <v>199</v>
      </c>
      <c r="I100" s="2125">
        <f>SUM(G100:H100)</f>
        <v>384</v>
      </c>
      <c r="J100" s="2097"/>
      <c r="K100" s="2095">
        <f>K102+K101</f>
        <v>72</v>
      </c>
      <c r="L100" s="2095">
        <f>L102+L101</f>
        <v>76</v>
      </c>
      <c r="M100" s="2110">
        <f>SUM(K100:L100)</f>
        <v>148</v>
      </c>
    </row>
    <row r="101" spans="1:13" ht="12" customHeight="1">
      <c r="A101" s="2009"/>
      <c r="B101" s="2009"/>
      <c r="C101" s="2009"/>
      <c r="D101" s="1808"/>
      <c r="E101" s="761"/>
      <c r="F101" s="719" t="s">
        <v>200</v>
      </c>
      <c r="G101" s="2097">
        <v>166</v>
      </c>
      <c r="H101" s="2097">
        <v>171</v>
      </c>
      <c r="I101" s="2098">
        <f>SUM(G101:H101)</f>
        <v>337</v>
      </c>
      <c r="J101" s="2097"/>
      <c r="K101" s="2097">
        <v>64</v>
      </c>
      <c r="L101" s="2097">
        <v>60</v>
      </c>
      <c r="M101" s="2109">
        <f>SUM(K101:L101)</f>
        <v>124</v>
      </c>
    </row>
    <row r="102" spans="1:13" ht="12" customHeight="1">
      <c r="A102" s="2009"/>
      <c r="B102" s="2009"/>
      <c r="C102" s="2009"/>
      <c r="D102" s="1808"/>
      <c r="E102" s="761"/>
      <c r="F102" s="719" t="s">
        <v>264</v>
      </c>
      <c r="G102" s="2097">
        <v>19</v>
      </c>
      <c r="H102" s="2097">
        <v>28</v>
      </c>
      <c r="I102" s="2098">
        <f>SUM(G102:H102)</f>
        <v>47</v>
      </c>
      <c r="J102" s="2097"/>
      <c r="K102" s="2097">
        <v>8</v>
      </c>
      <c r="L102" s="2097">
        <v>16</v>
      </c>
      <c r="M102" s="2109">
        <f>SUM(K102:L102)</f>
        <v>24</v>
      </c>
    </row>
    <row r="103" spans="1:13" ht="12" customHeight="1">
      <c r="A103" s="2009"/>
      <c r="B103" s="2009"/>
      <c r="C103" s="2009"/>
      <c r="D103" s="1808"/>
      <c r="E103" s="747" t="s">
        <v>42</v>
      </c>
      <c r="F103" s="719"/>
      <c r="G103" s="2095">
        <f>G104</f>
        <v>1</v>
      </c>
      <c r="H103" s="2095">
        <f>H104</f>
        <v>2</v>
      </c>
      <c r="I103" s="2125">
        <f>SUM(G103:H103)</f>
        <v>3</v>
      </c>
      <c r="J103" s="2097"/>
      <c r="K103" s="2095">
        <f>K104</f>
        <v>0</v>
      </c>
      <c r="L103" s="2095">
        <f>L104</f>
        <v>0</v>
      </c>
      <c r="M103" s="2110">
        <f>SUM(K103:L103)</f>
        <v>0</v>
      </c>
    </row>
    <row r="104" spans="1:13" ht="12" customHeight="1">
      <c r="A104" s="2009"/>
      <c r="B104" s="2009"/>
      <c r="C104" s="2009"/>
      <c r="D104" s="1808"/>
      <c r="E104" s="744"/>
      <c r="F104" s="719" t="s">
        <v>198</v>
      </c>
      <c r="G104" s="2097">
        <v>1</v>
      </c>
      <c r="H104" s="2097">
        <v>2</v>
      </c>
      <c r="I104" s="2098">
        <f>SUM(G104:H104)</f>
        <v>3</v>
      </c>
      <c r="J104" s="2097"/>
      <c r="K104" s="2097">
        <v>0</v>
      </c>
      <c r="L104" s="2097">
        <v>0</v>
      </c>
      <c r="M104" s="2109">
        <f>SUM(K104:L104)</f>
        <v>0</v>
      </c>
    </row>
    <row r="105" spans="1:13" ht="12" customHeight="1">
      <c r="A105" s="2009"/>
      <c r="B105" s="2009"/>
      <c r="C105" s="2009"/>
      <c r="D105" s="1808"/>
      <c r="E105" s="747" t="s">
        <v>43</v>
      </c>
      <c r="F105" s="719"/>
      <c r="G105" s="2095">
        <f>G106</f>
        <v>17</v>
      </c>
      <c r="H105" s="2095">
        <f>H106</f>
        <v>8</v>
      </c>
      <c r="I105" s="2125">
        <f>SUM(G105:H105)</f>
        <v>25</v>
      </c>
      <c r="J105" s="2097"/>
      <c r="K105" s="2095">
        <f>K106</f>
        <v>16</v>
      </c>
      <c r="L105" s="2095">
        <f>L106</f>
        <v>7</v>
      </c>
      <c r="M105" s="2110">
        <f>SUM(K105:L105)</f>
        <v>23</v>
      </c>
    </row>
    <row r="106" spans="1:13" ht="12" customHeight="1">
      <c r="A106" s="2009"/>
      <c r="B106" s="2009"/>
      <c r="C106" s="2009"/>
      <c r="D106" s="1816"/>
      <c r="E106" s="761"/>
      <c r="F106" s="719" t="s">
        <v>197</v>
      </c>
      <c r="G106" s="2097">
        <v>17</v>
      </c>
      <c r="H106" s="2097">
        <v>8</v>
      </c>
      <c r="I106" s="2098">
        <f>SUM(G106:H106)</f>
        <v>25</v>
      </c>
      <c r="J106" s="2097"/>
      <c r="K106" s="2097">
        <v>16</v>
      </c>
      <c r="L106" s="2097">
        <v>7</v>
      </c>
      <c r="M106" s="2109">
        <f>SUM(K106:L106)</f>
        <v>23</v>
      </c>
    </row>
    <row r="107" spans="1:13" ht="12.75" customHeight="1">
      <c r="D107" s="1813">
        <v>1407</v>
      </c>
      <c r="E107" s="741" t="s">
        <v>27</v>
      </c>
      <c r="F107" s="762"/>
      <c r="G107" s="2126">
        <f>SUM(G108+G111)</f>
        <v>183</v>
      </c>
      <c r="H107" s="2126">
        <f>SUM(H108+H111)</f>
        <v>152</v>
      </c>
      <c r="I107" s="2123">
        <f>SUM(G107:H107)</f>
        <v>335</v>
      </c>
      <c r="J107" s="2122"/>
      <c r="K107" s="2121">
        <f>SUM(K108+K111)</f>
        <v>19</v>
      </c>
      <c r="L107" s="2121">
        <f>SUM(L108+L111)</f>
        <v>13</v>
      </c>
      <c r="M107" s="2120">
        <f>SUM(K107:L107)</f>
        <v>32</v>
      </c>
    </row>
    <row r="108" spans="1:13" ht="12" customHeight="1">
      <c r="A108" s="2009"/>
      <c r="B108" s="2009"/>
      <c r="C108" s="2009"/>
      <c r="D108" s="1814"/>
      <c r="E108" s="747" t="s">
        <v>44</v>
      </c>
      <c r="F108" s="719"/>
      <c r="G108" s="2111">
        <f>G109+G110</f>
        <v>56</v>
      </c>
      <c r="H108" s="2111">
        <f>H109+H110</f>
        <v>35</v>
      </c>
      <c r="I108" s="2125">
        <f>SUM(G108:H108)</f>
        <v>91</v>
      </c>
      <c r="J108" s="2097"/>
      <c r="K108" s="2095">
        <f>K109+K110</f>
        <v>10</v>
      </c>
      <c r="L108" s="2095">
        <f>L109+L110</f>
        <v>5</v>
      </c>
      <c r="M108" s="2110">
        <f>SUM(K108:L108)</f>
        <v>15</v>
      </c>
    </row>
    <row r="109" spans="1:13" ht="12" customHeight="1">
      <c r="A109" s="2009"/>
      <c r="B109" s="2009"/>
      <c r="C109" s="2009"/>
      <c r="D109" s="1814"/>
      <c r="E109" s="747"/>
      <c r="F109" s="719" t="s">
        <v>195</v>
      </c>
      <c r="G109" s="2009">
        <v>33</v>
      </c>
      <c r="H109" s="2097">
        <v>13</v>
      </c>
      <c r="I109" s="2098">
        <f>SUM(G109:H109)</f>
        <v>46</v>
      </c>
      <c r="J109" s="2097"/>
      <c r="K109" s="2097">
        <v>4</v>
      </c>
      <c r="L109" s="2097">
        <v>1</v>
      </c>
      <c r="M109" s="2109">
        <f>SUM(K109:L109)</f>
        <v>5</v>
      </c>
    </row>
    <row r="110" spans="1:13" ht="12" customHeight="1">
      <c r="A110" s="2009"/>
      <c r="B110" s="2009"/>
      <c r="C110" s="2009"/>
      <c r="D110" s="1814"/>
      <c r="E110" s="761"/>
      <c r="F110" s="719" t="s">
        <v>193</v>
      </c>
      <c r="G110" s="2009">
        <v>23</v>
      </c>
      <c r="H110" s="2097">
        <v>22</v>
      </c>
      <c r="I110" s="2098">
        <f>SUM(G110:H110)</f>
        <v>45</v>
      </c>
      <c r="J110" s="2097"/>
      <c r="K110" s="2097">
        <v>6</v>
      </c>
      <c r="L110" s="2097">
        <v>4</v>
      </c>
      <c r="M110" s="2109">
        <f>SUM(K110:L110)</f>
        <v>10</v>
      </c>
    </row>
    <row r="111" spans="1:13" ht="12" customHeight="1">
      <c r="A111" s="2009"/>
      <c r="B111" s="2009"/>
      <c r="C111" s="2009"/>
      <c r="D111" s="1814"/>
      <c r="E111" s="747" t="s">
        <v>61</v>
      </c>
      <c r="F111" s="1269"/>
      <c r="G111" s="2111">
        <f>G112+G113</f>
        <v>127</v>
      </c>
      <c r="H111" s="2111">
        <f>H112+H113</f>
        <v>117</v>
      </c>
      <c r="I111" s="2125">
        <f>SUM(G111:H111)</f>
        <v>244</v>
      </c>
      <c r="J111" s="2097"/>
      <c r="K111" s="2095">
        <f>K112+K113</f>
        <v>9</v>
      </c>
      <c r="L111" s="2095">
        <f>L112+L113</f>
        <v>8</v>
      </c>
      <c r="M111" s="2110">
        <f>SUM(K111:L111)</f>
        <v>17</v>
      </c>
    </row>
    <row r="112" spans="1:13" ht="12" customHeight="1">
      <c r="A112" s="2009"/>
      <c r="B112" s="2009"/>
      <c r="C112" s="2009"/>
      <c r="D112" s="1814"/>
      <c r="E112" s="761"/>
      <c r="F112" s="719" t="s">
        <v>192</v>
      </c>
      <c r="G112" s="2009">
        <v>98</v>
      </c>
      <c r="H112" s="2097">
        <v>92</v>
      </c>
      <c r="I112" s="2098">
        <f>SUM(G112:H112)</f>
        <v>190</v>
      </c>
      <c r="J112" s="2097">
        <v>0</v>
      </c>
      <c r="K112" s="2097">
        <v>9</v>
      </c>
      <c r="L112" s="2097">
        <v>8</v>
      </c>
      <c r="M112" s="2109">
        <f>SUM(K112:L112)</f>
        <v>17</v>
      </c>
    </row>
    <row r="113" spans="1:13" ht="12" customHeight="1">
      <c r="A113" s="2009"/>
      <c r="B113" s="2009"/>
      <c r="C113" s="2009"/>
      <c r="D113" s="1814"/>
      <c r="E113" s="761"/>
      <c r="F113" s="719" t="s">
        <v>191</v>
      </c>
      <c r="G113" s="2112">
        <v>29</v>
      </c>
      <c r="H113" s="2112">
        <v>25</v>
      </c>
      <c r="I113" s="2098">
        <f>SUM(G113:H113)</f>
        <v>54</v>
      </c>
      <c r="J113" s="2097"/>
      <c r="K113" s="2097">
        <v>0</v>
      </c>
      <c r="L113" s="2097">
        <v>0</v>
      </c>
      <c r="M113" s="2109">
        <f>SUM(K113:L113)</f>
        <v>0</v>
      </c>
    </row>
    <row r="114" spans="1:13" ht="12.75" customHeight="1">
      <c r="D114" s="1813">
        <v>1408</v>
      </c>
      <c r="E114" s="741" t="s">
        <v>28</v>
      </c>
      <c r="F114" s="2124"/>
      <c r="G114" s="2121">
        <f>SUM(G115+G117+G119+G123)</f>
        <v>520</v>
      </c>
      <c r="H114" s="2121">
        <f>SUM(H115+H117+H119+H123)</f>
        <v>557</v>
      </c>
      <c r="I114" s="2123">
        <f>SUM(G114:H114)</f>
        <v>1077</v>
      </c>
      <c r="J114" s="2122"/>
      <c r="K114" s="2121">
        <f>SUM(K115+K117+K119+K123)</f>
        <v>77</v>
      </c>
      <c r="L114" s="2121">
        <f>SUM(L115+L117+L119+L123)</f>
        <v>61</v>
      </c>
      <c r="M114" s="2120">
        <f>SUM(K114:L114)</f>
        <v>138</v>
      </c>
    </row>
    <row r="115" spans="1:13" ht="12" customHeight="1">
      <c r="A115" s="2009"/>
      <c r="B115" s="2009"/>
      <c r="C115" s="2009"/>
      <c r="D115" s="1814"/>
      <c r="E115" s="747" t="s">
        <v>23</v>
      </c>
      <c r="F115" s="719"/>
      <c r="G115" s="2095">
        <f>SUM(G116)</f>
        <v>386</v>
      </c>
      <c r="H115" s="2095">
        <f>SUM(H116)</f>
        <v>429</v>
      </c>
      <c r="I115" s="2107">
        <f>SUM(G115:H115)</f>
        <v>815</v>
      </c>
      <c r="J115" s="2097"/>
      <c r="K115" s="2095">
        <f>SUM(K116)</f>
        <v>0</v>
      </c>
      <c r="L115" s="2095">
        <f>SUM(L116)</f>
        <v>0</v>
      </c>
      <c r="M115" s="2110">
        <f>SUM(K115:L115)</f>
        <v>0</v>
      </c>
    </row>
    <row r="116" spans="1:13" ht="12" customHeight="1">
      <c r="A116" s="2009"/>
      <c r="B116" s="2009"/>
      <c r="C116" s="2009"/>
      <c r="D116" s="1814"/>
      <c r="E116" s="761"/>
      <c r="F116" s="719" t="s">
        <v>190</v>
      </c>
      <c r="G116" s="2098">
        <v>386</v>
      </c>
      <c r="H116" s="2098">
        <v>429</v>
      </c>
      <c r="I116" s="2098">
        <f>SUM(G116:H116)</f>
        <v>815</v>
      </c>
      <c r="J116" s="2098"/>
      <c r="K116" s="2098">
        <v>0</v>
      </c>
      <c r="L116" s="2098">
        <v>0</v>
      </c>
      <c r="M116" s="2109">
        <f>SUM(K116:L116)</f>
        <v>0</v>
      </c>
    </row>
    <row r="117" spans="1:13" ht="12" customHeight="1">
      <c r="A117" s="2009"/>
      <c r="B117" s="2009"/>
      <c r="C117" s="2009"/>
      <c r="D117" s="1814"/>
      <c r="E117" s="747" t="s">
        <v>59</v>
      </c>
      <c r="F117" s="719"/>
      <c r="G117" s="2111">
        <f>G118</f>
        <v>0</v>
      </c>
      <c r="H117" s="2111">
        <f>H118</f>
        <v>0</v>
      </c>
      <c r="I117" s="2095">
        <f>SUM(G117:H117)</f>
        <v>0</v>
      </c>
      <c r="J117" s="2097"/>
      <c r="K117" s="2095">
        <f>K118</f>
        <v>0</v>
      </c>
      <c r="L117" s="2095">
        <f>L118</f>
        <v>0</v>
      </c>
      <c r="M117" s="2110">
        <f>SUM(K117:L117)</f>
        <v>0</v>
      </c>
    </row>
    <row r="118" spans="1:13" ht="12" customHeight="1">
      <c r="A118" s="2009"/>
      <c r="B118" s="2009"/>
      <c r="C118" s="2009"/>
      <c r="D118" s="2119"/>
      <c r="E118" s="761"/>
      <c r="F118" s="719" t="s">
        <v>189</v>
      </c>
      <c r="G118" s="2009">
        <v>0</v>
      </c>
      <c r="H118" s="2009">
        <v>0</v>
      </c>
      <c r="I118" s="2098">
        <f>SUM(G118:H118)</f>
        <v>0</v>
      </c>
      <c r="J118" s="2097"/>
      <c r="K118" s="2097">
        <v>0</v>
      </c>
      <c r="L118" s="2097">
        <v>0</v>
      </c>
      <c r="M118" s="2096">
        <f>SUM(K118:L118)</f>
        <v>0</v>
      </c>
    </row>
    <row r="119" spans="1:13" ht="12" customHeight="1">
      <c r="A119" s="2009"/>
      <c r="B119" s="2009"/>
      <c r="C119" s="2009"/>
      <c r="D119" s="1814"/>
      <c r="E119" s="747" t="s">
        <v>45</v>
      </c>
      <c r="F119" s="719"/>
      <c r="G119" s="2118">
        <f>G120+G121+G122</f>
        <v>88</v>
      </c>
      <c r="H119" s="2118">
        <f>H120+H121+H122</f>
        <v>62</v>
      </c>
      <c r="I119" s="2117">
        <f>SUM(G119:H119)</f>
        <v>150</v>
      </c>
      <c r="J119" s="2117"/>
      <c r="K119" s="2117">
        <f>SUM(K120+K121+K122)</f>
        <v>60</v>
      </c>
      <c r="L119" s="2117">
        <f>SUM(L120+L121+L122)</f>
        <v>35</v>
      </c>
      <c r="M119" s="2116">
        <f>SUM(K119:L119)</f>
        <v>95</v>
      </c>
    </row>
    <row r="120" spans="1:13" ht="12" customHeight="1">
      <c r="A120" s="2009"/>
      <c r="B120" s="2009"/>
      <c r="C120" s="2009"/>
      <c r="D120" s="1814"/>
      <c r="E120" s="747"/>
      <c r="F120" s="719" t="s">
        <v>188</v>
      </c>
      <c r="G120" s="2112">
        <v>38</v>
      </c>
      <c r="H120" s="2112">
        <v>20</v>
      </c>
      <c r="I120" s="2098">
        <f>SUM(G120:H120)</f>
        <v>58</v>
      </c>
      <c r="J120" s="2098"/>
      <c r="K120" s="2098">
        <v>29</v>
      </c>
      <c r="L120" s="2098">
        <v>13</v>
      </c>
      <c r="M120" s="2109">
        <f>SUM(K120:L120)</f>
        <v>42</v>
      </c>
    </row>
    <row r="121" spans="1:13" ht="12" customHeight="1">
      <c r="A121" s="2009"/>
      <c r="B121" s="2009"/>
      <c r="C121" s="2009"/>
      <c r="D121" s="1814"/>
      <c r="E121" s="747"/>
      <c r="F121" s="719" t="s">
        <v>273</v>
      </c>
      <c r="G121" s="2115">
        <v>33</v>
      </c>
      <c r="H121" s="2115">
        <v>10</v>
      </c>
      <c r="I121" s="2114">
        <f>SUM(G121:H121)</f>
        <v>43</v>
      </c>
      <c r="J121" s="2114"/>
      <c r="K121" s="2114">
        <v>18</v>
      </c>
      <c r="L121" s="2114">
        <v>3</v>
      </c>
      <c r="M121" s="2113">
        <f>SUM(K121:L121)</f>
        <v>21</v>
      </c>
    </row>
    <row r="122" spans="1:13" ht="12" customHeight="1">
      <c r="A122" s="2009"/>
      <c r="B122" s="2009"/>
      <c r="C122" s="2009"/>
      <c r="D122" s="1814"/>
      <c r="E122" s="747"/>
      <c r="F122" s="719" t="s">
        <v>271</v>
      </c>
      <c r="G122" s="2112">
        <v>17</v>
      </c>
      <c r="H122" s="2112">
        <v>32</v>
      </c>
      <c r="I122" s="2098">
        <f>SUM(G122:H122)</f>
        <v>49</v>
      </c>
      <c r="J122" s="2098"/>
      <c r="K122" s="2098">
        <v>13</v>
      </c>
      <c r="L122" s="2098">
        <v>19</v>
      </c>
      <c r="M122" s="2109">
        <f>SUM(K122:L122)</f>
        <v>32</v>
      </c>
    </row>
    <row r="123" spans="1:13" ht="12" customHeight="1">
      <c r="A123" s="2009"/>
      <c r="B123" s="2009"/>
      <c r="C123" s="2009"/>
      <c r="D123" s="1814"/>
      <c r="E123" s="747" t="s">
        <v>46</v>
      </c>
      <c r="F123" s="1269"/>
      <c r="G123" s="2111">
        <f>G124</f>
        <v>46</v>
      </c>
      <c r="H123" s="2111">
        <f>H124</f>
        <v>66</v>
      </c>
      <c r="I123" s="2095">
        <f>SUM(G123:H123)</f>
        <v>112</v>
      </c>
      <c r="J123" s="2097"/>
      <c r="K123" s="2095">
        <f>K124</f>
        <v>17</v>
      </c>
      <c r="L123" s="2095">
        <f>L124</f>
        <v>26</v>
      </c>
      <c r="M123" s="2110">
        <f>SUM(K123:L123)</f>
        <v>43</v>
      </c>
    </row>
    <row r="124" spans="1:13" ht="12" customHeight="1">
      <c r="A124" s="2009"/>
      <c r="B124" s="2009"/>
      <c r="C124" s="2009"/>
      <c r="D124" s="1814"/>
      <c r="E124" s="761"/>
      <c r="F124" s="719" t="s">
        <v>185</v>
      </c>
      <c r="G124" s="2009">
        <v>46</v>
      </c>
      <c r="H124" s="2009">
        <v>66</v>
      </c>
      <c r="I124" s="2098">
        <f>SUM(G124:H124)</f>
        <v>112</v>
      </c>
      <c r="J124" s="2097"/>
      <c r="K124" s="2097">
        <v>17</v>
      </c>
      <c r="L124" s="2097">
        <v>26</v>
      </c>
      <c r="M124" s="2109">
        <f>SUM(K124:L124)</f>
        <v>43</v>
      </c>
    </row>
    <row r="125" spans="1:13" ht="12.75" customHeight="1">
      <c r="A125" s="2009"/>
      <c r="B125" s="2009"/>
      <c r="C125" s="2009"/>
      <c r="D125" s="1813">
        <v>1624</v>
      </c>
      <c r="E125" s="2028" t="s">
        <v>56</v>
      </c>
      <c r="F125" s="762"/>
      <c r="G125" s="2107">
        <f>SUM(G126+G128)</f>
        <v>18</v>
      </c>
      <c r="H125" s="2107">
        <f>SUM(H126+H128)</f>
        <v>24</v>
      </c>
      <c r="I125" s="2108">
        <f>SUM(G125:H125)</f>
        <v>42</v>
      </c>
      <c r="J125" s="2107"/>
      <c r="K125" s="2107">
        <f>SUM(K126+K128)</f>
        <v>11</v>
      </c>
      <c r="L125" s="2107">
        <f>SUM(L126+L128)</f>
        <v>18</v>
      </c>
      <c r="M125" s="2106">
        <f>SUM(K125:L125)</f>
        <v>29</v>
      </c>
    </row>
    <row r="126" spans="1:13" ht="12" customHeight="1">
      <c r="A126" s="2009"/>
      <c r="B126" s="2009"/>
      <c r="C126" s="2009"/>
      <c r="D126" s="1814"/>
      <c r="E126" s="2105" t="s">
        <v>41</v>
      </c>
      <c r="F126" s="2104"/>
      <c r="G126" s="2103">
        <f>G127</f>
        <v>18</v>
      </c>
      <c r="H126" s="2103">
        <f>H127</f>
        <v>24</v>
      </c>
      <c r="I126" s="2102">
        <f>SUM(G126:H126)</f>
        <v>42</v>
      </c>
      <c r="J126" s="2101"/>
      <c r="K126" s="2100">
        <f>K127</f>
        <v>11</v>
      </c>
      <c r="L126" s="2100">
        <f>L127</f>
        <v>18</v>
      </c>
      <c r="M126" s="2099">
        <f>SUM(K126:L126)</f>
        <v>29</v>
      </c>
    </row>
    <row r="127" spans="1:13" ht="12" customHeight="1">
      <c r="A127" s="2009"/>
      <c r="B127" s="2009"/>
      <c r="C127" s="2009"/>
      <c r="D127" s="1814"/>
      <c r="E127" s="761"/>
      <c r="F127" s="719" t="s">
        <v>184</v>
      </c>
      <c r="G127" s="2009">
        <v>18</v>
      </c>
      <c r="H127" s="2009">
        <v>24</v>
      </c>
      <c r="I127" s="2098">
        <f>SUM(G127:H127)</f>
        <v>42</v>
      </c>
      <c r="J127" s="2097"/>
      <c r="K127" s="2097">
        <v>11</v>
      </c>
      <c r="L127" s="2097">
        <v>18</v>
      </c>
      <c r="M127" s="2096">
        <f>SUM(K127:L127)</f>
        <v>29</v>
      </c>
    </row>
    <row r="128" spans="1:13" ht="12" customHeight="1">
      <c r="A128" s="2009"/>
      <c r="B128" s="2009"/>
      <c r="C128" s="2009"/>
      <c r="D128" s="1814"/>
      <c r="E128" s="747" t="s">
        <v>62</v>
      </c>
      <c r="F128" s="719"/>
      <c r="G128" s="2095">
        <f>SUM(G129)</f>
        <v>0</v>
      </c>
      <c r="H128" s="2095">
        <f>SUM(H129)</f>
        <v>0</v>
      </c>
      <c r="I128" s="2095">
        <f>SUM(G128:H128)</f>
        <v>0</v>
      </c>
      <c r="J128" s="2095"/>
      <c r="K128" s="2095">
        <f>SUM(K129)</f>
        <v>0</v>
      </c>
      <c r="L128" s="2095">
        <f>SUM(L129)</f>
        <v>0</v>
      </c>
      <c r="M128" s="2094">
        <f>SUM(K128:L128)</f>
        <v>0</v>
      </c>
    </row>
    <row r="129" spans="1:13" ht="12" customHeight="1">
      <c r="A129" s="2009"/>
      <c r="B129" s="2009"/>
      <c r="C129" s="2009"/>
      <c r="D129" s="1815"/>
      <c r="E129" s="758"/>
      <c r="F129" s="772" t="s">
        <v>183</v>
      </c>
      <c r="G129" s="2092">
        <v>0</v>
      </c>
      <c r="H129" s="2092">
        <v>0</v>
      </c>
      <c r="I129" s="2093">
        <f>SUM(G129:H129)</f>
        <v>0</v>
      </c>
      <c r="J129" s="2092"/>
      <c r="K129" s="2092">
        <v>0</v>
      </c>
      <c r="L129" s="2092">
        <v>0</v>
      </c>
      <c r="M129" s="2091">
        <f>SUM(K129:L129)</f>
        <v>0</v>
      </c>
    </row>
    <row r="130" spans="1:13" ht="15" customHeight="1">
      <c r="E130" s="2090" t="s">
        <v>6</v>
      </c>
      <c r="F130" s="2089"/>
      <c r="G130" s="2088">
        <f>SUM(G8+G30+G60+G74+G79+G96+G107+G114+G125)</f>
        <v>6694</v>
      </c>
      <c r="H130" s="2088">
        <f>SUM(H8+H30+H60+H74+H79+H96+H107+H114+H125)</f>
        <v>5782</v>
      </c>
      <c r="I130" s="2088">
        <f>SUM(I8+I30+I60+I74+I79+I96+I107+I114+I125)</f>
        <v>12476</v>
      </c>
      <c r="J130" s="2088" t="e">
        <f>SUM(J8+J30+J60+J74+J79+J96+J107+J114+J125)</f>
        <v>#REF!</v>
      </c>
      <c r="K130" s="2088">
        <f>SUM(K8+K30+K60+K74+K79+K96+K107+K114+K125)</f>
        <v>2952</v>
      </c>
      <c r="L130" s="2088">
        <f>SUM(L8+L30+L60+L74+L79+L96+L107+L114+L125)</f>
        <v>2391</v>
      </c>
      <c r="M130" s="2087">
        <f>SUM(M8+M30+M60+M74+M79+M96+M107+M114+M125)</f>
        <v>5343</v>
      </c>
    </row>
    <row r="131" spans="1:13" s="2006" customFormat="1" ht="10.5" customHeight="1">
      <c r="C131" s="2008"/>
      <c r="E131" s="2006" t="s">
        <v>1152</v>
      </c>
      <c r="G131" s="2009"/>
      <c r="H131" s="2009"/>
      <c r="I131" s="2009"/>
      <c r="J131" s="2009"/>
      <c r="K131" s="2009"/>
      <c r="L131" s="2009"/>
      <c r="M131" s="2009"/>
    </row>
    <row r="132" spans="1:13" ht="9" customHeight="1"/>
    <row r="133" spans="1:13" ht="9" customHeight="1"/>
    <row r="134" spans="1:13" ht="9" customHeight="1"/>
    <row r="135" spans="1:13" ht="9" customHeight="1"/>
    <row r="136" spans="1:13" ht="9" customHeight="1"/>
    <row r="137" spans="1:13" ht="9" customHeight="1"/>
    <row r="138" spans="1:13" ht="9" customHeight="1"/>
    <row r="139" spans="1:13" ht="9" customHeight="1"/>
    <row r="140" spans="1:13" ht="9" customHeight="1"/>
    <row r="141" spans="1:13" ht="9" customHeight="1"/>
    <row r="142" spans="1:13" ht="9" customHeight="1"/>
    <row r="143" spans="1:13" ht="9" customHeight="1"/>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sheetData>
  <sheetProtection selectLockedCells="1" selectUnlockedCells="1"/>
  <mergeCells count="21">
    <mergeCell ref="E130:F130"/>
    <mergeCell ref="D74:D78"/>
    <mergeCell ref="D96:D106"/>
    <mergeCell ref="D107:D113"/>
    <mergeCell ref="D125:D129"/>
    <mergeCell ref="D79:D93"/>
    <mergeCell ref="D114:D124"/>
    <mergeCell ref="D8:D29"/>
    <mergeCell ref="D30:D59"/>
    <mergeCell ref="D60:D68"/>
    <mergeCell ref="D71:D73"/>
    <mergeCell ref="G71:M71"/>
    <mergeCell ref="G72:I72"/>
    <mergeCell ref="K72:M72"/>
    <mergeCell ref="D2:M2"/>
    <mergeCell ref="Q2:AE2"/>
    <mergeCell ref="D3:M3"/>
    <mergeCell ref="D5:D7"/>
    <mergeCell ref="G5:M5"/>
    <mergeCell ref="G6:I6"/>
    <mergeCell ref="K6:M6"/>
  </mergeCells>
  <pageMargins left="0.7" right="0.7" top="0.75" bottom="0.75" header="0.51180555555555551" footer="0.51180555555555551"/>
  <pageSetup paperSize="9" scale="79" firstPageNumber="0" orientation="portrait" r:id="rId1"/>
  <headerFooter alignWithMargins="0"/>
  <rowBreaks count="1" manualBreakCount="1">
    <brk id="69" max="16383" man="1"/>
  </rowBreaks>
  <colBreaks count="1" manualBreakCount="1">
    <brk id="13"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721AE-8872-4FAF-A3E1-B706706F48E1}">
  <dimension ref="A1:AG476"/>
  <sheetViews>
    <sheetView view="pageBreakPreview" zoomScaleNormal="115" zoomScaleSheetLayoutView="100" workbookViewId="0">
      <selection activeCell="C2" sqref="C2:L2"/>
    </sheetView>
  </sheetViews>
  <sheetFormatPr baseColWidth="10" defaultRowHeight="12.75"/>
  <cols>
    <col min="1" max="1" width="1.42578125" style="91" customWidth="1"/>
    <col min="2" max="2" width="7.5703125" style="62" customWidth="1"/>
    <col min="3" max="3" width="1.5703125" style="62" customWidth="1"/>
    <col min="4" max="4" width="63.7109375" style="62" customWidth="1"/>
    <col min="5" max="5" width="9.7109375" style="62" customWidth="1"/>
    <col min="6" max="6" width="1" style="62" customWidth="1"/>
    <col min="7" max="7" width="6.140625" style="62" customWidth="1"/>
    <col min="8" max="8" width="8.5703125" style="62" customWidth="1"/>
    <col min="9" max="9" width="9.28515625" style="62" customWidth="1"/>
    <col min="10" max="10" width="7.85546875" style="62" bestFit="1" customWidth="1"/>
    <col min="11" max="11" width="6.7109375" style="62" bestFit="1" customWidth="1"/>
    <col min="12" max="12" width="7" style="62" customWidth="1"/>
    <col min="13" max="14" width="11.42578125" style="62"/>
    <col min="15" max="15" width="4.7109375" style="62" customWidth="1"/>
    <col min="16" max="16" width="5" style="62" customWidth="1"/>
    <col min="17" max="17" width="2.28515625" style="62" customWidth="1"/>
    <col min="18" max="18" width="26" style="62" customWidth="1"/>
    <col min="19" max="19" width="8"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7" width="6.7109375" style="62" customWidth="1"/>
    <col min="28" max="28" width="1" style="62" customWidth="1"/>
    <col min="29" max="29" width="6.7109375" style="62" customWidth="1"/>
    <col min="30" max="30" width="1" style="62" customWidth="1"/>
    <col min="31" max="32" width="6.7109375" style="62" customWidth="1"/>
    <col min="33" max="16384" width="11.42578125" style="62"/>
  </cols>
  <sheetData>
    <row r="1" spans="1:33" ht="9" customHeight="1">
      <c r="E1" s="82"/>
      <c r="F1" s="82"/>
      <c r="G1" s="82"/>
      <c r="H1" s="82"/>
      <c r="I1" s="82"/>
      <c r="J1" s="82"/>
      <c r="K1" s="82"/>
      <c r="L1" s="82"/>
      <c r="M1" s="82"/>
      <c r="N1" s="82"/>
    </row>
    <row r="2" spans="1:33" ht="12.75" customHeight="1">
      <c r="C2" s="1552" t="s">
        <v>601</v>
      </c>
      <c r="D2" s="1552"/>
      <c r="E2" s="1552"/>
      <c r="F2" s="1552"/>
      <c r="G2" s="1552"/>
      <c r="H2" s="1552"/>
      <c r="I2" s="1552"/>
      <c r="J2" s="1552"/>
      <c r="K2" s="1552"/>
      <c r="L2" s="1552"/>
      <c r="M2" s="82"/>
      <c r="P2" s="1552"/>
      <c r="Q2" s="1552"/>
      <c r="R2" s="1552"/>
      <c r="S2" s="1552"/>
      <c r="T2" s="1552"/>
      <c r="U2" s="1552"/>
      <c r="V2" s="1552"/>
      <c r="W2" s="1552"/>
      <c r="X2" s="1552"/>
      <c r="Y2" s="1552"/>
      <c r="Z2" s="1552"/>
      <c r="AA2" s="1552"/>
      <c r="AB2" s="1552"/>
      <c r="AC2" s="1552"/>
      <c r="AD2" s="1552"/>
    </row>
    <row r="3" spans="1:33" ht="12.75" customHeight="1">
      <c r="A3" s="313"/>
      <c r="B3" s="1552" t="s">
        <v>55</v>
      </c>
      <c r="C3" s="1552"/>
      <c r="D3" s="1552"/>
      <c r="E3" s="1552"/>
      <c r="F3" s="1552"/>
      <c r="G3" s="1552"/>
      <c r="H3" s="1552"/>
      <c r="I3" s="1552"/>
      <c r="J3" s="1552"/>
      <c r="K3" s="1552"/>
      <c r="L3" s="1552"/>
      <c r="M3" s="82"/>
      <c r="N3" s="107"/>
      <c r="O3" s="107"/>
      <c r="P3" s="106"/>
      <c r="AF3" s="105"/>
      <c r="AG3" s="105"/>
    </row>
    <row r="4" spans="1:33" ht="3" customHeight="1">
      <c r="C4" s="98"/>
      <c r="D4" s="98"/>
      <c r="E4" s="98"/>
      <c r="F4" s="98"/>
      <c r="G4" s="936"/>
      <c r="H4" s="936"/>
      <c r="I4" s="314"/>
      <c r="J4" s="314"/>
      <c r="K4" s="314"/>
      <c r="L4" s="314"/>
      <c r="M4" s="82"/>
      <c r="P4" s="98"/>
    </row>
    <row r="5" spans="1:33" ht="9.75" customHeight="1">
      <c r="B5" s="1597" t="s">
        <v>32</v>
      </c>
      <c r="C5" s="310"/>
      <c r="D5" s="310"/>
      <c r="E5" s="852"/>
      <c r="F5" s="852"/>
      <c r="G5" s="852"/>
      <c r="H5" s="934"/>
      <c r="I5" s="933"/>
      <c r="J5" s="933"/>
      <c r="K5" s="933"/>
      <c r="L5" s="948"/>
    </row>
    <row r="6" spans="1:33" ht="11.25" customHeight="1">
      <c r="B6" s="1598"/>
      <c r="C6" s="171" t="s">
        <v>230</v>
      </c>
      <c r="D6" s="569"/>
      <c r="E6" s="305" t="s">
        <v>370</v>
      </c>
      <c r="F6" s="304"/>
      <c r="G6" s="1791" t="s">
        <v>366</v>
      </c>
      <c r="H6" s="1791"/>
      <c r="I6" s="1791"/>
      <c r="J6" s="1791"/>
      <c r="K6" s="1791"/>
      <c r="L6" s="1717"/>
    </row>
    <row r="7" spans="1:33" ht="22.5" customHeight="1">
      <c r="B7" s="1599"/>
      <c r="C7" s="567"/>
      <c r="D7" s="162"/>
      <c r="E7" s="947" t="s">
        <v>597</v>
      </c>
      <c r="F7" s="304"/>
      <c r="G7" s="930" t="s">
        <v>596</v>
      </c>
      <c r="H7" s="930" t="s">
        <v>595</v>
      </c>
      <c r="I7" s="931" t="s">
        <v>594</v>
      </c>
      <c r="J7" s="930" t="s">
        <v>593</v>
      </c>
      <c r="K7" s="930" t="s">
        <v>97</v>
      </c>
      <c r="L7" s="929" t="s">
        <v>6</v>
      </c>
    </row>
    <row r="8" spans="1:33">
      <c r="B8" s="1581">
        <v>1401</v>
      </c>
      <c r="C8" s="888" t="s">
        <v>12</v>
      </c>
      <c r="D8" s="171"/>
      <c r="E8" s="928">
        <f>SUM(E9,E12,E15,E18,E25,E28)</f>
        <v>103</v>
      </c>
      <c r="F8" s="912"/>
      <c r="G8" s="928">
        <f>SUM(G9,G12,G15,G18,G25,G28)</f>
        <v>43</v>
      </c>
      <c r="H8" s="928">
        <f>SUM(H9,H12,H15,H18,H25,H28)</f>
        <v>31</v>
      </c>
      <c r="I8" s="946">
        <f>SUM(I9,I12,I15,I18,I25,I28)</f>
        <v>16</v>
      </c>
      <c r="J8" s="928">
        <f>SUM(J9,J12,J15,J18,J25,J28)</f>
        <v>12</v>
      </c>
      <c r="K8" s="928">
        <f t="shared" ref="K8:K39" si="0">SUM(G8:J8)</f>
        <v>102</v>
      </c>
      <c r="L8" s="927">
        <f t="shared" ref="L8:L39" si="1">SUM(E8,K8)</f>
        <v>205</v>
      </c>
      <c r="M8" s="82"/>
    </row>
    <row r="9" spans="1:33" ht="12" customHeight="1">
      <c r="B9" s="1582"/>
      <c r="C9" s="513" t="s">
        <v>13</v>
      </c>
      <c r="D9" s="310"/>
      <c r="E9" s="655">
        <f>SUM(E10:E11)</f>
        <v>28</v>
      </c>
      <c r="F9" s="655"/>
      <c r="G9" s="655">
        <f>SUM(G10:G11)</f>
        <v>6</v>
      </c>
      <c r="H9" s="655">
        <f>SUM(H10:H11)</f>
        <v>0</v>
      </c>
      <c r="I9" s="655">
        <f>SUM(I10:I11)</f>
        <v>13</v>
      </c>
      <c r="J9" s="655">
        <f>SUM(J10:J11)</f>
        <v>6</v>
      </c>
      <c r="K9" s="908">
        <f t="shared" si="0"/>
        <v>25</v>
      </c>
      <c r="L9" s="945">
        <f t="shared" si="1"/>
        <v>53</v>
      </c>
      <c r="M9" s="82"/>
      <c r="N9" s="82"/>
    </row>
    <row r="10" spans="1:33" ht="12" customHeight="1">
      <c r="B10" s="1578"/>
      <c r="C10" s="479"/>
      <c r="D10" s="320" t="s">
        <v>249</v>
      </c>
      <c r="E10" s="900">
        <v>28</v>
      </c>
      <c r="F10" s="900"/>
      <c r="G10" s="900">
        <v>6</v>
      </c>
      <c r="H10" s="900">
        <v>0</v>
      </c>
      <c r="I10" s="900">
        <v>13</v>
      </c>
      <c r="J10" s="900">
        <v>6</v>
      </c>
      <c r="K10" s="899">
        <f t="shared" si="0"/>
        <v>25</v>
      </c>
      <c r="L10" s="646">
        <f t="shared" si="1"/>
        <v>53</v>
      </c>
      <c r="M10" s="82"/>
      <c r="N10" s="82"/>
    </row>
    <row r="11" spans="1:33" ht="12" customHeight="1">
      <c r="B11" s="1582"/>
      <c r="C11" s="479"/>
      <c r="D11" s="320" t="s">
        <v>600</v>
      </c>
      <c r="E11" s="900">
        <v>0</v>
      </c>
      <c r="F11" s="900"/>
      <c r="G11" s="900">
        <v>0</v>
      </c>
      <c r="H11" s="900">
        <v>0</v>
      </c>
      <c r="I11" s="900">
        <v>0</v>
      </c>
      <c r="J11" s="900">
        <v>0</v>
      </c>
      <c r="K11" s="899">
        <f t="shared" si="0"/>
        <v>0</v>
      </c>
      <c r="L11" s="646">
        <f t="shared" si="1"/>
        <v>0</v>
      </c>
      <c r="M11" s="82"/>
      <c r="N11" s="82"/>
    </row>
    <row r="12" spans="1:33" ht="12" customHeight="1">
      <c r="B12" s="1582"/>
      <c r="C12" s="484" t="s">
        <v>14</v>
      </c>
      <c r="D12" s="364"/>
      <c r="E12" s="903">
        <f>SUM(E13:E14)</f>
        <v>62</v>
      </c>
      <c r="F12" s="903"/>
      <c r="G12" s="903">
        <f>SUM(G13:G14)</f>
        <v>0</v>
      </c>
      <c r="H12" s="903">
        <f>SUM(H13:H14)</f>
        <v>5</v>
      </c>
      <c r="I12" s="903">
        <f>SUM(I13:I14)</f>
        <v>0</v>
      </c>
      <c r="J12" s="903">
        <f>SUM(J13:J14)</f>
        <v>4</v>
      </c>
      <c r="K12" s="908">
        <f t="shared" si="0"/>
        <v>9</v>
      </c>
      <c r="L12" s="945">
        <f t="shared" si="1"/>
        <v>71</v>
      </c>
      <c r="M12" s="82"/>
      <c r="N12" s="82"/>
    </row>
    <row r="13" spans="1:33" ht="12" customHeight="1">
      <c r="B13" s="1582"/>
      <c r="C13" s="479"/>
      <c r="D13" s="320" t="s">
        <v>259</v>
      </c>
      <c r="E13" s="900">
        <v>45</v>
      </c>
      <c r="F13" s="900"/>
      <c r="G13" s="900">
        <v>0</v>
      </c>
      <c r="H13" s="900">
        <v>5</v>
      </c>
      <c r="I13" s="900">
        <v>0</v>
      </c>
      <c r="J13" s="900">
        <v>4</v>
      </c>
      <c r="K13" s="899">
        <f t="shared" si="0"/>
        <v>9</v>
      </c>
      <c r="L13" s="646">
        <f t="shared" si="1"/>
        <v>54</v>
      </c>
      <c r="M13" s="82"/>
      <c r="N13" s="82"/>
    </row>
    <row r="14" spans="1:33" ht="12" customHeight="1">
      <c r="B14" s="1582"/>
      <c r="C14" s="479"/>
      <c r="D14" s="320" t="s">
        <v>258</v>
      </c>
      <c r="E14" s="900">
        <v>17</v>
      </c>
      <c r="F14" s="900"/>
      <c r="G14" s="900">
        <v>0</v>
      </c>
      <c r="H14" s="900">
        <v>0</v>
      </c>
      <c r="I14" s="900">
        <v>0</v>
      </c>
      <c r="J14" s="900">
        <v>0</v>
      </c>
      <c r="K14" s="899">
        <f t="shared" si="0"/>
        <v>0</v>
      </c>
      <c r="L14" s="646">
        <f t="shared" si="1"/>
        <v>17</v>
      </c>
      <c r="M14" s="82"/>
      <c r="N14" s="82"/>
    </row>
    <row r="15" spans="1:33" ht="12" customHeight="1">
      <c r="B15" s="1582"/>
      <c r="C15" s="484" t="s">
        <v>15</v>
      </c>
      <c r="D15" s="364"/>
      <c r="E15" s="918">
        <f>SUM(E16:E17)</f>
        <v>10</v>
      </c>
      <c r="F15" s="918"/>
      <c r="G15" s="918">
        <f>SUM(G16:G17)</f>
        <v>36</v>
      </c>
      <c r="H15" s="918">
        <f>SUM(H16:H17)</f>
        <v>12</v>
      </c>
      <c r="I15" s="918">
        <f>SUM(I16:I17)</f>
        <v>3</v>
      </c>
      <c r="J15" s="918">
        <f>SUM(J16:J17)</f>
        <v>2</v>
      </c>
      <c r="K15" s="908">
        <f t="shared" si="0"/>
        <v>53</v>
      </c>
      <c r="L15" s="945">
        <f t="shared" si="1"/>
        <v>63</v>
      </c>
      <c r="M15" s="82"/>
      <c r="N15" s="82"/>
    </row>
    <row r="16" spans="1:33" ht="12" customHeight="1">
      <c r="B16" s="1582"/>
      <c r="C16" s="484"/>
      <c r="D16" s="320" t="s">
        <v>315</v>
      </c>
      <c r="E16" s="921">
        <v>0</v>
      </c>
      <c r="F16" s="921"/>
      <c r="G16" s="921">
        <v>0</v>
      </c>
      <c r="H16" s="907">
        <v>0</v>
      </c>
      <c r="I16" s="921">
        <v>0</v>
      </c>
      <c r="J16" s="921">
        <v>0</v>
      </c>
      <c r="K16" s="899">
        <f t="shared" si="0"/>
        <v>0</v>
      </c>
      <c r="L16" s="646">
        <f t="shared" si="1"/>
        <v>0</v>
      </c>
      <c r="M16" s="82"/>
      <c r="N16" s="82"/>
    </row>
    <row r="17" spans="2:14" ht="12" customHeight="1">
      <c r="B17" s="1582"/>
      <c r="C17" s="484"/>
      <c r="D17" s="320" t="s">
        <v>599</v>
      </c>
      <c r="E17" s="900">
        <v>10</v>
      </c>
      <c r="F17" s="900"/>
      <c r="G17" s="900">
        <v>36</v>
      </c>
      <c r="H17" s="917">
        <v>12</v>
      </c>
      <c r="I17" s="900">
        <v>3</v>
      </c>
      <c r="J17" s="900">
        <v>2</v>
      </c>
      <c r="K17" s="899">
        <f t="shared" si="0"/>
        <v>53</v>
      </c>
      <c r="L17" s="646">
        <f t="shared" si="1"/>
        <v>63</v>
      </c>
      <c r="M17" s="82"/>
      <c r="N17" s="82"/>
    </row>
    <row r="18" spans="2:14" ht="12" customHeight="1">
      <c r="B18" s="1582"/>
      <c r="C18" s="512" t="s">
        <v>36</v>
      </c>
      <c r="D18" s="364"/>
      <c r="E18" s="918">
        <f>SUM(E19:E24)</f>
        <v>0</v>
      </c>
      <c r="F18" s="918"/>
      <c r="G18" s="918">
        <f>SUM(G19:G24)</f>
        <v>0</v>
      </c>
      <c r="H18" s="918">
        <f>SUM(H19:H24)</f>
        <v>0</v>
      </c>
      <c r="I18" s="918">
        <f>SUM(I19:I24)</f>
        <v>0</v>
      </c>
      <c r="J18" s="918">
        <f>SUM(J19:J24)</f>
        <v>0</v>
      </c>
      <c r="K18" s="908">
        <f t="shared" si="0"/>
        <v>0</v>
      </c>
      <c r="L18" s="945">
        <f t="shared" si="1"/>
        <v>0</v>
      </c>
      <c r="M18" s="82"/>
      <c r="N18" s="82"/>
    </row>
    <row r="19" spans="2:14" ht="12" customHeight="1">
      <c r="B19" s="1582"/>
      <c r="C19" s="479"/>
      <c r="D19" s="320" t="s">
        <v>250</v>
      </c>
      <c r="E19" s="917">
        <v>0</v>
      </c>
      <c r="F19" s="917"/>
      <c r="G19" s="917">
        <v>0</v>
      </c>
      <c r="H19" s="917">
        <v>0</v>
      </c>
      <c r="I19" s="917">
        <v>0</v>
      </c>
      <c r="J19" s="917">
        <v>0</v>
      </c>
      <c r="K19" s="899">
        <f t="shared" si="0"/>
        <v>0</v>
      </c>
      <c r="L19" s="646">
        <f t="shared" si="1"/>
        <v>0</v>
      </c>
      <c r="M19" s="82"/>
      <c r="N19" s="82"/>
    </row>
    <row r="20" spans="2:14" ht="12" customHeight="1">
      <c r="B20" s="1582"/>
      <c r="C20" s="479"/>
      <c r="D20" s="320" t="s">
        <v>255</v>
      </c>
      <c r="E20" s="917">
        <v>0</v>
      </c>
      <c r="F20" s="917"/>
      <c r="G20" s="917">
        <v>0</v>
      </c>
      <c r="H20" s="917">
        <v>0</v>
      </c>
      <c r="I20" s="917">
        <v>0</v>
      </c>
      <c r="J20" s="917">
        <v>0</v>
      </c>
      <c r="K20" s="899">
        <f t="shared" si="0"/>
        <v>0</v>
      </c>
      <c r="L20" s="646">
        <f t="shared" si="1"/>
        <v>0</v>
      </c>
      <c r="M20" s="82"/>
      <c r="N20" s="82"/>
    </row>
    <row r="21" spans="2:14" ht="12" customHeight="1">
      <c r="B21" s="1582"/>
      <c r="C21" s="479"/>
      <c r="D21" s="320" t="s">
        <v>265</v>
      </c>
      <c r="E21" s="917">
        <v>0</v>
      </c>
      <c r="F21" s="917"/>
      <c r="G21" s="917">
        <v>0</v>
      </c>
      <c r="H21" s="917">
        <v>0</v>
      </c>
      <c r="I21" s="917">
        <v>0</v>
      </c>
      <c r="J21" s="917">
        <v>0</v>
      </c>
      <c r="K21" s="899">
        <f t="shared" si="0"/>
        <v>0</v>
      </c>
      <c r="L21" s="646">
        <f t="shared" si="1"/>
        <v>0</v>
      </c>
      <c r="M21" s="82"/>
      <c r="N21" s="82"/>
    </row>
    <row r="22" spans="2:14" ht="12" customHeight="1">
      <c r="B22" s="1582"/>
      <c r="C22" s="479"/>
      <c r="D22" s="320" t="s">
        <v>253</v>
      </c>
      <c r="E22" s="917">
        <v>0</v>
      </c>
      <c r="F22" s="917"/>
      <c r="G22" s="917">
        <v>0</v>
      </c>
      <c r="H22" s="917">
        <v>0</v>
      </c>
      <c r="I22" s="917">
        <v>0</v>
      </c>
      <c r="J22" s="917">
        <v>0</v>
      </c>
      <c r="K22" s="899">
        <f t="shared" si="0"/>
        <v>0</v>
      </c>
      <c r="L22" s="646">
        <f t="shared" si="1"/>
        <v>0</v>
      </c>
      <c r="M22" s="82"/>
      <c r="N22" s="82"/>
    </row>
    <row r="23" spans="2:14" ht="12" customHeight="1">
      <c r="B23" s="1582"/>
      <c r="C23" s="479"/>
      <c r="D23" s="320" t="s">
        <v>252</v>
      </c>
      <c r="E23" s="917">
        <v>0</v>
      </c>
      <c r="F23" s="917"/>
      <c r="G23" s="917">
        <v>0</v>
      </c>
      <c r="H23" s="917">
        <v>0</v>
      </c>
      <c r="I23" s="917">
        <v>0</v>
      </c>
      <c r="J23" s="917">
        <v>0</v>
      </c>
      <c r="K23" s="899">
        <f t="shared" si="0"/>
        <v>0</v>
      </c>
      <c r="L23" s="646">
        <f t="shared" si="1"/>
        <v>0</v>
      </c>
      <c r="M23" s="82"/>
      <c r="N23" s="82"/>
    </row>
    <row r="24" spans="2:14" ht="12" customHeight="1">
      <c r="B24" s="1582"/>
      <c r="C24" s="479"/>
      <c r="D24" s="320" t="s">
        <v>598</v>
      </c>
      <c r="E24" s="917">
        <v>0</v>
      </c>
      <c r="F24" s="917"/>
      <c r="G24" s="917">
        <v>0</v>
      </c>
      <c r="H24" s="917">
        <v>0</v>
      </c>
      <c r="I24" s="917">
        <v>0</v>
      </c>
      <c r="J24" s="917">
        <v>0</v>
      </c>
      <c r="K24" s="899">
        <f t="shared" si="0"/>
        <v>0</v>
      </c>
      <c r="L24" s="646">
        <f t="shared" si="1"/>
        <v>0</v>
      </c>
      <c r="M24" s="82"/>
      <c r="N24" s="82"/>
    </row>
    <row r="25" spans="2:14" ht="12" customHeight="1">
      <c r="B25" s="1582"/>
      <c r="C25" s="512" t="s">
        <v>37</v>
      </c>
      <c r="D25" s="364"/>
      <c r="E25" s="903">
        <f>SUM(E26:E27)</f>
        <v>0</v>
      </c>
      <c r="F25" s="903"/>
      <c r="G25" s="903">
        <f>SUM(G26:G27)</f>
        <v>0</v>
      </c>
      <c r="H25" s="903">
        <f>SUM(H26:H27)</f>
        <v>0</v>
      </c>
      <c r="I25" s="903">
        <f>SUM(I26:I27)</f>
        <v>0</v>
      </c>
      <c r="J25" s="903">
        <f>SUM(J26:J27)</f>
        <v>0</v>
      </c>
      <c r="K25" s="899">
        <f t="shared" si="0"/>
        <v>0</v>
      </c>
      <c r="L25" s="646">
        <f t="shared" si="1"/>
        <v>0</v>
      </c>
      <c r="M25" s="82"/>
      <c r="N25" s="82"/>
    </row>
    <row r="26" spans="2:14" ht="12" customHeight="1">
      <c r="B26" s="1582"/>
      <c r="C26" s="479"/>
      <c r="D26" s="66" t="s">
        <v>250</v>
      </c>
      <c r="E26" s="917">
        <v>0</v>
      </c>
      <c r="F26" s="917"/>
      <c r="G26" s="917">
        <v>0</v>
      </c>
      <c r="H26" s="917">
        <v>0</v>
      </c>
      <c r="I26" s="917">
        <v>0</v>
      </c>
      <c r="J26" s="917">
        <v>0</v>
      </c>
      <c r="K26" s="899">
        <f t="shared" si="0"/>
        <v>0</v>
      </c>
      <c r="L26" s="646">
        <f t="shared" si="1"/>
        <v>0</v>
      </c>
      <c r="M26" s="82"/>
      <c r="N26" s="82"/>
    </row>
    <row r="27" spans="2:14" ht="12" customHeight="1">
      <c r="B27" s="1582"/>
      <c r="C27" s="479"/>
      <c r="D27" s="66" t="s">
        <v>249</v>
      </c>
      <c r="E27" s="917">
        <v>0</v>
      </c>
      <c r="F27" s="917"/>
      <c r="G27" s="917">
        <v>0</v>
      </c>
      <c r="H27" s="917">
        <v>0</v>
      </c>
      <c r="I27" s="917">
        <v>0</v>
      </c>
      <c r="J27" s="917">
        <v>0</v>
      </c>
      <c r="K27" s="899">
        <f t="shared" si="0"/>
        <v>0</v>
      </c>
      <c r="L27" s="646">
        <f t="shared" si="1"/>
        <v>0</v>
      </c>
      <c r="M27" s="82"/>
      <c r="N27" s="82"/>
    </row>
    <row r="28" spans="2:14" ht="12" customHeight="1">
      <c r="B28" s="1582"/>
      <c r="C28" s="484" t="s">
        <v>72</v>
      </c>
      <c r="D28" s="66"/>
      <c r="E28" s="918">
        <f>SUM(E29)</f>
        <v>3</v>
      </c>
      <c r="F28" s="918"/>
      <c r="G28" s="918">
        <f>SUM(G29)</f>
        <v>1</v>
      </c>
      <c r="H28" s="918">
        <f>SUM(H29)</f>
        <v>14</v>
      </c>
      <c r="I28" s="918">
        <f>SUM(I29)</f>
        <v>0</v>
      </c>
      <c r="J28" s="918">
        <f>SUM(J29)</f>
        <v>0</v>
      </c>
      <c r="K28" s="908">
        <f t="shared" si="0"/>
        <v>15</v>
      </c>
      <c r="L28" s="945">
        <f t="shared" si="1"/>
        <v>18</v>
      </c>
      <c r="M28" s="82"/>
      <c r="N28" s="82"/>
    </row>
    <row r="29" spans="2:14" ht="12" customHeight="1">
      <c r="B29" s="1582"/>
      <c r="C29" s="479"/>
      <c r="D29" s="66" t="s">
        <v>248</v>
      </c>
      <c r="E29" s="900">
        <v>3</v>
      </c>
      <c r="F29" s="900"/>
      <c r="G29" s="900">
        <v>1</v>
      </c>
      <c r="H29" s="900">
        <v>14</v>
      </c>
      <c r="I29" s="900">
        <v>0</v>
      </c>
      <c r="J29" s="900">
        <v>0</v>
      </c>
      <c r="K29" s="899">
        <f t="shared" si="0"/>
        <v>15</v>
      </c>
      <c r="L29" s="646">
        <f t="shared" si="1"/>
        <v>18</v>
      </c>
      <c r="M29" s="82"/>
      <c r="N29" s="82"/>
    </row>
    <row r="30" spans="2:14">
      <c r="B30" s="1581">
        <v>1402</v>
      </c>
      <c r="C30" s="139" t="s">
        <v>16</v>
      </c>
      <c r="D30" s="78"/>
      <c r="E30" s="924">
        <f>SUM(E31+E36+E39+E44+E47+E51+E54+E57)</f>
        <v>203</v>
      </c>
      <c r="F30" s="924"/>
      <c r="G30" s="924">
        <f>SUM(G31+G36+G39+G44+G47+G51+G54+G57)</f>
        <v>281</v>
      </c>
      <c r="H30" s="924">
        <f>SUM(H31+H36+H39+H44+H47+H51+H54+H57)</f>
        <v>64</v>
      </c>
      <c r="I30" s="924">
        <f>SUM(I31+I36+I39+I44+I47+I51+I54+I57)</f>
        <v>4</v>
      </c>
      <c r="J30" s="924">
        <f>SUM(J31+J36+J39+J44+J47+J51+J54+J57)</f>
        <v>15</v>
      </c>
      <c r="K30" s="924">
        <f t="shared" si="0"/>
        <v>364</v>
      </c>
      <c r="L30" s="944">
        <f t="shared" si="1"/>
        <v>567</v>
      </c>
      <c r="M30" s="82"/>
      <c r="N30" s="82"/>
    </row>
    <row r="31" spans="2:14" ht="12" customHeight="1">
      <c r="B31" s="1582"/>
      <c r="C31" s="484" t="s">
        <v>96</v>
      </c>
      <c r="D31" s="66"/>
      <c r="E31" s="918">
        <f>SUM(E32:E35)</f>
        <v>99</v>
      </c>
      <c r="F31" s="918"/>
      <c r="G31" s="943">
        <f>SUM(G32:G35)</f>
        <v>200</v>
      </c>
      <c r="H31" s="903">
        <f>SUM(H32:H35)</f>
        <v>38</v>
      </c>
      <c r="I31" s="918">
        <f>SUM(I32:I35)</f>
        <v>2</v>
      </c>
      <c r="J31" s="918">
        <f>SUM(J32:J35)</f>
        <v>4</v>
      </c>
      <c r="K31" s="939">
        <f t="shared" si="0"/>
        <v>244</v>
      </c>
      <c r="L31" s="942">
        <f t="shared" si="1"/>
        <v>343</v>
      </c>
      <c r="M31" s="82"/>
      <c r="N31" s="82"/>
    </row>
    <row r="32" spans="2:14" ht="12" customHeight="1">
      <c r="B32" s="1582"/>
      <c r="C32" s="479"/>
      <c r="D32" s="66" t="s">
        <v>240</v>
      </c>
      <c r="E32" s="917">
        <v>51</v>
      </c>
      <c r="F32" s="917"/>
      <c r="G32" s="917">
        <v>75</v>
      </c>
      <c r="H32" s="900">
        <v>8</v>
      </c>
      <c r="I32" s="917">
        <v>1</v>
      </c>
      <c r="J32" s="917">
        <v>3</v>
      </c>
      <c r="K32" s="899">
        <f t="shared" si="0"/>
        <v>87</v>
      </c>
      <c r="L32" s="941">
        <f t="shared" si="1"/>
        <v>138</v>
      </c>
      <c r="M32" s="82"/>
      <c r="N32" s="82"/>
    </row>
    <row r="33" spans="2:14" ht="12" customHeight="1">
      <c r="B33" s="1582"/>
      <c r="C33" s="479"/>
      <c r="D33" s="66" t="s">
        <v>239</v>
      </c>
      <c r="E33" s="917">
        <v>17</v>
      </c>
      <c r="F33" s="917"/>
      <c r="G33" s="917">
        <v>57</v>
      </c>
      <c r="H33" s="900">
        <v>16</v>
      </c>
      <c r="I33" s="917">
        <v>0</v>
      </c>
      <c r="J33" s="917">
        <v>0</v>
      </c>
      <c r="K33" s="899">
        <f t="shared" si="0"/>
        <v>73</v>
      </c>
      <c r="L33" s="941">
        <f t="shared" si="1"/>
        <v>90</v>
      </c>
      <c r="M33" s="82"/>
      <c r="N33" s="82"/>
    </row>
    <row r="34" spans="2:14" ht="12" customHeight="1">
      <c r="B34" s="1582"/>
      <c r="C34" s="479"/>
      <c r="D34" s="66" t="s">
        <v>247</v>
      </c>
      <c r="E34" s="900">
        <v>20</v>
      </c>
      <c r="F34" s="900"/>
      <c r="G34" s="907">
        <v>58</v>
      </c>
      <c r="H34" s="907">
        <v>13</v>
      </c>
      <c r="I34" s="907">
        <v>1</v>
      </c>
      <c r="J34" s="907">
        <v>1</v>
      </c>
      <c r="K34" s="899">
        <f t="shared" si="0"/>
        <v>73</v>
      </c>
      <c r="L34" s="646">
        <f t="shared" si="1"/>
        <v>93</v>
      </c>
      <c r="M34" s="82"/>
      <c r="N34" s="82"/>
    </row>
    <row r="35" spans="2:14" ht="12" customHeight="1">
      <c r="B35" s="1582"/>
      <c r="C35" s="479"/>
      <c r="D35" s="66" t="s">
        <v>245</v>
      </c>
      <c r="E35" s="900">
        <v>11</v>
      </c>
      <c r="F35" s="900"/>
      <c r="G35" s="907">
        <v>10</v>
      </c>
      <c r="H35" s="907">
        <v>1</v>
      </c>
      <c r="I35" s="907">
        <v>0</v>
      </c>
      <c r="J35" s="907">
        <v>0</v>
      </c>
      <c r="K35" s="899">
        <f t="shared" si="0"/>
        <v>11</v>
      </c>
      <c r="L35" s="646">
        <f t="shared" si="1"/>
        <v>22</v>
      </c>
      <c r="M35" s="82"/>
      <c r="N35" s="82"/>
    </row>
    <row r="36" spans="2:14" ht="12" customHeight="1">
      <c r="B36" s="1582"/>
      <c r="C36" s="484" t="s">
        <v>116</v>
      </c>
      <c r="D36" s="364"/>
      <c r="E36" s="903">
        <f>SUM(E37:E38)</f>
        <v>26</v>
      </c>
      <c r="F36" s="903"/>
      <c r="G36" s="903">
        <f>SUM(G37:G38)</f>
        <v>9</v>
      </c>
      <c r="H36" s="903">
        <f>SUM(H37:H38)</f>
        <v>12</v>
      </c>
      <c r="I36" s="903">
        <f>SUM(I37:I38)</f>
        <v>0</v>
      </c>
      <c r="J36" s="903">
        <f>SUM(J37:J38)</f>
        <v>1</v>
      </c>
      <c r="K36" s="939">
        <f t="shared" si="0"/>
        <v>22</v>
      </c>
      <c r="L36" s="663">
        <f t="shared" si="1"/>
        <v>48</v>
      </c>
      <c r="M36" s="82"/>
      <c r="N36" s="82"/>
    </row>
    <row r="37" spans="2:14" ht="12" customHeight="1">
      <c r="B37" s="1582"/>
      <c r="C37" s="479"/>
      <c r="D37" s="66" t="s">
        <v>239</v>
      </c>
      <c r="E37" s="917">
        <v>18</v>
      </c>
      <c r="F37" s="917"/>
      <c r="G37" s="917">
        <v>8</v>
      </c>
      <c r="H37" s="900">
        <v>12</v>
      </c>
      <c r="I37" s="917">
        <v>0</v>
      </c>
      <c r="J37" s="917">
        <v>1</v>
      </c>
      <c r="K37" s="899">
        <f t="shared" si="0"/>
        <v>21</v>
      </c>
      <c r="L37" s="646">
        <f t="shared" si="1"/>
        <v>39</v>
      </c>
      <c r="M37" s="82"/>
      <c r="N37" s="82"/>
    </row>
    <row r="38" spans="2:14" ht="12" customHeight="1">
      <c r="B38" s="1582"/>
      <c r="C38" s="479"/>
      <c r="D38" s="66" t="s">
        <v>245</v>
      </c>
      <c r="E38" s="917">
        <v>8</v>
      </c>
      <c r="F38" s="917"/>
      <c r="G38" s="917">
        <v>1</v>
      </c>
      <c r="H38" s="900">
        <v>0</v>
      </c>
      <c r="I38" s="917">
        <v>0</v>
      </c>
      <c r="J38" s="917">
        <v>0</v>
      </c>
      <c r="K38" s="899">
        <f t="shared" si="0"/>
        <v>1</v>
      </c>
      <c r="L38" s="646">
        <f t="shared" si="1"/>
        <v>9</v>
      </c>
      <c r="M38" s="82"/>
      <c r="N38" s="82"/>
    </row>
    <row r="39" spans="2:14" ht="12" customHeight="1">
      <c r="B39" s="1582"/>
      <c r="C39" s="484" t="s">
        <v>70</v>
      </c>
      <c r="D39" s="66"/>
      <c r="E39" s="903">
        <f>SUM(E40:E43)</f>
        <v>65</v>
      </c>
      <c r="F39" s="903"/>
      <c r="G39" s="903">
        <f>SUM(G40:G43)</f>
        <v>43</v>
      </c>
      <c r="H39" s="903">
        <f>SUM(H40:H43)</f>
        <v>7</v>
      </c>
      <c r="I39" s="903">
        <f>SUM(I40:I43)</f>
        <v>0</v>
      </c>
      <c r="J39" s="903">
        <f>SUM(J40:J43)</f>
        <v>7</v>
      </c>
      <c r="K39" s="939">
        <f t="shared" si="0"/>
        <v>57</v>
      </c>
      <c r="L39" s="663">
        <f t="shared" si="1"/>
        <v>122</v>
      </c>
      <c r="M39" s="82"/>
      <c r="N39" s="82"/>
    </row>
    <row r="40" spans="2:14" ht="12" customHeight="1">
      <c r="B40" s="1582"/>
      <c r="C40" s="479"/>
      <c r="D40" s="66" t="s">
        <v>240</v>
      </c>
      <c r="E40" s="900">
        <v>32</v>
      </c>
      <c r="F40" s="900"/>
      <c r="G40" s="900">
        <v>16</v>
      </c>
      <c r="H40" s="900">
        <v>3</v>
      </c>
      <c r="I40" s="900">
        <v>0</v>
      </c>
      <c r="J40" s="900">
        <v>1</v>
      </c>
      <c r="K40" s="899">
        <f t="shared" ref="K40:K66" si="2">SUM(G40:J40)</f>
        <v>20</v>
      </c>
      <c r="L40" s="646">
        <f t="shared" ref="L40:L66" si="3">SUM(E40,K40)</f>
        <v>52</v>
      </c>
      <c r="M40" s="82"/>
      <c r="N40" s="82"/>
    </row>
    <row r="41" spans="2:14" ht="12" customHeight="1">
      <c r="B41" s="1582"/>
      <c r="C41" s="479"/>
      <c r="D41" s="66" t="s">
        <v>244</v>
      </c>
      <c r="E41" s="900">
        <v>4</v>
      </c>
      <c r="F41" s="900"/>
      <c r="G41" s="900">
        <v>3</v>
      </c>
      <c r="H41" s="900">
        <v>0</v>
      </c>
      <c r="I41" s="900">
        <v>0</v>
      </c>
      <c r="J41" s="900">
        <v>0</v>
      </c>
      <c r="K41" s="899">
        <f t="shared" si="2"/>
        <v>3</v>
      </c>
      <c r="L41" s="646">
        <f t="shared" si="3"/>
        <v>7</v>
      </c>
      <c r="M41" s="82"/>
      <c r="N41" s="82"/>
    </row>
    <row r="42" spans="2:14" ht="12" customHeight="1">
      <c r="B42" s="1582"/>
      <c r="C42" s="479"/>
      <c r="D42" s="66" t="s">
        <v>243</v>
      </c>
      <c r="E42" s="917">
        <v>7</v>
      </c>
      <c r="F42" s="917"/>
      <c r="G42" s="917">
        <v>6</v>
      </c>
      <c r="H42" s="900">
        <v>1</v>
      </c>
      <c r="I42" s="917">
        <v>0</v>
      </c>
      <c r="J42" s="917">
        <v>0</v>
      </c>
      <c r="K42" s="899">
        <f t="shared" si="2"/>
        <v>7</v>
      </c>
      <c r="L42" s="646">
        <f t="shared" si="3"/>
        <v>14</v>
      </c>
      <c r="M42" s="82"/>
      <c r="N42" s="82"/>
    </row>
    <row r="43" spans="2:14" ht="12" customHeight="1">
      <c r="B43" s="1582"/>
      <c r="C43" s="479"/>
      <c r="D43" s="66" t="s">
        <v>238</v>
      </c>
      <c r="E43" s="917">
        <v>22</v>
      </c>
      <c r="F43" s="917"/>
      <c r="G43" s="917">
        <v>18</v>
      </c>
      <c r="H43" s="900">
        <v>3</v>
      </c>
      <c r="I43" s="900">
        <v>0</v>
      </c>
      <c r="J43" s="900">
        <v>6</v>
      </c>
      <c r="K43" s="899">
        <f t="shared" si="2"/>
        <v>27</v>
      </c>
      <c r="L43" s="646">
        <f t="shared" si="3"/>
        <v>49</v>
      </c>
      <c r="M43" s="82"/>
      <c r="N43" s="82"/>
    </row>
    <row r="44" spans="2:14" ht="12" customHeight="1">
      <c r="B44" s="1582"/>
      <c r="C44" s="484" t="s">
        <v>129</v>
      </c>
      <c r="D44" s="66"/>
      <c r="E44" s="918">
        <f>SUM(E45:E46)</f>
        <v>4</v>
      </c>
      <c r="F44" s="918"/>
      <c r="G44" s="918">
        <f>SUM(G45:G46)</f>
        <v>19</v>
      </c>
      <c r="H44" s="903">
        <f>SUM(H45:H46)</f>
        <v>7</v>
      </c>
      <c r="I44" s="903">
        <f>SUM(I45:I46)</f>
        <v>2</v>
      </c>
      <c r="J44" s="903">
        <f>SUM(J45:J46)</f>
        <v>1</v>
      </c>
      <c r="K44" s="939">
        <f t="shared" si="2"/>
        <v>29</v>
      </c>
      <c r="L44" s="663">
        <f t="shared" si="3"/>
        <v>33</v>
      </c>
      <c r="M44" s="82"/>
      <c r="N44" s="82"/>
    </row>
    <row r="45" spans="2:14" ht="12" customHeight="1">
      <c r="B45" s="1582"/>
      <c r="C45" s="479"/>
      <c r="D45" s="320" t="s">
        <v>240</v>
      </c>
      <c r="E45" s="917">
        <v>4</v>
      </c>
      <c r="F45" s="917"/>
      <c r="G45" s="917">
        <v>18</v>
      </c>
      <c r="H45" s="900">
        <v>0</v>
      </c>
      <c r="I45" s="917">
        <v>0</v>
      </c>
      <c r="J45" s="917">
        <v>0</v>
      </c>
      <c r="K45" s="899">
        <f t="shared" si="2"/>
        <v>18</v>
      </c>
      <c r="L45" s="646">
        <f t="shared" si="3"/>
        <v>22</v>
      </c>
      <c r="M45" s="82"/>
      <c r="N45" s="82"/>
    </row>
    <row r="46" spans="2:14" ht="12" customHeight="1">
      <c r="B46" s="1582"/>
      <c r="C46" s="479"/>
      <c r="D46" s="320" t="s">
        <v>239</v>
      </c>
      <c r="E46" s="900">
        <v>0</v>
      </c>
      <c r="F46" s="900"/>
      <c r="G46" s="900">
        <v>1</v>
      </c>
      <c r="H46" s="900">
        <v>7</v>
      </c>
      <c r="I46" s="900">
        <v>2</v>
      </c>
      <c r="J46" s="900">
        <v>1</v>
      </c>
      <c r="K46" s="899">
        <f t="shared" si="2"/>
        <v>11</v>
      </c>
      <c r="L46" s="646">
        <f t="shared" si="3"/>
        <v>11</v>
      </c>
      <c r="M46" s="82"/>
      <c r="N46" s="82"/>
    </row>
    <row r="47" spans="2:14" ht="12" customHeight="1">
      <c r="B47" s="1582"/>
      <c r="C47" s="484" t="s">
        <v>128</v>
      </c>
      <c r="D47" s="66"/>
      <c r="E47" s="903">
        <f>SUM(E48:E50)</f>
        <v>0</v>
      </c>
      <c r="F47" s="903"/>
      <c r="G47" s="903">
        <f>SUM(G48:G50)</f>
        <v>0</v>
      </c>
      <c r="H47" s="903">
        <f>SUM(H48:H50)</f>
        <v>0</v>
      </c>
      <c r="I47" s="903">
        <f>SUM(I48:I50)</f>
        <v>0</v>
      </c>
      <c r="J47" s="903">
        <f>SUM(J48:J50)</f>
        <v>0</v>
      </c>
      <c r="K47" s="939">
        <f t="shared" si="2"/>
        <v>0</v>
      </c>
      <c r="L47" s="663">
        <f t="shared" si="3"/>
        <v>0</v>
      </c>
      <c r="M47" s="82"/>
      <c r="N47" s="82"/>
    </row>
    <row r="48" spans="2:14" ht="12" customHeight="1">
      <c r="B48" s="1582"/>
      <c r="C48" s="479"/>
      <c r="D48" s="66" t="s">
        <v>240</v>
      </c>
      <c r="E48" s="917">
        <v>0</v>
      </c>
      <c r="F48" s="917"/>
      <c r="G48" s="917">
        <v>0</v>
      </c>
      <c r="H48" s="900">
        <v>0</v>
      </c>
      <c r="I48" s="917">
        <v>0</v>
      </c>
      <c r="J48" s="917">
        <v>0</v>
      </c>
      <c r="K48" s="899">
        <f t="shared" si="2"/>
        <v>0</v>
      </c>
      <c r="L48" s="646">
        <f t="shared" si="3"/>
        <v>0</v>
      </c>
      <c r="M48" s="82"/>
      <c r="N48" s="82"/>
    </row>
    <row r="49" spans="2:14" ht="12" customHeight="1">
      <c r="B49" s="1582"/>
      <c r="C49" s="479"/>
      <c r="D49" s="66" t="s">
        <v>241</v>
      </c>
      <c r="E49" s="900">
        <v>0</v>
      </c>
      <c r="F49" s="900"/>
      <c r="G49" s="900">
        <v>0</v>
      </c>
      <c r="H49" s="900">
        <v>0</v>
      </c>
      <c r="I49" s="900">
        <v>0</v>
      </c>
      <c r="J49" s="900">
        <v>0</v>
      </c>
      <c r="K49" s="899">
        <f t="shared" si="2"/>
        <v>0</v>
      </c>
      <c r="L49" s="646">
        <f t="shared" si="3"/>
        <v>0</v>
      </c>
      <c r="M49" s="82"/>
      <c r="N49" s="82"/>
    </row>
    <row r="50" spans="2:14" ht="12" customHeight="1">
      <c r="B50" s="1582"/>
      <c r="C50" s="479"/>
      <c r="D50" s="66" t="s">
        <v>239</v>
      </c>
      <c r="E50" s="900">
        <v>0</v>
      </c>
      <c r="F50" s="900"/>
      <c r="G50" s="900">
        <v>0</v>
      </c>
      <c r="H50" s="900">
        <v>0</v>
      </c>
      <c r="I50" s="900">
        <v>0</v>
      </c>
      <c r="J50" s="900">
        <v>0</v>
      </c>
      <c r="K50" s="899">
        <f t="shared" si="2"/>
        <v>0</v>
      </c>
      <c r="L50" s="646">
        <f t="shared" si="3"/>
        <v>0</v>
      </c>
      <c r="M50" s="82"/>
      <c r="N50" s="82"/>
    </row>
    <row r="51" spans="2:14" ht="12" customHeight="1">
      <c r="B51" s="1582"/>
      <c r="C51" s="484" t="s">
        <v>65</v>
      </c>
      <c r="D51" s="66"/>
      <c r="E51" s="918">
        <f>SUM(E52:E53)</f>
        <v>1</v>
      </c>
      <c r="F51" s="918"/>
      <c r="G51" s="918">
        <f>SUM(G52:G53)</f>
        <v>0</v>
      </c>
      <c r="H51" s="903">
        <f>SUM(H52:H53)</f>
        <v>0</v>
      </c>
      <c r="I51" s="918">
        <f>SUM(I52:I53)</f>
        <v>0</v>
      </c>
      <c r="J51" s="918">
        <f>SUM(J52:J53)</f>
        <v>0</v>
      </c>
      <c r="K51" s="939">
        <f t="shared" si="2"/>
        <v>0</v>
      </c>
      <c r="L51" s="663">
        <f t="shared" si="3"/>
        <v>1</v>
      </c>
      <c r="M51" s="82"/>
      <c r="N51" s="82"/>
    </row>
    <row r="52" spans="2:14" ht="12" customHeight="1">
      <c r="B52" s="1582"/>
      <c r="C52" s="479"/>
      <c r="D52" s="66" t="s">
        <v>240</v>
      </c>
      <c r="E52" s="900">
        <v>0</v>
      </c>
      <c r="F52" s="900"/>
      <c r="G52" s="900">
        <v>0</v>
      </c>
      <c r="H52" s="900">
        <v>0</v>
      </c>
      <c r="I52" s="900">
        <v>0</v>
      </c>
      <c r="J52" s="900">
        <v>0</v>
      </c>
      <c r="K52" s="899">
        <f t="shared" si="2"/>
        <v>0</v>
      </c>
      <c r="L52" s="646">
        <f t="shared" si="3"/>
        <v>0</v>
      </c>
      <c r="M52" s="82"/>
      <c r="N52" s="82"/>
    </row>
    <row r="53" spans="2:14" ht="12" customHeight="1">
      <c r="B53" s="1582"/>
      <c r="C53" s="479"/>
      <c r="D53" s="66" t="s">
        <v>239</v>
      </c>
      <c r="E53" s="900">
        <v>1</v>
      </c>
      <c r="F53" s="900"/>
      <c r="G53" s="900">
        <v>0</v>
      </c>
      <c r="H53" s="900">
        <v>0</v>
      </c>
      <c r="I53" s="900">
        <v>0</v>
      </c>
      <c r="J53" s="900">
        <v>0</v>
      </c>
      <c r="K53" s="899">
        <f t="shared" si="2"/>
        <v>0</v>
      </c>
      <c r="L53" s="646">
        <f t="shared" si="3"/>
        <v>1</v>
      </c>
      <c r="M53" s="82"/>
      <c r="N53" s="82"/>
    </row>
    <row r="54" spans="2:14" ht="12" customHeight="1">
      <c r="B54" s="1582"/>
      <c r="C54" s="484" t="s">
        <v>127</v>
      </c>
      <c r="D54" s="66"/>
      <c r="E54" s="920">
        <f>SUM(E55:E56)</f>
        <v>3</v>
      </c>
      <c r="F54" s="920"/>
      <c r="G54" s="920">
        <f>SUM(G55:G56)</f>
        <v>5</v>
      </c>
      <c r="H54" s="909">
        <f>SUM(H55:H56)</f>
        <v>0</v>
      </c>
      <c r="I54" s="920">
        <f>SUM(I55:I56)</f>
        <v>0</v>
      </c>
      <c r="J54" s="920">
        <f>SUM(J55:J56)</f>
        <v>0</v>
      </c>
      <c r="K54" s="939">
        <f t="shared" si="2"/>
        <v>5</v>
      </c>
      <c r="L54" s="663">
        <f t="shared" si="3"/>
        <v>8</v>
      </c>
      <c r="M54" s="82"/>
      <c r="N54" s="82"/>
    </row>
    <row r="55" spans="2:14" ht="12" customHeight="1">
      <c r="B55" s="1582"/>
      <c r="C55" s="366"/>
      <c r="D55" s="66" t="s">
        <v>240</v>
      </c>
      <c r="E55" s="907">
        <v>1</v>
      </c>
      <c r="F55" s="907"/>
      <c r="G55" s="907">
        <v>4</v>
      </c>
      <c r="H55" s="907">
        <v>0</v>
      </c>
      <c r="I55" s="907">
        <v>0</v>
      </c>
      <c r="J55" s="907">
        <v>0</v>
      </c>
      <c r="K55" s="899">
        <f t="shared" si="2"/>
        <v>4</v>
      </c>
      <c r="L55" s="646">
        <f t="shared" si="3"/>
        <v>5</v>
      </c>
      <c r="M55" s="82"/>
      <c r="N55" s="82"/>
    </row>
    <row r="56" spans="2:14" ht="12" customHeight="1">
      <c r="B56" s="1582"/>
      <c r="C56" s="366"/>
      <c r="D56" s="66" t="s">
        <v>239</v>
      </c>
      <c r="E56" s="907">
        <v>2</v>
      </c>
      <c r="F56" s="907"/>
      <c r="G56" s="921">
        <v>1</v>
      </c>
      <c r="H56" s="921">
        <v>0</v>
      </c>
      <c r="I56" s="907">
        <v>0</v>
      </c>
      <c r="J56" s="907">
        <v>0</v>
      </c>
      <c r="K56" s="899">
        <f t="shared" si="2"/>
        <v>1</v>
      </c>
      <c r="L56" s="646">
        <f t="shared" si="3"/>
        <v>3</v>
      </c>
      <c r="M56" s="82"/>
      <c r="N56" s="82"/>
    </row>
    <row r="57" spans="2:14" ht="12" customHeight="1">
      <c r="B57" s="1582"/>
      <c r="C57" s="484" t="s">
        <v>38</v>
      </c>
      <c r="D57" s="364"/>
      <c r="E57" s="918">
        <f>SUM(E58)</f>
        <v>5</v>
      </c>
      <c r="F57" s="918"/>
      <c r="G57" s="918">
        <f>SUM(G58)</f>
        <v>5</v>
      </c>
      <c r="H57" s="918">
        <f>SUM(H58)</f>
        <v>0</v>
      </c>
      <c r="I57" s="918">
        <f>SUM(I58)</f>
        <v>0</v>
      </c>
      <c r="J57" s="918">
        <f>SUM(J58)</f>
        <v>2</v>
      </c>
      <c r="K57" s="939">
        <f t="shared" si="2"/>
        <v>7</v>
      </c>
      <c r="L57" s="663">
        <f t="shared" si="3"/>
        <v>12</v>
      </c>
      <c r="M57" s="82"/>
      <c r="N57" s="82"/>
    </row>
    <row r="58" spans="2:14" ht="12" customHeight="1">
      <c r="B58" s="1583"/>
      <c r="C58" s="479"/>
      <c r="D58" s="66" t="s">
        <v>237</v>
      </c>
      <c r="E58" s="917">
        <v>5</v>
      </c>
      <c r="F58" s="917"/>
      <c r="G58" s="917">
        <v>5</v>
      </c>
      <c r="H58" s="917">
        <v>0</v>
      </c>
      <c r="I58" s="900">
        <v>0</v>
      </c>
      <c r="J58" s="900">
        <v>2</v>
      </c>
      <c r="K58" s="899">
        <f t="shared" si="2"/>
        <v>7</v>
      </c>
      <c r="L58" s="646">
        <f t="shared" si="3"/>
        <v>12</v>
      </c>
      <c r="M58" s="82"/>
      <c r="N58" s="82"/>
    </row>
    <row r="59" spans="2:14">
      <c r="B59" s="1581">
        <v>1403</v>
      </c>
      <c r="C59" s="139" t="s">
        <v>17</v>
      </c>
      <c r="D59" s="78"/>
      <c r="E59" s="924">
        <f>SUM(E60+E62+E64)</f>
        <v>65</v>
      </c>
      <c r="F59" s="924"/>
      <c r="G59" s="924">
        <f>SUM(G60+G62+G64)</f>
        <v>15</v>
      </c>
      <c r="H59" s="924">
        <f>SUM(H60+H62+H64)</f>
        <v>1</v>
      </c>
      <c r="I59" s="924">
        <f>SUM(I60+I62+I64)</f>
        <v>2</v>
      </c>
      <c r="J59" s="924">
        <f>SUM(J60+J62+J64)</f>
        <v>0</v>
      </c>
      <c r="K59" s="940">
        <f t="shared" si="2"/>
        <v>18</v>
      </c>
      <c r="L59" s="649">
        <f t="shared" si="3"/>
        <v>83</v>
      </c>
      <c r="M59" s="82"/>
      <c r="N59" s="82"/>
    </row>
    <row r="60" spans="2:14" ht="12" customHeight="1">
      <c r="B60" s="1582"/>
      <c r="C60" s="484" t="s">
        <v>39</v>
      </c>
      <c r="D60" s="66"/>
      <c r="E60" s="903">
        <f>SUM(E61:E61)</f>
        <v>41</v>
      </c>
      <c r="F60" s="903"/>
      <c r="G60" s="903">
        <f>SUM(G61:G61)</f>
        <v>1</v>
      </c>
      <c r="H60" s="918">
        <f>SUM(H61:H61)</f>
        <v>1</v>
      </c>
      <c r="I60" s="903">
        <f>SUM(I61:I61)</f>
        <v>2</v>
      </c>
      <c r="J60" s="903">
        <f>SUM(J61:J61)</f>
        <v>0</v>
      </c>
      <c r="K60" s="939">
        <f t="shared" si="2"/>
        <v>4</v>
      </c>
      <c r="L60" s="663">
        <f t="shared" si="3"/>
        <v>45</v>
      </c>
      <c r="M60" s="82"/>
      <c r="N60" s="82"/>
    </row>
    <row r="61" spans="2:14" ht="12" customHeight="1">
      <c r="B61" s="1582"/>
      <c r="C61" s="479"/>
      <c r="D61" s="66" t="s">
        <v>234</v>
      </c>
      <c r="E61" s="917">
        <v>41</v>
      </c>
      <c r="F61" s="917"/>
      <c r="G61" s="917">
        <v>1</v>
      </c>
      <c r="H61" s="917">
        <v>1</v>
      </c>
      <c r="I61" s="917">
        <v>2</v>
      </c>
      <c r="J61" s="917">
        <v>0</v>
      </c>
      <c r="K61" s="899">
        <f t="shared" si="2"/>
        <v>4</v>
      </c>
      <c r="L61" s="646">
        <f t="shared" si="3"/>
        <v>45</v>
      </c>
      <c r="M61" s="82"/>
      <c r="N61" s="82"/>
    </row>
    <row r="62" spans="2:14" ht="12" customHeight="1">
      <c r="B62" s="1582"/>
      <c r="C62" s="484" t="s">
        <v>18</v>
      </c>
      <c r="D62" s="66"/>
      <c r="E62" s="918">
        <f>SUM(E63)</f>
        <v>5</v>
      </c>
      <c r="F62" s="918"/>
      <c r="G62" s="918">
        <f>SUM(G63)</f>
        <v>14</v>
      </c>
      <c r="H62" s="918">
        <f>SUM(H63)</f>
        <v>0</v>
      </c>
      <c r="I62" s="903">
        <f>SUM(I63)</f>
        <v>0</v>
      </c>
      <c r="J62" s="903">
        <f>SUM(J63)</f>
        <v>0</v>
      </c>
      <c r="K62" s="939">
        <f t="shared" si="2"/>
        <v>14</v>
      </c>
      <c r="L62" s="663">
        <f t="shared" si="3"/>
        <v>19</v>
      </c>
      <c r="M62" s="82"/>
      <c r="N62" s="82"/>
    </row>
    <row r="63" spans="2:14" ht="12" customHeight="1">
      <c r="B63" s="1582"/>
      <c r="C63" s="479"/>
      <c r="D63" s="66" t="s">
        <v>234</v>
      </c>
      <c r="E63" s="917">
        <v>5</v>
      </c>
      <c r="F63" s="917"/>
      <c r="G63" s="917">
        <v>14</v>
      </c>
      <c r="H63" s="917">
        <v>0</v>
      </c>
      <c r="I63" s="917">
        <v>0</v>
      </c>
      <c r="J63" s="917">
        <v>0</v>
      </c>
      <c r="K63" s="899">
        <f t="shared" si="2"/>
        <v>14</v>
      </c>
      <c r="L63" s="646">
        <f t="shared" si="3"/>
        <v>19</v>
      </c>
      <c r="M63" s="82"/>
      <c r="N63" s="82"/>
    </row>
    <row r="64" spans="2:14" ht="12" customHeight="1">
      <c r="B64" s="1582"/>
      <c r="C64" s="484" t="s">
        <v>19</v>
      </c>
      <c r="D64" s="66"/>
      <c r="E64" s="903">
        <f>SUM(E65:E66)</f>
        <v>19</v>
      </c>
      <c r="F64" s="903"/>
      <c r="G64" s="903">
        <f>SUM(G65:G66)</f>
        <v>0</v>
      </c>
      <c r="H64" s="903">
        <f>SUM(H65:H66)</f>
        <v>0</v>
      </c>
      <c r="I64" s="903">
        <f>SUM(I65:I66)</f>
        <v>0</v>
      </c>
      <c r="J64" s="903">
        <f>SUM(J65:J66)</f>
        <v>0</v>
      </c>
      <c r="K64" s="939">
        <f t="shared" si="2"/>
        <v>0</v>
      </c>
      <c r="L64" s="663">
        <f t="shared" si="3"/>
        <v>19</v>
      </c>
      <c r="M64" s="82"/>
      <c r="N64" s="82"/>
    </row>
    <row r="65" spans="1:14" ht="12" customHeight="1">
      <c r="B65" s="1578"/>
      <c r="C65" s="479"/>
      <c r="D65" s="66" t="s">
        <v>234</v>
      </c>
      <c r="E65" s="917">
        <v>19</v>
      </c>
      <c r="F65" s="917"/>
      <c r="G65" s="917">
        <v>0</v>
      </c>
      <c r="H65" s="900">
        <v>0</v>
      </c>
      <c r="I65" s="900">
        <v>0</v>
      </c>
      <c r="J65" s="900">
        <v>0</v>
      </c>
      <c r="K65" s="899">
        <f t="shared" si="2"/>
        <v>0</v>
      </c>
      <c r="L65" s="646">
        <f t="shared" si="3"/>
        <v>19</v>
      </c>
      <c r="M65" s="82"/>
      <c r="N65" s="82"/>
    </row>
    <row r="66" spans="1:14" ht="12" customHeight="1">
      <c r="B66" s="1586"/>
      <c r="C66" s="495"/>
      <c r="D66" s="163" t="s">
        <v>233</v>
      </c>
      <c r="E66" s="900">
        <v>0</v>
      </c>
      <c r="F66" s="900"/>
      <c r="G66" s="900">
        <v>0</v>
      </c>
      <c r="H66" s="900">
        <v>0</v>
      </c>
      <c r="I66" s="900">
        <v>0</v>
      </c>
      <c r="J66" s="900">
        <v>0</v>
      </c>
      <c r="K66" s="938">
        <f t="shared" si="2"/>
        <v>0</v>
      </c>
      <c r="L66" s="661">
        <f t="shared" si="3"/>
        <v>0</v>
      </c>
      <c r="M66" s="82"/>
      <c r="N66" s="82"/>
    </row>
    <row r="67" spans="1:14" ht="12" customHeight="1">
      <c r="B67" s="507"/>
      <c r="C67" s="310"/>
      <c r="D67" s="310"/>
      <c r="E67" s="310"/>
      <c r="F67" s="310"/>
      <c r="G67" s="310"/>
      <c r="H67" s="937"/>
      <c r="I67" s="937"/>
      <c r="J67" s="310"/>
      <c r="K67" s="98"/>
      <c r="L67" s="105" t="s">
        <v>232</v>
      </c>
      <c r="M67" s="82"/>
      <c r="N67" s="82"/>
    </row>
    <row r="68" spans="1:14" ht="12" customHeight="1">
      <c r="B68" s="507"/>
      <c r="C68" s="98"/>
      <c r="D68" s="98"/>
      <c r="E68" s="98"/>
      <c r="F68" s="98"/>
      <c r="G68" s="936"/>
      <c r="H68" s="314"/>
      <c r="I68" s="314"/>
      <c r="J68" s="314"/>
      <c r="K68" s="935" t="s">
        <v>393</v>
      </c>
      <c r="L68" s="853"/>
    </row>
    <row r="69" spans="1:14" ht="9.75" customHeight="1">
      <c r="B69" s="1597" t="s">
        <v>32</v>
      </c>
      <c r="C69" s="310"/>
      <c r="D69" s="310"/>
      <c r="E69" s="852"/>
      <c r="F69" s="852"/>
      <c r="G69" s="852"/>
      <c r="H69" s="934"/>
      <c r="I69" s="933"/>
      <c r="J69" s="933"/>
      <c r="K69" s="933"/>
      <c r="L69" s="932"/>
    </row>
    <row r="70" spans="1:14" ht="11.25" customHeight="1">
      <c r="B70" s="1598"/>
      <c r="C70" s="171" t="s">
        <v>230</v>
      </c>
      <c r="D70" s="569"/>
      <c r="E70" s="305" t="s">
        <v>370</v>
      </c>
      <c r="F70" s="304"/>
      <c r="G70" s="1791" t="s">
        <v>366</v>
      </c>
      <c r="H70" s="1791"/>
      <c r="I70" s="1791"/>
      <c r="J70" s="1791"/>
      <c r="K70" s="1791"/>
      <c r="L70" s="1717"/>
    </row>
    <row r="71" spans="1:14" ht="22.5" customHeight="1">
      <c r="B71" s="1599"/>
      <c r="C71" s="567"/>
      <c r="D71" s="162"/>
      <c r="E71" s="304" t="s">
        <v>597</v>
      </c>
      <c r="F71" s="304"/>
      <c r="G71" s="930" t="s">
        <v>596</v>
      </c>
      <c r="H71" s="930" t="s">
        <v>595</v>
      </c>
      <c r="I71" s="931" t="s">
        <v>594</v>
      </c>
      <c r="J71" s="930" t="s">
        <v>593</v>
      </c>
      <c r="K71" s="930" t="s">
        <v>97</v>
      </c>
      <c r="L71" s="929" t="s">
        <v>6</v>
      </c>
    </row>
    <row r="72" spans="1:14">
      <c r="A72" s="910"/>
      <c r="B72" s="1570">
        <v>1404</v>
      </c>
      <c r="C72" s="139" t="s">
        <v>40</v>
      </c>
      <c r="D72" s="145"/>
      <c r="E72" s="912">
        <f>SUM(E73,E75)</f>
        <v>109</v>
      </c>
      <c r="F72" s="912"/>
      <c r="G72" s="928">
        <f>SUM(G73,G75)</f>
        <v>31</v>
      </c>
      <c r="H72" s="928">
        <f>SUM(H73,H75)</f>
        <v>41</v>
      </c>
      <c r="I72" s="928">
        <f>SUM(I73,I75)</f>
        <v>18</v>
      </c>
      <c r="J72" s="928">
        <f>SUM(J73,J75)</f>
        <v>23</v>
      </c>
      <c r="K72" s="928">
        <f t="shared" ref="K72:K103" si="4">SUM(G72:J72)</f>
        <v>113</v>
      </c>
      <c r="L72" s="927">
        <f t="shared" ref="L72:L103" si="5">SUM(E72,K72)</f>
        <v>222</v>
      </c>
    </row>
    <row r="73" spans="1:14" ht="12" customHeight="1">
      <c r="A73" s="910"/>
      <c r="B73" s="1573"/>
      <c r="C73" s="484" t="s">
        <v>115</v>
      </c>
      <c r="D73" s="98"/>
      <c r="E73" s="655">
        <f>SUM(E74)</f>
        <v>68</v>
      </c>
      <c r="F73" s="655"/>
      <c r="G73" s="655">
        <f>SUM(G74)</f>
        <v>17</v>
      </c>
      <c r="H73" s="655">
        <f>SUM(H74)</f>
        <v>17</v>
      </c>
      <c r="I73" s="655">
        <f>SUM(I74)</f>
        <v>10</v>
      </c>
      <c r="J73" s="655">
        <f>SUM(J74)</f>
        <v>15</v>
      </c>
      <c r="K73" s="503">
        <f t="shared" si="4"/>
        <v>59</v>
      </c>
      <c r="L73" s="926">
        <f t="shared" si="5"/>
        <v>127</v>
      </c>
    </row>
    <row r="74" spans="1:14" ht="12" customHeight="1">
      <c r="A74" s="910"/>
      <c r="B74" s="1566"/>
      <c r="C74" s="479"/>
      <c r="D74" s="66" t="s">
        <v>226</v>
      </c>
      <c r="E74" s="917">
        <v>68</v>
      </c>
      <c r="F74" s="917"/>
      <c r="G74" s="917">
        <v>17</v>
      </c>
      <c r="H74" s="917">
        <v>17</v>
      </c>
      <c r="I74" s="917">
        <v>10</v>
      </c>
      <c r="J74" s="917">
        <v>15</v>
      </c>
      <c r="K74" s="899">
        <f t="shared" si="4"/>
        <v>59</v>
      </c>
      <c r="L74" s="898">
        <f t="shared" si="5"/>
        <v>127</v>
      </c>
    </row>
    <row r="75" spans="1:14" ht="12" customHeight="1">
      <c r="A75" s="910"/>
      <c r="B75" s="1573"/>
      <c r="C75" s="484" t="s">
        <v>20</v>
      </c>
      <c r="D75" s="66"/>
      <c r="E75" s="918">
        <f>SUM(E76)</f>
        <v>41</v>
      </c>
      <c r="F75" s="918"/>
      <c r="G75" s="918">
        <f>SUM(G76)</f>
        <v>14</v>
      </c>
      <c r="H75" s="918">
        <f>SUM(H76)</f>
        <v>24</v>
      </c>
      <c r="I75" s="918">
        <f>SUM(I76)</f>
        <v>8</v>
      </c>
      <c r="J75" s="918">
        <f>SUM(J76)</f>
        <v>8</v>
      </c>
      <c r="K75" s="902">
        <f t="shared" si="4"/>
        <v>54</v>
      </c>
      <c r="L75" s="901">
        <f t="shared" si="5"/>
        <v>95</v>
      </c>
    </row>
    <row r="76" spans="1:14" ht="12" customHeight="1">
      <c r="A76" s="910"/>
      <c r="B76" s="1566"/>
      <c r="C76" s="479"/>
      <c r="D76" s="66" t="s">
        <v>293</v>
      </c>
      <c r="E76" s="917">
        <v>41</v>
      </c>
      <c r="F76" s="917"/>
      <c r="G76" s="917">
        <v>14</v>
      </c>
      <c r="H76" s="917">
        <v>24</v>
      </c>
      <c r="I76" s="917">
        <v>8</v>
      </c>
      <c r="J76" s="917">
        <v>8</v>
      </c>
      <c r="K76" s="899">
        <f t="shared" si="4"/>
        <v>54</v>
      </c>
      <c r="L76" s="898">
        <f t="shared" si="5"/>
        <v>95</v>
      </c>
    </row>
    <row r="77" spans="1:14">
      <c r="A77" s="910"/>
      <c r="B77" s="925">
        <v>1405</v>
      </c>
      <c r="C77" s="139" t="s">
        <v>21</v>
      </c>
      <c r="D77" s="84"/>
      <c r="E77" s="924">
        <f>SUM(E78,E83,E90,E92)</f>
        <v>142</v>
      </c>
      <c r="F77" s="924"/>
      <c r="G77" s="924">
        <f>SUM(G78,G83,G90,G92)</f>
        <v>111</v>
      </c>
      <c r="H77" s="924">
        <f>SUM(H78,H83,H90,H92)</f>
        <v>23</v>
      </c>
      <c r="I77" s="924">
        <f>SUM(I78,I83,I90,I92)</f>
        <v>51</v>
      </c>
      <c r="J77" s="924">
        <f>SUM(J78,J83,J90,J92)</f>
        <v>51</v>
      </c>
      <c r="K77" s="912">
        <f t="shared" si="4"/>
        <v>236</v>
      </c>
      <c r="L77" s="911">
        <f t="shared" si="5"/>
        <v>378</v>
      </c>
    </row>
    <row r="78" spans="1:14" ht="12" customHeight="1">
      <c r="A78" s="910"/>
      <c r="B78" s="919"/>
      <c r="C78" s="484" t="s">
        <v>24</v>
      </c>
      <c r="D78" s="98"/>
      <c r="E78" s="903">
        <f t="shared" ref="E78:J78" si="6">SUM(E79:E82)</f>
        <v>7</v>
      </c>
      <c r="F78" s="903">
        <f t="shared" si="6"/>
        <v>0</v>
      </c>
      <c r="G78" s="903">
        <f t="shared" si="6"/>
        <v>26</v>
      </c>
      <c r="H78" s="903">
        <f t="shared" si="6"/>
        <v>8</v>
      </c>
      <c r="I78" s="903">
        <f t="shared" si="6"/>
        <v>0</v>
      </c>
      <c r="J78" s="903">
        <f t="shared" si="6"/>
        <v>3</v>
      </c>
      <c r="K78" s="902">
        <f t="shared" si="4"/>
        <v>37</v>
      </c>
      <c r="L78" s="901">
        <f t="shared" si="5"/>
        <v>44</v>
      </c>
    </row>
    <row r="79" spans="1:14" ht="12" customHeight="1">
      <c r="A79" s="910"/>
      <c r="B79" s="919"/>
      <c r="C79" s="479"/>
      <c r="D79" s="98" t="s">
        <v>222</v>
      </c>
      <c r="E79" s="917">
        <v>0</v>
      </c>
      <c r="F79" s="917"/>
      <c r="G79" s="917">
        <v>2</v>
      </c>
      <c r="H79" s="917">
        <v>2</v>
      </c>
      <c r="I79" s="917">
        <v>0</v>
      </c>
      <c r="J79" s="917">
        <v>0</v>
      </c>
      <c r="K79" s="899">
        <f t="shared" si="4"/>
        <v>4</v>
      </c>
      <c r="L79" s="898">
        <f t="shared" si="5"/>
        <v>4</v>
      </c>
    </row>
    <row r="80" spans="1:14" ht="12" customHeight="1">
      <c r="A80" s="910"/>
      <c r="B80" s="919"/>
      <c r="C80" s="479"/>
      <c r="D80" s="98" t="s">
        <v>220</v>
      </c>
      <c r="E80" s="921">
        <v>1</v>
      </c>
      <c r="F80" s="921"/>
      <c r="G80" s="921">
        <v>7</v>
      </c>
      <c r="H80" s="921">
        <v>3</v>
      </c>
      <c r="I80" s="921">
        <v>0</v>
      </c>
      <c r="J80" s="921">
        <v>0</v>
      </c>
      <c r="K80" s="899">
        <f t="shared" si="4"/>
        <v>10</v>
      </c>
      <c r="L80" s="898">
        <f t="shared" si="5"/>
        <v>11</v>
      </c>
    </row>
    <row r="81" spans="1:12" ht="12" customHeight="1">
      <c r="A81" s="910"/>
      <c r="B81" s="919"/>
      <c r="C81" s="479"/>
      <c r="D81" s="98" t="s">
        <v>219</v>
      </c>
      <c r="E81" s="917">
        <v>2</v>
      </c>
      <c r="F81" s="917"/>
      <c r="G81" s="917">
        <v>5</v>
      </c>
      <c r="H81" s="917">
        <v>0</v>
      </c>
      <c r="I81" s="917">
        <v>0</v>
      </c>
      <c r="J81" s="917">
        <v>0</v>
      </c>
      <c r="K81" s="899">
        <f t="shared" si="4"/>
        <v>5</v>
      </c>
      <c r="L81" s="898">
        <f t="shared" si="5"/>
        <v>7</v>
      </c>
    </row>
    <row r="82" spans="1:12" ht="12" customHeight="1">
      <c r="A82" s="910"/>
      <c r="B82" s="919"/>
      <c r="C82" s="479"/>
      <c r="D82" s="98" t="s">
        <v>217</v>
      </c>
      <c r="E82" s="917">
        <v>4</v>
      </c>
      <c r="F82" s="917"/>
      <c r="G82" s="917">
        <v>12</v>
      </c>
      <c r="H82" s="917">
        <v>3</v>
      </c>
      <c r="I82" s="917">
        <v>0</v>
      </c>
      <c r="J82" s="917">
        <v>3</v>
      </c>
      <c r="K82" s="899">
        <f t="shared" si="4"/>
        <v>18</v>
      </c>
      <c r="L82" s="898">
        <f t="shared" si="5"/>
        <v>22</v>
      </c>
    </row>
    <row r="83" spans="1:12" ht="12" customHeight="1">
      <c r="A83" s="910"/>
      <c r="B83" s="919"/>
      <c r="C83" s="484" t="s">
        <v>22</v>
      </c>
      <c r="D83" s="98"/>
      <c r="E83" s="909">
        <f>SUM(E84:F89)</f>
        <v>97</v>
      </c>
      <c r="F83" s="909"/>
      <c r="G83" s="909">
        <f>SUM(G84:G89)</f>
        <v>55</v>
      </c>
      <c r="H83" s="909">
        <f>SUM(H84:H89)</f>
        <v>14</v>
      </c>
      <c r="I83" s="909">
        <f>SUM(I84:I89)</f>
        <v>51</v>
      </c>
      <c r="J83" s="909">
        <f>SUM(J84:J89)</f>
        <v>24</v>
      </c>
      <c r="K83" s="923">
        <f t="shared" si="4"/>
        <v>144</v>
      </c>
      <c r="L83" s="922">
        <f t="shared" si="5"/>
        <v>241</v>
      </c>
    </row>
    <row r="84" spans="1:12" ht="12" customHeight="1">
      <c r="A84" s="910"/>
      <c r="B84" s="919"/>
      <c r="C84" s="479"/>
      <c r="D84" s="98" t="s">
        <v>215</v>
      </c>
      <c r="E84" s="917">
        <v>7</v>
      </c>
      <c r="F84" s="917"/>
      <c r="G84" s="917">
        <v>9</v>
      </c>
      <c r="H84" s="917">
        <v>0</v>
      </c>
      <c r="I84" s="917">
        <v>0</v>
      </c>
      <c r="J84" s="917">
        <v>0</v>
      </c>
      <c r="K84" s="899">
        <f t="shared" si="4"/>
        <v>9</v>
      </c>
      <c r="L84" s="898">
        <f t="shared" si="5"/>
        <v>16</v>
      </c>
    </row>
    <row r="85" spans="1:12" ht="12" customHeight="1">
      <c r="A85" s="910"/>
      <c r="B85" s="919"/>
      <c r="C85" s="479"/>
      <c r="D85" s="98" t="s">
        <v>213</v>
      </c>
      <c r="E85" s="921">
        <v>21</v>
      </c>
      <c r="F85" s="921"/>
      <c r="G85" s="921">
        <v>16</v>
      </c>
      <c r="H85" s="921">
        <v>5</v>
      </c>
      <c r="I85" s="921">
        <v>17</v>
      </c>
      <c r="J85" s="921">
        <v>4</v>
      </c>
      <c r="K85" s="899">
        <f t="shared" si="4"/>
        <v>42</v>
      </c>
      <c r="L85" s="898">
        <f t="shared" si="5"/>
        <v>63</v>
      </c>
    </row>
    <row r="86" spans="1:12" ht="12" customHeight="1">
      <c r="A86" s="910"/>
      <c r="B86" s="919"/>
      <c r="C86" s="479"/>
      <c r="D86" s="98" t="s">
        <v>211</v>
      </c>
      <c r="E86" s="917">
        <v>1</v>
      </c>
      <c r="F86" s="917"/>
      <c r="G86" s="917">
        <v>2</v>
      </c>
      <c r="H86" s="917">
        <v>0</v>
      </c>
      <c r="I86" s="917">
        <v>0</v>
      </c>
      <c r="J86" s="917">
        <v>0</v>
      </c>
      <c r="K86" s="899">
        <f t="shared" si="4"/>
        <v>2</v>
      </c>
      <c r="L86" s="898">
        <f t="shared" si="5"/>
        <v>3</v>
      </c>
    </row>
    <row r="87" spans="1:12" ht="12" customHeight="1">
      <c r="A87" s="910"/>
      <c r="B87" s="919"/>
      <c r="C87" s="479"/>
      <c r="D87" s="98" t="s">
        <v>286</v>
      </c>
      <c r="E87" s="917">
        <v>5</v>
      </c>
      <c r="F87" s="917"/>
      <c r="G87" s="917">
        <v>8</v>
      </c>
      <c r="H87" s="917">
        <v>1</v>
      </c>
      <c r="I87" s="917">
        <v>8</v>
      </c>
      <c r="J87" s="917">
        <v>2</v>
      </c>
      <c r="K87" s="899">
        <f t="shared" si="4"/>
        <v>19</v>
      </c>
      <c r="L87" s="898">
        <f t="shared" si="5"/>
        <v>24</v>
      </c>
    </row>
    <row r="88" spans="1:12" ht="12" customHeight="1">
      <c r="A88" s="910"/>
      <c r="B88" s="919"/>
      <c r="C88" s="479"/>
      <c r="D88" s="98" t="s">
        <v>205</v>
      </c>
      <c r="E88" s="917">
        <v>62</v>
      </c>
      <c r="F88" s="917"/>
      <c r="G88" s="917">
        <v>15</v>
      </c>
      <c r="H88" s="917">
        <v>8</v>
      </c>
      <c r="I88" s="917">
        <v>26</v>
      </c>
      <c r="J88" s="917">
        <v>18</v>
      </c>
      <c r="K88" s="899">
        <f t="shared" si="4"/>
        <v>67</v>
      </c>
      <c r="L88" s="898">
        <f t="shared" si="5"/>
        <v>129</v>
      </c>
    </row>
    <row r="89" spans="1:12" ht="12" customHeight="1">
      <c r="A89" s="910"/>
      <c r="B89" s="919"/>
      <c r="C89" s="479"/>
      <c r="D89" s="13" t="s">
        <v>208</v>
      </c>
      <c r="E89" s="900">
        <v>1</v>
      </c>
      <c r="F89" s="900"/>
      <c r="G89" s="900">
        <v>5</v>
      </c>
      <c r="H89" s="900">
        <v>0</v>
      </c>
      <c r="I89" s="900">
        <v>0</v>
      </c>
      <c r="J89" s="900">
        <v>0</v>
      </c>
      <c r="K89" s="899">
        <f t="shared" si="4"/>
        <v>5</v>
      </c>
      <c r="L89" s="898">
        <f t="shared" si="5"/>
        <v>6</v>
      </c>
    </row>
    <row r="90" spans="1:12" ht="12" customHeight="1">
      <c r="A90" s="910"/>
      <c r="B90" s="919"/>
      <c r="C90" s="4" t="s">
        <v>114</v>
      </c>
      <c r="D90" s="12"/>
      <c r="E90" s="920">
        <f>SUM(E91)</f>
        <v>37</v>
      </c>
      <c r="F90" s="920"/>
      <c r="G90" s="920">
        <f>SUM(G91)</f>
        <v>9</v>
      </c>
      <c r="H90" s="920">
        <f>SUM(H91)</f>
        <v>1</v>
      </c>
      <c r="I90" s="920">
        <f>SUM(I91)</f>
        <v>0</v>
      </c>
      <c r="J90" s="920">
        <f>SUM(J91)</f>
        <v>23</v>
      </c>
      <c r="K90" s="902">
        <f t="shared" si="4"/>
        <v>33</v>
      </c>
      <c r="L90" s="901">
        <f t="shared" si="5"/>
        <v>70</v>
      </c>
    </row>
    <row r="91" spans="1:12" ht="12" customHeight="1">
      <c r="A91" s="910"/>
      <c r="B91" s="919"/>
      <c r="C91" s="98"/>
      <c r="D91" s="98" t="s">
        <v>207</v>
      </c>
      <c r="E91" s="900">
        <v>37</v>
      </c>
      <c r="F91" s="900"/>
      <c r="G91" s="900">
        <v>9</v>
      </c>
      <c r="H91" s="900">
        <v>1</v>
      </c>
      <c r="I91" s="900">
        <v>0</v>
      </c>
      <c r="J91" s="900">
        <v>23</v>
      </c>
      <c r="K91" s="899">
        <f t="shared" si="4"/>
        <v>33</v>
      </c>
      <c r="L91" s="898">
        <f t="shared" si="5"/>
        <v>70</v>
      </c>
    </row>
    <row r="92" spans="1:12" ht="12" customHeight="1">
      <c r="A92" s="910"/>
      <c r="B92" s="919"/>
      <c r="C92" s="484" t="s">
        <v>58</v>
      </c>
      <c r="D92" s="364"/>
      <c r="E92" s="909">
        <f>SUM(E93)</f>
        <v>1</v>
      </c>
      <c r="F92" s="909"/>
      <c r="G92" s="909">
        <f>SUM(G93)</f>
        <v>21</v>
      </c>
      <c r="H92" s="909">
        <f>SUM(H93)</f>
        <v>0</v>
      </c>
      <c r="I92" s="909">
        <f>SUM(I93)</f>
        <v>0</v>
      </c>
      <c r="J92" s="909">
        <f>SUM(J93)</f>
        <v>1</v>
      </c>
      <c r="K92" s="902">
        <f t="shared" si="4"/>
        <v>22</v>
      </c>
      <c r="L92" s="901">
        <f t="shared" si="5"/>
        <v>23</v>
      </c>
    </row>
    <row r="93" spans="1:12" ht="12" customHeight="1">
      <c r="A93" s="910"/>
      <c r="B93" s="919"/>
      <c r="C93" s="479"/>
      <c r="D93" s="98" t="s">
        <v>283</v>
      </c>
      <c r="E93" s="900">
        <v>1</v>
      </c>
      <c r="F93" s="900"/>
      <c r="G93" s="900">
        <v>21</v>
      </c>
      <c r="H93" s="900">
        <v>0</v>
      </c>
      <c r="I93" s="900">
        <v>0</v>
      </c>
      <c r="J93" s="900">
        <v>1</v>
      </c>
      <c r="K93" s="899">
        <f t="shared" si="4"/>
        <v>22</v>
      </c>
      <c r="L93" s="898">
        <f t="shared" si="5"/>
        <v>23</v>
      </c>
    </row>
    <row r="94" spans="1:12">
      <c r="A94" s="910"/>
      <c r="B94" s="1581">
        <v>1406</v>
      </c>
      <c r="C94" s="139" t="s">
        <v>25</v>
      </c>
      <c r="D94" s="78"/>
      <c r="E94" s="914">
        <f>SUM(E95,E98,E101,E103)</f>
        <v>14</v>
      </c>
      <c r="F94" s="914"/>
      <c r="G94" s="914">
        <f>SUM(G95,G98,G101,G103)</f>
        <v>26</v>
      </c>
      <c r="H94" s="914">
        <f>SUM(H95,H98,H101,H103)</f>
        <v>6</v>
      </c>
      <c r="I94" s="914">
        <f>SUM(I95,I98,I101,I103)</f>
        <v>3</v>
      </c>
      <c r="J94" s="914">
        <f>SUM(J95,J98,J101,J103)</f>
        <v>1</v>
      </c>
      <c r="K94" s="912">
        <f t="shared" si="4"/>
        <v>36</v>
      </c>
      <c r="L94" s="911">
        <f t="shared" si="5"/>
        <v>50</v>
      </c>
    </row>
    <row r="95" spans="1:12" ht="12" customHeight="1">
      <c r="A95" s="910"/>
      <c r="B95" s="1582"/>
      <c r="C95" s="484" t="s">
        <v>135</v>
      </c>
      <c r="D95" s="66"/>
      <c r="E95" s="918">
        <f>SUM(E96:E97)</f>
        <v>0</v>
      </c>
      <c r="F95" s="918"/>
      <c r="G95" s="918">
        <f>SUM(G96:G97)</f>
        <v>0</v>
      </c>
      <c r="H95" s="918">
        <f>SUM(H96:H97)</f>
        <v>0</v>
      </c>
      <c r="I95" s="918">
        <f>SUM(I96:I97)</f>
        <v>3</v>
      </c>
      <c r="J95" s="918">
        <f>SUM(J96:J97)</f>
        <v>0</v>
      </c>
      <c r="K95" s="902">
        <f t="shared" si="4"/>
        <v>3</v>
      </c>
      <c r="L95" s="901">
        <f t="shared" si="5"/>
        <v>3</v>
      </c>
    </row>
    <row r="96" spans="1:12" ht="12" customHeight="1">
      <c r="A96" s="910"/>
      <c r="B96" s="1582"/>
      <c r="C96" s="492"/>
      <c r="D96" s="66" t="s">
        <v>592</v>
      </c>
      <c r="E96" s="917">
        <v>0</v>
      </c>
      <c r="F96" s="917"/>
      <c r="G96" s="917">
        <v>0</v>
      </c>
      <c r="H96" s="917">
        <v>0</v>
      </c>
      <c r="I96" s="917">
        <v>3</v>
      </c>
      <c r="J96" s="917">
        <v>0</v>
      </c>
      <c r="K96" s="899">
        <f t="shared" si="4"/>
        <v>3</v>
      </c>
      <c r="L96" s="898">
        <f t="shared" si="5"/>
        <v>3</v>
      </c>
    </row>
    <row r="97" spans="1:12" ht="12" customHeight="1">
      <c r="A97" s="910"/>
      <c r="B97" s="1582"/>
      <c r="C97" s="492"/>
      <c r="D97" s="66" t="s">
        <v>201</v>
      </c>
      <c r="E97" s="900">
        <v>0</v>
      </c>
      <c r="F97" s="900"/>
      <c r="G97" s="900">
        <v>0</v>
      </c>
      <c r="H97" s="900">
        <v>0</v>
      </c>
      <c r="I97" s="900">
        <v>0</v>
      </c>
      <c r="J97" s="900">
        <v>0</v>
      </c>
      <c r="K97" s="899">
        <f t="shared" si="4"/>
        <v>0</v>
      </c>
      <c r="L97" s="898">
        <f t="shared" si="5"/>
        <v>0</v>
      </c>
    </row>
    <row r="98" spans="1:12" ht="12" customHeight="1">
      <c r="A98" s="910"/>
      <c r="B98" s="1582"/>
      <c r="C98" s="484" t="s">
        <v>26</v>
      </c>
      <c r="D98" s="66"/>
      <c r="E98" s="903">
        <f>SUM(E99:E100)</f>
        <v>14</v>
      </c>
      <c r="F98" s="903"/>
      <c r="G98" s="903">
        <f>SUM(G99:G100)</f>
        <v>21</v>
      </c>
      <c r="H98" s="903">
        <f>SUM(H99:H100)</f>
        <v>6</v>
      </c>
      <c r="I98" s="903">
        <f>SUM(I99:I100)</f>
        <v>0</v>
      </c>
      <c r="J98" s="903">
        <f>SUM(J99:J100)</f>
        <v>0</v>
      </c>
      <c r="K98" s="902">
        <f t="shared" si="4"/>
        <v>27</v>
      </c>
      <c r="L98" s="901">
        <f t="shared" si="5"/>
        <v>41</v>
      </c>
    </row>
    <row r="99" spans="1:12" ht="12" customHeight="1">
      <c r="A99" s="910"/>
      <c r="B99" s="1582"/>
      <c r="C99" s="479"/>
      <c r="D99" s="66" t="s">
        <v>200</v>
      </c>
      <c r="E99" s="916">
        <v>14</v>
      </c>
      <c r="F99" s="916"/>
      <c r="G99" s="916">
        <v>21</v>
      </c>
      <c r="H99" s="916">
        <v>6</v>
      </c>
      <c r="I99" s="916">
        <v>0</v>
      </c>
      <c r="J99" s="916">
        <v>0</v>
      </c>
      <c r="K99" s="899">
        <f t="shared" si="4"/>
        <v>27</v>
      </c>
      <c r="L99" s="898">
        <f t="shared" si="5"/>
        <v>41</v>
      </c>
    </row>
    <row r="100" spans="1:12" ht="12" customHeight="1">
      <c r="A100" s="910"/>
      <c r="B100" s="1582"/>
      <c r="C100" s="479"/>
      <c r="D100" s="66" t="s">
        <v>264</v>
      </c>
      <c r="E100" s="900">
        <v>0</v>
      </c>
      <c r="F100" s="900"/>
      <c r="G100" s="900">
        <v>0</v>
      </c>
      <c r="H100" s="900">
        <v>0</v>
      </c>
      <c r="I100" s="900">
        <v>0</v>
      </c>
      <c r="J100" s="900">
        <v>0</v>
      </c>
      <c r="K100" s="899">
        <f t="shared" si="4"/>
        <v>0</v>
      </c>
      <c r="L100" s="898">
        <f t="shared" si="5"/>
        <v>0</v>
      </c>
    </row>
    <row r="101" spans="1:12" ht="12" customHeight="1">
      <c r="A101" s="910"/>
      <c r="B101" s="1582"/>
      <c r="C101" s="484" t="s">
        <v>42</v>
      </c>
      <c r="D101" s="66"/>
      <c r="E101" s="903">
        <f>SUM(E102)</f>
        <v>0</v>
      </c>
      <c r="F101" s="903"/>
      <c r="G101" s="903">
        <f>SUM(G102)</f>
        <v>0</v>
      </c>
      <c r="H101" s="903">
        <f>SUM(H102)</f>
        <v>0</v>
      </c>
      <c r="I101" s="903">
        <f>SUM(I102)</f>
        <v>0</v>
      </c>
      <c r="J101" s="903">
        <f>SUM(J102)</f>
        <v>0</v>
      </c>
      <c r="K101" s="902">
        <f t="shared" si="4"/>
        <v>0</v>
      </c>
      <c r="L101" s="901">
        <f t="shared" si="5"/>
        <v>0</v>
      </c>
    </row>
    <row r="102" spans="1:12" ht="12" customHeight="1">
      <c r="A102" s="910"/>
      <c r="B102" s="1582"/>
      <c r="C102" s="492"/>
      <c r="D102" s="66" t="s">
        <v>198</v>
      </c>
      <c r="E102" s="900">
        <v>0</v>
      </c>
      <c r="F102" s="900"/>
      <c r="G102" s="900">
        <v>0</v>
      </c>
      <c r="H102" s="900">
        <v>0</v>
      </c>
      <c r="I102" s="900">
        <v>0</v>
      </c>
      <c r="J102" s="900">
        <v>0</v>
      </c>
      <c r="K102" s="899">
        <f t="shared" si="4"/>
        <v>0</v>
      </c>
      <c r="L102" s="898">
        <f t="shared" si="5"/>
        <v>0</v>
      </c>
    </row>
    <row r="103" spans="1:12" ht="12" customHeight="1">
      <c r="A103" s="910"/>
      <c r="B103" s="1582"/>
      <c r="C103" s="484" t="s">
        <v>43</v>
      </c>
      <c r="D103" s="66"/>
      <c r="E103" s="915">
        <f>SUM(E104)</f>
        <v>0</v>
      </c>
      <c r="F103" s="915"/>
      <c r="G103" s="915">
        <f>SUM(G104)</f>
        <v>5</v>
      </c>
      <c r="H103" s="915">
        <f>SUM(H104)</f>
        <v>0</v>
      </c>
      <c r="I103" s="915">
        <f>SUM(I104)</f>
        <v>0</v>
      </c>
      <c r="J103" s="915">
        <f>SUM(J104)</f>
        <v>1</v>
      </c>
      <c r="K103" s="902">
        <f t="shared" si="4"/>
        <v>6</v>
      </c>
      <c r="L103" s="901">
        <f t="shared" si="5"/>
        <v>6</v>
      </c>
    </row>
    <row r="104" spans="1:12" ht="12" customHeight="1">
      <c r="A104" s="910"/>
      <c r="B104" s="1583"/>
      <c r="C104" s="479"/>
      <c r="D104" s="66" t="s">
        <v>197</v>
      </c>
      <c r="E104" s="900">
        <v>0</v>
      </c>
      <c r="F104" s="900"/>
      <c r="G104" s="900">
        <v>5</v>
      </c>
      <c r="H104" s="907">
        <v>0</v>
      </c>
      <c r="I104" s="907">
        <v>0</v>
      </c>
      <c r="J104" s="907">
        <v>1</v>
      </c>
      <c r="K104" s="899">
        <f t="shared" ref="K104:K128" si="7">SUM(G104:J104)</f>
        <v>6</v>
      </c>
      <c r="L104" s="898">
        <f t="shared" ref="L104:L128" si="8">SUM(E104,K104)</f>
        <v>6</v>
      </c>
    </row>
    <row r="105" spans="1:12">
      <c r="A105" s="910"/>
      <c r="B105" s="1570">
        <v>1407</v>
      </c>
      <c r="C105" s="139" t="s">
        <v>27</v>
      </c>
      <c r="D105" s="78"/>
      <c r="E105" s="914">
        <f>SUM(E106+E109)</f>
        <v>21</v>
      </c>
      <c r="F105" s="914"/>
      <c r="G105" s="914">
        <f>SUM(G106+G109)</f>
        <v>13</v>
      </c>
      <c r="H105" s="914">
        <f>SUM(H106+H109)</f>
        <v>11</v>
      </c>
      <c r="I105" s="914">
        <f>SUM(I106+I109)</f>
        <v>0</v>
      </c>
      <c r="J105" s="914">
        <f>SUM(J106+J109)</f>
        <v>0</v>
      </c>
      <c r="K105" s="912">
        <f t="shared" si="7"/>
        <v>24</v>
      </c>
      <c r="L105" s="911">
        <f t="shared" si="8"/>
        <v>45</v>
      </c>
    </row>
    <row r="106" spans="1:12" ht="12" customHeight="1">
      <c r="A106" s="910"/>
      <c r="B106" s="1573"/>
      <c r="C106" s="484" t="s">
        <v>44</v>
      </c>
      <c r="D106" s="66"/>
      <c r="E106" s="903">
        <f>SUM(E107:E108)</f>
        <v>5</v>
      </c>
      <c r="F106" s="903"/>
      <c r="G106" s="903">
        <f>SUM(G107:G108)</f>
        <v>7</v>
      </c>
      <c r="H106" s="903">
        <f>SUM(H107:H108)</f>
        <v>0</v>
      </c>
      <c r="I106" s="903">
        <f>SUM(I107:I108)</f>
        <v>0</v>
      </c>
      <c r="J106" s="903">
        <f>SUM(J107:J108)</f>
        <v>0</v>
      </c>
      <c r="K106" s="902">
        <f t="shared" si="7"/>
        <v>7</v>
      </c>
      <c r="L106" s="901">
        <f t="shared" si="8"/>
        <v>12</v>
      </c>
    </row>
    <row r="107" spans="1:12" ht="12" customHeight="1">
      <c r="A107" s="910"/>
      <c r="B107" s="1573"/>
      <c r="C107" s="484"/>
      <c r="D107" s="66" t="s">
        <v>195</v>
      </c>
      <c r="E107" s="900">
        <v>3</v>
      </c>
      <c r="F107" s="900"/>
      <c r="G107" s="900">
        <v>6</v>
      </c>
      <c r="H107" s="900">
        <v>0</v>
      </c>
      <c r="I107" s="900">
        <v>0</v>
      </c>
      <c r="J107" s="900">
        <v>0</v>
      </c>
      <c r="K107" s="899">
        <f t="shared" si="7"/>
        <v>6</v>
      </c>
      <c r="L107" s="898">
        <f t="shared" si="8"/>
        <v>9</v>
      </c>
    </row>
    <row r="108" spans="1:12" ht="12" customHeight="1">
      <c r="A108" s="910"/>
      <c r="B108" s="1573"/>
      <c r="C108" s="479"/>
      <c r="D108" s="66" t="s">
        <v>193</v>
      </c>
      <c r="E108" s="900">
        <v>2</v>
      </c>
      <c r="F108" s="900"/>
      <c r="G108" s="900">
        <v>1</v>
      </c>
      <c r="H108" s="900">
        <v>0</v>
      </c>
      <c r="I108" s="900">
        <v>0</v>
      </c>
      <c r="J108" s="900">
        <v>0</v>
      </c>
      <c r="K108" s="899">
        <f t="shared" si="7"/>
        <v>1</v>
      </c>
      <c r="L108" s="898">
        <f t="shared" si="8"/>
        <v>3</v>
      </c>
    </row>
    <row r="109" spans="1:12" ht="12" customHeight="1">
      <c r="A109" s="910"/>
      <c r="B109" s="1573"/>
      <c r="C109" s="484" t="s">
        <v>61</v>
      </c>
      <c r="D109" s="364"/>
      <c r="E109" s="903">
        <f>SUM(E110:E111)</f>
        <v>16</v>
      </c>
      <c r="F109" s="903"/>
      <c r="G109" s="903">
        <f>SUM(G110:G111)</f>
        <v>6</v>
      </c>
      <c r="H109" s="903">
        <f>SUM(H110:H111)</f>
        <v>11</v>
      </c>
      <c r="I109" s="903">
        <f>SUM(I110:I111)</f>
        <v>0</v>
      </c>
      <c r="J109" s="903">
        <f>SUM(J110:J111)</f>
        <v>0</v>
      </c>
      <c r="K109" s="902">
        <f t="shared" si="7"/>
        <v>17</v>
      </c>
      <c r="L109" s="901">
        <f t="shared" si="8"/>
        <v>33</v>
      </c>
    </row>
    <row r="110" spans="1:12" ht="12" customHeight="1">
      <c r="A110" s="910"/>
      <c r="B110" s="1573"/>
      <c r="C110" s="479"/>
      <c r="D110" s="66" t="s">
        <v>192</v>
      </c>
      <c r="E110" s="900">
        <v>9</v>
      </c>
      <c r="F110" s="900"/>
      <c r="G110" s="900">
        <v>1</v>
      </c>
      <c r="H110" s="900">
        <v>9</v>
      </c>
      <c r="I110" s="900">
        <v>0</v>
      </c>
      <c r="J110" s="900">
        <v>0</v>
      </c>
      <c r="K110" s="899">
        <f t="shared" si="7"/>
        <v>10</v>
      </c>
      <c r="L110" s="898">
        <f t="shared" si="8"/>
        <v>19</v>
      </c>
    </row>
    <row r="111" spans="1:12" ht="12" customHeight="1">
      <c r="A111" s="910"/>
      <c r="B111" s="1573"/>
      <c r="C111" s="479"/>
      <c r="D111" s="66" t="s">
        <v>191</v>
      </c>
      <c r="E111" s="900">
        <v>7</v>
      </c>
      <c r="F111" s="900"/>
      <c r="G111" s="900">
        <v>5</v>
      </c>
      <c r="H111" s="900">
        <v>2</v>
      </c>
      <c r="I111" s="900">
        <v>0</v>
      </c>
      <c r="J111" s="900">
        <v>0</v>
      </c>
      <c r="K111" s="899">
        <f t="shared" si="7"/>
        <v>7</v>
      </c>
      <c r="L111" s="898">
        <f t="shared" si="8"/>
        <v>14</v>
      </c>
    </row>
    <row r="112" spans="1:12">
      <c r="A112" s="910"/>
      <c r="B112" s="1570">
        <v>1408</v>
      </c>
      <c r="C112" s="139" t="s">
        <v>28</v>
      </c>
      <c r="D112" s="337"/>
      <c r="E112" s="913">
        <f>SUM(E113,E117,E121,E115)</f>
        <v>51</v>
      </c>
      <c r="F112" s="913"/>
      <c r="G112" s="913">
        <f>SUM(G113,G117,G121,G115)</f>
        <v>72</v>
      </c>
      <c r="H112" s="913">
        <f>SUM(H113,H117,H121,H115)</f>
        <v>15</v>
      </c>
      <c r="I112" s="913">
        <f>SUM(I113,I117,I121,I115)</f>
        <v>0</v>
      </c>
      <c r="J112" s="913">
        <f>SUM(J113,J117,J121,J115)</f>
        <v>9</v>
      </c>
      <c r="K112" s="912">
        <f t="shared" si="7"/>
        <v>96</v>
      </c>
      <c r="L112" s="911">
        <f t="shared" si="8"/>
        <v>147</v>
      </c>
    </row>
    <row r="113" spans="1:12" ht="12" customHeight="1">
      <c r="A113" s="910"/>
      <c r="B113" s="1573"/>
      <c r="C113" s="484" t="s">
        <v>23</v>
      </c>
      <c r="D113" s="98"/>
      <c r="E113" s="903">
        <f t="shared" ref="E113:J113" si="9">SUM(E114)</f>
        <v>27</v>
      </c>
      <c r="F113" s="903">
        <f t="shared" si="9"/>
        <v>0</v>
      </c>
      <c r="G113" s="903">
        <f t="shared" si="9"/>
        <v>54</v>
      </c>
      <c r="H113" s="903">
        <f t="shared" si="9"/>
        <v>15</v>
      </c>
      <c r="I113" s="903">
        <f t="shared" si="9"/>
        <v>0</v>
      </c>
      <c r="J113" s="903">
        <f t="shared" si="9"/>
        <v>0</v>
      </c>
      <c r="K113" s="902">
        <f t="shared" si="7"/>
        <v>69</v>
      </c>
      <c r="L113" s="901">
        <f t="shared" si="8"/>
        <v>96</v>
      </c>
    </row>
    <row r="114" spans="1:12" ht="12" customHeight="1">
      <c r="B114" s="1573"/>
      <c r="C114" s="479"/>
      <c r="D114" s="98" t="s">
        <v>190</v>
      </c>
      <c r="E114" s="900">
        <v>27</v>
      </c>
      <c r="F114" s="900"/>
      <c r="G114" s="900">
        <v>54</v>
      </c>
      <c r="H114" s="900">
        <v>15</v>
      </c>
      <c r="I114" s="900">
        <v>0</v>
      </c>
      <c r="J114" s="900">
        <v>0</v>
      </c>
      <c r="K114" s="899">
        <f t="shared" si="7"/>
        <v>69</v>
      </c>
      <c r="L114" s="898">
        <f t="shared" si="8"/>
        <v>96</v>
      </c>
    </row>
    <row r="115" spans="1:12" ht="12" customHeight="1">
      <c r="B115" s="1573"/>
      <c r="C115" s="484" t="s">
        <v>59</v>
      </c>
      <c r="D115" s="98"/>
      <c r="E115" s="903">
        <f t="shared" ref="E115:J115" si="10">SUM(E116)</f>
        <v>16</v>
      </c>
      <c r="F115" s="903">
        <f t="shared" si="10"/>
        <v>0</v>
      </c>
      <c r="G115" s="903">
        <f t="shared" si="10"/>
        <v>0</v>
      </c>
      <c r="H115" s="903">
        <f t="shared" si="10"/>
        <v>0</v>
      </c>
      <c r="I115" s="903">
        <f t="shared" si="10"/>
        <v>0</v>
      </c>
      <c r="J115" s="903">
        <f t="shared" si="10"/>
        <v>0</v>
      </c>
      <c r="K115" s="902">
        <f t="shared" si="7"/>
        <v>0</v>
      </c>
      <c r="L115" s="901">
        <f t="shared" si="8"/>
        <v>16</v>
      </c>
    </row>
    <row r="116" spans="1:12" ht="12" customHeight="1">
      <c r="B116" s="1573"/>
      <c r="C116" s="479"/>
      <c r="D116" s="98" t="s">
        <v>189</v>
      </c>
      <c r="E116" s="900">
        <v>16</v>
      </c>
      <c r="F116" s="900"/>
      <c r="G116" s="900">
        <v>0</v>
      </c>
      <c r="H116" s="900">
        <v>0</v>
      </c>
      <c r="I116" s="900">
        <v>0</v>
      </c>
      <c r="J116" s="900">
        <v>0</v>
      </c>
      <c r="K116" s="899">
        <f t="shared" si="7"/>
        <v>0</v>
      </c>
      <c r="L116" s="898">
        <f t="shared" si="8"/>
        <v>16</v>
      </c>
    </row>
    <row r="117" spans="1:12" ht="12" customHeight="1">
      <c r="B117" s="1566"/>
      <c r="C117" s="484" t="s">
        <v>45</v>
      </c>
      <c r="D117" s="98"/>
      <c r="E117" s="909">
        <f>SUM(E118:E120)</f>
        <v>5</v>
      </c>
      <c r="F117" s="909"/>
      <c r="G117" s="909">
        <f>SUM(G118:G120)</f>
        <v>7</v>
      </c>
      <c r="H117" s="909">
        <f>SUM(H118:H120)</f>
        <v>0</v>
      </c>
      <c r="I117" s="909">
        <f>SUM(I118:I120)</f>
        <v>0</v>
      </c>
      <c r="J117" s="909">
        <f>SUM(J118:J120)</f>
        <v>5</v>
      </c>
      <c r="K117" s="908">
        <f t="shared" si="7"/>
        <v>12</v>
      </c>
      <c r="L117" s="901">
        <f t="shared" si="8"/>
        <v>17</v>
      </c>
    </row>
    <row r="118" spans="1:12" ht="12" customHeight="1">
      <c r="B118" s="1573"/>
      <c r="C118" s="484"/>
      <c r="D118" s="98" t="s">
        <v>188</v>
      </c>
      <c r="E118" s="900">
        <v>2</v>
      </c>
      <c r="F118" s="900"/>
      <c r="G118" s="900">
        <v>3</v>
      </c>
      <c r="H118" s="900">
        <v>0</v>
      </c>
      <c r="I118" s="900">
        <v>0</v>
      </c>
      <c r="J118" s="900">
        <v>3</v>
      </c>
      <c r="K118" s="899">
        <f t="shared" si="7"/>
        <v>6</v>
      </c>
      <c r="L118" s="898">
        <f t="shared" si="8"/>
        <v>8</v>
      </c>
    </row>
    <row r="119" spans="1:12" ht="12" customHeight="1">
      <c r="B119" s="1573"/>
      <c r="C119" s="484"/>
      <c r="D119" s="98" t="s">
        <v>273</v>
      </c>
      <c r="E119" s="907">
        <v>1</v>
      </c>
      <c r="F119" s="907"/>
      <c r="G119" s="907">
        <v>2</v>
      </c>
      <c r="H119" s="907">
        <v>0</v>
      </c>
      <c r="I119" s="907">
        <v>0</v>
      </c>
      <c r="J119" s="907">
        <v>0</v>
      </c>
      <c r="K119" s="899">
        <f t="shared" si="7"/>
        <v>2</v>
      </c>
      <c r="L119" s="898">
        <f t="shared" si="8"/>
        <v>3</v>
      </c>
    </row>
    <row r="120" spans="1:12" ht="12" customHeight="1">
      <c r="B120" s="1573"/>
      <c r="C120" s="484"/>
      <c r="D120" s="98" t="s">
        <v>271</v>
      </c>
      <c r="E120" s="900">
        <v>2</v>
      </c>
      <c r="F120" s="900"/>
      <c r="G120" s="900">
        <v>2</v>
      </c>
      <c r="H120" s="900">
        <v>0</v>
      </c>
      <c r="I120" s="900">
        <v>0</v>
      </c>
      <c r="J120" s="900">
        <v>2</v>
      </c>
      <c r="K120" s="899">
        <f t="shared" si="7"/>
        <v>4</v>
      </c>
      <c r="L120" s="898">
        <f t="shared" si="8"/>
        <v>6</v>
      </c>
    </row>
    <row r="121" spans="1:12" ht="12" customHeight="1">
      <c r="B121" s="1573"/>
      <c r="C121" s="484" t="s">
        <v>46</v>
      </c>
      <c r="D121" s="364"/>
      <c r="E121" s="903">
        <f>SUM(E122)</f>
        <v>3</v>
      </c>
      <c r="F121" s="903"/>
      <c r="G121" s="903">
        <f>SUM(G122)</f>
        <v>11</v>
      </c>
      <c r="H121" s="903">
        <f>SUM(H122)</f>
        <v>0</v>
      </c>
      <c r="I121" s="903">
        <f>SUM(I122)</f>
        <v>0</v>
      </c>
      <c r="J121" s="903">
        <f>SUM(J122)</f>
        <v>4</v>
      </c>
      <c r="K121" s="902">
        <f t="shared" si="7"/>
        <v>15</v>
      </c>
      <c r="L121" s="901">
        <f t="shared" si="8"/>
        <v>18</v>
      </c>
    </row>
    <row r="122" spans="1:12" ht="12" customHeight="1">
      <c r="B122" s="1573"/>
      <c r="C122" s="479"/>
      <c r="D122" s="98" t="s">
        <v>185</v>
      </c>
      <c r="E122" s="900">
        <v>3</v>
      </c>
      <c r="F122" s="900"/>
      <c r="G122" s="900">
        <v>11</v>
      </c>
      <c r="H122" s="900">
        <v>0</v>
      </c>
      <c r="I122" s="900">
        <v>0</v>
      </c>
      <c r="J122" s="900">
        <v>4</v>
      </c>
      <c r="K122" s="899">
        <f t="shared" si="7"/>
        <v>15</v>
      </c>
      <c r="L122" s="898">
        <f t="shared" si="8"/>
        <v>18</v>
      </c>
    </row>
    <row r="123" spans="1:12" ht="12.75" customHeight="1">
      <c r="B123" s="1570">
        <v>1624</v>
      </c>
      <c r="C123" s="139" t="s">
        <v>56</v>
      </c>
      <c r="D123" s="78"/>
      <c r="E123" s="906">
        <f>SUM(E124,E126)</f>
        <v>3</v>
      </c>
      <c r="F123" s="906"/>
      <c r="G123" s="906">
        <f>SUM(G124,G126)</f>
        <v>1</v>
      </c>
      <c r="H123" s="906">
        <f>SUM(H124,H126)</f>
        <v>0</v>
      </c>
      <c r="I123" s="906">
        <f>SUM(I124,I126)</f>
        <v>0</v>
      </c>
      <c r="J123" s="906">
        <f>SUM(J124,J126)</f>
        <v>0</v>
      </c>
      <c r="K123" s="905">
        <f t="shared" si="7"/>
        <v>1</v>
      </c>
      <c r="L123" s="904">
        <f t="shared" si="8"/>
        <v>4</v>
      </c>
    </row>
    <row r="124" spans="1:12" ht="12" customHeight="1">
      <c r="B124" s="1573"/>
      <c r="C124" s="487" t="s">
        <v>41</v>
      </c>
      <c r="D124" s="13"/>
      <c r="E124" s="903">
        <f>SUM(E125)</f>
        <v>2</v>
      </c>
      <c r="F124" s="903"/>
      <c r="G124" s="903">
        <f>SUM(G125)</f>
        <v>1</v>
      </c>
      <c r="H124" s="903">
        <f>SUM(H125)</f>
        <v>0</v>
      </c>
      <c r="I124" s="903">
        <f>SUM(I125)</f>
        <v>0</v>
      </c>
      <c r="J124" s="903">
        <f>SUM(J125)</f>
        <v>0</v>
      </c>
      <c r="K124" s="902">
        <f t="shared" si="7"/>
        <v>1</v>
      </c>
      <c r="L124" s="901">
        <f t="shared" si="8"/>
        <v>3</v>
      </c>
    </row>
    <row r="125" spans="1:12" ht="12" customHeight="1">
      <c r="B125" s="1573"/>
      <c r="C125" s="479"/>
      <c r="D125" s="98" t="s">
        <v>184</v>
      </c>
      <c r="E125" s="900">
        <v>2</v>
      </c>
      <c r="F125" s="900"/>
      <c r="G125" s="900">
        <v>1</v>
      </c>
      <c r="H125" s="900">
        <v>0</v>
      </c>
      <c r="I125" s="900">
        <v>0</v>
      </c>
      <c r="J125" s="900">
        <v>0</v>
      </c>
      <c r="K125" s="899">
        <f t="shared" si="7"/>
        <v>1</v>
      </c>
      <c r="L125" s="898">
        <f t="shared" si="8"/>
        <v>3</v>
      </c>
    </row>
    <row r="126" spans="1:12" ht="12" customHeight="1">
      <c r="B126" s="1573"/>
      <c r="C126" s="484" t="s">
        <v>62</v>
      </c>
      <c r="D126" s="98"/>
      <c r="E126" s="903">
        <f>SUM(E127)</f>
        <v>1</v>
      </c>
      <c r="F126" s="903"/>
      <c r="G126" s="903">
        <f>SUM(G127)</f>
        <v>0</v>
      </c>
      <c r="H126" s="903">
        <f>SUM(H127)</f>
        <v>0</v>
      </c>
      <c r="I126" s="903">
        <f>SUM(I127)</f>
        <v>0</v>
      </c>
      <c r="J126" s="903">
        <f>SUM(J127)</f>
        <v>0</v>
      </c>
      <c r="K126" s="902">
        <f t="shared" si="7"/>
        <v>0</v>
      </c>
      <c r="L126" s="901">
        <f t="shared" si="8"/>
        <v>1</v>
      </c>
    </row>
    <row r="127" spans="1:12" ht="12" customHeight="1">
      <c r="B127" s="1571"/>
      <c r="C127" s="495"/>
      <c r="D127" s="163" t="s">
        <v>183</v>
      </c>
      <c r="E127" s="900">
        <v>1</v>
      </c>
      <c r="F127" s="900"/>
      <c r="G127" s="900">
        <v>0</v>
      </c>
      <c r="H127" s="900">
        <v>0</v>
      </c>
      <c r="I127" s="900">
        <v>0</v>
      </c>
      <c r="J127" s="900">
        <v>0</v>
      </c>
      <c r="K127" s="899">
        <f t="shared" si="7"/>
        <v>0</v>
      </c>
      <c r="L127" s="898">
        <f t="shared" si="8"/>
        <v>1</v>
      </c>
    </row>
    <row r="128" spans="1:12">
      <c r="C128" s="1579" t="s">
        <v>6</v>
      </c>
      <c r="D128" s="1580"/>
      <c r="E128" s="897">
        <f>SUM(E8+E30+E59+E72+E77+E94+E105+E112+E123)</f>
        <v>711</v>
      </c>
      <c r="F128" s="897"/>
      <c r="G128" s="897">
        <f>SUM(G8+G30+G59+G72+G77+G94+G105+G112+G123)</f>
        <v>593</v>
      </c>
      <c r="H128" s="897">
        <f>SUM(H8+H30+H59+H72+H77+H94+H105+H112+H123)</f>
        <v>192</v>
      </c>
      <c r="I128" s="897">
        <f>SUM(I8+I30+I59+I72+I77+I94+I105+I112+I123)</f>
        <v>94</v>
      </c>
      <c r="J128" s="897">
        <f>SUM(J8+J30+J59+J72+J77+J94+J105+J112+J123)</f>
        <v>111</v>
      </c>
      <c r="K128" s="897">
        <f t="shared" si="7"/>
        <v>990</v>
      </c>
      <c r="L128" s="896">
        <f t="shared" si="8"/>
        <v>1701</v>
      </c>
    </row>
    <row r="129" spans="3:12" ht="10.5" customHeight="1">
      <c r="C129" s="98" t="s">
        <v>591</v>
      </c>
      <c r="E129" s="98"/>
      <c r="F129" s="98"/>
      <c r="G129" s="98"/>
      <c r="H129" s="98"/>
      <c r="I129" s="98"/>
      <c r="J129" s="98"/>
      <c r="K129" s="98"/>
      <c r="L129" s="98"/>
    </row>
    <row r="130" spans="3:12" ht="10.5" customHeight="1">
      <c r="C130" s="98"/>
    </row>
    <row r="131" spans="3:12" ht="9" customHeight="1"/>
    <row r="132" spans="3:12" ht="9" customHeight="1"/>
    <row r="133" spans="3:12" ht="9" customHeight="1"/>
    <row r="134" spans="3:12" ht="9" customHeight="1"/>
    <row r="135" spans="3:12" ht="9" customHeight="1"/>
    <row r="136" spans="3:12" ht="9" customHeight="1"/>
    <row r="137" spans="3:12" ht="9" customHeight="1"/>
    <row r="138" spans="3:12" ht="9" customHeight="1"/>
    <row r="139" spans="3:12" ht="9" customHeight="1"/>
    <row r="140" spans="3:12" ht="9" customHeight="1"/>
    <row r="141" spans="3:12" ht="9" customHeight="1"/>
    <row r="142" spans="3:12" ht="9" customHeight="1"/>
    <row r="143" spans="3:12" ht="9" customHeight="1"/>
    <row r="144" spans="3:12"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3:12" ht="9" customHeight="1"/>
    <row r="210" spans="3:12" ht="9" customHeight="1"/>
    <row r="211" spans="3:12" ht="9" customHeight="1">
      <c r="C211" s="98"/>
      <c r="D211" s="98"/>
      <c r="E211" s="823"/>
      <c r="F211" s="823"/>
      <c r="G211" s="823"/>
      <c r="H211" s="824"/>
      <c r="I211" s="823"/>
      <c r="J211" s="823"/>
      <c r="K211" s="823"/>
      <c r="L211" s="823"/>
    </row>
    <row r="212" spans="3:12" ht="9" customHeight="1"/>
    <row r="213" spans="3:12" ht="9" customHeight="1"/>
    <row r="214" spans="3:12" ht="9" customHeight="1"/>
    <row r="215" spans="3:12" ht="9" customHeight="1"/>
    <row r="216" spans="3:12" ht="9" customHeight="1"/>
    <row r="217" spans="3:12" ht="9" customHeight="1"/>
    <row r="218" spans="3:12" ht="9" customHeight="1"/>
    <row r="219" spans="3:12" ht="9" customHeight="1"/>
    <row r="220" spans="3:12" ht="9" customHeight="1"/>
    <row r="221" spans="3:12" ht="9" customHeight="1"/>
    <row r="222" spans="3:12" ht="9" customHeight="1"/>
    <row r="223" spans="3:12" ht="9" customHeight="1"/>
    <row r="224" spans="3:12"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sheetData>
  <mergeCells count="16">
    <mergeCell ref="C128:D128"/>
    <mergeCell ref="B72:B76"/>
    <mergeCell ref="B94:B104"/>
    <mergeCell ref="B105:B111"/>
    <mergeCell ref="B112:B122"/>
    <mergeCell ref="B123:B127"/>
    <mergeCell ref="P2:AD2"/>
    <mergeCell ref="C2:L2"/>
    <mergeCell ref="G6:L6"/>
    <mergeCell ref="G70:L70"/>
    <mergeCell ref="B8:B29"/>
    <mergeCell ref="B30:B58"/>
    <mergeCell ref="B59:B66"/>
    <mergeCell ref="B5:B7"/>
    <mergeCell ref="B69:B71"/>
    <mergeCell ref="B3:L3"/>
  </mergeCells>
  <printOptions horizontalCentered="1"/>
  <pageMargins left="0.51" right="0.43" top="0.52" bottom="0.94488188976377963" header="0.51181102362204722" footer="0.51181102362204722"/>
  <pageSetup scale="71" orientation="portrait" r:id="rId1"/>
  <headerFooter alignWithMargins="0">
    <oddFooter>&amp;F</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6A67F-B174-4202-B5E7-FF78FE23F191}">
  <dimension ref="A1:AG480"/>
  <sheetViews>
    <sheetView view="pageBreakPreview" zoomScaleNormal="115" zoomScaleSheetLayoutView="100" workbookViewId="0">
      <selection activeCell="D34" sqref="D34"/>
    </sheetView>
  </sheetViews>
  <sheetFormatPr baseColWidth="10" defaultRowHeight="12.75"/>
  <cols>
    <col min="1" max="1" width="2.7109375" style="91" customWidth="1"/>
    <col min="2" max="2" width="7.5703125" style="62" customWidth="1"/>
    <col min="3" max="3" width="1.5703125" style="62" customWidth="1"/>
    <col min="4" max="4" width="59" style="62" customWidth="1"/>
    <col min="5" max="5" width="9.7109375" style="62" customWidth="1"/>
    <col min="6" max="6" width="1" style="62" customWidth="1"/>
    <col min="7" max="7" width="6.140625" style="62" customWidth="1"/>
    <col min="8" max="8" width="8.5703125" style="62" customWidth="1"/>
    <col min="9" max="9" width="9.28515625" style="62" customWidth="1"/>
    <col min="10" max="10" width="7.85546875" style="62" bestFit="1" customWidth="1"/>
    <col min="11" max="11" width="6.7109375" style="62" bestFit="1" customWidth="1"/>
    <col min="12" max="12" width="7" style="62" customWidth="1"/>
    <col min="13" max="14" width="11.42578125" style="62"/>
    <col min="15" max="15" width="4.7109375" style="62" customWidth="1"/>
    <col min="16" max="16" width="5" style="62" customWidth="1"/>
    <col min="17" max="17" width="2.28515625" style="62" customWidth="1"/>
    <col min="18" max="18" width="26" style="62" customWidth="1"/>
    <col min="19" max="19" width="8"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7" width="6.7109375" style="62" customWidth="1"/>
    <col min="28" max="28" width="1" style="62" customWidth="1"/>
    <col min="29" max="29" width="6.7109375" style="62" customWidth="1"/>
    <col min="30" max="30" width="1" style="62" customWidth="1"/>
    <col min="31" max="32" width="6.7109375" style="62" customWidth="1"/>
    <col min="33" max="16384" width="11.42578125" style="62"/>
  </cols>
  <sheetData>
    <row r="1" spans="1:33" ht="9" customHeight="1">
      <c r="E1" s="82"/>
      <c r="F1" s="82"/>
      <c r="G1" s="82"/>
      <c r="H1" s="82"/>
      <c r="I1" s="82"/>
      <c r="J1" s="82"/>
      <c r="K1" s="82"/>
      <c r="L1" s="82"/>
      <c r="M1" s="82"/>
      <c r="N1" s="82"/>
    </row>
    <row r="2" spans="1:33" ht="12.75" customHeight="1">
      <c r="C2" s="1552" t="s">
        <v>601</v>
      </c>
      <c r="D2" s="1552"/>
      <c r="E2" s="1552"/>
      <c r="F2" s="1552"/>
      <c r="G2" s="1552"/>
      <c r="H2" s="1552"/>
      <c r="I2" s="1552"/>
      <c r="J2" s="1552"/>
      <c r="K2" s="1552"/>
      <c r="L2" s="1552"/>
      <c r="M2" s="82"/>
      <c r="P2" s="1552"/>
      <c r="Q2" s="1552"/>
      <c r="R2" s="1552"/>
      <c r="S2" s="1552"/>
      <c r="T2" s="1552"/>
      <c r="U2" s="1552"/>
      <c r="V2" s="1552"/>
      <c r="W2" s="1552"/>
      <c r="X2" s="1552"/>
      <c r="Y2" s="1552"/>
      <c r="Z2" s="1552"/>
      <c r="AA2" s="1552"/>
      <c r="AB2" s="1552"/>
      <c r="AC2" s="1552"/>
      <c r="AD2" s="1552"/>
    </row>
    <row r="3" spans="1:33" ht="12.75" customHeight="1">
      <c r="A3" s="313"/>
      <c r="B3" s="1552" t="s">
        <v>606</v>
      </c>
      <c r="C3" s="1552"/>
      <c r="D3" s="1552"/>
      <c r="E3" s="1552"/>
      <c r="F3" s="1552"/>
      <c r="G3" s="1552"/>
      <c r="H3" s="1552"/>
      <c r="I3" s="1552"/>
      <c r="J3" s="1552"/>
      <c r="K3" s="1552"/>
      <c r="L3" s="1552"/>
      <c r="M3" s="82"/>
      <c r="N3" s="107"/>
      <c r="O3" s="107"/>
      <c r="P3" s="106"/>
      <c r="AF3" s="105"/>
      <c r="AG3" s="105"/>
    </row>
    <row r="4" spans="1:33" ht="3" customHeight="1">
      <c r="C4" s="98"/>
      <c r="D4" s="98"/>
      <c r="E4" s="98"/>
      <c r="F4" s="98"/>
      <c r="G4" s="936"/>
      <c r="H4" s="936"/>
      <c r="I4" s="314"/>
      <c r="J4" s="314"/>
      <c r="K4" s="314"/>
      <c r="L4" s="314"/>
      <c r="M4" s="82"/>
      <c r="P4" s="98"/>
    </row>
    <row r="5" spans="1:33" ht="9.75" customHeight="1">
      <c r="B5" s="1597" t="s">
        <v>32</v>
      </c>
      <c r="C5" s="310"/>
      <c r="D5" s="310"/>
      <c r="E5" s="852"/>
      <c r="F5" s="852"/>
      <c r="G5" s="852"/>
      <c r="H5" s="934"/>
      <c r="I5" s="933"/>
      <c r="J5" s="933"/>
      <c r="K5" s="933"/>
      <c r="L5" s="948"/>
    </row>
    <row r="6" spans="1:33" ht="11.25" customHeight="1">
      <c r="B6" s="1598"/>
      <c r="C6" s="171" t="s">
        <v>230</v>
      </c>
      <c r="D6" s="569"/>
      <c r="E6" s="305" t="s">
        <v>370</v>
      </c>
      <c r="F6" s="304"/>
      <c r="G6" s="1791" t="s">
        <v>366</v>
      </c>
      <c r="H6" s="1791"/>
      <c r="I6" s="1791"/>
      <c r="J6" s="1791"/>
      <c r="K6" s="1791"/>
      <c r="L6" s="1717"/>
    </row>
    <row r="7" spans="1:33" ht="22.5" customHeight="1">
      <c r="B7" s="1599"/>
      <c r="C7" s="567"/>
      <c r="D7" s="162"/>
      <c r="E7" s="947" t="s">
        <v>597</v>
      </c>
      <c r="F7" s="304"/>
      <c r="G7" s="930" t="s">
        <v>596</v>
      </c>
      <c r="H7" s="930" t="s">
        <v>595</v>
      </c>
      <c r="I7" s="931" t="s">
        <v>594</v>
      </c>
      <c r="J7" s="930" t="s">
        <v>593</v>
      </c>
      <c r="K7" s="930" t="s">
        <v>97</v>
      </c>
      <c r="L7" s="929" t="s">
        <v>6</v>
      </c>
    </row>
    <row r="8" spans="1:33">
      <c r="B8" s="1581">
        <v>1401</v>
      </c>
      <c r="C8" s="888" t="s">
        <v>12</v>
      </c>
      <c r="D8" s="171"/>
      <c r="E8" s="928">
        <f>SUM(E9,E12,E17,E20,E27,E30)</f>
        <v>126</v>
      </c>
      <c r="F8" s="912"/>
      <c r="G8" s="928">
        <f>SUM(G9,G12,G17,G20,G27,G30)</f>
        <v>71</v>
      </c>
      <c r="H8" s="928">
        <f>SUM(H9,H12,H17,H20,H27,H30)</f>
        <v>37</v>
      </c>
      <c r="I8" s="946">
        <f>SUM(I9,I12,I17,I20,I27,I30)</f>
        <v>9</v>
      </c>
      <c r="J8" s="928">
        <f>SUM(J9,J12,J17,J20,J27,J30)</f>
        <v>20</v>
      </c>
      <c r="K8" s="928">
        <f t="shared" ref="K8:K39" si="0">SUM(G8:J8)</f>
        <v>137</v>
      </c>
      <c r="L8" s="927">
        <f t="shared" ref="L8:L39" si="1">SUM(E8,K8)</f>
        <v>263</v>
      </c>
      <c r="M8" s="82"/>
    </row>
    <row r="9" spans="1:33" ht="12" customHeight="1">
      <c r="B9" s="1582"/>
      <c r="C9" s="513" t="s">
        <v>13</v>
      </c>
      <c r="D9" s="310"/>
      <c r="E9" s="655">
        <f>SUM(E10:E11)</f>
        <v>19</v>
      </c>
      <c r="F9" s="655"/>
      <c r="G9" s="655">
        <f>SUM(G10:G11)</f>
        <v>28</v>
      </c>
      <c r="H9" s="655">
        <f>SUM(H10:H11)</f>
        <v>5</v>
      </c>
      <c r="I9" s="655">
        <f>SUM(I10:I11)</f>
        <v>2</v>
      </c>
      <c r="J9" s="655">
        <f>SUM(J10:J11)</f>
        <v>1</v>
      </c>
      <c r="K9" s="908">
        <f t="shared" si="0"/>
        <v>36</v>
      </c>
      <c r="L9" s="945">
        <f t="shared" si="1"/>
        <v>55</v>
      </c>
      <c r="M9" s="82"/>
      <c r="N9" s="82"/>
    </row>
    <row r="10" spans="1:33" ht="12" customHeight="1">
      <c r="B10" s="1578"/>
      <c r="C10" s="479"/>
      <c r="D10" s="320" t="s">
        <v>249</v>
      </c>
      <c r="E10" s="900">
        <v>19</v>
      </c>
      <c r="F10" s="900"/>
      <c r="G10" s="900">
        <v>28</v>
      </c>
      <c r="H10" s="900">
        <v>5</v>
      </c>
      <c r="I10" s="900">
        <v>2</v>
      </c>
      <c r="J10" s="900">
        <v>1</v>
      </c>
      <c r="K10" s="899">
        <f t="shared" si="0"/>
        <v>36</v>
      </c>
      <c r="L10" s="646">
        <f t="shared" si="1"/>
        <v>55</v>
      </c>
      <c r="M10" s="82"/>
      <c r="N10" s="82"/>
    </row>
    <row r="11" spans="1:33" ht="12" customHeight="1">
      <c r="B11" s="1582"/>
      <c r="C11" s="479"/>
      <c r="D11" s="320" t="s">
        <v>600</v>
      </c>
      <c r="E11" s="900">
        <v>0</v>
      </c>
      <c r="F11" s="900"/>
      <c r="G11" s="900">
        <v>0</v>
      </c>
      <c r="H11" s="900">
        <v>0</v>
      </c>
      <c r="I11" s="900">
        <v>0</v>
      </c>
      <c r="J11" s="900">
        <v>0</v>
      </c>
      <c r="K11" s="899">
        <f t="shared" si="0"/>
        <v>0</v>
      </c>
      <c r="L11" s="646">
        <f t="shared" si="1"/>
        <v>0</v>
      </c>
      <c r="M11" s="82"/>
      <c r="N11" s="82"/>
    </row>
    <row r="12" spans="1:33" ht="12" customHeight="1">
      <c r="B12" s="1582"/>
      <c r="C12" s="484" t="s">
        <v>14</v>
      </c>
      <c r="D12" s="364"/>
      <c r="E12" s="903">
        <f>SUM(E13:E16)</f>
        <v>52</v>
      </c>
      <c r="F12" s="903"/>
      <c r="G12" s="903">
        <f>SUM(G13:G16)</f>
        <v>0</v>
      </c>
      <c r="H12" s="903">
        <f>SUM(H13:H16)</f>
        <v>4</v>
      </c>
      <c r="I12" s="903">
        <f>SUM(I13:I16)</f>
        <v>0</v>
      </c>
      <c r="J12" s="903">
        <f>SUM(J13:J16)</f>
        <v>0</v>
      </c>
      <c r="K12" s="908">
        <f t="shared" si="0"/>
        <v>4</v>
      </c>
      <c r="L12" s="945">
        <f t="shared" si="1"/>
        <v>56</v>
      </c>
      <c r="M12" s="82"/>
      <c r="N12" s="82"/>
    </row>
    <row r="13" spans="1:33" ht="12" customHeight="1">
      <c r="B13" s="1582"/>
      <c r="C13" s="479"/>
      <c r="D13" s="320" t="s">
        <v>259</v>
      </c>
      <c r="E13" s="900">
        <v>44</v>
      </c>
      <c r="F13" s="900"/>
      <c r="G13" s="900">
        <v>0</v>
      </c>
      <c r="H13" s="900">
        <v>3</v>
      </c>
      <c r="I13" s="900">
        <v>0</v>
      </c>
      <c r="J13" s="900">
        <v>0</v>
      </c>
      <c r="K13" s="899">
        <f t="shared" si="0"/>
        <v>3</v>
      </c>
      <c r="L13" s="646">
        <f t="shared" si="1"/>
        <v>47</v>
      </c>
      <c r="M13" s="82"/>
      <c r="N13" s="82"/>
    </row>
    <row r="14" spans="1:33" ht="12" customHeight="1">
      <c r="B14" s="1582"/>
      <c r="C14" s="479"/>
      <c r="D14" s="320" t="s">
        <v>605</v>
      </c>
      <c r="E14" s="900">
        <v>1</v>
      </c>
      <c r="F14" s="900"/>
      <c r="G14" s="900">
        <v>0</v>
      </c>
      <c r="H14" s="900">
        <v>0</v>
      </c>
      <c r="I14" s="900">
        <v>0</v>
      </c>
      <c r="J14" s="900">
        <v>0</v>
      </c>
      <c r="K14" s="899">
        <f t="shared" si="0"/>
        <v>0</v>
      </c>
      <c r="L14" s="646">
        <f t="shared" si="1"/>
        <v>1</v>
      </c>
      <c r="M14" s="82"/>
      <c r="N14" s="82"/>
    </row>
    <row r="15" spans="1:33" ht="12" customHeight="1">
      <c r="B15" s="1582"/>
      <c r="C15" s="479"/>
      <c r="D15" s="320" t="s">
        <v>604</v>
      </c>
      <c r="E15" s="900">
        <v>1</v>
      </c>
      <c r="F15" s="900"/>
      <c r="G15" s="900">
        <v>0</v>
      </c>
      <c r="H15" s="900">
        <v>0</v>
      </c>
      <c r="I15" s="900">
        <v>0</v>
      </c>
      <c r="J15" s="900">
        <v>0</v>
      </c>
      <c r="K15" s="899">
        <f t="shared" si="0"/>
        <v>0</v>
      </c>
      <c r="L15" s="646">
        <f t="shared" si="1"/>
        <v>1</v>
      </c>
      <c r="M15" s="82"/>
      <c r="N15" s="82"/>
    </row>
    <row r="16" spans="1:33" ht="12" customHeight="1">
      <c r="B16" s="1582"/>
      <c r="C16" s="479"/>
      <c r="D16" s="320" t="s">
        <v>258</v>
      </c>
      <c r="E16" s="900">
        <v>6</v>
      </c>
      <c r="F16" s="900"/>
      <c r="G16" s="900">
        <v>0</v>
      </c>
      <c r="H16" s="900">
        <v>1</v>
      </c>
      <c r="I16" s="900">
        <v>0</v>
      </c>
      <c r="J16" s="900">
        <v>0</v>
      </c>
      <c r="K16" s="899">
        <f t="shared" si="0"/>
        <v>1</v>
      </c>
      <c r="L16" s="646">
        <f t="shared" si="1"/>
        <v>7</v>
      </c>
      <c r="M16" s="82"/>
      <c r="N16" s="82"/>
    </row>
    <row r="17" spans="2:14" ht="12" customHeight="1">
      <c r="B17" s="1582"/>
      <c r="C17" s="484" t="s">
        <v>15</v>
      </c>
      <c r="D17" s="364"/>
      <c r="E17" s="918">
        <f>SUM(E18:E19)</f>
        <v>7</v>
      </c>
      <c r="F17" s="918"/>
      <c r="G17" s="918">
        <f>SUM(G18:G19)</f>
        <v>13</v>
      </c>
      <c r="H17" s="918">
        <f>SUM(H18:H19)</f>
        <v>2</v>
      </c>
      <c r="I17" s="918">
        <f>SUM(I18:I19)</f>
        <v>7</v>
      </c>
      <c r="J17" s="918">
        <f>SUM(J18:J19)</f>
        <v>1</v>
      </c>
      <c r="K17" s="908">
        <f t="shared" si="0"/>
        <v>23</v>
      </c>
      <c r="L17" s="945">
        <f t="shared" si="1"/>
        <v>30</v>
      </c>
      <c r="M17" s="82"/>
      <c r="N17" s="82"/>
    </row>
    <row r="18" spans="2:14" ht="12" customHeight="1">
      <c r="B18" s="1582"/>
      <c r="C18" s="484"/>
      <c r="D18" s="320" t="s">
        <v>315</v>
      </c>
      <c r="E18" s="921">
        <v>0</v>
      </c>
      <c r="F18" s="921"/>
      <c r="G18" s="921">
        <v>0</v>
      </c>
      <c r="H18" s="907">
        <v>0</v>
      </c>
      <c r="I18" s="921">
        <v>0</v>
      </c>
      <c r="J18" s="921">
        <v>0</v>
      </c>
      <c r="K18" s="899">
        <f t="shared" si="0"/>
        <v>0</v>
      </c>
      <c r="L18" s="646">
        <f t="shared" si="1"/>
        <v>0</v>
      </c>
      <c r="M18" s="82"/>
      <c r="N18" s="82"/>
    </row>
    <row r="19" spans="2:14" ht="12" customHeight="1">
      <c r="B19" s="1582"/>
      <c r="C19" s="484"/>
      <c r="D19" s="320" t="s">
        <v>599</v>
      </c>
      <c r="E19" s="900">
        <v>7</v>
      </c>
      <c r="F19" s="900"/>
      <c r="G19" s="900">
        <v>13</v>
      </c>
      <c r="H19" s="917">
        <v>2</v>
      </c>
      <c r="I19" s="900">
        <v>7</v>
      </c>
      <c r="J19" s="900">
        <v>1</v>
      </c>
      <c r="K19" s="899">
        <f t="shared" si="0"/>
        <v>23</v>
      </c>
      <c r="L19" s="646">
        <f t="shared" si="1"/>
        <v>30</v>
      </c>
      <c r="M19" s="82"/>
      <c r="N19" s="82"/>
    </row>
    <row r="20" spans="2:14" ht="12" customHeight="1">
      <c r="B20" s="1582"/>
      <c r="C20" s="512" t="s">
        <v>36</v>
      </c>
      <c r="D20" s="364"/>
      <c r="E20" s="918">
        <f>SUM(E21:E26)</f>
        <v>28</v>
      </c>
      <c r="F20" s="918"/>
      <c r="G20" s="918">
        <f>SUM(G21:G26)</f>
        <v>18</v>
      </c>
      <c r="H20" s="918">
        <f>SUM(H21:H26)</f>
        <v>16</v>
      </c>
      <c r="I20" s="918">
        <f>SUM(I21:I26)</f>
        <v>0</v>
      </c>
      <c r="J20" s="918">
        <f>SUM(J21:J26)</f>
        <v>18</v>
      </c>
      <c r="K20" s="908">
        <f t="shared" si="0"/>
        <v>52</v>
      </c>
      <c r="L20" s="945">
        <f t="shared" si="1"/>
        <v>80</v>
      </c>
      <c r="M20" s="82"/>
      <c r="N20" s="82"/>
    </row>
    <row r="21" spans="2:14" ht="12" customHeight="1">
      <c r="B21" s="1582"/>
      <c r="C21" s="479"/>
      <c r="D21" s="320" t="s">
        <v>250</v>
      </c>
      <c r="E21" s="917">
        <v>10</v>
      </c>
      <c r="F21" s="917"/>
      <c r="G21" s="917">
        <v>13</v>
      </c>
      <c r="H21" s="917">
        <v>2</v>
      </c>
      <c r="I21" s="917">
        <v>0</v>
      </c>
      <c r="J21" s="917">
        <v>1</v>
      </c>
      <c r="K21" s="899">
        <f t="shared" si="0"/>
        <v>16</v>
      </c>
      <c r="L21" s="646">
        <f t="shared" si="1"/>
        <v>26</v>
      </c>
      <c r="M21" s="82"/>
      <c r="N21" s="82"/>
    </row>
    <row r="22" spans="2:14" ht="12" customHeight="1">
      <c r="B22" s="1582"/>
      <c r="C22" s="479"/>
      <c r="D22" s="320" t="s">
        <v>255</v>
      </c>
      <c r="E22" s="917">
        <v>1</v>
      </c>
      <c r="F22" s="917"/>
      <c r="G22" s="917">
        <v>5</v>
      </c>
      <c r="H22" s="917">
        <v>2</v>
      </c>
      <c r="I22" s="917">
        <v>0</v>
      </c>
      <c r="J22" s="917">
        <v>0</v>
      </c>
      <c r="K22" s="899">
        <f t="shared" si="0"/>
        <v>7</v>
      </c>
      <c r="L22" s="646">
        <f t="shared" si="1"/>
        <v>8</v>
      </c>
      <c r="M22" s="82"/>
      <c r="N22" s="82"/>
    </row>
    <row r="23" spans="2:14" ht="12" customHeight="1">
      <c r="B23" s="1582"/>
      <c r="C23" s="479"/>
      <c r="D23" s="320" t="s">
        <v>265</v>
      </c>
      <c r="E23" s="917">
        <v>5</v>
      </c>
      <c r="F23" s="917"/>
      <c r="G23" s="917">
        <v>0</v>
      </c>
      <c r="H23" s="917">
        <v>2</v>
      </c>
      <c r="I23" s="917">
        <v>0</v>
      </c>
      <c r="J23" s="917">
        <v>0</v>
      </c>
      <c r="K23" s="899">
        <f t="shared" si="0"/>
        <v>2</v>
      </c>
      <c r="L23" s="646">
        <f t="shared" si="1"/>
        <v>7</v>
      </c>
      <c r="M23" s="82"/>
      <c r="N23" s="82"/>
    </row>
    <row r="24" spans="2:14" ht="12" customHeight="1">
      <c r="B24" s="1582"/>
      <c r="C24" s="479"/>
      <c r="D24" s="320" t="s">
        <v>253</v>
      </c>
      <c r="E24" s="917">
        <v>0</v>
      </c>
      <c r="F24" s="917"/>
      <c r="G24" s="917">
        <v>0</v>
      </c>
      <c r="H24" s="917">
        <v>8</v>
      </c>
      <c r="I24" s="917">
        <v>0</v>
      </c>
      <c r="J24" s="917">
        <v>2</v>
      </c>
      <c r="K24" s="899">
        <f t="shared" si="0"/>
        <v>10</v>
      </c>
      <c r="L24" s="646">
        <f t="shared" si="1"/>
        <v>10</v>
      </c>
      <c r="M24" s="82"/>
      <c r="N24" s="82"/>
    </row>
    <row r="25" spans="2:14" ht="12" customHeight="1">
      <c r="B25" s="1582"/>
      <c r="C25" s="479"/>
      <c r="D25" s="320" t="s">
        <v>252</v>
      </c>
      <c r="E25" s="917">
        <v>12</v>
      </c>
      <c r="F25" s="917"/>
      <c r="G25" s="917">
        <v>0</v>
      </c>
      <c r="H25" s="917">
        <v>2</v>
      </c>
      <c r="I25" s="917">
        <v>0</v>
      </c>
      <c r="J25" s="917">
        <v>15</v>
      </c>
      <c r="K25" s="899">
        <f t="shared" si="0"/>
        <v>17</v>
      </c>
      <c r="L25" s="646">
        <f t="shared" si="1"/>
        <v>29</v>
      </c>
      <c r="M25" s="82"/>
      <c r="N25" s="82"/>
    </row>
    <row r="26" spans="2:14" ht="12" customHeight="1">
      <c r="B26" s="1582"/>
      <c r="C26" s="479"/>
      <c r="D26" s="320" t="s">
        <v>598</v>
      </c>
      <c r="E26" s="917">
        <v>0</v>
      </c>
      <c r="F26" s="917"/>
      <c r="G26" s="917">
        <v>0</v>
      </c>
      <c r="H26" s="917">
        <v>0</v>
      </c>
      <c r="I26" s="917">
        <v>0</v>
      </c>
      <c r="J26" s="917">
        <v>0</v>
      </c>
      <c r="K26" s="899">
        <f t="shared" si="0"/>
        <v>0</v>
      </c>
      <c r="L26" s="646">
        <f t="shared" si="1"/>
        <v>0</v>
      </c>
      <c r="M26" s="82"/>
      <c r="N26" s="82"/>
    </row>
    <row r="27" spans="2:14" ht="12" customHeight="1">
      <c r="B27" s="1582"/>
      <c r="C27" s="512" t="s">
        <v>37</v>
      </c>
      <c r="D27" s="364"/>
      <c r="E27" s="903">
        <f>SUM(E28:E29)</f>
        <v>17</v>
      </c>
      <c r="F27" s="903"/>
      <c r="G27" s="903">
        <f>SUM(G28:G29)</f>
        <v>4</v>
      </c>
      <c r="H27" s="903">
        <f>SUM(H28:H29)</f>
        <v>9</v>
      </c>
      <c r="I27" s="903">
        <f>SUM(I28:I29)</f>
        <v>0</v>
      </c>
      <c r="J27" s="903">
        <f>SUM(J28:J29)</f>
        <v>0</v>
      </c>
      <c r="K27" s="899">
        <f t="shared" si="0"/>
        <v>13</v>
      </c>
      <c r="L27" s="646">
        <f t="shared" si="1"/>
        <v>30</v>
      </c>
      <c r="M27" s="82"/>
      <c r="N27" s="82"/>
    </row>
    <row r="28" spans="2:14" ht="12" customHeight="1">
      <c r="B28" s="1582"/>
      <c r="C28" s="479"/>
      <c r="D28" s="66" t="s">
        <v>250</v>
      </c>
      <c r="E28" s="917">
        <v>2</v>
      </c>
      <c r="F28" s="917"/>
      <c r="G28" s="917">
        <v>3</v>
      </c>
      <c r="H28" s="917">
        <v>5</v>
      </c>
      <c r="I28" s="917">
        <v>0</v>
      </c>
      <c r="J28" s="917">
        <v>0</v>
      </c>
      <c r="K28" s="899">
        <f t="shared" si="0"/>
        <v>8</v>
      </c>
      <c r="L28" s="646">
        <f t="shared" si="1"/>
        <v>10</v>
      </c>
      <c r="M28" s="82"/>
      <c r="N28" s="82"/>
    </row>
    <row r="29" spans="2:14" ht="12" customHeight="1">
      <c r="B29" s="1582"/>
      <c r="C29" s="479"/>
      <c r="D29" s="66" t="s">
        <v>249</v>
      </c>
      <c r="E29" s="917">
        <v>15</v>
      </c>
      <c r="F29" s="917"/>
      <c r="G29" s="917">
        <v>1</v>
      </c>
      <c r="H29" s="917">
        <v>4</v>
      </c>
      <c r="I29" s="917">
        <v>0</v>
      </c>
      <c r="J29" s="917">
        <v>0</v>
      </c>
      <c r="K29" s="899">
        <f t="shared" si="0"/>
        <v>5</v>
      </c>
      <c r="L29" s="646">
        <f t="shared" si="1"/>
        <v>20</v>
      </c>
      <c r="M29" s="82"/>
      <c r="N29" s="82"/>
    </row>
    <row r="30" spans="2:14" ht="12" customHeight="1">
      <c r="B30" s="1582"/>
      <c r="C30" s="484" t="s">
        <v>72</v>
      </c>
      <c r="D30" s="66"/>
      <c r="E30" s="918">
        <f>SUM(E31)</f>
        <v>3</v>
      </c>
      <c r="F30" s="918"/>
      <c r="G30" s="918">
        <f>SUM(G31)</f>
        <v>8</v>
      </c>
      <c r="H30" s="918">
        <f>SUM(H31)</f>
        <v>1</v>
      </c>
      <c r="I30" s="918">
        <f>SUM(I31)</f>
        <v>0</v>
      </c>
      <c r="J30" s="918">
        <f>SUM(J31)</f>
        <v>0</v>
      </c>
      <c r="K30" s="908">
        <f t="shared" si="0"/>
        <v>9</v>
      </c>
      <c r="L30" s="945">
        <f t="shared" si="1"/>
        <v>12</v>
      </c>
      <c r="M30" s="82"/>
      <c r="N30" s="82"/>
    </row>
    <row r="31" spans="2:14" ht="12" customHeight="1">
      <c r="B31" s="1582"/>
      <c r="C31" s="479"/>
      <c r="D31" s="66" t="s">
        <v>248</v>
      </c>
      <c r="E31" s="900">
        <v>3</v>
      </c>
      <c r="F31" s="900"/>
      <c r="G31" s="900">
        <v>8</v>
      </c>
      <c r="H31" s="900">
        <v>1</v>
      </c>
      <c r="I31" s="900">
        <v>0</v>
      </c>
      <c r="J31" s="900">
        <v>0</v>
      </c>
      <c r="K31" s="899">
        <f t="shared" si="0"/>
        <v>9</v>
      </c>
      <c r="L31" s="646">
        <f t="shared" si="1"/>
        <v>12</v>
      </c>
      <c r="M31" s="82"/>
      <c r="N31" s="82"/>
    </row>
    <row r="32" spans="2:14">
      <c r="B32" s="1581">
        <v>1402</v>
      </c>
      <c r="C32" s="139" t="s">
        <v>16</v>
      </c>
      <c r="D32" s="78"/>
      <c r="E32" s="924">
        <f>SUM(E33+E38+E41+E48+E51+E55+E58+E61)</f>
        <v>267</v>
      </c>
      <c r="F32" s="924"/>
      <c r="G32" s="924">
        <f>SUM(G33+G38+G41+G48+G51+G55+G58+G61)</f>
        <v>451</v>
      </c>
      <c r="H32" s="924">
        <f>SUM(H33+H38+H41+H48+H51+H55+H58+H61)</f>
        <v>94</v>
      </c>
      <c r="I32" s="924">
        <f>SUM(I33+I38+I41+I48+I51+I55+I58+I61)</f>
        <v>10</v>
      </c>
      <c r="J32" s="924">
        <f>SUM(J33+J38+J41+J48+J51+J55+J58+J61)</f>
        <v>26</v>
      </c>
      <c r="K32" s="924">
        <f t="shared" si="0"/>
        <v>581</v>
      </c>
      <c r="L32" s="944">
        <f t="shared" si="1"/>
        <v>848</v>
      </c>
      <c r="M32" s="82"/>
      <c r="N32" s="82"/>
    </row>
    <row r="33" spans="2:14" ht="12" customHeight="1">
      <c r="B33" s="1582"/>
      <c r="C33" s="484" t="s">
        <v>96</v>
      </c>
      <c r="D33" s="66"/>
      <c r="E33" s="918">
        <f>SUM(E34:E37)</f>
        <v>101</v>
      </c>
      <c r="F33" s="918"/>
      <c r="G33" s="943">
        <f>SUM(G34:G37)</f>
        <v>239</v>
      </c>
      <c r="H33" s="903">
        <f>SUM(H34:H37)</f>
        <v>45</v>
      </c>
      <c r="I33" s="918">
        <f>SUM(I34:I37)</f>
        <v>0</v>
      </c>
      <c r="J33" s="918">
        <f>SUM(J34:J37)</f>
        <v>0</v>
      </c>
      <c r="K33" s="939">
        <f t="shared" si="0"/>
        <v>284</v>
      </c>
      <c r="L33" s="942">
        <f t="shared" si="1"/>
        <v>385</v>
      </c>
      <c r="M33" s="82"/>
      <c r="N33" s="82"/>
    </row>
    <row r="34" spans="2:14" ht="12" customHeight="1">
      <c r="B34" s="1582"/>
      <c r="C34" s="479"/>
      <c r="D34" s="66" t="s">
        <v>240</v>
      </c>
      <c r="E34" s="917">
        <v>43</v>
      </c>
      <c r="F34" s="917"/>
      <c r="G34" s="917">
        <v>69</v>
      </c>
      <c r="H34" s="900">
        <v>9</v>
      </c>
      <c r="I34" s="917">
        <v>0</v>
      </c>
      <c r="J34" s="917">
        <v>0</v>
      </c>
      <c r="K34" s="899">
        <f t="shared" si="0"/>
        <v>78</v>
      </c>
      <c r="L34" s="941">
        <f t="shared" si="1"/>
        <v>121</v>
      </c>
      <c r="M34" s="82"/>
      <c r="N34" s="82"/>
    </row>
    <row r="35" spans="2:14" ht="12" customHeight="1">
      <c r="B35" s="1582"/>
      <c r="C35" s="479"/>
      <c r="D35" s="66" t="s">
        <v>239</v>
      </c>
      <c r="E35" s="917">
        <v>20</v>
      </c>
      <c r="F35" s="917"/>
      <c r="G35" s="917">
        <v>72</v>
      </c>
      <c r="H35" s="900">
        <v>16</v>
      </c>
      <c r="I35" s="917">
        <v>0</v>
      </c>
      <c r="J35" s="917">
        <v>0</v>
      </c>
      <c r="K35" s="899">
        <f t="shared" si="0"/>
        <v>88</v>
      </c>
      <c r="L35" s="941">
        <f t="shared" si="1"/>
        <v>108</v>
      </c>
      <c r="M35" s="82"/>
      <c r="N35" s="82"/>
    </row>
    <row r="36" spans="2:14" ht="12" customHeight="1">
      <c r="B36" s="1582"/>
      <c r="C36" s="479"/>
      <c r="D36" s="66" t="s">
        <v>247</v>
      </c>
      <c r="E36" s="900">
        <v>24</v>
      </c>
      <c r="F36" s="900"/>
      <c r="G36" s="907">
        <v>69</v>
      </c>
      <c r="H36" s="907">
        <v>19</v>
      </c>
      <c r="I36" s="907">
        <v>0</v>
      </c>
      <c r="J36" s="907">
        <v>0</v>
      </c>
      <c r="K36" s="899">
        <f t="shared" si="0"/>
        <v>88</v>
      </c>
      <c r="L36" s="646">
        <f t="shared" si="1"/>
        <v>112</v>
      </c>
      <c r="M36" s="82"/>
      <c r="N36" s="82"/>
    </row>
    <row r="37" spans="2:14" ht="12" customHeight="1">
      <c r="B37" s="1582"/>
      <c r="C37" s="479"/>
      <c r="D37" s="66" t="s">
        <v>245</v>
      </c>
      <c r="E37" s="900">
        <v>14</v>
      </c>
      <c r="F37" s="900"/>
      <c r="G37" s="907">
        <v>29</v>
      </c>
      <c r="H37" s="907">
        <v>1</v>
      </c>
      <c r="I37" s="907">
        <v>0</v>
      </c>
      <c r="J37" s="907">
        <v>0</v>
      </c>
      <c r="K37" s="899">
        <f t="shared" si="0"/>
        <v>30</v>
      </c>
      <c r="L37" s="646">
        <f t="shared" si="1"/>
        <v>44</v>
      </c>
      <c r="M37" s="82"/>
      <c r="N37" s="82"/>
    </row>
    <row r="38" spans="2:14" ht="12" customHeight="1">
      <c r="B38" s="1582"/>
      <c r="C38" s="484" t="s">
        <v>116</v>
      </c>
      <c r="D38" s="364"/>
      <c r="E38" s="903">
        <f>SUM(E39:E40)</f>
        <v>43</v>
      </c>
      <c r="F38" s="903"/>
      <c r="G38" s="903">
        <f>SUM(G39:G40)</f>
        <v>32</v>
      </c>
      <c r="H38" s="903">
        <f>SUM(H39:H40)</f>
        <v>18</v>
      </c>
      <c r="I38" s="903">
        <f>SUM(I39:I40)</f>
        <v>0</v>
      </c>
      <c r="J38" s="903">
        <f>SUM(J39:J40)</f>
        <v>0</v>
      </c>
      <c r="K38" s="939">
        <f t="shared" si="0"/>
        <v>50</v>
      </c>
      <c r="L38" s="663">
        <f t="shared" si="1"/>
        <v>93</v>
      </c>
      <c r="M38" s="82"/>
      <c r="N38" s="82"/>
    </row>
    <row r="39" spans="2:14" ht="12" customHeight="1">
      <c r="B39" s="1582"/>
      <c r="C39" s="479"/>
      <c r="D39" s="66" t="s">
        <v>239</v>
      </c>
      <c r="E39" s="917">
        <v>24</v>
      </c>
      <c r="F39" s="917"/>
      <c r="G39" s="917">
        <v>30</v>
      </c>
      <c r="H39" s="900">
        <v>15</v>
      </c>
      <c r="I39" s="917">
        <v>0</v>
      </c>
      <c r="J39" s="917">
        <v>0</v>
      </c>
      <c r="K39" s="899">
        <f t="shared" si="0"/>
        <v>45</v>
      </c>
      <c r="L39" s="646">
        <f t="shared" si="1"/>
        <v>69</v>
      </c>
      <c r="M39" s="82"/>
      <c r="N39" s="82"/>
    </row>
    <row r="40" spans="2:14" ht="12" customHeight="1">
      <c r="B40" s="1582"/>
      <c r="C40" s="479"/>
      <c r="D40" s="66" t="s">
        <v>245</v>
      </c>
      <c r="E40" s="917">
        <v>19</v>
      </c>
      <c r="F40" s="917"/>
      <c r="G40" s="917">
        <v>2</v>
      </c>
      <c r="H40" s="900">
        <v>3</v>
      </c>
      <c r="I40" s="917">
        <v>0</v>
      </c>
      <c r="J40" s="917">
        <v>0</v>
      </c>
      <c r="K40" s="899">
        <f t="shared" ref="K40:K70" si="2">SUM(G40:J40)</f>
        <v>5</v>
      </c>
      <c r="L40" s="646">
        <f t="shared" ref="L40:L70" si="3">SUM(E40,K40)</f>
        <v>24</v>
      </c>
      <c r="M40" s="82"/>
      <c r="N40" s="82"/>
    </row>
    <row r="41" spans="2:14" ht="12" customHeight="1">
      <c r="B41" s="1582"/>
      <c r="C41" s="484" t="s">
        <v>70</v>
      </c>
      <c r="D41" s="66"/>
      <c r="E41" s="903">
        <f>SUM(E42:E47)</f>
        <v>77</v>
      </c>
      <c r="F41" s="903"/>
      <c r="G41" s="903">
        <f>SUM(G42:G47)</f>
        <v>41</v>
      </c>
      <c r="H41" s="903">
        <f>SUM(H42:H47)</f>
        <v>3</v>
      </c>
      <c r="I41" s="903">
        <f>SUM(I42:I47)</f>
        <v>0</v>
      </c>
      <c r="J41" s="903">
        <f>SUM(J42:J47)</f>
        <v>8</v>
      </c>
      <c r="K41" s="939">
        <f t="shared" si="2"/>
        <v>52</v>
      </c>
      <c r="L41" s="663">
        <f t="shared" si="3"/>
        <v>129</v>
      </c>
      <c r="M41" s="82"/>
      <c r="N41" s="82"/>
    </row>
    <row r="42" spans="2:14" ht="12" customHeight="1">
      <c r="B42" s="1582"/>
      <c r="C42" s="479"/>
      <c r="D42" s="66" t="s">
        <v>240</v>
      </c>
      <c r="E42" s="900">
        <v>29</v>
      </c>
      <c r="F42" s="900"/>
      <c r="G42" s="900">
        <v>22</v>
      </c>
      <c r="H42" s="900">
        <v>2</v>
      </c>
      <c r="I42" s="900">
        <v>0</v>
      </c>
      <c r="J42" s="900">
        <v>3</v>
      </c>
      <c r="K42" s="899">
        <f t="shared" si="2"/>
        <v>27</v>
      </c>
      <c r="L42" s="646">
        <f t="shared" si="3"/>
        <v>56</v>
      </c>
      <c r="M42" s="82"/>
      <c r="N42" s="82"/>
    </row>
    <row r="43" spans="2:14" ht="12" customHeight="1">
      <c r="B43" s="1582"/>
      <c r="C43" s="479"/>
      <c r="D43" s="66" t="s">
        <v>603</v>
      </c>
      <c r="E43" s="900">
        <v>1</v>
      </c>
      <c r="F43" s="900"/>
      <c r="G43" s="900">
        <v>0</v>
      </c>
      <c r="H43" s="900">
        <v>0</v>
      </c>
      <c r="I43" s="900">
        <v>0</v>
      </c>
      <c r="J43" s="900">
        <v>1</v>
      </c>
      <c r="K43" s="899">
        <f t="shared" si="2"/>
        <v>1</v>
      </c>
      <c r="L43" s="646">
        <f t="shared" si="3"/>
        <v>2</v>
      </c>
      <c r="M43" s="82"/>
      <c r="N43" s="82"/>
    </row>
    <row r="44" spans="2:14" ht="12" customHeight="1">
      <c r="B44" s="1582"/>
      <c r="C44" s="479"/>
      <c r="D44" s="66" t="s">
        <v>602</v>
      </c>
      <c r="E44" s="900">
        <v>1</v>
      </c>
      <c r="F44" s="900"/>
      <c r="G44" s="900">
        <v>0</v>
      </c>
      <c r="H44" s="900">
        <v>0</v>
      </c>
      <c r="I44" s="900">
        <v>0</v>
      </c>
      <c r="J44" s="900">
        <v>0</v>
      </c>
      <c r="K44" s="899">
        <f t="shared" si="2"/>
        <v>0</v>
      </c>
      <c r="L44" s="646">
        <f t="shared" si="3"/>
        <v>1</v>
      </c>
      <c r="M44" s="82"/>
      <c r="N44" s="82"/>
    </row>
    <row r="45" spans="2:14" ht="12" customHeight="1">
      <c r="B45" s="1582"/>
      <c r="C45" s="479"/>
      <c r="D45" s="66" t="s">
        <v>244</v>
      </c>
      <c r="E45" s="900">
        <v>14</v>
      </c>
      <c r="F45" s="900"/>
      <c r="G45" s="900">
        <v>5</v>
      </c>
      <c r="H45" s="900">
        <v>0</v>
      </c>
      <c r="I45" s="900">
        <v>0</v>
      </c>
      <c r="J45" s="900">
        <v>1</v>
      </c>
      <c r="K45" s="899">
        <f t="shared" si="2"/>
        <v>6</v>
      </c>
      <c r="L45" s="646">
        <f t="shared" si="3"/>
        <v>20</v>
      </c>
      <c r="M45" s="82"/>
      <c r="N45" s="82"/>
    </row>
    <row r="46" spans="2:14" ht="12" customHeight="1">
      <c r="B46" s="1582"/>
      <c r="C46" s="479"/>
      <c r="D46" s="66" t="s">
        <v>243</v>
      </c>
      <c r="E46" s="917">
        <v>11</v>
      </c>
      <c r="F46" s="917"/>
      <c r="G46" s="917">
        <v>10</v>
      </c>
      <c r="H46" s="900">
        <v>0</v>
      </c>
      <c r="I46" s="917">
        <v>0</v>
      </c>
      <c r="J46" s="917">
        <v>1</v>
      </c>
      <c r="K46" s="899">
        <f t="shared" si="2"/>
        <v>11</v>
      </c>
      <c r="L46" s="646">
        <f t="shared" si="3"/>
        <v>22</v>
      </c>
      <c r="M46" s="82"/>
      <c r="N46" s="82"/>
    </row>
    <row r="47" spans="2:14" ht="12" customHeight="1">
      <c r="B47" s="1582"/>
      <c r="C47" s="479"/>
      <c r="D47" s="66" t="s">
        <v>238</v>
      </c>
      <c r="E47" s="917">
        <v>21</v>
      </c>
      <c r="F47" s="917"/>
      <c r="G47" s="917">
        <v>4</v>
      </c>
      <c r="H47" s="900">
        <v>1</v>
      </c>
      <c r="I47" s="900">
        <v>0</v>
      </c>
      <c r="J47" s="900">
        <v>2</v>
      </c>
      <c r="K47" s="899">
        <f t="shared" si="2"/>
        <v>7</v>
      </c>
      <c r="L47" s="646">
        <f t="shared" si="3"/>
        <v>28</v>
      </c>
      <c r="M47" s="82"/>
      <c r="N47" s="82"/>
    </row>
    <row r="48" spans="2:14" ht="12" customHeight="1">
      <c r="B48" s="1582"/>
      <c r="C48" s="484" t="s">
        <v>129</v>
      </c>
      <c r="D48" s="66"/>
      <c r="E48" s="918">
        <f>SUM(E49:E50)</f>
        <v>22</v>
      </c>
      <c r="F48" s="918"/>
      <c r="G48" s="918">
        <f>SUM(G49:G50)</f>
        <v>64</v>
      </c>
      <c r="H48" s="903">
        <f>SUM(H49:H50)</f>
        <v>24</v>
      </c>
      <c r="I48" s="903">
        <f>SUM(I49:I50)</f>
        <v>1</v>
      </c>
      <c r="J48" s="903">
        <f>SUM(J49:J50)</f>
        <v>8</v>
      </c>
      <c r="K48" s="939">
        <f t="shared" si="2"/>
        <v>97</v>
      </c>
      <c r="L48" s="663">
        <f t="shared" si="3"/>
        <v>119</v>
      </c>
      <c r="M48" s="82"/>
      <c r="N48" s="82"/>
    </row>
    <row r="49" spans="2:14" ht="12" customHeight="1">
      <c r="B49" s="1582"/>
      <c r="C49" s="479"/>
      <c r="D49" s="320" t="s">
        <v>240</v>
      </c>
      <c r="E49" s="917">
        <v>18</v>
      </c>
      <c r="F49" s="917"/>
      <c r="G49" s="917">
        <v>33</v>
      </c>
      <c r="H49" s="900">
        <v>3</v>
      </c>
      <c r="I49" s="917">
        <v>1</v>
      </c>
      <c r="J49" s="917">
        <v>4</v>
      </c>
      <c r="K49" s="899">
        <f t="shared" si="2"/>
        <v>41</v>
      </c>
      <c r="L49" s="646">
        <f t="shared" si="3"/>
        <v>59</v>
      </c>
      <c r="M49" s="82"/>
      <c r="N49" s="82"/>
    </row>
    <row r="50" spans="2:14" ht="12" customHeight="1">
      <c r="B50" s="1582"/>
      <c r="C50" s="479"/>
      <c r="D50" s="320" t="s">
        <v>239</v>
      </c>
      <c r="E50" s="900">
        <v>4</v>
      </c>
      <c r="F50" s="900"/>
      <c r="G50" s="900">
        <v>31</v>
      </c>
      <c r="H50" s="900">
        <v>21</v>
      </c>
      <c r="I50" s="900">
        <v>0</v>
      </c>
      <c r="J50" s="900">
        <v>4</v>
      </c>
      <c r="K50" s="899">
        <f t="shared" si="2"/>
        <v>56</v>
      </c>
      <c r="L50" s="646">
        <f t="shared" si="3"/>
        <v>60</v>
      </c>
      <c r="M50" s="82"/>
      <c r="N50" s="82"/>
    </row>
    <row r="51" spans="2:14" ht="12" customHeight="1">
      <c r="B51" s="1582"/>
      <c r="C51" s="484" t="s">
        <v>128</v>
      </c>
      <c r="D51" s="66"/>
      <c r="E51" s="903">
        <f>SUM(E52:E54)</f>
        <v>8</v>
      </c>
      <c r="F51" s="903"/>
      <c r="G51" s="903">
        <f>SUM(G52:G54)</f>
        <v>22</v>
      </c>
      <c r="H51" s="903">
        <f>SUM(H52:H54)</f>
        <v>1</v>
      </c>
      <c r="I51" s="903">
        <f>SUM(I52:I54)</f>
        <v>1</v>
      </c>
      <c r="J51" s="903">
        <f>SUM(J52:J54)</f>
        <v>3</v>
      </c>
      <c r="K51" s="939">
        <f t="shared" si="2"/>
        <v>27</v>
      </c>
      <c r="L51" s="663">
        <f t="shared" si="3"/>
        <v>35</v>
      </c>
      <c r="M51" s="82"/>
      <c r="N51" s="82"/>
    </row>
    <row r="52" spans="2:14" ht="12" customHeight="1">
      <c r="B52" s="1582"/>
      <c r="C52" s="479"/>
      <c r="D52" s="66" t="s">
        <v>240</v>
      </c>
      <c r="E52" s="917">
        <v>2</v>
      </c>
      <c r="F52" s="917"/>
      <c r="G52" s="917">
        <v>16</v>
      </c>
      <c r="H52" s="900">
        <v>0</v>
      </c>
      <c r="I52" s="917">
        <v>0</v>
      </c>
      <c r="J52" s="917">
        <v>2</v>
      </c>
      <c r="K52" s="899">
        <f t="shared" si="2"/>
        <v>18</v>
      </c>
      <c r="L52" s="646">
        <f t="shared" si="3"/>
        <v>20</v>
      </c>
      <c r="M52" s="82"/>
      <c r="N52" s="82"/>
    </row>
    <row r="53" spans="2:14" ht="12" customHeight="1">
      <c r="B53" s="1582"/>
      <c r="C53" s="479"/>
      <c r="D53" s="66" t="s">
        <v>241</v>
      </c>
      <c r="E53" s="900">
        <v>0</v>
      </c>
      <c r="F53" s="900"/>
      <c r="G53" s="900">
        <v>0</v>
      </c>
      <c r="H53" s="900">
        <v>0</v>
      </c>
      <c r="I53" s="900">
        <v>0</v>
      </c>
      <c r="J53" s="900">
        <v>0</v>
      </c>
      <c r="K53" s="899">
        <f t="shared" si="2"/>
        <v>0</v>
      </c>
      <c r="L53" s="646">
        <f t="shared" si="3"/>
        <v>0</v>
      </c>
      <c r="M53" s="82"/>
      <c r="N53" s="82"/>
    </row>
    <row r="54" spans="2:14" ht="12" customHeight="1">
      <c r="B54" s="1582"/>
      <c r="C54" s="479"/>
      <c r="D54" s="66" t="s">
        <v>239</v>
      </c>
      <c r="E54" s="900">
        <v>6</v>
      </c>
      <c r="F54" s="900"/>
      <c r="G54" s="900">
        <v>6</v>
      </c>
      <c r="H54" s="900">
        <v>1</v>
      </c>
      <c r="I54" s="900">
        <v>1</v>
      </c>
      <c r="J54" s="900">
        <v>1</v>
      </c>
      <c r="K54" s="899">
        <f t="shared" si="2"/>
        <v>9</v>
      </c>
      <c r="L54" s="646">
        <f t="shared" si="3"/>
        <v>15</v>
      </c>
      <c r="M54" s="82"/>
      <c r="N54" s="82"/>
    </row>
    <row r="55" spans="2:14" ht="12" customHeight="1">
      <c r="B55" s="1582"/>
      <c r="C55" s="484" t="s">
        <v>65</v>
      </c>
      <c r="D55" s="66"/>
      <c r="E55" s="918">
        <f>SUM(E56:E57)</f>
        <v>7</v>
      </c>
      <c r="F55" s="918"/>
      <c r="G55" s="918">
        <f>SUM(G56:G57)</f>
        <v>18</v>
      </c>
      <c r="H55" s="903">
        <f>SUM(H56:H57)</f>
        <v>3</v>
      </c>
      <c r="I55" s="918">
        <f>SUM(I56:I57)</f>
        <v>8</v>
      </c>
      <c r="J55" s="918">
        <f>SUM(J56:J57)</f>
        <v>0</v>
      </c>
      <c r="K55" s="939">
        <f t="shared" si="2"/>
        <v>29</v>
      </c>
      <c r="L55" s="663">
        <f t="shared" si="3"/>
        <v>36</v>
      </c>
      <c r="M55" s="82"/>
      <c r="N55" s="82"/>
    </row>
    <row r="56" spans="2:14" ht="12" customHeight="1">
      <c r="B56" s="1582"/>
      <c r="C56" s="479"/>
      <c r="D56" s="66" t="s">
        <v>240</v>
      </c>
      <c r="E56" s="900">
        <v>6</v>
      </c>
      <c r="F56" s="900"/>
      <c r="G56" s="900">
        <v>8</v>
      </c>
      <c r="H56" s="900">
        <v>2</v>
      </c>
      <c r="I56" s="900">
        <v>4</v>
      </c>
      <c r="J56" s="900">
        <v>0</v>
      </c>
      <c r="K56" s="899">
        <f t="shared" si="2"/>
        <v>14</v>
      </c>
      <c r="L56" s="646">
        <f t="shared" si="3"/>
        <v>20</v>
      </c>
      <c r="M56" s="82"/>
      <c r="N56" s="82"/>
    </row>
    <row r="57" spans="2:14" ht="12" customHeight="1">
      <c r="B57" s="1582"/>
      <c r="C57" s="479"/>
      <c r="D57" s="66" t="s">
        <v>239</v>
      </c>
      <c r="E57" s="900">
        <v>1</v>
      </c>
      <c r="F57" s="900"/>
      <c r="G57" s="900">
        <v>10</v>
      </c>
      <c r="H57" s="900">
        <v>1</v>
      </c>
      <c r="I57" s="900">
        <v>4</v>
      </c>
      <c r="J57" s="900">
        <v>0</v>
      </c>
      <c r="K57" s="899">
        <f t="shared" si="2"/>
        <v>15</v>
      </c>
      <c r="L57" s="646">
        <f t="shared" si="3"/>
        <v>16</v>
      </c>
      <c r="M57" s="82"/>
      <c r="N57" s="82"/>
    </row>
    <row r="58" spans="2:14" ht="12" customHeight="1">
      <c r="B58" s="1582"/>
      <c r="C58" s="484" t="s">
        <v>127</v>
      </c>
      <c r="D58" s="66"/>
      <c r="E58" s="920">
        <f>SUM(E59:E60)</f>
        <v>7</v>
      </c>
      <c r="F58" s="920"/>
      <c r="G58" s="920">
        <f>SUM(G59:G60)</f>
        <v>34</v>
      </c>
      <c r="H58" s="909">
        <f>SUM(H59:H60)</f>
        <v>0</v>
      </c>
      <c r="I58" s="920">
        <f>SUM(I59:I60)</f>
        <v>0</v>
      </c>
      <c r="J58" s="920">
        <f>SUM(J59:J60)</f>
        <v>7</v>
      </c>
      <c r="K58" s="939">
        <f t="shared" si="2"/>
        <v>41</v>
      </c>
      <c r="L58" s="663">
        <f t="shared" si="3"/>
        <v>48</v>
      </c>
      <c r="M58" s="82"/>
      <c r="N58" s="82"/>
    </row>
    <row r="59" spans="2:14" ht="12" customHeight="1">
      <c r="B59" s="1582"/>
      <c r="C59" s="366"/>
      <c r="D59" s="66" t="s">
        <v>240</v>
      </c>
      <c r="E59" s="907">
        <v>2</v>
      </c>
      <c r="F59" s="907"/>
      <c r="G59" s="907">
        <v>19</v>
      </c>
      <c r="H59" s="907">
        <v>0</v>
      </c>
      <c r="I59" s="907">
        <v>0</v>
      </c>
      <c r="J59" s="907">
        <v>0</v>
      </c>
      <c r="K59" s="899">
        <f t="shared" si="2"/>
        <v>19</v>
      </c>
      <c r="L59" s="646">
        <f t="shared" si="3"/>
        <v>21</v>
      </c>
      <c r="M59" s="82"/>
      <c r="N59" s="82"/>
    </row>
    <row r="60" spans="2:14" ht="12" customHeight="1">
      <c r="B60" s="1582"/>
      <c r="C60" s="366"/>
      <c r="D60" s="66" t="s">
        <v>239</v>
      </c>
      <c r="E60" s="907">
        <v>5</v>
      </c>
      <c r="F60" s="907"/>
      <c r="G60" s="921">
        <v>15</v>
      </c>
      <c r="H60" s="921">
        <v>0</v>
      </c>
      <c r="I60" s="907">
        <v>0</v>
      </c>
      <c r="J60" s="907">
        <v>7</v>
      </c>
      <c r="K60" s="899">
        <f t="shared" si="2"/>
        <v>22</v>
      </c>
      <c r="L60" s="646">
        <f t="shared" si="3"/>
        <v>27</v>
      </c>
      <c r="M60" s="82"/>
      <c r="N60" s="82"/>
    </row>
    <row r="61" spans="2:14" ht="12" customHeight="1">
      <c r="B61" s="1582"/>
      <c r="C61" s="484" t="s">
        <v>38</v>
      </c>
      <c r="D61" s="364"/>
      <c r="E61" s="918">
        <f>SUM(E62)</f>
        <v>2</v>
      </c>
      <c r="F61" s="918"/>
      <c r="G61" s="918">
        <f>SUM(G62)</f>
        <v>1</v>
      </c>
      <c r="H61" s="918">
        <f>SUM(H62)</f>
        <v>0</v>
      </c>
      <c r="I61" s="918">
        <f>SUM(I62)</f>
        <v>0</v>
      </c>
      <c r="J61" s="918">
        <f>SUM(J62)</f>
        <v>0</v>
      </c>
      <c r="K61" s="939">
        <f t="shared" si="2"/>
        <v>1</v>
      </c>
      <c r="L61" s="663">
        <f t="shared" si="3"/>
        <v>3</v>
      </c>
      <c r="M61" s="82"/>
      <c r="N61" s="82"/>
    </row>
    <row r="62" spans="2:14" ht="12" customHeight="1">
      <c r="B62" s="1583"/>
      <c r="C62" s="479"/>
      <c r="D62" s="66" t="s">
        <v>237</v>
      </c>
      <c r="E62" s="917">
        <v>2</v>
      </c>
      <c r="F62" s="917"/>
      <c r="G62" s="917">
        <v>1</v>
      </c>
      <c r="H62" s="917">
        <v>0</v>
      </c>
      <c r="I62" s="900">
        <v>0</v>
      </c>
      <c r="J62" s="900">
        <v>0</v>
      </c>
      <c r="K62" s="899">
        <f t="shared" si="2"/>
        <v>1</v>
      </c>
      <c r="L62" s="646">
        <f t="shared" si="3"/>
        <v>3</v>
      </c>
      <c r="M62" s="82"/>
      <c r="N62" s="82"/>
    </row>
    <row r="63" spans="2:14">
      <c r="B63" s="1581">
        <v>1403</v>
      </c>
      <c r="C63" s="139" t="s">
        <v>17</v>
      </c>
      <c r="D63" s="78"/>
      <c r="E63" s="924">
        <f>SUM(E64+E66+E68)</f>
        <v>64</v>
      </c>
      <c r="F63" s="924"/>
      <c r="G63" s="924">
        <f>SUM(G64+G66+G68)</f>
        <v>7</v>
      </c>
      <c r="H63" s="924">
        <f>SUM(H64+H66+H68)</f>
        <v>3</v>
      </c>
      <c r="I63" s="924">
        <f>SUM(I64+I66+I68)</f>
        <v>0</v>
      </c>
      <c r="J63" s="924">
        <f>SUM(J64+J66+J68)</f>
        <v>1</v>
      </c>
      <c r="K63" s="940">
        <f t="shared" si="2"/>
        <v>11</v>
      </c>
      <c r="L63" s="649">
        <f t="shared" si="3"/>
        <v>75</v>
      </c>
      <c r="M63" s="82"/>
      <c r="N63" s="82"/>
    </row>
    <row r="64" spans="2:14" ht="12" customHeight="1">
      <c r="B64" s="1582"/>
      <c r="C64" s="484" t="s">
        <v>39</v>
      </c>
      <c r="D64" s="66"/>
      <c r="E64" s="903">
        <f>SUM(E65:E65)</f>
        <v>36</v>
      </c>
      <c r="F64" s="903"/>
      <c r="G64" s="903">
        <f>SUM(G65:G65)</f>
        <v>1</v>
      </c>
      <c r="H64" s="918">
        <f>SUM(H65:H65)</f>
        <v>1</v>
      </c>
      <c r="I64" s="903">
        <f>SUM(I65:I65)</f>
        <v>0</v>
      </c>
      <c r="J64" s="903">
        <f>SUM(J65:J65)</f>
        <v>1</v>
      </c>
      <c r="K64" s="939">
        <f t="shared" si="2"/>
        <v>3</v>
      </c>
      <c r="L64" s="663">
        <f t="shared" si="3"/>
        <v>39</v>
      </c>
      <c r="M64" s="82"/>
      <c r="N64" s="82"/>
    </row>
    <row r="65" spans="1:14" ht="12" customHeight="1">
      <c r="B65" s="1582"/>
      <c r="C65" s="479"/>
      <c r="D65" s="66" t="s">
        <v>234</v>
      </c>
      <c r="E65" s="917">
        <v>36</v>
      </c>
      <c r="F65" s="917"/>
      <c r="G65" s="917">
        <v>1</v>
      </c>
      <c r="H65" s="917">
        <v>1</v>
      </c>
      <c r="I65" s="917">
        <v>0</v>
      </c>
      <c r="J65" s="917">
        <v>1</v>
      </c>
      <c r="K65" s="899">
        <f t="shared" si="2"/>
        <v>3</v>
      </c>
      <c r="L65" s="646">
        <f t="shared" si="3"/>
        <v>39</v>
      </c>
      <c r="M65" s="82"/>
      <c r="N65" s="82"/>
    </row>
    <row r="66" spans="1:14" ht="12" customHeight="1">
      <c r="B66" s="1582"/>
      <c r="C66" s="484" t="s">
        <v>18</v>
      </c>
      <c r="D66" s="66"/>
      <c r="E66" s="918">
        <f>SUM(E67)</f>
        <v>4</v>
      </c>
      <c r="F66" s="918"/>
      <c r="G66" s="918">
        <f>SUM(G67)</f>
        <v>6</v>
      </c>
      <c r="H66" s="918">
        <f>SUM(H67)</f>
        <v>2</v>
      </c>
      <c r="I66" s="903">
        <f>SUM(I67)</f>
        <v>0</v>
      </c>
      <c r="J66" s="903">
        <f>SUM(J67)</f>
        <v>0</v>
      </c>
      <c r="K66" s="939">
        <f t="shared" si="2"/>
        <v>8</v>
      </c>
      <c r="L66" s="663">
        <f t="shared" si="3"/>
        <v>12</v>
      </c>
      <c r="M66" s="82"/>
      <c r="N66" s="82"/>
    </row>
    <row r="67" spans="1:14" ht="12" customHeight="1">
      <c r="B67" s="1582"/>
      <c r="C67" s="479"/>
      <c r="D67" s="66" t="s">
        <v>234</v>
      </c>
      <c r="E67" s="917">
        <v>4</v>
      </c>
      <c r="F67" s="917"/>
      <c r="G67" s="917">
        <v>6</v>
      </c>
      <c r="H67" s="917">
        <v>2</v>
      </c>
      <c r="I67" s="917">
        <v>0</v>
      </c>
      <c r="J67" s="917">
        <v>0</v>
      </c>
      <c r="K67" s="899">
        <f t="shared" si="2"/>
        <v>8</v>
      </c>
      <c r="L67" s="646">
        <f t="shared" si="3"/>
        <v>12</v>
      </c>
      <c r="M67" s="82"/>
      <c r="N67" s="82"/>
    </row>
    <row r="68" spans="1:14" ht="12" customHeight="1">
      <c r="B68" s="1582"/>
      <c r="C68" s="484" t="s">
        <v>19</v>
      </c>
      <c r="D68" s="66"/>
      <c r="E68" s="903">
        <f>SUM(E69:E70)</f>
        <v>24</v>
      </c>
      <c r="F68" s="903"/>
      <c r="G68" s="903">
        <f>SUM(G69:G70)</f>
        <v>0</v>
      </c>
      <c r="H68" s="903">
        <f>SUM(H69:H70)</f>
        <v>0</v>
      </c>
      <c r="I68" s="903">
        <f>SUM(I69:I70)</f>
        <v>0</v>
      </c>
      <c r="J68" s="903">
        <f>SUM(J69:J70)</f>
        <v>0</v>
      </c>
      <c r="K68" s="939">
        <f t="shared" si="2"/>
        <v>0</v>
      </c>
      <c r="L68" s="663">
        <f t="shared" si="3"/>
        <v>24</v>
      </c>
      <c r="M68" s="82"/>
      <c r="N68" s="82"/>
    </row>
    <row r="69" spans="1:14" ht="12" customHeight="1">
      <c r="B69" s="1578"/>
      <c r="C69" s="479"/>
      <c r="D69" s="66" t="s">
        <v>234</v>
      </c>
      <c r="E69" s="917">
        <v>18</v>
      </c>
      <c r="F69" s="917"/>
      <c r="G69" s="917">
        <v>0</v>
      </c>
      <c r="H69" s="900">
        <v>0</v>
      </c>
      <c r="I69" s="900">
        <v>0</v>
      </c>
      <c r="J69" s="900">
        <v>0</v>
      </c>
      <c r="K69" s="899">
        <f t="shared" si="2"/>
        <v>0</v>
      </c>
      <c r="L69" s="646">
        <f t="shared" si="3"/>
        <v>18</v>
      </c>
      <c r="M69" s="82"/>
      <c r="N69" s="82"/>
    </row>
    <row r="70" spans="1:14" ht="12" customHeight="1">
      <c r="B70" s="1586"/>
      <c r="C70" s="495"/>
      <c r="D70" s="163" t="s">
        <v>233</v>
      </c>
      <c r="E70" s="900">
        <v>6</v>
      </c>
      <c r="F70" s="900"/>
      <c r="G70" s="900">
        <v>0</v>
      </c>
      <c r="H70" s="900">
        <v>0</v>
      </c>
      <c r="I70" s="900">
        <v>0</v>
      </c>
      <c r="J70" s="900">
        <v>0</v>
      </c>
      <c r="K70" s="938">
        <f t="shared" si="2"/>
        <v>0</v>
      </c>
      <c r="L70" s="661">
        <f t="shared" si="3"/>
        <v>6</v>
      </c>
      <c r="M70" s="82"/>
      <c r="N70" s="82"/>
    </row>
    <row r="71" spans="1:14" ht="12" customHeight="1">
      <c r="B71" s="507"/>
      <c r="C71" s="310"/>
      <c r="D71" s="310"/>
      <c r="E71" s="310"/>
      <c r="F71" s="310"/>
      <c r="G71" s="310"/>
      <c r="H71" s="937"/>
      <c r="I71" s="937"/>
      <c r="J71" s="310"/>
      <c r="K71" s="98"/>
      <c r="L71" s="105" t="s">
        <v>232</v>
      </c>
      <c r="M71" s="82"/>
      <c r="N71" s="82"/>
    </row>
    <row r="72" spans="1:14" ht="12" customHeight="1">
      <c r="B72" s="507"/>
      <c r="C72" s="98"/>
      <c r="D72" s="98"/>
      <c r="E72" s="98"/>
      <c r="F72" s="98"/>
      <c r="G72" s="936"/>
      <c r="H72" s="314"/>
      <c r="I72" s="314"/>
      <c r="J72" s="314"/>
      <c r="K72" s="935" t="s">
        <v>393</v>
      </c>
      <c r="L72" s="853"/>
    </row>
    <row r="73" spans="1:14" ht="9.75" customHeight="1">
      <c r="B73" s="1597" t="s">
        <v>32</v>
      </c>
      <c r="C73" s="310"/>
      <c r="D73" s="310"/>
      <c r="E73" s="852"/>
      <c r="F73" s="852"/>
      <c r="G73" s="852"/>
      <c r="H73" s="934"/>
      <c r="I73" s="933"/>
      <c r="J73" s="933"/>
      <c r="K73" s="933"/>
      <c r="L73" s="932"/>
    </row>
    <row r="74" spans="1:14" ht="11.25" customHeight="1">
      <c r="B74" s="1598"/>
      <c r="C74" s="171" t="s">
        <v>230</v>
      </c>
      <c r="D74" s="569"/>
      <c r="E74" s="305" t="s">
        <v>370</v>
      </c>
      <c r="F74" s="304"/>
      <c r="G74" s="1791" t="s">
        <v>366</v>
      </c>
      <c r="H74" s="1791"/>
      <c r="I74" s="1791"/>
      <c r="J74" s="1791"/>
      <c r="K74" s="1791"/>
      <c r="L74" s="1717"/>
    </row>
    <row r="75" spans="1:14" ht="22.5" customHeight="1">
      <c r="B75" s="1599"/>
      <c r="C75" s="567"/>
      <c r="D75" s="162"/>
      <c r="E75" s="304" t="s">
        <v>597</v>
      </c>
      <c r="F75" s="304"/>
      <c r="G75" s="930" t="s">
        <v>596</v>
      </c>
      <c r="H75" s="930" t="s">
        <v>595</v>
      </c>
      <c r="I75" s="931" t="s">
        <v>594</v>
      </c>
      <c r="J75" s="930" t="s">
        <v>593</v>
      </c>
      <c r="K75" s="930" t="s">
        <v>97</v>
      </c>
      <c r="L75" s="929" t="s">
        <v>6</v>
      </c>
    </row>
    <row r="76" spans="1:14">
      <c r="A76" s="910"/>
      <c r="B76" s="1570">
        <v>1404</v>
      </c>
      <c r="C76" s="139" t="s">
        <v>40</v>
      </c>
      <c r="D76" s="145"/>
      <c r="E76" s="912">
        <f>SUM(E77,E79)</f>
        <v>83</v>
      </c>
      <c r="F76" s="912"/>
      <c r="G76" s="928">
        <f>SUM(G77,G79)</f>
        <v>56</v>
      </c>
      <c r="H76" s="928">
        <f>SUM(H77,H79)</f>
        <v>63</v>
      </c>
      <c r="I76" s="928">
        <f>SUM(I77,I79)</f>
        <v>0</v>
      </c>
      <c r="J76" s="928">
        <f>SUM(J77,J79)</f>
        <v>20</v>
      </c>
      <c r="K76" s="928">
        <f t="shared" ref="K76:K107" si="4">SUM(G76:J76)</f>
        <v>139</v>
      </c>
      <c r="L76" s="927">
        <f t="shared" ref="L76:L107" si="5">SUM(E76,K76)</f>
        <v>222</v>
      </c>
    </row>
    <row r="77" spans="1:14" ht="12" customHeight="1">
      <c r="A77" s="910"/>
      <c r="B77" s="1573"/>
      <c r="C77" s="484" t="s">
        <v>115</v>
      </c>
      <c r="D77" s="98"/>
      <c r="E77" s="655">
        <f>SUM(E78)</f>
        <v>50</v>
      </c>
      <c r="F77" s="655"/>
      <c r="G77" s="655">
        <f>SUM(G78)</f>
        <v>38</v>
      </c>
      <c r="H77" s="655">
        <f>SUM(H78)</f>
        <v>39</v>
      </c>
      <c r="I77" s="655">
        <f>SUM(I78)</f>
        <v>0</v>
      </c>
      <c r="J77" s="655">
        <f>SUM(J78)</f>
        <v>12</v>
      </c>
      <c r="K77" s="503">
        <f t="shared" si="4"/>
        <v>89</v>
      </c>
      <c r="L77" s="926">
        <f t="shared" si="5"/>
        <v>139</v>
      </c>
    </row>
    <row r="78" spans="1:14" ht="12" customHeight="1">
      <c r="A78" s="910"/>
      <c r="B78" s="1566"/>
      <c r="C78" s="479"/>
      <c r="D78" s="66" t="s">
        <v>226</v>
      </c>
      <c r="E78" s="917">
        <v>50</v>
      </c>
      <c r="F78" s="917"/>
      <c r="G78" s="917">
        <v>38</v>
      </c>
      <c r="H78" s="917">
        <v>39</v>
      </c>
      <c r="I78" s="917">
        <v>0</v>
      </c>
      <c r="J78" s="917">
        <v>12</v>
      </c>
      <c r="K78" s="899">
        <f t="shared" si="4"/>
        <v>89</v>
      </c>
      <c r="L78" s="898">
        <f t="shared" si="5"/>
        <v>139</v>
      </c>
    </row>
    <row r="79" spans="1:14" ht="12" customHeight="1">
      <c r="A79" s="910"/>
      <c r="B79" s="1573"/>
      <c r="C79" s="484" t="s">
        <v>20</v>
      </c>
      <c r="D79" s="66"/>
      <c r="E79" s="918">
        <f>SUM(E80)</f>
        <v>33</v>
      </c>
      <c r="F79" s="918"/>
      <c r="G79" s="918">
        <f>SUM(G80)</f>
        <v>18</v>
      </c>
      <c r="H79" s="918">
        <f>SUM(H80)</f>
        <v>24</v>
      </c>
      <c r="I79" s="918">
        <f>SUM(I80)</f>
        <v>0</v>
      </c>
      <c r="J79" s="918">
        <f>SUM(J80)</f>
        <v>8</v>
      </c>
      <c r="K79" s="902">
        <f t="shared" si="4"/>
        <v>50</v>
      </c>
      <c r="L79" s="901">
        <f t="shared" si="5"/>
        <v>83</v>
      </c>
    </row>
    <row r="80" spans="1:14" ht="12" customHeight="1">
      <c r="A80" s="910"/>
      <c r="B80" s="1566"/>
      <c r="C80" s="479"/>
      <c r="D80" s="66" t="s">
        <v>293</v>
      </c>
      <c r="E80" s="917">
        <v>33</v>
      </c>
      <c r="F80" s="917"/>
      <c r="G80" s="917">
        <v>18</v>
      </c>
      <c r="H80" s="917">
        <v>24</v>
      </c>
      <c r="I80" s="917">
        <v>0</v>
      </c>
      <c r="J80" s="917">
        <v>8</v>
      </c>
      <c r="K80" s="899">
        <f t="shared" si="4"/>
        <v>50</v>
      </c>
      <c r="L80" s="898">
        <f t="shared" si="5"/>
        <v>83</v>
      </c>
    </row>
    <row r="81" spans="1:12">
      <c r="A81" s="910"/>
      <c r="B81" s="1581">
        <v>1405</v>
      </c>
      <c r="C81" s="139" t="s">
        <v>21</v>
      </c>
      <c r="D81" s="84"/>
      <c r="E81" s="924">
        <f>SUM(E82,E87,E94,E96)</f>
        <v>191</v>
      </c>
      <c r="F81" s="924"/>
      <c r="G81" s="924">
        <f>SUM(G82,G87,G94,G96)</f>
        <v>173</v>
      </c>
      <c r="H81" s="924">
        <f>SUM(H82,H87,H94,H96)</f>
        <v>23</v>
      </c>
      <c r="I81" s="924">
        <f>SUM(I82,I87,I94,I96)</f>
        <v>0</v>
      </c>
      <c r="J81" s="924">
        <f>SUM(J82,J87,J94,J96)</f>
        <v>17</v>
      </c>
      <c r="K81" s="912">
        <f t="shared" si="4"/>
        <v>213</v>
      </c>
      <c r="L81" s="911">
        <f t="shared" si="5"/>
        <v>404</v>
      </c>
    </row>
    <row r="82" spans="1:12" ht="12" customHeight="1">
      <c r="A82" s="910"/>
      <c r="B82" s="1582"/>
      <c r="C82" s="484" t="s">
        <v>24</v>
      </c>
      <c r="D82" s="98"/>
      <c r="E82" s="903">
        <f t="shared" ref="E82:J82" si="6">SUM(E83:E86)</f>
        <v>28</v>
      </c>
      <c r="F82" s="903">
        <f t="shared" si="6"/>
        <v>0</v>
      </c>
      <c r="G82" s="903">
        <f t="shared" si="6"/>
        <v>46</v>
      </c>
      <c r="H82" s="903">
        <f t="shared" si="6"/>
        <v>5</v>
      </c>
      <c r="I82" s="903">
        <f t="shared" si="6"/>
        <v>0</v>
      </c>
      <c r="J82" s="903">
        <f t="shared" si="6"/>
        <v>0</v>
      </c>
      <c r="K82" s="902">
        <f t="shared" si="4"/>
        <v>51</v>
      </c>
      <c r="L82" s="901">
        <f t="shared" si="5"/>
        <v>79</v>
      </c>
    </row>
    <row r="83" spans="1:12" ht="12" customHeight="1">
      <c r="A83" s="910"/>
      <c r="B83" s="1582"/>
      <c r="C83" s="479"/>
      <c r="D83" s="98" t="s">
        <v>222</v>
      </c>
      <c r="E83" s="917">
        <v>2</v>
      </c>
      <c r="F83" s="917"/>
      <c r="G83" s="917">
        <v>2</v>
      </c>
      <c r="H83" s="917">
        <v>0</v>
      </c>
      <c r="I83" s="917">
        <v>0</v>
      </c>
      <c r="J83" s="917">
        <v>0</v>
      </c>
      <c r="K83" s="899">
        <f t="shared" si="4"/>
        <v>2</v>
      </c>
      <c r="L83" s="898">
        <f t="shared" si="5"/>
        <v>4</v>
      </c>
    </row>
    <row r="84" spans="1:12" ht="12" customHeight="1">
      <c r="A84" s="910"/>
      <c r="B84" s="1582"/>
      <c r="C84" s="479"/>
      <c r="D84" s="98" t="s">
        <v>220</v>
      </c>
      <c r="E84" s="921">
        <v>17</v>
      </c>
      <c r="F84" s="921"/>
      <c r="G84" s="921">
        <v>26</v>
      </c>
      <c r="H84" s="921">
        <v>2</v>
      </c>
      <c r="I84" s="921">
        <v>0</v>
      </c>
      <c r="J84" s="921">
        <v>0</v>
      </c>
      <c r="K84" s="899">
        <f t="shared" si="4"/>
        <v>28</v>
      </c>
      <c r="L84" s="898">
        <f t="shared" si="5"/>
        <v>45</v>
      </c>
    </row>
    <row r="85" spans="1:12" ht="12" customHeight="1">
      <c r="A85" s="910"/>
      <c r="B85" s="1582"/>
      <c r="C85" s="479"/>
      <c r="D85" s="98" t="s">
        <v>219</v>
      </c>
      <c r="E85" s="917">
        <v>0</v>
      </c>
      <c r="F85" s="917"/>
      <c r="G85" s="917">
        <v>1</v>
      </c>
      <c r="H85" s="917">
        <v>0</v>
      </c>
      <c r="I85" s="917">
        <v>0</v>
      </c>
      <c r="J85" s="917">
        <v>0</v>
      </c>
      <c r="K85" s="899">
        <f t="shared" si="4"/>
        <v>1</v>
      </c>
      <c r="L85" s="898">
        <f t="shared" si="5"/>
        <v>1</v>
      </c>
    </row>
    <row r="86" spans="1:12" ht="12" customHeight="1">
      <c r="A86" s="910"/>
      <c r="B86" s="1582"/>
      <c r="C86" s="479"/>
      <c r="D86" s="98" t="s">
        <v>217</v>
      </c>
      <c r="E86" s="917">
        <v>9</v>
      </c>
      <c r="F86" s="917"/>
      <c r="G86" s="917">
        <v>17</v>
      </c>
      <c r="H86" s="917">
        <v>3</v>
      </c>
      <c r="I86" s="917">
        <v>0</v>
      </c>
      <c r="J86" s="917">
        <v>0</v>
      </c>
      <c r="K86" s="899">
        <f t="shared" si="4"/>
        <v>20</v>
      </c>
      <c r="L86" s="898">
        <f t="shared" si="5"/>
        <v>29</v>
      </c>
    </row>
    <row r="87" spans="1:12" ht="12" customHeight="1">
      <c r="A87" s="910"/>
      <c r="B87" s="1582"/>
      <c r="C87" s="484" t="s">
        <v>22</v>
      </c>
      <c r="D87" s="98"/>
      <c r="E87" s="909">
        <f>SUM(E88:F93)</f>
        <v>124</v>
      </c>
      <c r="F87" s="909"/>
      <c r="G87" s="909">
        <f>SUM(G88:G93)</f>
        <v>99</v>
      </c>
      <c r="H87" s="909">
        <f>SUM(H88:H93)</f>
        <v>14</v>
      </c>
      <c r="I87" s="909">
        <f>SUM(I88:I93)</f>
        <v>0</v>
      </c>
      <c r="J87" s="909">
        <f>SUM(J88:J93)</f>
        <v>0</v>
      </c>
      <c r="K87" s="923">
        <f t="shared" si="4"/>
        <v>113</v>
      </c>
      <c r="L87" s="922">
        <f t="shared" si="5"/>
        <v>237</v>
      </c>
    </row>
    <row r="88" spans="1:12" ht="12" customHeight="1">
      <c r="A88" s="910"/>
      <c r="B88" s="1582"/>
      <c r="C88" s="479"/>
      <c r="D88" s="98" t="s">
        <v>215</v>
      </c>
      <c r="E88" s="917">
        <v>2</v>
      </c>
      <c r="F88" s="917"/>
      <c r="G88" s="917">
        <v>0</v>
      </c>
      <c r="H88" s="917">
        <v>0</v>
      </c>
      <c r="I88" s="917">
        <v>0</v>
      </c>
      <c r="J88" s="917">
        <v>0</v>
      </c>
      <c r="K88" s="899">
        <f t="shared" si="4"/>
        <v>0</v>
      </c>
      <c r="L88" s="898">
        <f t="shared" si="5"/>
        <v>2</v>
      </c>
    </row>
    <row r="89" spans="1:12" ht="12" customHeight="1">
      <c r="A89" s="910"/>
      <c r="B89" s="1582"/>
      <c r="C89" s="479"/>
      <c r="D89" s="98" t="s">
        <v>213</v>
      </c>
      <c r="E89" s="921">
        <v>28</v>
      </c>
      <c r="F89" s="921"/>
      <c r="G89" s="921">
        <v>33</v>
      </c>
      <c r="H89" s="921">
        <v>2</v>
      </c>
      <c r="I89" s="921">
        <v>0</v>
      </c>
      <c r="J89" s="921">
        <v>0</v>
      </c>
      <c r="K89" s="899">
        <f t="shared" si="4"/>
        <v>35</v>
      </c>
      <c r="L89" s="898">
        <f t="shared" si="5"/>
        <v>63</v>
      </c>
    </row>
    <row r="90" spans="1:12" ht="12" customHeight="1">
      <c r="A90" s="910"/>
      <c r="B90" s="1582"/>
      <c r="C90" s="479"/>
      <c r="D90" s="98" t="s">
        <v>211</v>
      </c>
      <c r="E90" s="917">
        <v>13</v>
      </c>
      <c r="F90" s="917"/>
      <c r="G90" s="917">
        <v>5</v>
      </c>
      <c r="H90" s="917">
        <v>4</v>
      </c>
      <c r="I90" s="917">
        <v>0</v>
      </c>
      <c r="J90" s="917">
        <v>0</v>
      </c>
      <c r="K90" s="899">
        <f t="shared" si="4"/>
        <v>9</v>
      </c>
      <c r="L90" s="898">
        <f t="shared" si="5"/>
        <v>22</v>
      </c>
    </row>
    <row r="91" spans="1:12" ht="12" customHeight="1">
      <c r="A91" s="910"/>
      <c r="B91" s="1582"/>
      <c r="C91" s="479"/>
      <c r="D91" s="98" t="s">
        <v>286</v>
      </c>
      <c r="E91" s="917">
        <v>14</v>
      </c>
      <c r="F91" s="917"/>
      <c r="G91" s="917">
        <v>6</v>
      </c>
      <c r="H91" s="917">
        <v>0</v>
      </c>
      <c r="I91" s="917">
        <v>0</v>
      </c>
      <c r="J91" s="917">
        <v>0</v>
      </c>
      <c r="K91" s="899">
        <f t="shared" si="4"/>
        <v>6</v>
      </c>
      <c r="L91" s="898">
        <f t="shared" si="5"/>
        <v>20</v>
      </c>
    </row>
    <row r="92" spans="1:12" ht="12" customHeight="1">
      <c r="A92" s="910"/>
      <c r="B92" s="1582"/>
      <c r="C92" s="479"/>
      <c r="D92" s="98" t="s">
        <v>205</v>
      </c>
      <c r="E92" s="917">
        <v>67</v>
      </c>
      <c r="F92" s="917"/>
      <c r="G92" s="917">
        <v>55</v>
      </c>
      <c r="H92" s="917">
        <v>8</v>
      </c>
      <c r="I92" s="917">
        <v>0</v>
      </c>
      <c r="J92" s="917">
        <v>0</v>
      </c>
      <c r="K92" s="899">
        <f t="shared" si="4"/>
        <v>63</v>
      </c>
      <c r="L92" s="898">
        <f t="shared" si="5"/>
        <v>130</v>
      </c>
    </row>
    <row r="93" spans="1:12" ht="12" customHeight="1">
      <c r="A93" s="910"/>
      <c r="B93" s="1582"/>
      <c r="C93" s="479"/>
      <c r="D93" s="13" t="s">
        <v>208</v>
      </c>
      <c r="E93" s="900">
        <v>0</v>
      </c>
      <c r="F93" s="900"/>
      <c r="G93" s="900">
        <v>0</v>
      </c>
      <c r="H93" s="900">
        <v>0</v>
      </c>
      <c r="I93" s="900">
        <v>0</v>
      </c>
      <c r="J93" s="900">
        <v>0</v>
      </c>
      <c r="K93" s="899">
        <f t="shared" si="4"/>
        <v>0</v>
      </c>
      <c r="L93" s="898">
        <f t="shared" si="5"/>
        <v>0</v>
      </c>
    </row>
    <row r="94" spans="1:12" ht="12" customHeight="1">
      <c r="A94" s="910"/>
      <c r="B94" s="1582"/>
      <c r="C94" s="4" t="s">
        <v>114</v>
      </c>
      <c r="D94" s="12"/>
      <c r="E94" s="920">
        <f>SUM(E95)</f>
        <v>36</v>
      </c>
      <c r="F94" s="920"/>
      <c r="G94" s="920">
        <f>SUM(G95)</f>
        <v>11</v>
      </c>
      <c r="H94" s="920">
        <f>SUM(H95)</f>
        <v>4</v>
      </c>
      <c r="I94" s="920">
        <f>SUM(I95)</f>
        <v>0</v>
      </c>
      <c r="J94" s="920">
        <f>SUM(J95)</f>
        <v>17</v>
      </c>
      <c r="K94" s="902">
        <f t="shared" si="4"/>
        <v>32</v>
      </c>
      <c r="L94" s="901">
        <f t="shared" si="5"/>
        <v>68</v>
      </c>
    </row>
    <row r="95" spans="1:12" ht="12" customHeight="1">
      <c r="A95" s="910"/>
      <c r="B95" s="1582"/>
      <c r="C95" s="98"/>
      <c r="D95" s="98" t="s">
        <v>207</v>
      </c>
      <c r="E95" s="900">
        <v>36</v>
      </c>
      <c r="F95" s="900"/>
      <c r="G95" s="900">
        <v>11</v>
      </c>
      <c r="H95" s="900">
        <v>4</v>
      </c>
      <c r="I95" s="900">
        <v>0</v>
      </c>
      <c r="J95" s="900">
        <v>17</v>
      </c>
      <c r="K95" s="899">
        <f t="shared" si="4"/>
        <v>32</v>
      </c>
      <c r="L95" s="898">
        <f t="shared" si="5"/>
        <v>68</v>
      </c>
    </row>
    <row r="96" spans="1:12" ht="12" customHeight="1">
      <c r="A96" s="910"/>
      <c r="B96" s="1582"/>
      <c r="C96" s="484" t="s">
        <v>58</v>
      </c>
      <c r="D96" s="364"/>
      <c r="E96" s="909">
        <f>SUM(E97)</f>
        <v>3</v>
      </c>
      <c r="F96" s="909"/>
      <c r="G96" s="909">
        <f>SUM(G97)</f>
        <v>17</v>
      </c>
      <c r="H96" s="909">
        <f>SUM(H97)</f>
        <v>0</v>
      </c>
      <c r="I96" s="909">
        <f>SUM(I97)</f>
        <v>0</v>
      </c>
      <c r="J96" s="909">
        <f>SUM(J97)</f>
        <v>0</v>
      </c>
      <c r="K96" s="902">
        <f t="shared" si="4"/>
        <v>17</v>
      </c>
      <c r="L96" s="901">
        <f t="shared" si="5"/>
        <v>20</v>
      </c>
    </row>
    <row r="97" spans="1:12" ht="12" customHeight="1">
      <c r="A97" s="910"/>
      <c r="B97" s="1583"/>
      <c r="C97" s="479"/>
      <c r="D97" s="98" t="s">
        <v>283</v>
      </c>
      <c r="E97" s="900">
        <v>3</v>
      </c>
      <c r="F97" s="900"/>
      <c r="G97" s="900">
        <v>17</v>
      </c>
      <c r="H97" s="900">
        <v>0</v>
      </c>
      <c r="I97" s="900">
        <v>0</v>
      </c>
      <c r="J97" s="900">
        <v>0</v>
      </c>
      <c r="K97" s="899">
        <f t="shared" si="4"/>
        <v>17</v>
      </c>
      <c r="L97" s="898">
        <f t="shared" si="5"/>
        <v>20</v>
      </c>
    </row>
    <row r="98" spans="1:12">
      <c r="A98" s="910"/>
      <c r="B98" s="1581">
        <v>1406</v>
      </c>
      <c r="C98" s="139" t="s">
        <v>25</v>
      </c>
      <c r="D98" s="78"/>
      <c r="E98" s="914">
        <f>SUM(E99,E102,E105,E107)</f>
        <v>16</v>
      </c>
      <c r="F98" s="914"/>
      <c r="G98" s="914">
        <f>SUM(G99,G102,G105,G107)</f>
        <v>64</v>
      </c>
      <c r="H98" s="914">
        <f>SUM(H99,H102,H105,H107)</f>
        <v>15</v>
      </c>
      <c r="I98" s="914">
        <f>SUM(I99,I102,I105,I107)</f>
        <v>10</v>
      </c>
      <c r="J98" s="914">
        <f>SUM(J99,J102,J105,J107)</f>
        <v>2</v>
      </c>
      <c r="K98" s="912">
        <f t="shared" si="4"/>
        <v>91</v>
      </c>
      <c r="L98" s="911">
        <f t="shared" si="5"/>
        <v>107</v>
      </c>
    </row>
    <row r="99" spans="1:12" ht="12" customHeight="1">
      <c r="A99" s="910"/>
      <c r="B99" s="1582"/>
      <c r="C99" s="484" t="s">
        <v>135</v>
      </c>
      <c r="D99" s="66"/>
      <c r="E99" s="918">
        <f>SUM(E100:E101)</f>
        <v>0</v>
      </c>
      <c r="F99" s="918"/>
      <c r="G99" s="918">
        <f>SUM(G100:G101)</f>
        <v>13</v>
      </c>
      <c r="H99" s="918">
        <f>SUM(H100:H101)</f>
        <v>6</v>
      </c>
      <c r="I99" s="918">
        <f>SUM(I100:I101)</f>
        <v>10</v>
      </c>
      <c r="J99" s="918">
        <f>SUM(J100:J101)</f>
        <v>2</v>
      </c>
      <c r="K99" s="902">
        <f t="shared" si="4"/>
        <v>31</v>
      </c>
      <c r="L99" s="901">
        <f t="shared" si="5"/>
        <v>31</v>
      </c>
    </row>
    <row r="100" spans="1:12" ht="12" customHeight="1">
      <c r="A100" s="910"/>
      <c r="B100" s="1582"/>
      <c r="C100" s="492"/>
      <c r="D100" s="66" t="s">
        <v>592</v>
      </c>
      <c r="E100" s="917">
        <v>0</v>
      </c>
      <c r="F100" s="917"/>
      <c r="G100" s="917">
        <v>13</v>
      </c>
      <c r="H100" s="917">
        <v>6</v>
      </c>
      <c r="I100" s="917">
        <v>10</v>
      </c>
      <c r="J100" s="917">
        <v>2</v>
      </c>
      <c r="K100" s="899">
        <f t="shared" si="4"/>
        <v>31</v>
      </c>
      <c r="L100" s="898">
        <f t="shared" si="5"/>
        <v>31</v>
      </c>
    </row>
    <row r="101" spans="1:12" ht="12" customHeight="1">
      <c r="A101" s="910"/>
      <c r="B101" s="1582"/>
      <c r="C101" s="492"/>
      <c r="D101" s="66" t="s">
        <v>201</v>
      </c>
      <c r="E101" s="900">
        <v>0</v>
      </c>
      <c r="F101" s="900"/>
      <c r="G101" s="900">
        <v>0</v>
      </c>
      <c r="H101" s="900">
        <v>0</v>
      </c>
      <c r="I101" s="900">
        <v>0</v>
      </c>
      <c r="J101" s="900">
        <v>0</v>
      </c>
      <c r="K101" s="899">
        <f t="shared" si="4"/>
        <v>0</v>
      </c>
      <c r="L101" s="898">
        <f t="shared" si="5"/>
        <v>0</v>
      </c>
    </row>
    <row r="102" spans="1:12" ht="12" customHeight="1">
      <c r="A102" s="910"/>
      <c r="B102" s="1582"/>
      <c r="C102" s="484" t="s">
        <v>26</v>
      </c>
      <c r="D102" s="66"/>
      <c r="E102" s="903">
        <f>SUM(E103:E104)</f>
        <v>16</v>
      </c>
      <c r="F102" s="903"/>
      <c r="G102" s="903">
        <f>SUM(G103:G104)</f>
        <v>48</v>
      </c>
      <c r="H102" s="903">
        <f>SUM(H103:H104)</f>
        <v>9</v>
      </c>
      <c r="I102" s="903">
        <f>SUM(I103:I104)</f>
        <v>0</v>
      </c>
      <c r="J102" s="903">
        <f>SUM(J103:J104)</f>
        <v>0</v>
      </c>
      <c r="K102" s="902">
        <f t="shared" si="4"/>
        <v>57</v>
      </c>
      <c r="L102" s="901">
        <f t="shared" si="5"/>
        <v>73</v>
      </c>
    </row>
    <row r="103" spans="1:12" ht="12" customHeight="1">
      <c r="A103" s="910"/>
      <c r="B103" s="1582"/>
      <c r="C103" s="479"/>
      <c r="D103" s="66" t="s">
        <v>200</v>
      </c>
      <c r="E103" s="916">
        <v>12</v>
      </c>
      <c r="F103" s="916"/>
      <c r="G103" s="916">
        <v>30</v>
      </c>
      <c r="H103" s="916">
        <v>8</v>
      </c>
      <c r="I103" s="916">
        <v>0</v>
      </c>
      <c r="J103" s="916">
        <v>0</v>
      </c>
      <c r="K103" s="899">
        <f t="shared" si="4"/>
        <v>38</v>
      </c>
      <c r="L103" s="898">
        <f t="shared" si="5"/>
        <v>50</v>
      </c>
    </row>
    <row r="104" spans="1:12" ht="12" customHeight="1">
      <c r="A104" s="910"/>
      <c r="B104" s="1582"/>
      <c r="C104" s="479"/>
      <c r="D104" s="66" t="s">
        <v>264</v>
      </c>
      <c r="E104" s="900">
        <v>4</v>
      </c>
      <c r="F104" s="900"/>
      <c r="G104" s="900">
        <v>18</v>
      </c>
      <c r="H104" s="900">
        <v>1</v>
      </c>
      <c r="I104" s="900">
        <v>0</v>
      </c>
      <c r="J104" s="900">
        <v>0</v>
      </c>
      <c r="K104" s="899">
        <f t="shared" si="4"/>
        <v>19</v>
      </c>
      <c r="L104" s="898">
        <f t="shared" si="5"/>
        <v>23</v>
      </c>
    </row>
    <row r="105" spans="1:12" ht="12" customHeight="1">
      <c r="A105" s="910"/>
      <c r="B105" s="1582"/>
      <c r="C105" s="484" t="s">
        <v>42</v>
      </c>
      <c r="D105" s="66"/>
      <c r="E105" s="903">
        <f>SUM(E106)</f>
        <v>0</v>
      </c>
      <c r="F105" s="903"/>
      <c r="G105" s="903">
        <f>SUM(G106)</f>
        <v>0</v>
      </c>
      <c r="H105" s="903">
        <f>SUM(H106)</f>
        <v>0</v>
      </c>
      <c r="I105" s="903">
        <f>SUM(I106)</f>
        <v>0</v>
      </c>
      <c r="J105" s="903">
        <f>SUM(J106)</f>
        <v>0</v>
      </c>
      <c r="K105" s="902">
        <f t="shared" si="4"/>
        <v>0</v>
      </c>
      <c r="L105" s="901">
        <f t="shared" si="5"/>
        <v>0</v>
      </c>
    </row>
    <row r="106" spans="1:12" ht="12" customHeight="1">
      <c r="A106" s="910"/>
      <c r="B106" s="1582"/>
      <c r="C106" s="492"/>
      <c r="D106" s="66" t="s">
        <v>198</v>
      </c>
      <c r="E106" s="900">
        <v>0</v>
      </c>
      <c r="F106" s="900"/>
      <c r="G106" s="900">
        <v>0</v>
      </c>
      <c r="H106" s="900">
        <v>0</v>
      </c>
      <c r="I106" s="900">
        <v>0</v>
      </c>
      <c r="J106" s="900">
        <v>0</v>
      </c>
      <c r="K106" s="899">
        <f t="shared" si="4"/>
        <v>0</v>
      </c>
      <c r="L106" s="898">
        <f t="shared" si="5"/>
        <v>0</v>
      </c>
    </row>
    <row r="107" spans="1:12" ht="12" customHeight="1">
      <c r="A107" s="910"/>
      <c r="B107" s="1582"/>
      <c r="C107" s="484" t="s">
        <v>43</v>
      </c>
      <c r="D107" s="66"/>
      <c r="E107" s="915">
        <f>SUM(E108)</f>
        <v>0</v>
      </c>
      <c r="F107" s="915"/>
      <c r="G107" s="915">
        <f>SUM(G108)</f>
        <v>3</v>
      </c>
      <c r="H107" s="915">
        <f>SUM(H108)</f>
        <v>0</v>
      </c>
      <c r="I107" s="915">
        <f>SUM(I108)</f>
        <v>0</v>
      </c>
      <c r="J107" s="915">
        <f>SUM(J108)</f>
        <v>0</v>
      </c>
      <c r="K107" s="902">
        <f t="shared" si="4"/>
        <v>3</v>
      </c>
      <c r="L107" s="901">
        <f t="shared" si="5"/>
        <v>3</v>
      </c>
    </row>
    <row r="108" spans="1:12" ht="12" customHeight="1">
      <c r="A108" s="910"/>
      <c r="B108" s="1583"/>
      <c r="C108" s="479"/>
      <c r="D108" s="66" t="s">
        <v>197</v>
      </c>
      <c r="E108" s="907">
        <v>0</v>
      </c>
      <c r="F108" s="907"/>
      <c r="G108" s="907">
        <v>3</v>
      </c>
      <c r="H108" s="907">
        <v>0</v>
      </c>
      <c r="I108" s="907">
        <v>0</v>
      </c>
      <c r="J108" s="907">
        <v>0</v>
      </c>
      <c r="K108" s="899">
        <f t="shared" ref="K108:K132" si="7">SUM(G108:J108)</f>
        <v>3</v>
      </c>
      <c r="L108" s="898">
        <f t="shared" ref="L108:L132" si="8">SUM(E108,K108)</f>
        <v>3</v>
      </c>
    </row>
    <row r="109" spans="1:12">
      <c r="A109" s="910"/>
      <c r="B109" s="1570">
        <v>1407</v>
      </c>
      <c r="C109" s="139" t="s">
        <v>27</v>
      </c>
      <c r="D109" s="78"/>
      <c r="E109" s="914">
        <f>SUM(E110+E113)</f>
        <v>12</v>
      </c>
      <c r="F109" s="914"/>
      <c r="G109" s="914">
        <f>SUM(G110+G113)</f>
        <v>3</v>
      </c>
      <c r="H109" s="914">
        <f>SUM(H110+H113)</f>
        <v>10</v>
      </c>
      <c r="I109" s="914">
        <f>SUM(I110+I113)</f>
        <v>0</v>
      </c>
      <c r="J109" s="914">
        <f>SUM(J110+J113)</f>
        <v>0</v>
      </c>
      <c r="K109" s="912">
        <f t="shared" si="7"/>
        <v>13</v>
      </c>
      <c r="L109" s="911">
        <f t="shared" si="8"/>
        <v>25</v>
      </c>
    </row>
    <row r="110" spans="1:12" ht="12" customHeight="1">
      <c r="A110" s="910"/>
      <c r="B110" s="1573"/>
      <c r="C110" s="484" t="s">
        <v>44</v>
      </c>
      <c r="D110" s="66"/>
      <c r="E110" s="903">
        <f>SUM(E111:E112)</f>
        <v>6</v>
      </c>
      <c r="F110" s="903"/>
      <c r="G110" s="903">
        <f>SUM(G111:G112)</f>
        <v>2</v>
      </c>
      <c r="H110" s="903">
        <f>SUM(H111:H112)</f>
        <v>0</v>
      </c>
      <c r="I110" s="903">
        <f>SUM(I111:I112)</f>
        <v>0</v>
      </c>
      <c r="J110" s="903">
        <f>SUM(J111:J112)</f>
        <v>0</v>
      </c>
      <c r="K110" s="902">
        <f t="shared" si="7"/>
        <v>2</v>
      </c>
      <c r="L110" s="901">
        <f t="shared" si="8"/>
        <v>8</v>
      </c>
    </row>
    <row r="111" spans="1:12" ht="12" customHeight="1">
      <c r="A111" s="910"/>
      <c r="B111" s="1573"/>
      <c r="C111" s="484"/>
      <c r="D111" s="66" t="s">
        <v>195</v>
      </c>
      <c r="E111" s="900">
        <v>3</v>
      </c>
      <c r="F111" s="900"/>
      <c r="G111" s="900">
        <v>2</v>
      </c>
      <c r="H111" s="900">
        <v>0</v>
      </c>
      <c r="I111" s="900">
        <v>0</v>
      </c>
      <c r="J111" s="900">
        <v>0</v>
      </c>
      <c r="K111" s="899">
        <f t="shared" si="7"/>
        <v>2</v>
      </c>
      <c r="L111" s="898">
        <f t="shared" si="8"/>
        <v>5</v>
      </c>
    </row>
    <row r="112" spans="1:12" ht="12" customHeight="1">
      <c r="A112" s="910"/>
      <c r="B112" s="1573"/>
      <c r="C112" s="479"/>
      <c r="D112" s="66" t="s">
        <v>193</v>
      </c>
      <c r="E112" s="900">
        <v>3</v>
      </c>
      <c r="F112" s="900"/>
      <c r="G112" s="900">
        <v>0</v>
      </c>
      <c r="H112" s="900">
        <v>0</v>
      </c>
      <c r="I112" s="900">
        <v>0</v>
      </c>
      <c r="J112" s="900">
        <v>0</v>
      </c>
      <c r="K112" s="899">
        <f t="shared" si="7"/>
        <v>0</v>
      </c>
      <c r="L112" s="898">
        <f t="shared" si="8"/>
        <v>3</v>
      </c>
    </row>
    <row r="113" spans="1:12" ht="12" customHeight="1">
      <c r="A113" s="910"/>
      <c r="B113" s="1573"/>
      <c r="C113" s="484" t="s">
        <v>61</v>
      </c>
      <c r="D113" s="364"/>
      <c r="E113" s="903">
        <f>SUM(E114:E115)</f>
        <v>6</v>
      </c>
      <c r="F113" s="903"/>
      <c r="G113" s="903">
        <f>SUM(G114:G115)</f>
        <v>1</v>
      </c>
      <c r="H113" s="903">
        <f>SUM(H114:H115)</f>
        <v>10</v>
      </c>
      <c r="I113" s="903">
        <f>SUM(I114:I115)</f>
        <v>0</v>
      </c>
      <c r="J113" s="903">
        <f>SUM(J114:J115)</f>
        <v>0</v>
      </c>
      <c r="K113" s="902">
        <f t="shared" si="7"/>
        <v>11</v>
      </c>
      <c r="L113" s="901">
        <f t="shared" si="8"/>
        <v>17</v>
      </c>
    </row>
    <row r="114" spans="1:12" ht="12" customHeight="1">
      <c r="A114" s="910"/>
      <c r="B114" s="1573"/>
      <c r="C114" s="479"/>
      <c r="D114" s="66" t="s">
        <v>192</v>
      </c>
      <c r="E114" s="900">
        <v>6</v>
      </c>
      <c r="F114" s="900"/>
      <c r="G114" s="900">
        <v>1</v>
      </c>
      <c r="H114" s="900">
        <v>9</v>
      </c>
      <c r="I114" s="900">
        <v>0</v>
      </c>
      <c r="J114" s="900">
        <v>0</v>
      </c>
      <c r="K114" s="899">
        <f t="shared" si="7"/>
        <v>10</v>
      </c>
      <c r="L114" s="898">
        <f t="shared" si="8"/>
        <v>16</v>
      </c>
    </row>
    <row r="115" spans="1:12" ht="12" customHeight="1">
      <c r="A115" s="910"/>
      <c r="B115" s="1573"/>
      <c r="C115" s="479"/>
      <c r="D115" s="66" t="s">
        <v>191</v>
      </c>
      <c r="E115" s="900">
        <v>0</v>
      </c>
      <c r="F115" s="900"/>
      <c r="G115" s="900">
        <v>0</v>
      </c>
      <c r="H115" s="900">
        <v>1</v>
      </c>
      <c r="I115" s="900">
        <v>0</v>
      </c>
      <c r="J115" s="900">
        <v>0</v>
      </c>
      <c r="K115" s="899">
        <f t="shared" si="7"/>
        <v>1</v>
      </c>
      <c r="L115" s="898">
        <f t="shared" si="8"/>
        <v>1</v>
      </c>
    </row>
    <row r="116" spans="1:12">
      <c r="A116" s="910"/>
      <c r="B116" s="1570">
        <v>1408</v>
      </c>
      <c r="C116" s="139" t="s">
        <v>28</v>
      </c>
      <c r="D116" s="337"/>
      <c r="E116" s="913">
        <f>SUM(E117,E121,E125,E119)</f>
        <v>29</v>
      </c>
      <c r="F116" s="913"/>
      <c r="G116" s="913">
        <f>SUM(G117,G121,G125,G119)</f>
        <v>74</v>
      </c>
      <c r="H116" s="913">
        <f>SUM(H117,H121,H125,H119)</f>
        <v>14</v>
      </c>
      <c r="I116" s="913">
        <f>SUM(I117,I121,I125,I119)</f>
        <v>0</v>
      </c>
      <c r="J116" s="913">
        <f>SUM(J117,J121,J125,J119)</f>
        <v>3</v>
      </c>
      <c r="K116" s="912">
        <f t="shared" si="7"/>
        <v>91</v>
      </c>
      <c r="L116" s="911">
        <f t="shared" si="8"/>
        <v>120</v>
      </c>
    </row>
    <row r="117" spans="1:12" ht="12" customHeight="1">
      <c r="A117" s="910"/>
      <c r="B117" s="1573"/>
      <c r="C117" s="484" t="s">
        <v>23</v>
      </c>
      <c r="D117" s="98"/>
      <c r="E117" s="903">
        <f t="shared" ref="E117:J117" si="9">SUM(E118)</f>
        <v>25</v>
      </c>
      <c r="F117" s="903">
        <f t="shared" si="9"/>
        <v>0</v>
      </c>
      <c r="G117" s="903">
        <f t="shared" si="9"/>
        <v>65</v>
      </c>
      <c r="H117" s="903">
        <f t="shared" si="9"/>
        <v>9</v>
      </c>
      <c r="I117" s="903">
        <f t="shared" si="9"/>
        <v>0</v>
      </c>
      <c r="J117" s="903">
        <f t="shared" si="9"/>
        <v>0</v>
      </c>
      <c r="K117" s="902">
        <f t="shared" si="7"/>
        <v>74</v>
      </c>
      <c r="L117" s="901">
        <f t="shared" si="8"/>
        <v>99</v>
      </c>
    </row>
    <row r="118" spans="1:12" ht="12" customHeight="1">
      <c r="B118" s="1573"/>
      <c r="C118" s="479"/>
      <c r="D118" s="98" t="s">
        <v>190</v>
      </c>
      <c r="E118" s="900">
        <v>25</v>
      </c>
      <c r="F118" s="900"/>
      <c r="G118" s="900">
        <v>65</v>
      </c>
      <c r="H118" s="900">
        <v>9</v>
      </c>
      <c r="I118" s="900">
        <v>0</v>
      </c>
      <c r="J118" s="900">
        <v>0</v>
      </c>
      <c r="K118" s="899">
        <f t="shared" si="7"/>
        <v>74</v>
      </c>
      <c r="L118" s="898">
        <f t="shared" si="8"/>
        <v>99</v>
      </c>
    </row>
    <row r="119" spans="1:12" ht="12" customHeight="1">
      <c r="B119" s="1573"/>
      <c r="C119" s="484" t="s">
        <v>59</v>
      </c>
      <c r="D119" s="98"/>
      <c r="E119" s="903">
        <f t="shared" ref="E119:J119" si="10">SUM(E120)</f>
        <v>0</v>
      </c>
      <c r="F119" s="903">
        <f t="shared" si="10"/>
        <v>0</v>
      </c>
      <c r="G119" s="903">
        <f t="shared" si="10"/>
        <v>0</v>
      </c>
      <c r="H119" s="903">
        <f t="shared" si="10"/>
        <v>0</v>
      </c>
      <c r="I119" s="903">
        <f t="shared" si="10"/>
        <v>0</v>
      </c>
      <c r="J119" s="903">
        <f t="shared" si="10"/>
        <v>0</v>
      </c>
      <c r="K119" s="902">
        <f t="shared" si="7"/>
        <v>0</v>
      </c>
      <c r="L119" s="901">
        <f t="shared" si="8"/>
        <v>0</v>
      </c>
    </row>
    <row r="120" spans="1:12" ht="12" customHeight="1">
      <c r="B120" s="1573"/>
      <c r="C120" s="479"/>
      <c r="D120" s="98" t="s">
        <v>189</v>
      </c>
      <c r="E120" s="900">
        <v>0</v>
      </c>
      <c r="F120" s="900"/>
      <c r="G120" s="900">
        <v>0</v>
      </c>
      <c r="H120" s="900">
        <v>0</v>
      </c>
      <c r="I120" s="900">
        <v>0</v>
      </c>
      <c r="J120" s="900">
        <v>0</v>
      </c>
      <c r="K120" s="899">
        <f t="shared" si="7"/>
        <v>0</v>
      </c>
      <c r="L120" s="898">
        <f t="shared" si="8"/>
        <v>0</v>
      </c>
    </row>
    <row r="121" spans="1:12" ht="12" customHeight="1">
      <c r="B121" s="1566"/>
      <c r="C121" s="484" t="s">
        <v>45</v>
      </c>
      <c r="D121" s="98"/>
      <c r="E121" s="909">
        <f>SUM(E122:E124)</f>
        <v>2</v>
      </c>
      <c r="F121" s="909"/>
      <c r="G121" s="909">
        <f>SUM(G122:G124)</f>
        <v>1</v>
      </c>
      <c r="H121" s="909">
        <f>SUM(H122:H124)</f>
        <v>2</v>
      </c>
      <c r="I121" s="909">
        <f>SUM(I122:I124)</f>
        <v>0</v>
      </c>
      <c r="J121" s="909">
        <f>SUM(J122:J124)</f>
        <v>2</v>
      </c>
      <c r="K121" s="908">
        <f t="shared" si="7"/>
        <v>5</v>
      </c>
      <c r="L121" s="901">
        <f t="shared" si="8"/>
        <v>7</v>
      </c>
    </row>
    <row r="122" spans="1:12" ht="12" customHeight="1">
      <c r="B122" s="1573"/>
      <c r="C122" s="484"/>
      <c r="D122" s="98" t="s">
        <v>188</v>
      </c>
      <c r="E122" s="900">
        <v>0</v>
      </c>
      <c r="F122" s="900"/>
      <c r="G122" s="900">
        <v>0</v>
      </c>
      <c r="H122" s="900">
        <v>1</v>
      </c>
      <c r="I122" s="900">
        <v>0</v>
      </c>
      <c r="J122" s="900">
        <v>0</v>
      </c>
      <c r="K122" s="899">
        <f t="shared" si="7"/>
        <v>1</v>
      </c>
      <c r="L122" s="898">
        <f t="shared" si="8"/>
        <v>1</v>
      </c>
    </row>
    <row r="123" spans="1:12" ht="12" customHeight="1">
      <c r="B123" s="1573"/>
      <c r="C123" s="484"/>
      <c r="D123" s="98" t="s">
        <v>273</v>
      </c>
      <c r="E123" s="907">
        <v>0</v>
      </c>
      <c r="F123" s="907"/>
      <c r="G123" s="907">
        <v>0</v>
      </c>
      <c r="H123" s="907">
        <v>1</v>
      </c>
      <c r="I123" s="907">
        <v>0</v>
      </c>
      <c r="J123" s="907">
        <v>0</v>
      </c>
      <c r="K123" s="899">
        <f t="shared" si="7"/>
        <v>1</v>
      </c>
      <c r="L123" s="898">
        <f t="shared" si="8"/>
        <v>1</v>
      </c>
    </row>
    <row r="124" spans="1:12" ht="12" customHeight="1">
      <c r="B124" s="1573"/>
      <c r="C124" s="484"/>
      <c r="D124" s="98" t="s">
        <v>271</v>
      </c>
      <c r="E124" s="900">
        <v>2</v>
      </c>
      <c r="F124" s="900"/>
      <c r="G124" s="900">
        <v>1</v>
      </c>
      <c r="H124" s="900">
        <v>0</v>
      </c>
      <c r="I124" s="900">
        <v>0</v>
      </c>
      <c r="J124" s="900">
        <v>2</v>
      </c>
      <c r="K124" s="899">
        <f t="shared" si="7"/>
        <v>3</v>
      </c>
      <c r="L124" s="898">
        <f t="shared" si="8"/>
        <v>5</v>
      </c>
    </row>
    <row r="125" spans="1:12" ht="12" customHeight="1">
      <c r="B125" s="1573"/>
      <c r="C125" s="484" t="s">
        <v>46</v>
      </c>
      <c r="D125" s="364"/>
      <c r="E125" s="903">
        <f>SUM(E126)</f>
        <v>2</v>
      </c>
      <c r="F125" s="903"/>
      <c r="G125" s="903">
        <f>SUM(G126)</f>
        <v>8</v>
      </c>
      <c r="H125" s="903">
        <f>SUM(H126)</f>
        <v>3</v>
      </c>
      <c r="I125" s="903">
        <f>SUM(I126)</f>
        <v>0</v>
      </c>
      <c r="J125" s="903">
        <f>SUM(J126)</f>
        <v>1</v>
      </c>
      <c r="K125" s="902">
        <f t="shared" si="7"/>
        <v>12</v>
      </c>
      <c r="L125" s="901">
        <f t="shared" si="8"/>
        <v>14</v>
      </c>
    </row>
    <row r="126" spans="1:12" ht="12" customHeight="1">
      <c r="B126" s="1573"/>
      <c r="C126" s="479"/>
      <c r="D126" s="98" t="s">
        <v>185</v>
      </c>
      <c r="E126" s="900">
        <v>2</v>
      </c>
      <c r="F126" s="900"/>
      <c r="G126" s="900">
        <v>8</v>
      </c>
      <c r="H126" s="900">
        <v>3</v>
      </c>
      <c r="I126" s="900">
        <v>0</v>
      </c>
      <c r="J126" s="900">
        <v>1</v>
      </c>
      <c r="K126" s="899">
        <f t="shared" si="7"/>
        <v>12</v>
      </c>
      <c r="L126" s="898">
        <f t="shared" si="8"/>
        <v>14</v>
      </c>
    </row>
    <row r="127" spans="1:12" ht="12.75" customHeight="1">
      <c r="B127" s="1570">
        <v>1624</v>
      </c>
      <c r="C127" s="139" t="s">
        <v>56</v>
      </c>
      <c r="D127" s="78"/>
      <c r="E127" s="906">
        <f>SUM(E128,E130)</f>
        <v>5</v>
      </c>
      <c r="F127" s="906"/>
      <c r="G127" s="906">
        <f>SUM(G128,G130)</f>
        <v>4</v>
      </c>
      <c r="H127" s="906">
        <f>SUM(H128,H130)</f>
        <v>3</v>
      </c>
      <c r="I127" s="906">
        <f>SUM(I128,I130)</f>
        <v>0</v>
      </c>
      <c r="J127" s="906">
        <f>SUM(J128,J130)</f>
        <v>0</v>
      </c>
      <c r="K127" s="905">
        <f t="shared" si="7"/>
        <v>7</v>
      </c>
      <c r="L127" s="904">
        <f t="shared" si="8"/>
        <v>12</v>
      </c>
    </row>
    <row r="128" spans="1:12" ht="12" customHeight="1">
      <c r="B128" s="1573"/>
      <c r="C128" s="487" t="s">
        <v>41</v>
      </c>
      <c r="D128" s="13"/>
      <c r="E128" s="903">
        <f>SUM(E129)</f>
        <v>0</v>
      </c>
      <c r="F128" s="903"/>
      <c r="G128" s="903">
        <f>SUM(G129)</f>
        <v>0</v>
      </c>
      <c r="H128" s="903">
        <f>SUM(H129)</f>
        <v>1</v>
      </c>
      <c r="I128" s="903">
        <f>SUM(I129)</f>
        <v>0</v>
      </c>
      <c r="J128" s="903">
        <f>SUM(J129)</f>
        <v>0</v>
      </c>
      <c r="K128" s="902">
        <f t="shared" si="7"/>
        <v>1</v>
      </c>
      <c r="L128" s="901">
        <f t="shared" si="8"/>
        <v>1</v>
      </c>
    </row>
    <row r="129" spans="2:12" ht="12" customHeight="1">
      <c r="B129" s="1573"/>
      <c r="C129" s="479"/>
      <c r="D129" s="98" t="s">
        <v>184</v>
      </c>
      <c r="E129" s="900">
        <v>0</v>
      </c>
      <c r="F129" s="900"/>
      <c r="G129" s="900">
        <v>0</v>
      </c>
      <c r="H129" s="900">
        <v>1</v>
      </c>
      <c r="I129" s="900">
        <v>0</v>
      </c>
      <c r="J129" s="900">
        <v>0</v>
      </c>
      <c r="K129" s="899">
        <f t="shared" si="7"/>
        <v>1</v>
      </c>
      <c r="L129" s="898">
        <f t="shared" si="8"/>
        <v>1</v>
      </c>
    </row>
    <row r="130" spans="2:12" ht="12" customHeight="1">
      <c r="B130" s="1573"/>
      <c r="C130" s="484" t="s">
        <v>62</v>
      </c>
      <c r="D130" s="98"/>
      <c r="E130" s="903">
        <f>SUM(E131)</f>
        <v>5</v>
      </c>
      <c r="F130" s="903"/>
      <c r="G130" s="903">
        <f>SUM(G131)</f>
        <v>4</v>
      </c>
      <c r="H130" s="903">
        <f>SUM(H131)</f>
        <v>2</v>
      </c>
      <c r="I130" s="903">
        <f>SUM(I131)</f>
        <v>0</v>
      </c>
      <c r="J130" s="903">
        <f>SUM(J131)</f>
        <v>0</v>
      </c>
      <c r="K130" s="902">
        <f t="shared" si="7"/>
        <v>6</v>
      </c>
      <c r="L130" s="901">
        <f t="shared" si="8"/>
        <v>11</v>
      </c>
    </row>
    <row r="131" spans="2:12" ht="12" customHeight="1">
      <c r="B131" s="1571"/>
      <c r="C131" s="495"/>
      <c r="D131" s="163" t="s">
        <v>183</v>
      </c>
      <c r="E131" s="900">
        <v>5</v>
      </c>
      <c r="F131" s="900"/>
      <c r="G131" s="900">
        <v>4</v>
      </c>
      <c r="H131" s="900">
        <v>2</v>
      </c>
      <c r="I131" s="900">
        <v>0</v>
      </c>
      <c r="J131" s="900">
        <v>0</v>
      </c>
      <c r="K131" s="899">
        <f t="shared" si="7"/>
        <v>6</v>
      </c>
      <c r="L131" s="898">
        <f t="shared" si="8"/>
        <v>11</v>
      </c>
    </row>
    <row r="132" spans="2:12">
      <c r="C132" s="1579" t="s">
        <v>6</v>
      </c>
      <c r="D132" s="1580"/>
      <c r="E132" s="897">
        <f>SUM(E8+E32+E63+E76+E81+E98+E109+E116+E127)</f>
        <v>793</v>
      </c>
      <c r="F132" s="897"/>
      <c r="G132" s="897">
        <f>SUM(G8+G32+G63+G76+G81+G98+G109+G116+G127)</f>
        <v>903</v>
      </c>
      <c r="H132" s="897">
        <f>SUM(H8+H32+H63+H76+H81+H98+H109+H116+H127)</f>
        <v>262</v>
      </c>
      <c r="I132" s="897">
        <f>SUM(I8+I32+I63+I76+I81+I98+I109+I116+I127)</f>
        <v>29</v>
      </c>
      <c r="J132" s="897">
        <f>SUM(J8+J32+J63+J76+J81+J98+J109+J116+J127)</f>
        <v>89</v>
      </c>
      <c r="K132" s="897">
        <f t="shared" si="7"/>
        <v>1283</v>
      </c>
      <c r="L132" s="896">
        <f t="shared" si="8"/>
        <v>2076</v>
      </c>
    </row>
    <row r="133" spans="2:12" ht="10.5" customHeight="1">
      <c r="C133" s="98" t="s">
        <v>591</v>
      </c>
      <c r="E133" s="98"/>
      <c r="F133" s="98"/>
      <c r="G133" s="98"/>
      <c r="H133" s="98"/>
      <c r="I133" s="98"/>
      <c r="J133" s="98"/>
      <c r="K133" s="98"/>
      <c r="L133" s="98"/>
    </row>
    <row r="134" spans="2:12" ht="10.5" customHeight="1">
      <c r="C134" s="98" t="s">
        <v>181</v>
      </c>
    </row>
    <row r="135" spans="2:12" ht="9" customHeight="1"/>
    <row r="136" spans="2:12" ht="9" customHeight="1"/>
    <row r="137" spans="2:12" ht="9" customHeight="1"/>
    <row r="138" spans="2:12" ht="9" customHeight="1"/>
    <row r="139" spans="2:12" ht="9" customHeight="1"/>
    <row r="140" spans="2:12" ht="9" customHeight="1"/>
    <row r="141" spans="2:12" ht="9" customHeight="1"/>
    <row r="142" spans="2:12" ht="9" customHeight="1"/>
    <row r="143" spans="2:12" ht="9" customHeight="1"/>
    <row r="144" spans="2:12"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3:12" ht="9" customHeight="1"/>
    <row r="210" spans="3:12" ht="9" customHeight="1"/>
    <row r="211" spans="3:12" ht="9" customHeight="1"/>
    <row r="212" spans="3:12" ht="9" customHeight="1"/>
    <row r="213" spans="3:12" ht="9" customHeight="1"/>
    <row r="214" spans="3:12" ht="9" customHeight="1"/>
    <row r="215" spans="3:12" ht="9" customHeight="1">
      <c r="C215" s="98"/>
      <c r="D215" s="98"/>
      <c r="E215" s="823"/>
      <c r="F215" s="823"/>
      <c r="G215" s="823"/>
      <c r="H215" s="824"/>
      <c r="I215" s="823"/>
      <c r="J215" s="823"/>
      <c r="K215" s="823"/>
      <c r="L215" s="823"/>
    </row>
    <row r="216" spans="3:12" ht="9" customHeight="1"/>
    <row r="217" spans="3:12" ht="9" customHeight="1"/>
    <row r="218" spans="3:12" ht="9" customHeight="1"/>
    <row r="219" spans="3:12" ht="9" customHeight="1"/>
    <row r="220" spans="3:12" ht="9" customHeight="1"/>
    <row r="221" spans="3:12" ht="9" customHeight="1"/>
    <row r="222" spans="3:12" ht="9" customHeight="1"/>
    <row r="223" spans="3:12" ht="9" customHeight="1"/>
    <row r="224" spans="3:12"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sheetData>
  <mergeCells count="17">
    <mergeCell ref="G74:L74"/>
    <mergeCell ref="P2:AD2"/>
    <mergeCell ref="C2:L2"/>
    <mergeCell ref="G6:L6"/>
    <mergeCell ref="B5:B7"/>
    <mergeCell ref="B3:L3"/>
    <mergeCell ref="C132:D132"/>
    <mergeCell ref="B8:B31"/>
    <mergeCell ref="B32:B62"/>
    <mergeCell ref="B63:B70"/>
    <mergeCell ref="B73:B75"/>
    <mergeCell ref="B76:B80"/>
    <mergeCell ref="B98:B108"/>
    <mergeCell ref="B109:B115"/>
    <mergeCell ref="B116:B126"/>
    <mergeCell ref="B127:B131"/>
    <mergeCell ref="B81:B97"/>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D1FD1-C8E4-48D3-B763-9CE21CB54B53}">
  <dimension ref="A1:AC410"/>
  <sheetViews>
    <sheetView view="pageBreakPreview" topLeftCell="D1" zoomScaleNormal="115" zoomScaleSheetLayoutView="100" workbookViewId="0">
      <selection activeCell="S30" sqref="S30"/>
    </sheetView>
  </sheetViews>
  <sheetFormatPr baseColWidth="10" defaultRowHeight="12.75"/>
  <cols>
    <col min="1" max="2" width="1.85546875" style="91" hidden="1" customWidth="1"/>
    <col min="3" max="3" width="3" style="91" hidden="1" customWidth="1"/>
    <col min="4" max="4" width="3" style="91" customWidth="1"/>
    <col min="5" max="5" width="5.85546875" style="62" customWidth="1"/>
    <col min="6" max="6" width="1.5703125" style="62" customWidth="1"/>
    <col min="7" max="7" width="67.7109375" style="62" customWidth="1"/>
    <col min="8" max="10" width="8.7109375" style="362" customWidth="1"/>
    <col min="11" max="11" width="1.5703125" style="62" customWidth="1"/>
    <col min="12" max="12" width="5" style="62" customWidth="1"/>
    <col min="13" max="13" width="2.28515625"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895"/>
      <c r="I1" s="895"/>
      <c r="J1" s="895"/>
    </row>
    <row r="2" spans="1:29" ht="12.75" customHeight="1">
      <c r="E2" s="1552" t="s">
        <v>590</v>
      </c>
      <c r="F2" s="1552"/>
      <c r="G2" s="1552"/>
      <c r="H2" s="1552"/>
      <c r="I2" s="1552"/>
      <c r="J2" s="1552"/>
      <c r="L2" s="1552"/>
      <c r="M2" s="1552"/>
      <c r="N2" s="1552"/>
      <c r="O2" s="1552"/>
      <c r="P2" s="1552"/>
      <c r="Q2" s="1552"/>
      <c r="R2" s="1552"/>
      <c r="S2" s="1552"/>
      <c r="T2" s="1552"/>
      <c r="U2" s="1552"/>
      <c r="V2" s="1552"/>
      <c r="W2" s="1552"/>
      <c r="X2" s="1552"/>
      <c r="Y2" s="1552"/>
      <c r="Z2" s="1552"/>
    </row>
    <row r="3" spans="1:29" ht="12.75" customHeight="1">
      <c r="B3" s="313"/>
      <c r="C3" s="313"/>
      <c r="D3" s="313"/>
      <c r="E3" s="1552" t="s">
        <v>55</v>
      </c>
      <c r="F3" s="1552"/>
      <c r="G3" s="1552"/>
      <c r="H3" s="1552"/>
      <c r="I3" s="1552"/>
      <c r="J3" s="1552"/>
      <c r="K3" s="107"/>
      <c r="L3" s="106"/>
      <c r="AB3" s="105"/>
      <c r="AC3" s="105"/>
    </row>
    <row r="4" spans="1:29" ht="3" customHeight="1">
      <c r="F4" s="163"/>
      <c r="G4" s="163"/>
      <c r="H4" s="895"/>
      <c r="I4" s="895"/>
      <c r="L4" s="98"/>
    </row>
    <row r="5" spans="1:29" ht="8.25" customHeight="1">
      <c r="E5" s="1597" t="s">
        <v>32</v>
      </c>
      <c r="F5" s="310"/>
      <c r="G5" s="580"/>
      <c r="H5" s="894"/>
      <c r="I5" s="893"/>
      <c r="J5" s="892"/>
      <c r="L5" s="98"/>
    </row>
    <row r="6" spans="1:29" ht="12" customHeight="1">
      <c r="A6" s="91" t="s">
        <v>33</v>
      </c>
      <c r="B6" s="91" t="s">
        <v>1</v>
      </c>
      <c r="C6" s="91" t="s">
        <v>34</v>
      </c>
      <c r="E6" s="1598"/>
      <c r="F6" s="171" t="s">
        <v>589</v>
      </c>
      <c r="G6" s="170"/>
      <c r="H6" s="1600" t="s">
        <v>588</v>
      </c>
      <c r="I6" s="1600"/>
      <c r="J6" s="884"/>
    </row>
    <row r="7" spans="1:29">
      <c r="E7" s="1599"/>
      <c r="F7" s="163"/>
      <c r="G7" s="162"/>
      <c r="H7" s="883" t="s">
        <v>29</v>
      </c>
      <c r="I7" s="883" t="s">
        <v>30</v>
      </c>
      <c r="J7" s="882" t="s">
        <v>6</v>
      </c>
    </row>
    <row r="8" spans="1:29" ht="12.75" customHeight="1">
      <c r="E8" s="1581">
        <v>1401</v>
      </c>
      <c r="F8" s="391" t="s">
        <v>12</v>
      </c>
      <c r="G8" s="171"/>
      <c r="H8" s="891">
        <f>SUM(H9,H10,H11,H12,H13,H14)</f>
        <v>1238</v>
      </c>
      <c r="I8" s="891">
        <f>SUM(I9,I10,I11,I12,I13,I14)</f>
        <v>457</v>
      </c>
      <c r="J8" s="890">
        <f>SUM(H8:I8)</f>
        <v>1695</v>
      </c>
    </row>
    <row r="9" spans="1:29" ht="12" customHeight="1">
      <c r="A9" s="91">
        <v>1</v>
      </c>
      <c r="B9" s="91">
        <v>1</v>
      </c>
      <c r="C9" s="91">
        <v>11</v>
      </c>
      <c r="E9" s="1582"/>
      <c r="F9" s="388" t="s">
        <v>13</v>
      </c>
      <c r="G9" s="505"/>
      <c r="H9" s="283">
        <v>328</v>
      </c>
      <c r="I9" s="283">
        <v>175</v>
      </c>
      <c r="J9" s="282">
        <f>SUM(H9:I9)</f>
        <v>503</v>
      </c>
    </row>
    <row r="10" spans="1:29" ht="12" customHeight="1">
      <c r="A10" s="91">
        <v>1</v>
      </c>
      <c r="B10" s="91">
        <v>1</v>
      </c>
      <c r="C10" s="91">
        <v>5</v>
      </c>
      <c r="E10" s="1582"/>
      <c r="F10" s="370" t="s">
        <v>14</v>
      </c>
      <c r="G10" s="377"/>
      <c r="H10" s="363">
        <v>204</v>
      </c>
      <c r="I10" s="363">
        <v>66</v>
      </c>
      <c r="J10" s="281">
        <v>270</v>
      </c>
    </row>
    <row r="11" spans="1:29" ht="12" customHeight="1">
      <c r="A11" s="91">
        <v>1</v>
      </c>
      <c r="B11" s="91">
        <v>1</v>
      </c>
      <c r="C11" s="91">
        <v>12</v>
      </c>
      <c r="E11" s="1582"/>
      <c r="F11" s="370" t="s">
        <v>15</v>
      </c>
      <c r="G11" s="377"/>
      <c r="H11" s="363">
        <v>330</v>
      </c>
      <c r="I11" s="363">
        <v>59</v>
      </c>
      <c r="J11" s="281">
        <v>389</v>
      </c>
    </row>
    <row r="12" spans="1:29" ht="12" customHeight="1">
      <c r="A12" s="91">
        <v>1</v>
      </c>
      <c r="B12" s="91">
        <v>1</v>
      </c>
      <c r="C12" s="91">
        <v>2</v>
      </c>
      <c r="E12" s="1582"/>
      <c r="F12" s="370" t="s">
        <v>36</v>
      </c>
      <c r="G12" s="377"/>
      <c r="H12" s="363">
        <v>217</v>
      </c>
      <c r="I12" s="363">
        <v>86</v>
      </c>
      <c r="J12" s="281">
        <v>303</v>
      </c>
    </row>
    <row r="13" spans="1:29" ht="12" customHeight="1">
      <c r="A13" s="91">
        <v>1</v>
      </c>
      <c r="B13" s="91">
        <v>1</v>
      </c>
      <c r="C13" s="91">
        <v>4</v>
      </c>
      <c r="E13" s="1582"/>
      <c r="F13" s="370" t="s">
        <v>37</v>
      </c>
      <c r="G13" s="377"/>
      <c r="H13" s="363">
        <v>99</v>
      </c>
      <c r="I13" s="363">
        <v>35</v>
      </c>
      <c r="J13" s="281">
        <v>134</v>
      </c>
    </row>
    <row r="14" spans="1:29" ht="12" customHeight="1">
      <c r="A14" s="91">
        <v>1</v>
      </c>
      <c r="B14" s="91">
        <v>1</v>
      </c>
      <c r="C14" s="91">
        <v>1</v>
      </c>
      <c r="E14" s="1582"/>
      <c r="F14" s="370" t="s">
        <v>72</v>
      </c>
      <c r="G14" s="377"/>
      <c r="H14" s="363">
        <v>60</v>
      </c>
      <c r="I14" s="363">
        <v>36</v>
      </c>
      <c r="J14" s="281">
        <v>96</v>
      </c>
    </row>
    <row r="15" spans="1:29" ht="12.75" customHeight="1">
      <c r="E15" s="1581">
        <v>1402</v>
      </c>
      <c r="F15" s="139" t="s">
        <v>16</v>
      </c>
      <c r="G15" s="145"/>
      <c r="H15" s="543">
        <f>SUM(H16,H17,H18,H19,H20,H21,H22,H23)</f>
        <v>2706</v>
      </c>
      <c r="I15" s="543">
        <f>SUM(I16,I17,I18,I19,I20,I21,I22,I23)</f>
        <v>2782</v>
      </c>
      <c r="J15" s="367">
        <f t="shared" ref="J15:J20" si="0">SUM(H15:I15)</f>
        <v>5488</v>
      </c>
    </row>
    <row r="16" spans="1:29" ht="12" customHeight="1">
      <c r="A16" s="91">
        <v>2</v>
      </c>
      <c r="B16" s="91">
        <v>4</v>
      </c>
      <c r="C16" s="91">
        <v>11</v>
      </c>
      <c r="E16" s="1582"/>
      <c r="F16" s="370" t="s">
        <v>96</v>
      </c>
      <c r="G16" s="377"/>
      <c r="H16" s="363">
        <v>1147</v>
      </c>
      <c r="I16" s="363">
        <v>1312</v>
      </c>
      <c r="J16" s="281">
        <f t="shared" si="0"/>
        <v>2459</v>
      </c>
    </row>
    <row r="17" spans="1:10" ht="12" customHeight="1">
      <c r="A17" s="91">
        <v>2</v>
      </c>
      <c r="B17" s="91">
        <v>4</v>
      </c>
      <c r="C17" s="91">
        <v>10</v>
      </c>
      <c r="E17" s="1582"/>
      <c r="F17" s="370" t="s">
        <v>116</v>
      </c>
      <c r="G17" s="377"/>
      <c r="H17" s="363">
        <v>470</v>
      </c>
      <c r="I17" s="363">
        <v>420</v>
      </c>
      <c r="J17" s="281">
        <f t="shared" si="0"/>
        <v>890</v>
      </c>
    </row>
    <row r="18" spans="1:10" ht="12" customHeight="1">
      <c r="A18" s="91">
        <v>2</v>
      </c>
      <c r="B18" s="91">
        <v>4</v>
      </c>
      <c r="C18" s="91">
        <v>10</v>
      </c>
      <c r="E18" s="1582"/>
      <c r="F18" s="370" t="s">
        <v>70</v>
      </c>
      <c r="G18" s="377"/>
      <c r="H18" s="363">
        <v>282</v>
      </c>
      <c r="I18" s="363">
        <v>244</v>
      </c>
      <c r="J18" s="281">
        <f t="shared" si="0"/>
        <v>526</v>
      </c>
    </row>
    <row r="19" spans="1:10" ht="12" customHeight="1">
      <c r="A19" s="91">
        <v>2</v>
      </c>
      <c r="B19" s="91">
        <v>4</v>
      </c>
      <c r="C19" s="91">
        <v>3</v>
      </c>
      <c r="E19" s="1582"/>
      <c r="F19" s="370" t="s">
        <v>129</v>
      </c>
      <c r="G19" s="377"/>
      <c r="H19" s="363">
        <v>348</v>
      </c>
      <c r="I19" s="363">
        <v>404</v>
      </c>
      <c r="J19" s="281">
        <f t="shared" si="0"/>
        <v>752</v>
      </c>
    </row>
    <row r="20" spans="1:10" ht="12" customHeight="1">
      <c r="A20" s="91">
        <v>2</v>
      </c>
      <c r="B20" s="91">
        <v>4</v>
      </c>
      <c r="C20" s="91">
        <v>7</v>
      </c>
      <c r="E20" s="1582"/>
      <c r="F20" s="370" t="s">
        <v>128</v>
      </c>
      <c r="G20" s="377"/>
      <c r="H20" s="363">
        <v>199</v>
      </c>
      <c r="I20" s="363">
        <v>157</v>
      </c>
      <c r="J20" s="281">
        <f t="shared" si="0"/>
        <v>356</v>
      </c>
    </row>
    <row r="21" spans="1:10" ht="12" customHeight="1">
      <c r="A21" s="91">
        <v>2</v>
      </c>
      <c r="B21" s="91">
        <v>4</v>
      </c>
      <c r="C21" s="91">
        <v>1</v>
      </c>
      <c r="E21" s="1582"/>
      <c r="F21" s="370" t="s">
        <v>65</v>
      </c>
      <c r="G21" s="377"/>
      <c r="H21" s="363">
        <v>97</v>
      </c>
      <c r="I21" s="363">
        <v>111</v>
      </c>
      <c r="J21" s="281">
        <v>208</v>
      </c>
    </row>
    <row r="22" spans="1:10" ht="12" customHeight="1">
      <c r="A22" s="91">
        <v>2</v>
      </c>
      <c r="B22" s="91">
        <v>4</v>
      </c>
      <c r="C22" s="91">
        <v>9</v>
      </c>
      <c r="E22" s="1582"/>
      <c r="F22" s="370" t="s">
        <v>127</v>
      </c>
      <c r="G22" s="377"/>
      <c r="H22" s="363">
        <v>126</v>
      </c>
      <c r="I22" s="363">
        <v>102</v>
      </c>
      <c r="J22" s="281">
        <f>SUM(H22:I22)</f>
        <v>228</v>
      </c>
    </row>
    <row r="23" spans="1:10" ht="12" customHeight="1">
      <c r="A23" s="91">
        <v>2</v>
      </c>
      <c r="B23" s="91">
        <v>4</v>
      </c>
      <c r="C23" s="91">
        <v>11</v>
      </c>
      <c r="E23" s="1582"/>
      <c r="F23" s="370" t="s">
        <v>38</v>
      </c>
      <c r="G23" s="377"/>
      <c r="H23" s="363">
        <v>37</v>
      </c>
      <c r="I23" s="363">
        <v>32</v>
      </c>
      <c r="J23" s="281">
        <f>SUM(H23:I23)</f>
        <v>69</v>
      </c>
    </row>
    <row r="24" spans="1:10" ht="12.75" customHeight="1">
      <c r="E24" s="1581">
        <v>1403</v>
      </c>
      <c r="F24" s="139" t="s">
        <v>17</v>
      </c>
      <c r="G24" s="145"/>
      <c r="H24" s="543">
        <f>SUM(H25+H26+H27)</f>
        <v>206</v>
      </c>
      <c r="I24" s="543">
        <f>SUM(I25+I26+I27)</f>
        <v>325</v>
      </c>
      <c r="J24" s="367">
        <f>SUM(H24:I24)</f>
        <v>531</v>
      </c>
    </row>
    <row r="25" spans="1:10" ht="12" customHeight="1">
      <c r="A25" s="91">
        <v>3</v>
      </c>
      <c r="B25" s="91">
        <v>5</v>
      </c>
      <c r="C25" s="91">
        <v>11</v>
      </c>
      <c r="E25" s="1582"/>
      <c r="F25" s="370" t="s">
        <v>39</v>
      </c>
      <c r="G25" s="377"/>
      <c r="H25" s="363">
        <v>81</v>
      </c>
      <c r="I25" s="363">
        <v>140</v>
      </c>
      <c r="J25" s="281">
        <v>221</v>
      </c>
    </row>
    <row r="26" spans="1:10" ht="12" customHeight="1">
      <c r="A26" s="91">
        <v>3</v>
      </c>
      <c r="B26" s="91">
        <v>5</v>
      </c>
      <c r="C26" s="91">
        <v>8</v>
      </c>
      <c r="E26" s="1582"/>
      <c r="F26" s="370" t="s">
        <v>18</v>
      </c>
      <c r="G26" s="377"/>
      <c r="H26" s="363">
        <v>64</v>
      </c>
      <c r="I26" s="363">
        <v>97</v>
      </c>
      <c r="J26" s="281">
        <v>161</v>
      </c>
    </row>
    <row r="27" spans="1:10" ht="12" customHeight="1">
      <c r="A27" s="91">
        <v>3</v>
      </c>
      <c r="B27" s="91">
        <v>5</v>
      </c>
      <c r="C27" s="91">
        <v>10</v>
      </c>
      <c r="E27" s="1582"/>
      <c r="F27" s="370" t="s">
        <v>19</v>
      </c>
      <c r="G27" s="377"/>
      <c r="H27" s="363">
        <v>61</v>
      </c>
      <c r="I27" s="363">
        <v>88</v>
      </c>
      <c r="J27" s="281">
        <v>149</v>
      </c>
    </row>
    <row r="28" spans="1:10" ht="12.75" customHeight="1">
      <c r="E28" s="1570">
        <v>1404</v>
      </c>
      <c r="F28" s="139" t="s">
        <v>40</v>
      </c>
      <c r="G28" s="145"/>
      <c r="H28" s="543">
        <f>SUM(H29,H30)</f>
        <v>1652</v>
      </c>
      <c r="I28" s="543">
        <f>SUM(I29,I30)</f>
        <v>724</v>
      </c>
      <c r="J28" s="367">
        <f>SUM(H28:I28)</f>
        <v>2376</v>
      </c>
    </row>
    <row r="29" spans="1:10" ht="12" customHeight="1">
      <c r="A29" s="91">
        <v>4</v>
      </c>
      <c r="B29" s="91">
        <v>6</v>
      </c>
      <c r="C29" s="91">
        <v>11</v>
      </c>
      <c r="E29" s="1573"/>
      <c r="F29" s="370" t="s">
        <v>115</v>
      </c>
      <c r="G29" s="377"/>
      <c r="H29" s="363">
        <v>1090</v>
      </c>
      <c r="I29" s="363">
        <v>299</v>
      </c>
      <c r="J29" s="281">
        <f>SUM(H29:I29)</f>
        <v>1389</v>
      </c>
    </row>
    <row r="30" spans="1:10" ht="12" customHeight="1">
      <c r="A30" s="91">
        <v>4</v>
      </c>
      <c r="B30" s="91">
        <v>6</v>
      </c>
      <c r="C30" s="91">
        <v>11</v>
      </c>
      <c r="E30" s="1573"/>
      <c r="F30" s="370" t="s">
        <v>20</v>
      </c>
      <c r="G30" s="377"/>
      <c r="H30" s="363">
        <v>562</v>
      </c>
      <c r="I30" s="363">
        <v>425</v>
      </c>
      <c r="J30" s="281">
        <f>H30+I30</f>
        <v>987</v>
      </c>
    </row>
    <row r="31" spans="1:10" ht="12.75" customHeight="1">
      <c r="E31" s="1581">
        <v>1405</v>
      </c>
      <c r="F31" s="139" t="s">
        <v>21</v>
      </c>
      <c r="G31" s="151"/>
      <c r="H31" s="543">
        <f>SUM(H32:H35)</f>
        <v>973</v>
      </c>
      <c r="I31" s="543">
        <f>SUM(I32:I35)</f>
        <v>1628</v>
      </c>
      <c r="J31" s="367">
        <f>H31+I31</f>
        <v>2601</v>
      </c>
    </row>
    <row r="32" spans="1:10" ht="12" customHeight="1">
      <c r="A32" s="91">
        <v>5</v>
      </c>
      <c r="B32" s="91">
        <v>4</v>
      </c>
      <c r="C32" s="91">
        <v>8</v>
      </c>
      <c r="E32" s="1582"/>
      <c r="F32" s="370" t="s">
        <v>24</v>
      </c>
      <c r="G32" s="377"/>
      <c r="H32" s="363">
        <v>305</v>
      </c>
      <c r="I32" s="363">
        <v>280</v>
      </c>
      <c r="J32" s="281">
        <f>H32+I32</f>
        <v>585</v>
      </c>
    </row>
    <row r="33" spans="1:10" ht="12" customHeight="1">
      <c r="A33" s="91">
        <v>5</v>
      </c>
      <c r="B33" s="91">
        <v>4</v>
      </c>
      <c r="C33" s="91">
        <v>8</v>
      </c>
      <c r="E33" s="1582"/>
      <c r="F33" s="370" t="s">
        <v>22</v>
      </c>
      <c r="G33" s="377"/>
      <c r="H33" s="363">
        <v>456</v>
      </c>
      <c r="I33" s="363">
        <v>881</v>
      </c>
      <c r="J33" s="281">
        <f>H33+I33</f>
        <v>1337</v>
      </c>
    </row>
    <row r="34" spans="1:10" ht="12" customHeight="1">
      <c r="A34" s="91">
        <v>5</v>
      </c>
      <c r="B34" s="91">
        <v>5</v>
      </c>
      <c r="C34" s="91">
        <v>11</v>
      </c>
      <c r="E34" s="1582"/>
      <c r="F34" s="193" t="s">
        <v>114</v>
      </c>
      <c r="G34" s="9"/>
      <c r="H34" s="363">
        <v>128</v>
      </c>
      <c r="I34" s="363">
        <v>350</v>
      </c>
      <c r="J34" s="281">
        <f>H34+I34</f>
        <v>478</v>
      </c>
    </row>
    <row r="35" spans="1:10" ht="12" customHeight="1">
      <c r="A35" s="91">
        <v>5</v>
      </c>
      <c r="B35" s="91">
        <v>4</v>
      </c>
      <c r="C35" s="91">
        <v>8</v>
      </c>
      <c r="E35" s="1582"/>
      <c r="F35" s="377" t="s">
        <v>58</v>
      </c>
      <c r="G35" s="377"/>
      <c r="H35" s="363">
        <v>84</v>
      </c>
      <c r="I35" s="363">
        <v>117</v>
      </c>
      <c r="J35" s="281">
        <v>201</v>
      </c>
    </row>
    <row r="36" spans="1:10" ht="12.75" customHeight="1">
      <c r="E36" s="1581">
        <v>1406</v>
      </c>
      <c r="F36" s="139" t="s">
        <v>25</v>
      </c>
      <c r="G36" s="145"/>
      <c r="H36" s="543">
        <f>SUM(H37,H38,H39,H40)</f>
        <v>785</v>
      </c>
      <c r="I36" s="543">
        <v>0</v>
      </c>
      <c r="J36" s="367">
        <f t="shared" ref="J36:J50" si="1">H36+I36</f>
        <v>785</v>
      </c>
    </row>
    <row r="37" spans="1:10" ht="12" customHeight="1">
      <c r="A37" s="91">
        <v>6</v>
      </c>
      <c r="B37" s="91">
        <v>2</v>
      </c>
      <c r="C37" s="91">
        <v>11</v>
      </c>
      <c r="E37" s="1582"/>
      <c r="F37" s="370" t="s">
        <v>135</v>
      </c>
      <c r="G37" s="377"/>
      <c r="H37" s="363">
        <v>518</v>
      </c>
      <c r="I37" s="363">
        <v>609</v>
      </c>
      <c r="J37" s="281">
        <f t="shared" si="1"/>
        <v>1127</v>
      </c>
    </row>
    <row r="38" spans="1:10" ht="12" customHeight="1">
      <c r="A38" s="91">
        <v>6</v>
      </c>
      <c r="B38" s="91">
        <v>2</v>
      </c>
      <c r="C38" s="91">
        <v>10</v>
      </c>
      <c r="E38" s="1582"/>
      <c r="F38" s="370" t="s">
        <v>26</v>
      </c>
      <c r="G38" s="377"/>
      <c r="H38" s="363">
        <v>181</v>
      </c>
      <c r="I38" s="363">
        <v>211</v>
      </c>
      <c r="J38" s="281">
        <f t="shared" si="1"/>
        <v>392</v>
      </c>
    </row>
    <row r="39" spans="1:10" ht="12" customHeight="1">
      <c r="A39" s="91">
        <v>6</v>
      </c>
      <c r="B39" s="91">
        <v>2</v>
      </c>
      <c r="C39" s="91">
        <v>10</v>
      </c>
      <c r="E39" s="1582"/>
      <c r="F39" s="370" t="s">
        <v>42</v>
      </c>
      <c r="G39" s="377"/>
      <c r="H39" s="363">
        <v>77</v>
      </c>
      <c r="I39" s="363">
        <v>90</v>
      </c>
      <c r="J39" s="281">
        <f t="shared" si="1"/>
        <v>167</v>
      </c>
    </row>
    <row r="40" spans="1:10" ht="12" customHeight="1">
      <c r="A40" s="91">
        <v>6</v>
      </c>
      <c r="B40" s="91">
        <v>4</v>
      </c>
      <c r="C40" s="91">
        <v>11</v>
      </c>
      <c r="E40" s="1582"/>
      <c r="F40" s="370" t="s">
        <v>43</v>
      </c>
      <c r="G40" s="377"/>
      <c r="H40" s="363">
        <v>9</v>
      </c>
      <c r="I40" s="363">
        <v>3</v>
      </c>
      <c r="J40" s="281">
        <f t="shared" si="1"/>
        <v>12</v>
      </c>
    </row>
    <row r="41" spans="1:10" ht="12.75" customHeight="1">
      <c r="E41" s="1570">
        <v>1407</v>
      </c>
      <c r="F41" s="139" t="s">
        <v>27</v>
      </c>
      <c r="G41" s="145"/>
      <c r="H41" s="543">
        <f>SUM(H42+H43)</f>
        <v>126</v>
      </c>
      <c r="I41" s="543">
        <f>SUM(I42+I43)</f>
        <v>92</v>
      </c>
      <c r="J41" s="367">
        <f t="shared" si="1"/>
        <v>218</v>
      </c>
    </row>
    <row r="42" spans="1:10" ht="12" customHeight="1">
      <c r="A42" s="91">
        <v>7</v>
      </c>
      <c r="B42" s="91">
        <v>3</v>
      </c>
      <c r="C42" s="91">
        <v>11</v>
      </c>
      <c r="E42" s="1573"/>
      <c r="F42" s="370" t="s">
        <v>44</v>
      </c>
      <c r="G42" s="377"/>
      <c r="H42" s="363">
        <v>96</v>
      </c>
      <c r="I42" s="363">
        <v>63</v>
      </c>
      <c r="J42" s="281">
        <f t="shared" si="1"/>
        <v>159</v>
      </c>
    </row>
    <row r="43" spans="1:10" ht="12" customHeight="1">
      <c r="A43" s="91">
        <v>7</v>
      </c>
      <c r="B43" s="91">
        <v>6</v>
      </c>
      <c r="C43" s="91">
        <v>10</v>
      </c>
      <c r="E43" s="1573"/>
      <c r="F43" s="370" t="s">
        <v>61</v>
      </c>
      <c r="G43" s="377"/>
      <c r="H43" s="363">
        <v>30</v>
      </c>
      <c r="I43" s="363">
        <v>29</v>
      </c>
      <c r="J43" s="281">
        <f t="shared" si="1"/>
        <v>59</v>
      </c>
    </row>
    <row r="44" spans="1:10" ht="12.75" customHeight="1">
      <c r="E44" s="1570">
        <v>1408</v>
      </c>
      <c r="F44" s="139" t="s">
        <v>28</v>
      </c>
      <c r="G44" s="138"/>
      <c r="H44" s="543">
        <f>SUM(H45:H48)</f>
        <v>657</v>
      </c>
      <c r="I44" s="543">
        <f>SUM(I45:I48)</f>
        <v>737</v>
      </c>
      <c r="J44" s="367">
        <f t="shared" si="1"/>
        <v>1394</v>
      </c>
    </row>
    <row r="45" spans="1:10" ht="12.75" customHeight="1">
      <c r="E45" s="1573"/>
      <c r="F45" s="370" t="s">
        <v>23</v>
      </c>
      <c r="G45" s="377"/>
      <c r="H45" s="861">
        <v>563</v>
      </c>
      <c r="I45" s="861">
        <v>642</v>
      </c>
      <c r="J45" s="281">
        <f t="shared" si="1"/>
        <v>1205</v>
      </c>
    </row>
    <row r="46" spans="1:10" ht="12.75" customHeight="1">
      <c r="E46" s="1573"/>
      <c r="F46" s="370" t="s">
        <v>59</v>
      </c>
      <c r="G46" s="377"/>
      <c r="H46" s="363">
        <v>0</v>
      </c>
      <c r="I46" s="363">
        <v>0</v>
      </c>
      <c r="J46" s="281">
        <f t="shared" si="1"/>
        <v>0</v>
      </c>
    </row>
    <row r="47" spans="1:10" ht="12" customHeight="1">
      <c r="A47" s="91">
        <v>8</v>
      </c>
      <c r="B47" s="91">
        <v>4</v>
      </c>
      <c r="C47" s="91">
        <v>11</v>
      </c>
      <c r="E47" s="1573"/>
      <c r="F47" s="370" t="s">
        <v>45</v>
      </c>
      <c r="G47" s="377"/>
      <c r="H47" s="363">
        <v>55</v>
      </c>
      <c r="I47" s="363">
        <v>33</v>
      </c>
      <c r="J47" s="281">
        <f t="shared" si="1"/>
        <v>88</v>
      </c>
    </row>
    <row r="48" spans="1:10" ht="12" customHeight="1">
      <c r="A48" s="91">
        <v>8</v>
      </c>
      <c r="B48" s="91">
        <v>4</v>
      </c>
      <c r="C48" s="91">
        <v>11</v>
      </c>
      <c r="E48" s="1573"/>
      <c r="F48" s="370" t="s">
        <v>46</v>
      </c>
      <c r="G48" s="377"/>
      <c r="H48" s="363">
        <v>39</v>
      </c>
      <c r="I48" s="363">
        <v>62</v>
      </c>
      <c r="J48" s="281">
        <f t="shared" si="1"/>
        <v>101</v>
      </c>
    </row>
    <row r="49" spans="5:10" ht="12.75" customHeight="1">
      <c r="E49" s="1570">
        <v>1624</v>
      </c>
      <c r="F49" s="138" t="s">
        <v>56</v>
      </c>
      <c r="G49" s="145"/>
      <c r="H49" s="543">
        <f>SUM(H50:H51)</f>
        <v>42</v>
      </c>
      <c r="I49" s="543">
        <f>SUM(I50:I51)</f>
        <v>52</v>
      </c>
      <c r="J49" s="367">
        <f t="shared" si="1"/>
        <v>94</v>
      </c>
    </row>
    <row r="50" spans="5:10" ht="12.75" customHeight="1">
      <c r="E50" s="1573"/>
      <c r="F50" s="372" t="s">
        <v>41</v>
      </c>
      <c r="G50" s="193"/>
      <c r="H50" s="363">
        <v>17</v>
      </c>
      <c r="I50" s="363">
        <v>18</v>
      </c>
      <c r="J50" s="281">
        <f t="shared" si="1"/>
        <v>35</v>
      </c>
    </row>
    <row r="51" spans="5:10" ht="12.75" customHeight="1">
      <c r="E51" s="1571"/>
      <c r="F51" s="370" t="s">
        <v>62</v>
      </c>
      <c r="G51" s="377"/>
      <c r="H51" s="363">
        <v>25</v>
      </c>
      <c r="I51" s="363">
        <v>34</v>
      </c>
      <c r="J51" s="281">
        <v>59</v>
      </c>
    </row>
    <row r="52" spans="5:10" ht="12" customHeight="1">
      <c r="E52" s="564"/>
      <c r="F52" s="1579" t="s">
        <v>6</v>
      </c>
      <c r="G52" s="1580"/>
      <c r="H52" s="543">
        <f>SUM(H8,H15,H28,H31,H36,H41,H44,H49,H24,)</f>
        <v>8385</v>
      </c>
      <c r="I52" s="543">
        <f>SUM(I8,I15,I28,I31,I36,I41,I44,I49,I24,)</f>
        <v>6797</v>
      </c>
      <c r="J52" s="379">
        <f>SUM(J8,J15,J28,J31,J36,J41,J44,J49,J24,)</f>
        <v>15182</v>
      </c>
    </row>
    <row r="53" spans="5:10" ht="10.5" customHeight="1">
      <c r="E53" s="507"/>
      <c r="F53" s="1591" t="s">
        <v>570</v>
      </c>
      <c r="G53" s="1591"/>
      <c r="H53" s="1591"/>
      <c r="I53" s="1591"/>
      <c r="J53" s="1591"/>
    </row>
    <row r="54" spans="5:10" ht="10.5" customHeight="1">
      <c r="E54" s="507"/>
      <c r="F54" s="1706"/>
      <c r="G54" s="1706"/>
      <c r="H54" s="1706"/>
      <c r="I54" s="1706"/>
      <c r="J54" s="1706"/>
    </row>
    <row r="55" spans="5:10" ht="9" customHeight="1"/>
    <row r="56" spans="5:10" ht="15.75" customHeight="1">
      <c r="E56" s="507"/>
      <c r="G56" s="98"/>
    </row>
    <row r="57" spans="5:10" ht="9" customHeight="1">
      <c r="E57" s="507"/>
    </row>
    <row r="58" spans="5:10" ht="9" customHeight="1"/>
    <row r="59" spans="5:10" ht="9" customHeight="1">
      <c r="E59" s="507"/>
    </row>
    <row r="60" spans="5:10" ht="9" customHeight="1">
      <c r="E60" s="507"/>
    </row>
    <row r="61" spans="5:10" ht="9" customHeight="1"/>
    <row r="62" spans="5:10" ht="9" customHeight="1"/>
    <row r="63" spans="5:10" ht="9" customHeight="1"/>
    <row r="64" spans="5: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c r="F145" s="98"/>
      <c r="G145" s="98"/>
    </row>
    <row r="146" spans="6:7" ht="9" customHeight="1"/>
    <row r="147" spans="6:7" ht="9" customHeight="1"/>
    <row r="148" spans="6:7" ht="9" customHeight="1"/>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sheetData>
  <mergeCells count="17">
    <mergeCell ref="L2:Z2"/>
    <mergeCell ref="E15:E23"/>
    <mergeCell ref="E24:E27"/>
    <mergeCell ref="E3:J3"/>
    <mergeCell ref="E2:J2"/>
    <mergeCell ref="E5:E7"/>
    <mergeCell ref="E8:E14"/>
    <mergeCell ref="H6:I6"/>
    <mergeCell ref="E44:E48"/>
    <mergeCell ref="E28:E30"/>
    <mergeCell ref="E31:E35"/>
    <mergeCell ref="F53:J53"/>
    <mergeCell ref="F54:J54"/>
    <mergeCell ref="F52:G52"/>
    <mergeCell ref="E36:E40"/>
    <mergeCell ref="E41:E43"/>
    <mergeCell ref="E49:E51"/>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0F1C2-BB90-466A-9C57-AD03E1EBB2D3}">
  <dimension ref="A1:AC410"/>
  <sheetViews>
    <sheetView view="pageBreakPreview" topLeftCell="D1" zoomScaleNormal="115" zoomScaleSheetLayoutView="100" workbookViewId="0">
      <selection activeCell="O47" sqref="O47"/>
    </sheetView>
  </sheetViews>
  <sheetFormatPr baseColWidth="10" defaultRowHeight="12.75"/>
  <cols>
    <col min="1" max="2" width="1.85546875" style="91" hidden="1" customWidth="1"/>
    <col min="3" max="3" width="3" style="91" hidden="1" customWidth="1"/>
    <col min="4" max="4" width="3" style="91" customWidth="1"/>
    <col min="5" max="5" width="5.85546875" style="62" customWidth="1"/>
    <col min="6" max="6" width="1.5703125" style="62" customWidth="1"/>
    <col min="7" max="7" width="67.7109375" style="62" customWidth="1"/>
    <col min="8" max="10" width="8.7109375" style="362" customWidth="1"/>
    <col min="11" max="11" width="1.5703125" style="62" customWidth="1"/>
    <col min="12" max="12" width="5" style="62" customWidth="1"/>
    <col min="13" max="13" width="2.28515625"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895"/>
      <c r="I1" s="895"/>
      <c r="J1" s="895"/>
    </row>
    <row r="2" spans="1:29" ht="12.75" customHeight="1">
      <c r="E2" s="1552" t="s">
        <v>590</v>
      </c>
      <c r="F2" s="1552"/>
      <c r="G2" s="1552"/>
      <c r="H2" s="1552"/>
      <c r="I2" s="1552"/>
      <c r="J2" s="1552"/>
      <c r="L2" s="1552"/>
      <c r="M2" s="1552"/>
      <c r="N2" s="1552"/>
      <c r="O2" s="1552"/>
      <c r="P2" s="1552"/>
      <c r="Q2" s="1552"/>
      <c r="R2" s="1552"/>
      <c r="S2" s="1552"/>
      <c r="T2" s="1552"/>
      <c r="U2" s="1552"/>
      <c r="V2" s="1552"/>
      <c r="W2" s="1552"/>
      <c r="X2" s="1552"/>
      <c r="Y2" s="1552"/>
      <c r="Z2" s="1552"/>
    </row>
    <row r="3" spans="1:29" ht="12.75" customHeight="1">
      <c r="B3" s="313"/>
      <c r="C3" s="313"/>
      <c r="D3" s="313"/>
      <c r="E3" s="1552" t="s">
        <v>74</v>
      </c>
      <c r="F3" s="1552"/>
      <c r="G3" s="1552"/>
      <c r="H3" s="1552"/>
      <c r="I3" s="1552"/>
      <c r="J3" s="1552"/>
      <c r="K3" s="107"/>
      <c r="L3" s="106"/>
      <c r="AB3" s="105"/>
      <c r="AC3" s="105"/>
    </row>
    <row r="4" spans="1:29" ht="3" customHeight="1">
      <c r="F4" s="163"/>
      <c r="G4" s="163"/>
      <c r="H4" s="895"/>
      <c r="I4" s="895"/>
      <c r="L4" s="98"/>
    </row>
    <row r="5" spans="1:29" ht="8.25" customHeight="1">
      <c r="E5" s="1597" t="s">
        <v>32</v>
      </c>
      <c r="F5" s="310"/>
      <c r="G5" s="580"/>
      <c r="H5" s="894"/>
      <c r="I5" s="893"/>
      <c r="J5" s="892"/>
      <c r="L5" s="98"/>
    </row>
    <row r="6" spans="1:29" ht="12" customHeight="1">
      <c r="A6" s="91" t="s">
        <v>33</v>
      </c>
      <c r="B6" s="91" t="s">
        <v>1</v>
      </c>
      <c r="C6" s="91" t="s">
        <v>34</v>
      </c>
      <c r="E6" s="1598"/>
      <c r="F6" s="171" t="s">
        <v>589</v>
      </c>
      <c r="G6" s="170"/>
      <c r="H6" s="1600" t="s">
        <v>588</v>
      </c>
      <c r="I6" s="1600"/>
      <c r="J6" s="884"/>
    </row>
    <row r="7" spans="1:29">
      <c r="E7" s="1599"/>
      <c r="F7" s="163"/>
      <c r="G7" s="162"/>
      <c r="H7" s="883" t="s">
        <v>29</v>
      </c>
      <c r="I7" s="883" t="s">
        <v>30</v>
      </c>
      <c r="J7" s="882" t="s">
        <v>6</v>
      </c>
    </row>
    <row r="8" spans="1:29" ht="12.75" customHeight="1">
      <c r="E8" s="1581">
        <v>1401</v>
      </c>
      <c r="F8" s="391" t="s">
        <v>12</v>
      </c>
      <c r="G8" s="171"/>
      <c r="H8" s="891">
        <f>SUM(H9,H10,H11,H12,H13,H14)</f>
        <v>1591</v>
      </c>
      <c r="I8" s="891">
        <f>SUM(I9,I10,I11,I12,I13,I14)</f>
        <v>571</v>
      </c>
      <c r="J8" s="890">
        <f t="shared" ref="J8:J13" si="0">SUM(H8:I8)</f>
        <v>2162</v>
      </c>
    </row>
    <row r="9" spans="1:29" ht="12" customHeight="1">
      <c r="A9" s="91">
        <v>1</v>
      </c>
      <c r="B9" s="91">
        <v>1</v>
      </c>
      <c r="C9" s="91">
        <v>11</v>
      </c>
      <c r="E9" s="1582"/>
      <c r="F9" s="388" t="s">
        <v>13</v>
      </c>
      <c r="G9" s="505"/>
      <c r="H9" s="283">
        <v>366</v>
      </c>
      <c r="I9" s="283">
        <v>201</v>
      </c>
      <c r="J9" s="282">
        <f t="shared" si="0"/>
        <v>567</v>
      </c>
    </row>
    <row r="10" spans="1:29" ht="12" customHeight="1">
      <c r="A10" s="91">
        <v>1</v>
      </c>
      <c r="B10" s="91">
        <v>1</v>
      </c>
      <c r="C10" s="91">
        <v>5</v>
      </c>
      <c r="E10" s="1582"/>
      <c r="F10" s="370" t="s">
        <v>14</v>
      </c>
      <c r="G10" s="377"/>
      <c r="H10" s="363">
        <v>448</v>
      </c>
      <c r="I10" s="363">
        <v>113</v>
      </c>
      <c r="J10" s="281">
        <f t="shared" si="0"/>
        <v>561</v>
      </c>
    </row>
    <row r="11" spans="1:29" ht="12" customHeight="1">
      <c r="A11" s="91">
        <v>1</v>
      </c>
      <c r="B11" s="91">
        <v>1</v>
      </c>
      <c r="C11" s="91">
        <v>12</v>
      </c>
      <c r="E11" s="1582"/>
      <c r="F11" s="370" t="s">
        <v>15</v>
      </c>
      <c r="G11" s="377"/>
      <c r="H11" s="363">
        <v>385</v>
      </c>
      <c r="I11" s="363">
        <v>80</v>
      </c>
      <c r="J11" s="281">
        <f t="shared" si="0"/>
        <v>465</v>
      </c>
    </row>
    <row r="12" spans="1:29" ht="12" customHeight="1">
      <c r="A12" s="91">
        <v>1</v>
      </c>
      <c r="B12" s="91">
        <v>1</v>
      </c>
      <c r="C12" s="91">
        <v>2</v>
      </c>
      <c r="E12" s="1582"/>
      <c r="F12" s="370" t="s">
        <v>36</v>
      </c>
      <c r="G12" s="377"/>
      <c r="H12" s="363">
        <v>222</v>
      </c>
      <c r="I12" s="363">
        <v>92</v>
      </c>
      <c r="J12" s="281">
        <f t="shared" si="0"/>
        <v>314</v>
      </c>
    </row>
    <row r="13" spans="1:29" ht="12" customHeight="1">
      <c r="A13" s="91">
        <v>1</v>
      </c>
      <c r="B13" s="91">
        <v>1</v>
      </c>
      <c r="C13" s="91">
        <v>4</v>
      </c>
      <c r="E13" s="1582"/>
      <c r="F13" s="370" t="s">
        <v>37</v>
      </c>
      <c r="G13" s="377"/>
      <c r="H13" s="363">
        <v>99</v>
      </c>
      <c r="I13" s="363">
        <v>35</v>
      </c>
      <c r="J13" s="281">
        <f t="shared" si="0"/>
        <v>134</v>
      </c>
    </row>
    <row r="14" spans="1:29" ht="12" customHeight="1">
      <c r="A14" s="91">
        <v>1</v>
      </c>
      <c r="B14" s="91">
        <v>1</v>
      </c>
      <c r="C14" s="91">
        <v>1</v>
      </c>
      <c r="E14" s="1582"/>
      <c r="F14" s="370" t="s">
        <v>72</v>
      </c>
      <c r="G14" s="377"/>
      <c r="H14" s="363">
        <v>71</v>
      </c>
      <c r="I14" s="363">
        <v>50</v>
      </c>
      <c r="J14" s="281">
        <v>132</v>
      </c>
    </row>
    <row r="15" spans="1:29" ht="12.75" customHeight="1">
      <c r="E15" s="1581">
        <v>1402</v>
      </c>
      <c r="F15" s="139" t="s">
        <v>16</v>
      </c>
      <c r="G15" s="145"/>
      <c r="H15" s="543">
        <f>SUM(H16,H17,H18,H19,H20,H21,H22,H23)</f>
        <v>4054</v>
      </c>
      <c r="I15" s="543">
        <f>SUM(I16,I17,I18,I19,I20,I21,I22,I23)</f>
        <v>3532</v>
      </c>
      <c r="J15" s="367">
        <f>SUM(H15:I15)</f>
        <v>7586</v>
      </c>
    </row>
    <row r="16" spans="1:29" ht="12" customHeight="1">
      <c r="A16" s="91">
        <v>2</v>
      </c>
      <c r="B16" s="91">
        <v>4</v>
      </c>
      <c r="C16" s="91">
        <v>11</v>
      </c>
      <c r="E16" s="1582"/>
      <c r="F16" s="370" t="s">
        <v>96</v>
      </c>
      <c r="G16" s="377"/>
      <c r="H16" s="363">
        <v>1593</v>
      </c>
      <c r="I16" s="363">
        <v>1253</v>
      </c>
      <c r="J16" s="281">
        <f>SUM(H16:I16)</f>
        <v>2846</v>
      </c>
    </row>
    <row r="17" spans="1:10" ht="12" customHeight="1">
      <c r="A17" s="91">
        <v>2</v>
      </c>
      <c r="B17" s="91">
        <v>4</v>
      </c>
      <c r="C17" s="91">
        <v>10</v>
      </c>
      <c r="E17" s="1582"/>
      <c r="F17" s="370" t="s">
        <v>116</v>
      </c>
      <c r="G17" s="377"/>
      <c r="H17" s="363">
        <v>943</v>
      </c>
      <c r="I17" s="363">
        <v>819</v>
      </c>
      <c r="J17" s="281">
        <f>SUM(H17:I17)</f>
        <v>1762</v>
      </c>
    </row>
    <row r="18" spans="1:10" ht="12" customHeight="1">
      <c r="A18" s="91">
        <v>2</v>
      </c>
      <c r="B18" s="91">
        <v>4</v>
      </c>
      <c r="C18" s="91">
        <v>10</v>
      </c>
      <c r="E18" s="1582"/>
      <c r="F18" s="370" t="s">
        <v>70</v>
      </c>
      <c r="G18" s="377"/>
      <c r="H18" s="363">
        <v>568</v>
      </c>
      <c r="I18" s="363">
        <v>477</v>
      </c>
      <c r="J18" s="281">
        <f>SUM(H18:I18)</f>
        <v>1045</v>
      </c>
    </row>
    <row r="19" spans="1:10" ht="12" customHeight="1">
      <c r="A19" s="91">
        <v>2</v>
      </c>
      <c r="B19" s="91">
        <v>4</v>
      </c>
      <c r="C19" s="91">
        <v>3</v>
      </c>
      <c r="E19" s="1582"/>
      <c r="F19" s="370" t="s">
        <v>129</v>
      </c>
      <c r="G19" s="377"/>
      <c r="H19" s="363">
        <v>348</v>
      </c>
      <c r="I19" s="363">
        <v>404</v>
      </c>
      <c r="J19" s="281">
        <f>SUM(H19:I19)</f>
        <v>752</v>
      </c>
    </row>
    <row r="20" spans="1:10" ht="12" customHeight="1">
      <c r="A20" s="91">
        <v>2</v>
      </c>
      <c r="B20" s="91">
        <v>4</v>
      </c>
      <c r="C20" s="91">
        <v>7</v>
      </c>
      <c r="E20" s="1582"/>
      <c r="F20" s="370" t="s">
        <v>128</v>
      </c>
      <c r="G20" s="377"/>
      <c r="H20" s="363">
        <v>199</v>
      </c>
      <c r="I20" s="363">
        <v>157</v>
      </c>
      <c r="J20" s="281">
        <v>356</v>
      </c>
    </row>
    <row r="21" spans="1:10" ht="12" customHeight="1">
      <c r="A21" s="91">
        <v>2</v>
      </c>
      <c r="B21" s="91">
        <v>4</v>
      </c>
      <c r="C21" s="91">
        <v>1</v>
      </c>
      <c r="E21" s="1582"/>
      <c r="F21" s="370" t="s">
        <v>65</v>
      </c>
      <c r="G21" s="377"/>
      <c r="H21" s="363">
        <v>202</v>
      </c>
      <c r="I21" s="363">
        <v>246</v>
      </c>
      <c r="J21" s="281">
        <f>SUM(H21:I21)</f>
        <v>448</v>
      </c>
    </row>
    <row r="22" spans="1:10" ht="12" customHeight="1">
      <c r="A22" s="91">
        <v>2</v>
      </c>
      <c r="B22" s="91">
        <v>4</v>
      </c>
      <c r="C22" s="91">
        <v>9</v>
      </c>
      <c r="E22" s="1582"/>
      <c r="F22" s="370" t="s">
        <v>127</v>
      </c>
      <c r="G22" s="377"/>
      <c r="H22" s="363">
        <v>152</v>
      </c>
      <c r="I22" s="363">
        <v>137</v>
      </c>
      <c r="J22" s="281">
        <f>SUM(H22:I22)</f>
        <v>289</v>
      </c>
    </row>
    <row r="23" spans="1:10" ht="12" customHeight="1">
      <c r="A23" s="91">
        <v>2</v>
      </c>
      <c r="B23" s="91">
        <v>4</v>
      </c>
      <c r="C23" s="91">
        <v>11</v>
      </c>
      <c r="E23" s="1582"/>
      <c r="F23" s="370" t="s">
        <v>38</v>
      </c>
      <c r="G23" s="377"/>
      <c r="H23" s="363">
        <v>49</v>
      </c>
      <c r="I23" s="363">
        <v>39</v>
      </c>
      <c r="J23" s="281">
        <f>SUM(H23:I23)</f>
        <v>88</v>
      </c>
    </row>
    <row r="24" spans="1:10" ht="12.75" customHeight="1">
      <c r="E24" s="1581">
        <v>1403</v>
      </c>
      <c r="F24" s="139" t="s">
        <v>17</v>
      </c>
      <c r="G24" s="145"/>
      <c r="H24" s="543">
        <f>SUM(H25+H26+H27)</f>
        <v>318</v>
      </c>
      <c r="I24" s="543">
        <f>SUM(I25+I26+I27)</f>
        <v>430</v>
      </c>
      <c r="J24" s="367">
        <f>SUM(H24:I24)</f>
        <v>748</v>
      </c>
    </row>
    <row r="25" spans="1:10" ht="12" customHeight="1">
      <c r="A25" s="91">
        <v>3</v>
      </c>
      <c r="B25" s="91">
        <v>5</v>
      </c>
      <c r="C25" s="91">
        <v>11</v>
      </c>
      <c r="E25" s="1582"/>
      <c r="F25" s="370" t="s">
        <v>39</v>
      </c>
      <c r="G25" s="377"/>
      <c r="H25" s="363">
        <v>125</v>
      </c>
      <c r="I25" s="363">
        <v>147</v>
      </c>
      <c r="J25" s="281">
        <v>272</v>
      </c>
    </row>
    <row r="26" spans="1:10" ht="12" customHeight="1">
      <c r="A26" s="91">
        <v>3</v>
      </c>
      <c r="B26" s="91">
        <v>5</v>
      </c>
      <c r="C26" s="91">
        <v>8</v>
      </c>
      <c r="E26" s="1582"/>
      <c r="F26" s="370" t="s">
        <v>18</v>
      </c>
      <c r="G26" s="377"/>
      <c r="H26" s="363">
        <v>80</v>
      </c>
      <c r="I26" s="363">
        <v>116</v>
      </c>
      <c r="J26" s="281">
        <f>SUM(H26:I26)</f>
        <v>196</v>
      </c>
    </row>
    <row r="27" spans="1:10" ht="12" customHeight="1">
      <c r="A27" s="91">
        <v>3</v>
      </c>
      <c r="B27" s="91">
        <v>5</v>
      </c>
      <c r="C27" s="91">
        <v>10</v>
      </c>
      <c r="E27" s="1582"/>
      <c r="F27" s="370" t="s">
        <v>19</v>
      </c>
      <c r="G27" s="377"/>
      <c r="H27" s="363">
        <v>113</v>
      </c>
      <c r="I27" s="363">
        <v>167</v>
      </c>
      <c r="J27" s="281">
        <f>SUM(H27:I27)</f>
        <v>280</v>
      </c>
    </row>
    <row r="28" spans="1:10" ht="12.75" customHeight="1">
      <c r="E28" s="1570">
        <v>1404</v>
      </c>
      <c r="F28" s="139" t="s">
        <v>40</v>
      </c>
      <c r="G28" s="145"/>
      <c r="H28" s="543">
        <f>SUM(H29,H30)</f>
        <v>1771</v>
      </c>
      <c r="I28" s="543">
        <f>SUM(I29,I30)</f>
        <v>747</v>
      </c>
      <c r="J28" s="367">
        <f>SUM(H28:I28)</f>
        <v>2518</v>
      </c>
    </row>
    <row r="29" spans="1:10" ht="12" customHeight="1">
      <c r="A29" s="91">
        <v>4</v>
      </c>
      <c r="B29" s="91">
        <v>6</v>
      </c>
      <c r="C29" s="91">
        <v>11</v>
      </c>
      <c r="E29" s="1573"/>
      <c r="F29" s="370" t="s">
        <v>115</v>
      </c>
      <c r="G29" s="377"/>
      <c r="H29" s="363">
        <v>1196</v>
      </c>
      <c r="I29" s="363">
        <v>311</v>
      </c>
      <c r="J29" s="281">
        <f>SUM(H29:I29)</f>
        <v>1507</v>
      </c>
    </row>
    <row r="30" spans="1:10" ht="12" customHeight="1">
      <c r="A30" s="91">
        <v>4</v>
      </c>
      <c r="B30" s="91">
        <v>6</v>
      </c>
      <c r="C30" s="91">
        <v>11</v>
      </c>
      <c r="E30" s="1573"/>
      <c r="F30" s="370" t="s">
        <v>20</v>
      </c>
      <c r="G30" s="377"/>
      <c r="H30" s="363">
        <v>575</v>
      </c>
      <c r="I30" s="363">
        <v>436</v>
      </c>
      <c r="J30" s="281">
        <f t="shared" ref="J30:J51" si="1">H30+I30</f>
        <v>1011</v>
      </c>
    </row>
    <row r="31" spans="1:10" ht="12.75" customHeight="1">
      <c r="E31" s="1581">
        <v>1405</v>
      </c>
      <c r="F31" s="139" t="s">
        <v>21</v>
      </c>
      <c r="G31" s="151"/>
      <c r="H31" s="543">
        <f>SUM(H32:H35)</f>
        <v>1355</v>
      </c>
      <c r="I31" s="543">
        <f>SUM(I32:I35)</f>
        <v>2096</v>
      </c>
      <c r="J31" s="367">
        <f t="shared" si="1"/>
        <v>3451</v>
      </c>
    </row>
    <row r="32" spans="1:10" ht="12" customHeight="1">
      <c r="A32" s="91">
        <v>5</v>
      </c>
      <c r="B32" s="91">
        <v>4</v>
      </c>
      <c r="C32" s="91">
        <v>8</v>
      </c>
      <c r="E32" s="1582"/>
      <c r="F32" s="370" t="s">
        <v>24</v>
      </c>
      <c r="G32" s="377"/>
      <c r="H32" s="363">
        <v>342</v>
      </c>
      <c r="I32" s="363">
        <v>312</v>
      </c>
      <c r="J32" s="281">
        <f t="shared" si="1"/>
        <v>654</v>
      </c>
    </row>
    <row r="33" spans="1:10" ht="12" customHeight="1">
      <c r="A33" s="91">
        <v>5</v>
      </c>
      <c r="B33" s="91">
        <v>4</v>
      </c>
      <c r="C33" s="91">
        <v>8</v>
      </c>
      <c r="E33" s="1582"/>
      <c r="F33" s="370" t="s">
        <v>22</v>
      </c>
      <c r="G33" s="377"/>
      <c r="H33" s="363">
        <v>783</v>
      </c>
      <c r="I33" s="363">
        <v>1260</v>
      </c>
      <c r="J33" s="281">
        <f t="shared" si="1"/>
        <v>2043</v>
      </c>
    </row>
    <row r="34" spans="1:10" ht="12" customHeight="1">
      <c r="A34" s="91">
        <v>5</v>
      </c>
      <c r="B34" s="91">
        <v>5</v>
      </c>
      <c r="C34" s="91">
        <v>11</v>
      </c>
      <c r="E34" s="1582"/>
      <c r="F34" s="193" t="s">
        <v>114</v>
      </c>
      <c r="G34" s="9"/>
      <c r="H34" s="363">
        <v>90</v>
      </c>
      <c r="I34" s="363">
        <v>300</v>
      </c>
      <c r="J34" s="281">
        <f t="shared" si="1"/>
        <v>390</v>
      </c>
    </row>
    <row r="35" spans="1:10" ht="12" customHeight="1">
      <c r="A35" s="91">
        <v>5</v>
      </c>
      <c r="B35" s="91">
        <v>4</v>
      </c>
      <c r="C35" s="91">
        <v>8</v>
      </c>
      <c r="E35" s="1582"/>
      <c r="F35" s="377" t="s">
        <v>58</v>
      </c>
      <c r="G35" s="377"/>
      <c r="H35" s="363">
        <v>140</v>
      </c>
      <c r="I35" s="363">
        <v>224</v>
      </c>
      <c r="J35" s="281">
        <f t="shared" si="1"/>
        <v>364</v>
      </c>
    </row>
    <row r="36" spans="1:10" ht="12.75" customHeight="1">
      <c r="E36" s="1581">
        <v>1406</v>
      </c>
      <c r="F36" s="139" t="s">
        <v>25</v>
      </c>
      <c r="G36" s="145"/>
      <c r="H36" s="543">
        <f>SUM(H37,H38,H39,H40)</f>
        <v>1357</v>
      </c>
      <c r="I36" s="543">
        <f>SUM(I37,I38,I39,I40)</f>
        <v>1621</v>
      </c>
      <c r="J36" s="367">
        <f t="shared" si="1"/>
        <v>2978</v>
      </c>
    </row>
    <row r="37" spans="1:10" ht="12" customHeight="1">
      <c r="A37" s="91">
        <v>6</v>
      </c>
      <c r="B37" s="91">
        <v>2</v>
      </c>
      <c r="C37" s="91">
        <v>11</v>
      </c>
      <c r="E37" s="1582"/>
      <c r="F37" s="370" t="s">
        <v>135</v>
      </c>
      <c r="G37" s="377"/>
      <c r="H37" s="363">
        <v>813</v>
      </c>
      <c r="I37" s="363">
        <v>983</v>
      </c>
      <c r="J37" s="281">
        <f t="shared" si="1"/>
        <v>1796</v>
      </c>
    </row>
    <row r="38" spans="1:10" ht="12" customHeight="1">
      <c r="A38" s="91">
        <v>6</v>
      </c>
      <c r="B38" s="91">
        <v>2</v>
      </c>
      <c r="C38" s="91">
        <v>10</v>
      </c>
      <c r="E38" s="1582"/>
      <c r="F38" s="370" t="s">
        <v>26</v>
      </c>
      <c r="G38" s="377"/>
      <c r="H38" s="363">
        <v>324</v>
      </c>
      <c r="I38" s="363">
        <v>391</v>
      </c>
      <c r="J38" s="281">
        <f t="shared" si="1"/>
        <v>715</v>
      </c>
    </row>
    <row r="39" spans="1:10" ht="12" customHeight="1">
      <c r="A39" s="91">
        <v>6</v>
      </c>
      <c r="B39" s="91">
        <v>2</v>
      </c>
      <c r="C39" s="91">
        <v>10</v>
      </c>
      <c r="E39" s="1582"/>
      <c r="F39" s="370" t="s">
        <v>42</v>
      </c>
      <c r="G39" s="377"/>
      <c r="H39" s="363">
        <v>211</v>
      </c>
      <c r="I39" s="363">
        <v>244</v>
      </c>
      <c r="J39" s="281">
        <f t="shared" si="1"/>
        <v>455</v>
      </c>
    </row>
    <row r="40" spans="1:10" ht="12" customHeight="1">
      <c r="A40" s="91">
        <v>6</v>
      </c>
      <c r="B40" s="91">
        <v>4</v>
      </c>
      <c r="C40" s="91">
        <v>11</v>
      </c>
      <c r="E40" s="1582"/>
      <c r="F40" s="370" t="s">
        <v>43</v>
      </c>
      <c r="G40" s="377"/>
      <c r="H40" s="363">
        <v>9</v>
      </c>
      <c r="I40" s="363">
        <v>3</v>
      </c>
      <c r="J40" s="281">
        <f t="shared" si="1"/>
        <v>12</v>
      </c>
    </row>
    <row r="41" spans="1:10" ht="12.75" customHeight="1">
      <c r="E41" s="1570">
        <v>1407</v>
      </c>
      <c r="F41" s="139" t="s">
        <v>27</v>
      </c>
      <c r="G41" s="145"/>
      <c r="H41" s="543">
        <f>SUM(H42+H43)</f>
        <v>158</v>
      </c>
      <c r="I41" s="543">
        <f>SUM(I42+I43)</f>
        <v>127</v>
      </c>
      <c r="J41" s="367">
        <f t="shared" si="1"/>
        <v>285</v>
      </c>
    </row>
    <row r="42" spans="1:10" ht="12" customHeight="1">
      <c r="A42" s="91">
        <v>7</v>
      </c>
      <c r="B42" s="91">
        <v>3</v>
      </c>
      <c r="C42" s="91">
        <v>11</v>
      </c>
      <c r="E42" s="1573"/>
      <c r="F42" s="370" t="s">
        <v>44</v>
      </c>
      <c r="G42" s="377"/>
      <c r="H42" s="363">
        <v>98</v>
      </c>
      <c r="I42" s="363">
        <v>76</v>
      </c>
      <c r="J42" s="281">
        <f t="shared" si="1"/>
        <v>174</v>
      </c>
    </row>
    <row r="43" spans="1:10" ht="12" customHeight="1">
      <c r="A43" s="91">
        <v>7</v>
      </c>
      <c r="B43" s="91">
        <v>6</v>
      </c>
      <c r="C43" s="91">
        <v>10</v>
      </c>
      <c r="E43" s="1573"/>
      <c r="F43" s="370" t="s">
        <v>61</v>
      </c>
      <c r="G43" s="377"/>
      <c r="H43" s="363">
        <v>60</v>
      </c>
      <c r="I43" s="363">
        <v>51</v>
      </c>
      <c r="J43" s="281">
        <f t="shared" si="1"/>
        <v>111</v>
      </c>
    </row>
    <row r="44" spans="1:10" ht="12.75" customHeight="1">
      <c r="E44" s="1570">
        <v>1408</v>
      </c>
      <c r="F44" s="139" t="s">
        <v>28</v>
      </c>
      <c r="G44" s="138"/>
      <c r="H44" s="543">
        <f>SUM(H45:H48)</f>
        <v>713</v>
      </c>
      <c r="I44" s="543">
        <f>SUM(I45:I48)</f>
        <v>833</v>
      </c>
      <c r="J44" s="367">
        <f t="shared" si="1"/>
        <v>1546</v>
      </c>
    </row>
    <row r="45" spans="1:10" ht="12.75" customHeight="1">
      <c r="E45" s="1573"/>
      <c r="F45" s="370" t="s">
        <v>23</v>
      </c>
      <c r="G45" s="377"/>
      <c r="H45" s="861">
        <v>611</v>
      </c>
      <c r="I45" s="861">
        <v>725</v>
      </c>
      <c r="J45" s="281">
        <f t="shared" si="1"/>
        <v>1336</v>
      </c>
    </row>
    <row r="46" spans="1:10" ht="12" customHeight="1">
      <c r="A46" s="91">
        <v>8</v>
      </c>
      <c r="B46" s="91">
        <v>4</v>
      </c>
      <c r="C46" s="91">
        <v>11</v>
      </c>
      <c r="E46" s="1573"/>
      <c r="F46" s="370" t="s">
        <v>59</v>
      </c>
      <c r="G46" s="377"/>
      <c r="H46" s="363">
        <v>0</v>
      </c>
      <c r="I46" s="363">
        <v>0</v>
      </c>
      <c r="J46" s="281">
        <f t="shared" si="1"/>
        <v>0</v>
      </c>
    </row>
    <row r="47" spans="1:10" ht="12" customHeight="1">
      <c r="A47" s="91">
        <v>8</v>
      </c>
      <c r="B47" s="91">
        <v>4</v>
      </c>
      <c r="C47" s="91">
        <v>11</v>
      </c>
      <c r="E47" s="1573"/>
      <c r="F47" s="370" t="s">
        <v>45</v>
      </c>
      <c r="G47" s="377"/>
      <c r="H47" s="363">
        <v>59</v>
      </c>
      <c r="I47" s="363">
        <v>39</v>
      </c>
      <c r="J47" s="281">
        <f t="shared" si="1"/>
        <v>98</v>
      </c>
    </row>
    <row r="48" spans="1:10" ht="12" customHeight="1">
      <c r="A48" s="91">
        <v>8</v>
      </c>
      <c r="B48" s="91">
        <v>5</v>
      </c>
      <c r="C48" s="91">
        <v>11</v>
      </c>
      <c r="E48" s="1571"/>
      <c r="F48" s="370" t="s">
        <v>46</v>
      </c>
      <c r="G48" s="377"/>
      <c r="H48" s="363">
        <v>43</v>
      </c>
      <c r="I48" s="363">
        <v>69</v>
      </c>
      <c r="J48" s="281">
        <f t="shared" si="1"/>
        <v>112</v>
      </c>
    </row>
    <row r="49" spans="1:10" ht="12.75" customHeight="1">
      <c r="E49" s="1570">
        <v>1624</v>
      </c>
      <c r="F49" s="138" t="s">
        <v>56</v>
      </c>
      <c r="G49" s="145"/>
      <c r="H49" s="543">
        <f>SUM(H50:H51)</f>
        <v>47</v>
      </c>
      <c r="I49" s="543">
        <f>SUM(I50:I51)</f>
        <v>56</v>
      </c>
      <c r="J49" s="367">
        <f t="shared" si="1"/>
        <v>103</v>
      </c>
    </row>
    <row r="50" spans="1:10" ht="12.75" customHeight="1">
      <c r="E50" s="1573"/>
      <c r="F50" s="372" t="s">
        <v>41</v>
      </c>
      <c r="G50" s="193"/>
      <c r="H50" s="363">
        <v>22</v>
      </c>
      <c r="I50" s="363">
        <v>23</v>
      </c>
      <c r="J50" s="281">
        <f t="shared" si="1"/>
        <v>45</v>
      </c>
    </row>
    <row r="51" spans="1:10" ht="12.75" customHeight="1">
      <c r="A51" s="91">
        <v>9</v>
      </c>
      <c r="B51" s="91">
        <v>5</v>
      </c>
      <c r="C51" s="91">
        <v>10</v>
      </c>
      <c r="E51" s="1571"/>
      <c r="F51" s="370" t="s">
        <v>62</v>
      </c>
      <c r="G51" s="377"/>
      <c r="H51" s="363">
        <v>25</v>
      </c>
      <c r="I51" s="363">
        <v>33</v>
      </c>
      <c r="J51" s="281">
        <f t="shared" si="1"/>
        <v>58</v>
      </c>
    </row>
    <row r="52" spans="1:10" ht="12" customHeight="1">
      <c r="E52" s="564"/>
      <c r="F52" s="1579" t="s">
        <v>6</v>
      </c>
      <c r="G52" s="1580"/>
      <c r="H52" s="543">
        <f>SUM(H8,H15,H28,H31,H36,H41,H44,H49,H24,)</f>
        <v>11364</v>
      </c>
      <c r="I52" s="543">
        <f>SUM(I8,I15,I28,I31,I36,I41,I44,I49,I24,)</f>
        <v>10013</v>
      </c>
      <c r="J52" s="379">
        <f>SUM(J8,J15,J28,J31,J36,J41,J44,J49,J24,)</f>
        <v>21377</v>
      </c>
    </row>
    <row r="53" spans="1:10" ht="10.5" customHeight="1">
      <c r="E53" s="507"/>
      <c r="F53" s="1591" t="s">
        <v>570</v>
      </c>
      <c r="G53" s="1591"/>
      <c r="H53" s="1591"/>
      <c r="I53" s="1591"/>
      <c r="J53" s="1591"/>
    </row>
    <row r="54" spans="1:10" ht="10.5" customHeight="1">
      <c r="E54" s="507"/>
      <c r="F54" s="1706"/>
      <c r="G54" s="1706"/>
      <c r="H54" s="1706"/>
      <c r="I54" s="1706"/>
      <c r="J54" s="1706"/>
    </row>
    <row r="55" spans="1:10" ht="9" customHeight="1"/>
    <row r="56" spans="1:10" ht="15.75" customHeight="1">
      <c r="E56" s="507"/>
      <c r="G56" s="98"/>
    </row>
    <row r="57" spans="1:10" ht="9" customHeight="1">
      <c r="E57" s="507"/>
    </row>
    <row r="58" spans="1:10" ht="9" customHeight="1"/>
    <row r="59" spans="1:10" ht="9" customHeight="1">
      <c r="E59" s="507"/>
    </row>
    <row r="60" spans="1:10" ht="9" customHeight="1">
      <c r="E60" s="507"/>
    </row>
    <row r="61" spans="1:10" ht="9" customHeight="1"/>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c r="F145" s="98"/>
      <c r="G145" s="98"/>
    </row>
    <row r="146" spans="6:7" ht="9" customHeight="1"/>
    <row r="147" spans="6:7" ht="9" customHeight="1"/>
    <row r="148" spans="6:7" ht="9" customHeight="1"/>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sheetData>
  <mergeCells count="17">
    <mergeCell ref="L2:Z2"/>
    <mergeCell ref="E15:E23"/>
    <mergeCell ref="E24:E27"/>
    <mergeCell ref="E3:J3"/>
    <mergeCell ref="E2:J2"/>
    <mergeCell ref="E5:E7"/>
    <mergeCell ref="E8:E14"/>
    <mergeCell ref="H6:I6"/>
    <mergeCell ref="E44:E48"/>
    <mergeCell ref="E28:E30"/>
    <mergeCell ref="E31:E35"/>
    <mergeCell ref="F53:J53"/>
    <mergeCell ref="F54:J54"/>
    <mergeCell ref="F52:G52"/>
    <mergeCell ref="E36:E40"/>
    <mergeCell ref="E41:E43"/>
    <mergeCell ref="E49:E51"/>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45A7-1502-48B5-8123-895ABFCE3028}">
  <dimension ref="A1:AC488"/>
  <sheetViews>
    <sheetView view="pageBreakPreview" topLeftCell="D1" zoomScaleNormal="115" zoomScaleSheetLayoutView="100" workbookViewId="0">
      <selection activeCell="I36" sqref="I36"/>
    </sheetView>
  </sheetViews>
  <sheetFormatPr baseColWidth="10" defaultRowHeight="12.75"/>
  <cols>
    <col min="1" max="1" width="3.85546875" style="91" hidden="1" customWidth="1"/>
    <col min="2" max="2" width="4.5703125" style="91" hidden="1" customWidth="1"/>
    <col min="3" max="3" width="2.42578125" style="91" hidden="1" customWidth="1"/>
    <col min="4" max="4" width="3" style="91" customWidth="1"/>
    <col min="5" max="5" width="7.5703125" style="62" customWidth="1"/>
    <col min="6" max="6" width="1.5703125" style="62" customWidth="1"/>
    <col min="7" max="7" width="67.7109375" style="62" customWidth="1"/>
    <col min="8" max="10" width="7.28515625" style="262" customWidth="1"/>
    <col min="11" max="11" width="4.7109375" style="62" customWidth="1"/>
    <col min="12" max="12" width="7" style="62" customWidth="1"/>
    <col min="13" max="13" width="9"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316"/>
      <c r="I1" s="316"/>
      <c r="J1" s="316"/>
    </row>
    <row r="2" spans="1:29" ht="12.75" customHeight="1">
      <c r="E2" s="1552" t="s">
        <v>587</v>
      </c>
      <c r="F2" s="1552"/>
      <c r="G2" s="1552"/>
      <c r="H2" s="1552"/>
      <c r="I2" s="1552"/>
      <c r="J2" s="1552"/>
      <c r="L2" s="1552"/>
      <c r="M2" s="1552"/>
      <c r="N2" s="1552"/>
      <c r="O2" s="1552"/>
      <c r="P2" s="1552"/>
      <c r="Q2" s="1552"/>
      <c r="R2" s="1552"/>
      <c r="S2" s="1552"/>
      <c r="T2" s="1552"/>
      <c r="U2" s="1552"/>
      <c r="V2" s="1552"/>
      <c r="W2" s="1552"/>
      <c r="X2" s="1552"/>
      <c r="Y2" s="1552"/>
      <c r="Z2" s="1552"/>
    </row>
    <row r="3" spans="1:29" ht="12.75" customHeight="1">
      <c r="B3" s="313"/>
      <c r="C3" s="313"/>
      <c r="D3" s="313"/>
      <c r="E3" s="1552">
        <v>2016</v>
      </c>
      <c r="F3" s="1552"/>
      <c r="G3" s="1552"/>
      <c r="H3" s="1552"/>
      <c r="I3" s="1552"/>
      <c r="J3" s="1552"/>
      <c r="K3" s="107"/>
      <c r="L3" s="106"/>
      <c r="AB3" s="105"/>
      <c r="AC3" s="105"/>
    </row>
    <row r="4" spans="1:29" ht="3" customHeight="1">
      <c r="F4" s="163"/>
      <c r="G4" s="163"/>
      <c r="H4" s="316"/>
      <c r="I4" s="316"/>
      <c r="L4" s="98"/>
    </row>
    <row r="5" spans="1:29" ht="8.25" customHeight="1">
      <c r="E5" s="1597" t="s">
        <v>32</v>
      </c>
      <c r="F5" s="310"/>
      <c r="G5" s="580"/>
      <c r="H5" s="307"/>
      <c r="I5" s="571"/>
      <c r="J5" s="570"/>
      <c r="L5" s="98"/>
    </row>
    <row r="6" spans="1:29" ht="12" customHeight="1">
      <c r="A6" s="91" t="s">
        <v>33</v>
      </c>
      <c r="B6" s="91" t="s">
        <v>1</v>
      </c>
      <c r="C6" s="91" t="s">
        <v>34</v>
      </c>
      <c r="E6" s="1598"/>
      <c r="F6" s="171" t="s">
        <v>230</v>
      </c>
      <c r="G6" s="170"/>
      <c r="H6" s="1600" t="s">
        <v>579</v>
      </c>
      <c r="I6" s="1600"/>
      <c r="J6" s="884"/>
    </row>
    <row r="7" spans="1:29">
      <c r="E7" s="1599"/>
      <c r="F7" s="163"/>
      <c r="G7" s="162"/>
      <c r="H7" s="883" t="s">
        <v>29</v>
      </c>
      <c r="I7" s="883" t="s">
        <v>30</v>
      </c>
      <c r="J7" s="882" t="s">
        <v>6</v>
      </c>
    </row>
    <row r="8" spans="1:29" ht="12.75" customHeight="1">
      <c r="E8" s="1581">
        <v>1401</v>
      </c>
      <c r="F8" s="391" t="s">
        <v>12</v>
      </c>
      <c r="G8" s="171"/>
      <c r="H8" s="887">
        <f>SUM(H9,H12,H15,H18,H25,H28)</f>
        <v>493</v>
      </c>
      <c r="I8" s="887">
        <f>SUM(I9,I12,I15,I18,I25,I28)</f>
        <v>241</v>
      </c>
      <c r="J8" s="886">
        <f t="shared" ref="J8:J39" si="0">SUM(H8:I8)</f>
        <v>734</v>
      </c>
      <c r="M8" s="1"/>
    </row>
    <row r="9" spans="1:29" ht="12" customHeight="1">
      <c r="E9" s="1578"/>
      <c r="F9" s="513" t="s">
        <v>13</v>
      </c>
      <c r="G9" s="310"/>
      <c r="H9" s="577">
        <f>SUM(H10:H11)</f>
        <v>25</v>
      </c>
      <c r="I9" s="577">
        <f>SUM(I10:I11)</f>
        <v>59</v>
      </c>
      <c r="J9" s="576">
        <f t="shared" si="0"/>
        <v>84</v>
      </c>
    </row>
    <row r="10" spans="1:29" ht="12" customHeight="1">
      <c r="A10" s="91">
        <v>1</v>
      </c>
      <c r="B10" s="91">
        <v>1</v>
      </c>
      <c r="C10" s="91">
        <v>11</v>
      </c>
      <c r="E10" s="1578"/>
      <c r="F10" s="484"/>
      <c r="G10" s="98" t="s">
        <v>252</v>
      </c>
      <c r="H10" s="279">
        <v>21</v>
      </c>
      <c r="I10" s="279">
        <v>53</v>
      </c>
      <c r="J10" s="281">
        <f t="shared" si="0"/>
        <v>74</v>
      </c>
    </row>
    <row r="11" spans="1:29" ht="12" customHeight="1">
      <c r="A11" s="91">
        <v>1</v>
      </c>
      <c r="B11" s="91">
        <v>1</v>
      </c>
      <c r="C11" s="91">
        <v>7</v>
      </c>
      <c r="E11" s="1578"/>
      <c r="F11" s="479"/>
      <c r="G11" s="13" t="s">
        <v>318</v>
      </c>
      <c r="H11" s="363">
        <v>4</v>
      </c>
      <c r="I11" s="363">
        <v>6</v>
      </c>
      <c r="J11" s="281">
        <f t="shared" si="0"/>
        <v>10</v>
      </c>
      <c r="M11" s="1"/>
    </row>
    <row r="12" spans="1:29" ht="12" customHeight="1">
      <c r="E12" s="1578"/>
      <c r="F12" s="484" t="s">
        <v>14</v>
      </c>
      <c r="G12" s="98"/>
      <c r="H12" s="539">
        <f>SUM(H13:H14)</f>
        <v>183</v>
      </c>
      <c r="I12" s="539">
        <f>SUM(I13:I14)</f>
        <v>64</v>
      </c>
      <c r="J12" s="575">
        <f t="shared" si="0"/>
        <v>247</v>
      </c>
    </row>
    <row r="13" spans="1:29" ht="12" customHeight="1">
      <c r="A13" s="91">
        <v>1</v>
      </c>
      <c r="B13" s="91">
        <v>1</v>
      </c>
      <c r="C13" s="91">
        <v>5</v>
      </c>
      <c r="E13" s="1578"/>
      <c r="F13" s="479"/>
      <c r="G13" s="98" t="s">
        <v>259</v>
      </c>
      <c r="H13" s="363">
        <v>147</v>
      </c>
      <c r="I13" s="363">
        <v>51</v>
      </c>
      <c r="J13" s="281">
        <f t="shared" si="0"/>
        <v>198</v>
      </c>
    </row>
    <row r="14" spans="1:29" ht="12" customHeight="1">
      <c r="A14" s="91">
        <v>1</v>
      </c>
      <c r="B14" s="91">
        <v>1</v>
      </c>
      <c r="C14" s="91">
        <v>5</v>
      </c>
      <c r="E14" s="1578"/>
      <c r="F14" s="479"/>
      <c r="G14" s="98" t="s">
        <v>258</v>
      </c>
      <c r="H14" s="363">
        <v>36</v>
      </c>
      <c r="I14" s="363">
        <v>13</v>
      </c>
      <c r="J14" s="281">
        <f t="shared" si="0"/>
        <v>49</v>
      </c>
    </row>
    <row r="15" spans="1:29" ht="12" customHeight="1">
      <c r="E15" s="1578"/>
      <c r="F15" s="484" t="s">
        <v>15</v>
      </c>
      <c r="G15" s="98"/>
      <c r="H15" s="539">
        <f>SUM(H16:H17)</f>
        <v>164</v>
      </c>
      <c r="I15" s="539">
        <f>SUM(I16:I17)</f>
        <v>41</v>
      </c>
      <c r="J15" s="575">
        <f t="shared" si="0"/>
        <v>205</v>
      </c>
    </row>
    <row r="16" spans="1:29" ht="12" customHeight="1">
      <c r="A16" s="91">
        <v>1</v>
      </c>
      <c r="B16" s="91">
        <v>1</v>
      </c>
      <c r="C16" s="91">
        <v>12</v>
      </c>
      <c r="E16" s="1578"/>
      <c r="F16" s="484"/>
      <c r="G16" s="98" t="s">
        <v>315</v>
      </c>
      <c r="H16" s="363">
        <v>0</v>
      </c>
      <c r="I16" s="363">
        <v>0</v>
      </c>
      <c r="J16" s="281">
        <f t="shared" si="0"/>
        <v>0</v>
      </c>
    </row>
    <row r="17" spans="1:13" ht="12" customHeight="1">
      <c r="A17" s="91">
        <v>1</v>
      </c>
      <c r="B17" s="91">
        <v>1</v>
      </c>
      <c r="C17" s="91">
        <v>12</v>
      </c>
      <c r="E17" s="1578"/>
      <c r="F17" s="479"/>
      <c r="G17" s="98" t="s">
        <v>256</v>
      </c>
      <c r="H17" s="363">
        <v>164</v>
      </c>
      <c r="I17" s="363">
        <v>41</v>
      </c>
      <c r="J17" s="281">
        <f t="shared" si="0"/>
        <v>205</v>
      </c>
    </row>
    <row r="18" spans="1:13" ht="12" customHeight="1">
      <c r="E18" s="1578"/>
      <c r="F18" s="512" t="s">
        <v>36</v>
      </c>
      <c r="G18" s="156"/>
      <c r="H18" s="539">
        <f>SUM(H19:H24)</f>
        <v>60</v>
      </c>
      <c r="I18" s="539">
        <f>SUM(I19:I24)</f>
        <v>31</v>
      </c>
      <c r="J18" s="575">
        <f t="shared" si="0"/>
        <v>91</v>
      </c>
    </row>
    <row r="19" spans="1:13" ht="12" customHeight="1">
      <c r="A19" s="91">
        <v>1</v>
      </c>
      <c r="B19" s="91">
        <v>1</v>
      </c>
      <c r="C19" s="91">
        <v>2</v>
      </c>
      <c r="E19" s="1578"/>
      <c r="F19" s="479"/>
      <c r="G19" s="98" t="s">
        <v>250</v>
      </c>
      <c r="H19" s="363">
        <v>21</v>
      </c>
      <c r="I19" s="363">
        <v>7</v>
      </c>
      <c r="J19" s="281">
        <f t="shared" si="0"/>
        <v>28</v>
      </c>
    </row>
    <row r="20" spans="1:13" ht="12" customHeight="1">
      <c r="A20" s="91">
        <v>1</v>
      </c>
      <c r="B20" s="91">
        <v>1</v>
      </c>
      <c r="C20" s="91">
        <v>2</v>
      </c>
      <c r="E20" s="1578"/>
      <c r="F20" s="479"/>
      <c r="G20" s="98" t="s">
        <v>255</v>
      </c>
      <c r="H20" s="363">
        <v>7</v>
      </c>
      <c r="I20" s="363">
        <v>4</v>
      </c>
      <c r="J20" s="281">
        <f t="shared" si="0"/>
        <v>11</v>
      </c>
    </row>
    <row r="21" spans="1:13" ht="12" customHeight="1">
      <c r="A21" s="91">
        <v>1</v>
      </c>
      <c r="B21" s="91">
        <v>1</v>
      </c>
      <c r="C21" s="91">
        <v>2</v>
      </c>
      <c r="E21" s="1578"/>
      <c r="F21" s="479"/>
      <c r="G21" s="98" t="s">
        <v>265</v>
      </c>
      <c r="H21" s="363">
        <v>10</v>
      </c>
      <c r="I21" s="363">
        <v>8</v>
      </c>
      <c r="J21" s="281">
        <f t="shared" si="0"/>
        <v>18</v>
      </c>
    </row>
    <row r="22" spans="1:13" ht="12" customHeight="1">
      <c r="A22" s="91">
        <v>1</v>
      </c>
      <c r="B22" s="91">
        <v>1</v>
      </c>
      <c r="C22" s="91">
        <v>2</v>
      </c>
      <c r="E22" s="1578"/>
      <c r="F22" s="479"/>
      <c r="G22" s="98" t="s">
        <v>253</v>
      </c>
      <c r="H22" s="363">
        <v>13</v>
      </c>
      <c r="I22" s="363">
        <v>10</v>
      </c>
      <c r="J22" s="281">
        <f t="shared" si="0"/>
        <v>23</v>
      </c>
    </row>
    <row r="23" spans="1:13" ht="12" customHeight="1">
      <c r="A23" s="91">
        <v>1</v>
      </c>
      <c r="B23" s="91">
        <v>1</v>
      </c>
      <c r="C23" s="91">
        <v>2</v>
      </c>
      <c r="E23" s="1578"/>
      <c r="F23" s="479"/>
      <c r="G23" s="98" t="s">
        <v>252</v>
      </c>
      <c r="H23" s="363">
        <v>9</v>
      </c>
      <c r="I23" s="363">
        <v>2</v>
      </c>
      <c r="J23" s="281">
        <f t="shared" si="0"/>
        <v>11</v>
      </c>
    </row>
    <row r="24" spans="1:13" ht="12" customHeight="1">
      <c r="A24" s="91">
        <v>1</v>
      </c>
      <c r="B24" s="91">
        <v>1</v>
      </c>
      <c r="C24" s="91">
        <v>2</v>
      </c>
      <c r="E24" s="1578"/>
      <c r="F24" s="479"/>
      <c r="G24" s="13" t="s">
        <v>251</v>
      </c>
      <c r="H24" s="363">
        <v>0</v>
      </c>
      <c r="I24" s="363">
        <v>0</v>
      </c>
      <c r="J24" s="281">
        <f t="shared" si="0"/>
        <v>0</v>
      </c>
    </row>
    <row r="25" spans="1:13" ht="12" customHeight="1">
      <c r="E25" s="1578"/>
      <c r="F25" s="512" t="s">
        <v>37</v>
      </c>
      <c r="G25" s="98"/>
      <c r="H25" s="539">
        <f>SUM(H26:H27)</f>
        <v>38</v>
      </c>
      <c r="I25" s="539">
        <f>SUM(I26:I27)</f>
        <v>25</v>
      </c>
      <c r="J25" s="575">
        <f t="shared" si="0"/>
        <v>63</v>
      </c>
    </row>
    <row r="26" spans="1:13" ht="12" customHeight="1">
      <c r="A26" s="91">
        <v>1</v>
      </c>
      <c r="B26" s="91">
        <v>1</v>
      </c>
      <c r="C26" s="91">
        <v>4</v>
      </c>
      <c r="E26" s="1578"/>
      <c r="F26" s="479"/>
      <c r="G26" s="98" t="s">
        <v>250</v>
      </c>
      <c r="H26" s="363">
        <v>11</v>
      </c>
      <c r="I26" s="363">
        <v>14</v>
      </c>
      <c r="J26" s="281">
        <f t="shared" si="0"/>
        <v>25</v>
      </c>
    </row>
    <row r="27" spans="1:13" ht="12" customHeight="1">
      <c r="A27" s="91">
        <v>1</v>
      </c>
      <c r="B27" s="91">
        <v>1</v>
      </c>
      <c r="C27" s="91">
        <v>4</v>
      </c>
      <c r="E27" s="1578"/>
      <c r="F27" s="479"/>
      <c r="G27" s="98" t="s">
        <v>252</v>
      </c>
      <c r="H27" s="363">
        <v>27</v>
      </c>
      <c r="I27" s="363">
        <v>11</v>
      </c>
      <c r="J27" s="281">
        <f t="shared" si="0"/>
        <v>38</v>
      </c>
    </row>
    <row r="28" spans="1:13" ht="12" customHeight="1">
      <c r="E28" s="1578"/>
      <c r="F28" s="484" t="s">
        <v>72</v>
      </c>
      <c r="G28" s="98"/>
      <c r="H28" s="539">
        <f>SUM(H29)</f>
        <v>23</v>
      </c>
      <c r="I28" s="539">
        <f>SUM(I29)</f>
        <v>21</v>
      </c>
      <c r="J28" s="575">
        <f t="shared" si="0"/>
        <v>44</v>
      </c>
    </row>
    <row r="29" spans="1:13" ht="12" customHeight="1">
      <c r="A29" s="91">
        <v>1</v>
      </c>
      <c r="B29" s="91">
        <v>1</v>
      </c>
      <c r="C29" s="91">
        <v>1</v>
      </c>
      <c r="E29" s="1578"/>
      <c r="F29" s="495"/>
      <c r="G29" s="163" t="s">
        <v>248</v>
      </c>
      <c r="H29" s="536">
        <v>23</v>
      </c>
      <c r="I29" s="536">
        <v>21</v>
      </c>
      <c r="J29" s="278">
        <f t="shared" si="0"/>
        <v>44</v>
      </c>
    </row>
    <row r="30" spans="1:13" ht="12.75" customHeight="1">
      <c r="E30" s="1581">
        <v>1402</v>
      </c>
      <c r="F30" s="139" t="s">
        <v>16</v>
      </c>
      <c r="G30" s="145"/>
      <c r="H30" s="543">
        <f>SUM(H31,H37,H40,H45,H48,H52,H55,H59)</f>
        <v>677</v>
      </c>
      <c r="I30" s="543">
        <f>SUM(I31,I37,I40,I45,I48,I52,I55,I59)</f>
        <v>993</v>
      </c>
      <c r="J30" s="574">
        <f t="shared" si="0"/>
        <v>1670</v>
      </c>
      <c r="M30" s="1"/>
    </row>
    <row r="31" spans="1:13" ht="12" customHeight="1">
      <c r="E31" s="1582"/>
      <c r="F31" s="484" t="s">
        <v>96</v>
      </c>
      <c r="G31" s="98"/>
      <c r="H31" s="539">
        <f>SUM(H32:H36)</f>
        <v>218</v>
      </c>
      <c r="I31" s="539">
        <f>SUM(I32:I36)</f>
        <v>342</v>
      </c>
      <c r="J31" s="565">
        <f t="shared" si="0"/>
        <v>560</v>
      </c>
    </row>
    <row r="32" spans="1:13" ht="12" customHeight="1">
      <c r="A32" s="91">
        <v>2</v>
      </c>
      <c r="B32" s="91">
        <v>4</v>
      </c>
      <c r="C32" s="91">
        <v>11</v>
      </c>
      <c r="E32" s="1582"/>
      <c r="F32" s="479"/>
      <c r="G32" s="98" t="s">
        <v>240</v>
      </c>
      <c r="H32" s="363">
        <v>59</v>
      </c>
      <c r="I32" s="363">
        <v>116</v>
      </c>
      <c r="J32" s="281">
        <f t="shared" si="0"/>
        <v>175</v>
      </c>
      <c r="M32" s="1"/>
    </row>
    <row r="33" spans="1:13" ht="12" customHeight="1">
      <c r="A33" s="91">
        <v>2</v>
      </c>
      <c r="B33" s="91">
        <v>4</v>
      </c>
      <c r="C33" s="91">
        <v>11</v>
      </c>
      <c r="E33" s="1582"/>
      <c r="F33" s="479"/>
      <c r="G33" s="98" t="s">
        <v>239</v>
      </c>
      <c r="H33" s="363">
        <v>82</v>
      </c>
      <c r="I33" s="363">
        <v>141</v>
      </c>
      <c r="J33" s="281">
        <f t="shared" si="0"/>
        <v>223</v>
      </c>
    </row>
    <row r="34" spans="1:13" ht="12" customHeight="1">
      <c r="A34" s="91">
        <v>2</v>
      </c>
      <c r="B34" s="91">
        <v>4</v>
      </c>
      <c r="C34" s="91">
        <v>11</v>
      </c>
      <c r="E34" s="1582"/>
      <c r="F34" s="479"/>
      <c r="G34" s="98" t="s">
        <v>247</v>
      </c>
      <c r="H34" s="363">
        <v>22</v>
      </c>
      <c r="I34" s="363">
        <v>76</v>
      </c>
      <c r="J34" s="281">
        <f t="shared" si="0"/>
        <v>98</v>
      </c>
    </row>
    <row r="35" spans="1:13" ht="12" customHeight="1">
      <c r="A35" s="91">
        <v>2</v>
      </c>
      <c r="B35" s="91">
        <v>6</v>
      </c>
      <c r="C35" s="91">
        <v>11</v>
      </c>
      <c r="E35" s="1582"/>
      <c r="F35" s="479"/>
      <c r="G35" s="98" t="s">
        <v>580</v>
      </c>
      <c r="H35" s="363">
        <v>0</v>
      </c>
      <c r="I35" s="363">
        <v>0</v>
      </c>
      <c r="J35" s="281">
        <f t="shared" si="0"/>
        <v>0</v>
      </c>
    </row>
    <row r="36" spans="1:13" ht="12" customHeight="1">
      <c r="A36" s="91">
        <v>2</v>
      </c>
      <c r="B36" s="91">
        <v>6</v>
      </c>
      <c r="C36" s="91">
        <v>11</v>
      </c>
      <c r="E36" s="1582"/>
      <c r="F36" s="479"/>
      <c r="G36" s="98" t="s">
        <v>245</v>
      </c>
      <c r="H36" s="363">
        <v>55</v>
      </c>
      <c r="I36" s="363">
        <v>9</v>
      </c>
      <c r="J36" s="281">
        <f t="shared" si="0"/>
        <v>64</v>
      </c>
    </row>
    <row r="37" spans="1:13" ht="12" customHeight="1">
      <c r="E37" s="1582"/>
      <c r="F37" s="484" t="s">
        <v>116</v>
      </c>
      <c r="G37" s="98"/>
      <c r="H37" s="539">
        <f>SUM(H38:H39)</f>
        <v>86</v>
      </c>
      <c r="I37" s="539">
        <f>SUM(I38:I39)</f>
        <v>96</v>
      </c>
      <c r="J37" s="565">
        <f t="shared" si="0"/>
        <v>182</v>
      </c>
    </row>
    <row r="38" spans="1:13" ht="12" customHeight="1">
      <c r="A38" s="91">
        <v>2</v>
      </c>
      <c r="B38" s="91">
        <v>4</v>
      </c>
      <c r="C38" s="91">
        <v>10</v>
      </c>
      <c r="E38" s="1582"/>
      <c r="F38" s="479"/>
      <c r="G38" s="98" t="s">
        <v>239</v>
      </c>
      <c r="H38" s="363">
        <v>55</v>
      </c>
      <c r="I38" s="363">
        <v>88</v>
      </c>
      <c r="J38" s="281">
        <f t="shared" si="0"/>
        <v>143</v>
      </c>
      <c r="M38" s="573"/>
    </row>
    <row r="39" spans="1:13" ht="12" customHeight="1">
      <c r="A39" s="91">
        <v>2</v>
      </c>
      <c r="B39" s="91">
        <v>6</v>
      </c>
      <c r="C39" s="91">
        <v>10</v>
      </c>
      <c r="E39" s="1582"/>
      <c r="F39" s="479"/>
      <c r="G39" s="98" t="s">
        <v>245</v>
      </c>
      <c r="H39" s="363">
        <v>31</v>
      </c>
      <c r="I39" s="363">
        <v>8</v>
      </c>
      <c r="J39" s="281">
        <f t="shared" si="0"/>
        <v>39</v>
      </c>
    </row>
    <row r="40" spans="1:13" ht="12" customHeight="1">
      <c r="E40" s="1582"/>
      <c r="F40" s="484" t="s">
        <v>70</v>
      </c>
      <c r="G40" s="98"/>
      <c r="H40" s="539">
        <f>SUM(H41:H44)</f>
        <v>85</v>
      </c>
      <c r="I40" s="539">
        <f>SUM(I41:I44)</f>
        <v>163</v>
      </c>
      <c r="J40" s="565">
        <f t="shared" ref="J40:J68" si="1">SUM(H40:I40)</f>
        <v>248</v>
      </c>
    </row>
    <row r="41" spans="1:13" ht="12" customHeight="1">
      <c r="A41" s="91">
        <v>2</v>
      </c>
      <c r="B41" s="91">
        <v>4</v>
      </c>
      <c r="C41" s="91">
        <v>10</v>
      </c>
      <c r="E41" s="1582"/>
      <c r="F41" s="479"/>
      <c r="G41" s="98" t="s">
        <v>240</v>
      </c>
      <c r="H41" s="363">
        <v>44</v>
      </c>
      <c r="I41" s="363">
        <v>71</v>
      </c>
      <c r="J41" s="281">
        <f t="shared" si="1"/>
        <v>115</v>
      </c>
    </row>
    <row r="42" spans="1:13" ht="12" customHeight="1">
      <c r="A42" s="91">
        <v>2</v>
      </c>
      <c r="B42" s="91">
        <v>4</v>
      </c>
      <c r="C42" s="91">
        <v>10</v>
      </c>
      <c r="E42" s="1582"/>
      <c r="F42" s="479"/>
      <c r="G42" s="98" t="s">
        <v>244</v>
      </c>
      <c r="H42" s="363">
        <v>5</v>
      </c>
      <c r="I42" s="363">
        <v>14</v>
      </c>
      <c r="J42" s="281">
        <f t="shared" si="1"/>
        <v>19</v>
      </c>
    </row>
    <row r="43" spans="1:13" ht="12" customHeight="1">
      <c r="A43" s="91">
        <v>2</v>
      </c>
      <c r="B43" s="91">
        <v>4</v>
      </c>
      <c r="C43" s="91">
        <v>10</v>
      </c>
      <c r="E43" s="1582"/>
      <c r="F43" s="479"/>
      <c r="G43" s="98" t="s">
        <v>243</v>
      </c>
      <c r="H43" s="363">
        <v>13</v>
      </c>
      <c r="I43" s="363">
        <v>26</v>
      </c>
      <c r="J43" s="281">
        <f t="shared" si="1"/>
        <v>39</v>
      </c>
    </row>
    <row r="44" spans="1:13" ht="12" customHeight="1">
      <c r="A44" s="91">
        <v>2</v>
      </c>
      <c r="B44" s="91">
        <v>4</v>
      </c>
      <c r="C44" s="91">
        <v>10</v>
      </c>
      <c r="E44" s="1582"/>
      <c r="F44" s="479"/>
      <c r="G44" s="98" t="s">
        <v>238</v>
      </c>
      <c r="H44" s="363">
        <v>23</v>
      </c>
      <c r="I44" s="363">
        <v>52</v>
      </c>
      <c r="J44" s="281">
        <f t="shared" si="1"/>
        <v>75</v>
      </c>
    </row>
    <row r="45" spans="1:13" ht="12" customHeight="1">
      <c r="E45" s="1582"/>
      <c r="F45" s="484" t="s">
        <v>129</v>
      </c>
      <c r="G45" s="98"/>
      <c r="H45" s="539">
        <f>SUM(H46:H47)</f>
        <v>123</v>
      </c>
      <c r="I45" s="539">
        <f>SUM(I46:I47)</f>
        <v>172</v>
      </c>
      <c r="J45" s="565">
        <f t="shared" si="1"/>
        <v>295</v>
      </c>
    </row>
    <row r="46" spans="1:13" ht="12" customHeight="1">
      <c r="A46" s="91">
        <v>2</v>
      </c>
      <c r="B46" s="91">
        <v>4</v>
      </c>
      <c r="C46" s="91">
        <v>3</v>
      </c>
      <c r="E46" s="1582"/>
      <c r="F46" s="479"/>
      <c r="G46" s="98" t="s">
        <v>240</v>
      </c>
      <c r="H46" s="363">
        <v>33</v>
      </c>
      <c r="I46" s="363">
        <v>69</v>
      </c>
      <c r="J46" s="281">
        <f t="shared" si="1"/>
        <v>102</v>
      </c>
    </row>
    <row r="47" spans="1:13" ht="12" customHeight="1">
      <c r="A47" s="91">
        <v>2</v>
      </c>
      <c r="B47" s="91">
        <v>4</v>
      </c>
      <c r="C47" s="91">
        <v>3</v>
      </c>
      <c r="E47" s="1582"/>
      <c r="F47" s="479"/>
      <c r="G47" s="98" t="s">
        <v>239</v>
      </c>
      <c r="H47" s="363">
        <v>90</v>
      </c>
      <c r="I47" s="363">
        <v>103</v>
      </c>
      <c r="J47" s="281">
        <f t="shared" si="1"/>
        <v>193</v>
      </c>
    </row>
    <row r="48" spans="1:13" ht="12" customHeight="1">
      <c r="E48" s="1582"/>
      <c r="F48" s="484" t="s">
        <v>128</v>
      </c>
      <c r="G48" s="98"/>
      <c r="H48" s="539">
        <f>SUM(H49:H51)</f>
        <v>73</v>
      </c>
      <c r="I48" s="539">
        <f>SUM(I49:I51)</f>
        <v>98</v>
      </c>
      <c r="J48" s="565">
        <f t="shared" si="1"/>
        <v>171</v>
      </c>
    </row>
    <row r="49" spans="1:13" ht="12" customHeight="1">
      <c r="A49" s="91">
        <v>2</v>
      </c>
      <c r="B49" s="91">
        <v>4</v>
      </c>
      <c r="C49" s="91">
        <v>7</v>
      </c>
      <c r="E49" s="1582"/>
      <c r="F49" s="479"/>
      <c r="G49" s="98" t="s">
        <v>240</v>
      </c>
      <c r="H49" s="363">
        <v>28</v>
      </c>
      <c r="I49" s="363">
        <v>46</v>
      </c>
      <c r="J49" s="281">
        <f t="shared" si="1"/>
        <v>74</v>
      </c>
    </row>
    <row r="50" spans="1:13" ht="12" customHeight="1">
      <c r="A50" s="91">
        <v>2</v>
      </c>
      <c r="B50" s="91">
        <v>4</v>
      </c>
      <c r="C50" s="91">
        <v>7</v>
      </c>
      <c r="E50" s="1582"/>
      <c r="F50" s="479"/>
      <c r="G50" s="98" t="s">
        <v>241</v>
      </c>
      <c r="H50" s="363">
        <v>2</v>
      </c>
      <c r="I50" s="363">
        <v>2</v>
      </c>
      <c r="J50" s="281">
        <f t="shared" si="1"/>
        <v>4</v>
      </c>
    </row>
    <row r="51" spans="1:13" ht="12" customHeight="1">
      <c r="A51" s="91">
        <v>2</v>
      </c>
      <c r="B51" s="91">
        <v>4</v>
      </c>
      <c r="C51" s="91">
        <v>7</v>
      </c>
      <c r="E51" s="1582"/>
      <c r="F51" s="479"/>
      <c r="G51" s="98" t="s">
        <v>239</v>
      </c>
      <c r="H51" s="363">
        <v>43</v>
      </c>
      <c r="I51" s="363">
        <v>50</v>
      </c>
      <c r="J51" s="281">
        <f t="shared" si="1"/>
        <v>93</v>
      </c>
    </row>
    <row r="52" spans="1:13" ht="12" customHeight="1">
      <c r="E52" s="1582"/>
      <c r="F52" s="484" t="s">
        <v>65</v>
      </c>
      <c r="G52" s="98"/>
      <c r="H52" s="539">
        <f>SUM(H53:H54)</f>
        <v>30</v>
      </c>
      <c r="I52" s="539">
        <f>SUM(I53:I54)</f>
        <v>61</v>
      </c>
      <c r="J52" s="565">
        <f t="shared" si="1"/>
        <v>91</v>
      </c>
    </row>
    <row r="53" spans="1:13" ht="12" customHeight="1">
      <c r="A53" s="91">
        <v>2</v>
      </c>
      <c r="B53" s="91">
        <v>4</v>
      </c>
      <c r="C53" s="91">
        <v>1</v>
      </c>
      <c r="E53" s="1582"/>
      <c r="F53" s="479"/>
      <c r="G53" s="98" t="s">
        <v>240</v>
      </c>
      <c r="H53" s="363">
        <v>14</v>
      </c>
      <c r="I53" s="363">
        <v>27</v>
      </c>
      <c r="J53" s="281">
        <f t="shared" si="1"/>
        <v>41</v>
      </c>
    </row>
    <row r="54" spans="1:13" ht="12" customHeight="1">
      <c r="A54" s="91">
        <v>2</v>
      </c>
      <c r="B54" s="91">
        <v>4</v>
      </c>
      <c r="C54" s="91">
        <v>1</v>
      </c>
      <c r="E54" s="1582"/>
      <c r="F54" s="479"/>
      <c r="G54" s="98" t="s">
        <v>239</v>
      </c>
      <c r="H54" s="363">
        <v>16</v>
      </c>
      <c r="I54" s="363">
        <v>34</v>
      </c>
      <c r="J54" s="281">
        <f t="shared" si="1"/>
        <v>50</v>
      </c>
    </row>
    <row r="55" spans="1:13" ht="12" customHeight="1">
      <c r="E55" s="1582"/>
      <c r="F55" s="484" t="s">
        <v>127</v>
      </c>
      <c r="G55" s="98"/>
      <c r="H55" s="539">
        <f>SUM(H56:H58)</f>
        <v>62</v>
      </c>
      <c r="I55" s="539">
        <f>SUM(I56:I58)</f>
        <v>61</v>
      </c>
      <c r="J55" s="565">
        <f t="shared" si="1"/>
        <v>123</v>
      </c>
    </row>
    <row r="56" spans="1:13" ht="12" customHeight="1">
      <c r="A56" s="91">
        <v>2</v>
      </c>
      <c r="B56" s="91">
        <v>4</v>
      </c>
      <c r="C56" s="91">
        <v>9</v>
      </c>
      <c r="E56" s="1582"/>
      <c r="F56" s="366"/>
      <c r="G56" s="98" t="s">
        <v>240</v>
      </c>
      <c r="H56" s="363">
        <v>22</v>
      </c>
      <c r="I56" s="363">
        <v>33</v>
      </c>
      <c r="J56" s="281">
        <f t="shared" si="1"/>
        <v>55</v>
      </c>
    </row>
    <row r="57" spans="1:13" ht="12" customHeight="1">
      <c r="A57" s="91">
        <v>2</v>
      </c>
      <c r="B57" s="91">
        <v>4</v>
      </c>
      <c r="C57" s="91">
        <v>9</v>
      </c>
      <c r="E57" s="1582"/>
      <c r="F57" s="366"/>
      <c r="G57" s="98" t="s">
        <v>239</v>
      </c>
      <c r="H57" s="363">
        <v>38</v>
      </c>
      <c r="I57" s="363">
        <v>24</v>
      </c>
      <c r="J57" s="281">
        <f t="shared" si="1"/>
        <v>62</v>
      </c>
    </row>
    <row r="58" spans="1:13" ht="12" customHeight="1">
      <c r="A58" s="91">
        <v>2</v>
      </c>
      <c r="B58" s="91">
        <v>4</v>
      </c>
      <c r="C58" s="91">
        <v>9</v>
      </c>
      <c r="E58" s="1582"/>
      <c r="F58" s="366"/>
      <c r="G58" s="98" t="s">
        <v>238</v>
      </c>
      <c r="H58" s="363">
        <v>2</v>
      </c>
      <c r="I58" s="363">
        <v>4</v>
      </c>
      <c r="J58" s="281">
        <f t="shared" si="1"/>
        <v>6</v>
      </c>
    </row>
    <row r="59" spans="1:13" ht="12" customHeight="1">
      <c r="E59" s="1582"/>
      <c r="F59" s="484" t="s">
        <v>38</v>
      </c>
      <c r="G59" s="144"/>
      <c r="H59" s="539">
        <f>SUM(H60)</f>
        <v>0</v>
      </c>
      <c r="I59" s="539">
        <f>SUM(I60)</f>
        <v>0</v>
      </c>
      <c r="J59" s="565">
        <f t="shared" si="1"/>
        <v>0</v>
      </c>
    </row>
    <row r="60" spans="1:13" ht="12" customHeight="1">
      <c r="A60" s="91">
        <v>2</v>
      </c>
      <c r="B60" s="91">
        <v>4</v>
      </c>
      <c r="C60" s="91">
        <v>11</v>
      </c>
      <c r="E60" s="1583"/>
      <c r="F60" s="479"/>
      <c r="G60" s="98" t="s">
        <v>237</v>
      </c>
      <c r="H60" s="363">
        <v>0</v>
      </c>
      <c r="I60" s="363">
        <v>0</v>
      </c>
      <c r="J60" s="278">
        <f t="shared" si="1"/>
        <v>0</v>
      </c>
    </row>
    <row r="61" spans="1:13" ht="12.75" customHeight="1">
      <c r="E61" s="1581">
        <v>1403</v>
      </c>
      <c r="F61" s="139" t="s">
        <v>17</v>
      </c>
      <c r="G61" s="145"/>
      <c r="H61" s="543">
        <f>SUM(H62+H64+H66)</f>
        <v>28</v>
      </c>
      <c r="I61" s="543">
        <f>SUM(I62+I64+I66)</f>
        <v>55</v>
      </c>
      <c r="J61" s="367">
        <f t="shared" si="1"/>
        <v>83</v>
      </c>
      <c r="M61" s="1"/>
    </row>
    <row r="62" spans="1:13" ht="12" customHeight="1">
      <c r="E62" s="1582"/>
      <c r="F62" s="484" t="s">
        <v>39</v>
      </c>
      <c r="G62" s="98"/>
      <c r="H62" s="539">
        <f>SUM(H63:H63)</f>
        <v>5</v>
      </c>
      <c r="I62" s="539">
        <f>SUM(I63:I63)</f>
        <v>16</v>
      </c>
      <c r="J62" s="565">
        <f t="shared" si="1"/>
        <v>21</v>
      </c>
    </row>
    <row r="63" spans="1:13" ht="12" customHeight="1">
      <c r="A63" s="91">
        <v>3</v>
      </c>
      <c r="B63" s="91">
        <v>5</v>
      </c>
      <c r="C63" s="91">
        <v>11</v>
      </c>
      <c r="E63" s="1582"/>
      <c r="F63" s="479"/>
      <c r="G63" s="98" t="s">
        <v>234</v>
      </c>
      <c r="H63" s="363">
        <v>5</v>
      </c>
      <c r="I63" s="363">
        <v>16</v>
      </c>
      <c r="J63" s="281">
        <f t="shared" si="1"/>
        <v>21</v>
      </c>
    </row>
    <row r="64" spans="1:13" ht="12" customHeight="1">
      <c r="E64" s="1582"/>
      <c r="F64" s="484" t="s">
        <v>18</v>
      </c>
      <c r="G64" s="98"/>
      <c r="H64" s="539">
        <f>SUM(H65)</f>
        <v>12</v>
      </c>
      <c r="I64" s="539">
        <f>SUM(I65)</f>
        <v>14</v>
      </c>
      <c r="J64" s="565">
        <f t="shared" si="1"/>
        <v>26</v>
      </c>
    </row>
    <row r="65" spans="1:13" ht="12" customHeight="1">
      <c r="A65" s="91">
        <v>3</v>
      </c>
      <c r="B65" s="91">
        <v>5</v>
      </c>
      <c r="C65" s="91">
        <v>8</v>
      </c>
      <c r="E65" s="1582"/>
      <c r="F65" s="479"/>
      <c r="G65" s="98" t="s">
        <v>234</v>
      </c>
      <c r="H65" s="363">
        <v>12</v>
      </c>
      <c r="I65" s="363">
        <v>14</v>
      </c>
      <c r="J65" s="281">
        <f t="shared" si="1"/>
        <v>26</v>
      </c>
    </row>
    <row r="66" spans="1:13" ht="12" customHeight="1">
      <c r="E66" s="1582"/>
      <c r="F66" s="484" t="s">
        <v>19</v>
      </c>
      <c r="G66" s="98"/>
      <c r="H66" s="539">
        <f>SUM(H67:H68)</f>
        <v>11</v>
      </c>
      <c r="I66" s="539">
        <f>SUM(I67:I68)</f>
        <v>25</v>
      </c>
      <c r="J66" s="565">
        <f t="shared" si="1"/>
        <v>36</v>
      </c>
    </row>
    <row r="67" spans="1:13" ht="12" customHeight="1">
      <c r="A67" s="91">
        <v>3</v>
      </c>
      <c r="B67" s="91">
        <v>5</v>
      </c>
      <c r="C67" s="91">
        <v>10</v>
      </c>
      <c r="E67" s="1582"/>
      <c r="F67" s="479"/>
      <c r="G67" s="98" t="s">
        <v>234</v>
      </c>
      <c r="H67" s="363">
        <v>11</v>
      </c>
      <c r="I67" s="363">
        <v>25</v>
      </c>
      <c r="J67" s="281">
        <f t="shared" si="1"/>
        <v>36</v>
      </c>
    </row>
    <row r="68" spans="1:13" ht="12" customHeight="1">
      <c r="A68" s="91">
        <v>3</v>
      </c>
      <c r="B68" s="91">
        <v>5</v>
      </c>
      <c r="C68" s="91">
        <v>10</v>
      </c>
      <c r="E68" s="1583"/>
      <c r="F68" s="495"/>
      <c r="G68" s="163" t="s">
        <v>233</v>
      </c>
      <c r="H68" s="273">
        <v>0</v>
      </c>
      <c r="I68" s="273">
        <v>0</v>
      </c>
      <c r="J68" s="278">
        <f t="shared" si="1"/>
        <v>0</v>
      </c>
    </row>
    <row r="69" spans="1:13" ht="12" customHeight="1">
      <c r="E69" s="507"/>
      <c r="F69" s="98"/>
      <c r="G69" s="98"/>
      <c r="H69" s="572"/>
      <c r="I69" s="316"/>
      <c r="J69" s="572" t="s">
        <v>232</v>
      </c>
    </row>
    <row r="70" spans="1:13" ht="12" customHeight="1">
      <c r="E70" s="507"/>
      <c r="F70" s="98"/>
      <c r="G70" s="98"/>
      <c r="H70" s="572"/>
      <c r="I70" s="572"/>
      <c r="J70" s="105" t="s">
        <v>231</v>
      </c>
    </row>
    <row r="71" spans="1:13" ht="7.5" customHeight="1">
      <c r="E71" s="1597" t="s">
        <v>32</v>
      </c>
      <c r="F71" s="310"/>
      <c r="G71" s="310"/>
      <c r="H71" s="307"/>
      <c r="I71" s="571"/>
      <c r="J71" s="570"/>
    </row>
    <row r="72" spans="1:13" ht="12.75" customHeight="1">
      <c r="E72" s="1598"/>
      <c r="F72" s="171" t="s">
        <v>230</v>
      </c>
      <c r="G72" s="569"/>
      <c r="H72" s="1600" t="s">
        <v>579</v>
      </c>
      <c r="I72" s="1600"/>
      <c r="J72" s="884"/>
    </row>
    <row r="73" spans="1:13">
      <c r="E73" s="1599"/>
      <c r="F73" s="567"/>
      <c r="G73" s="162"/>
      <c r="H73" s="883" t="s">
        <v>29</v>
      </c>
      <c r="I73" s="883" t="s">
        <v>30</v>
      </c>
      <c r="J73" s="882" t="s">
        <v>6</v>
      </c>
    </row>
    <row r="74" spans="1:13" ht="12.75" customHeight="1">
      <c r="E74" s="1570">
        <v>1404</v>
      </c>
      <c r="F74" s="139" t="s">
        <v>40</v>
      </c>
      <c r="G74" s="145"/>
      <c r="H74" s="543">
        <f>SUM(H75,H77)</f>
        <v>269</v>
      </c>
      <c r="I74" s="543">
        <f>SUM(I75,I77)</f>
        <v>109</v>
      </c>
      <c r="J74" s="367">
        <f>SUM(H74:I74)</f>
        <v>378</v>
      </c>
      <c r="M74" s="1"/>
    </row>
    <row r="75" spans="1:13" ht="10.5" customHeight="1">
      <c r="E75" s="1573"/>
      <c r="F75" s="484" t="s">
        <v>115</v>
      </c>
      <c r="G75" s="98"/>
      <c r="H75" s="539">
        <f>SUM(H76)</f>
        <v>206</v>
      </c>
      <c r="I75" s="539">
        <f>SUM(I76)</f>
        <v>72</v>
      </c>
      <c r="J75" s="565">
        <f>SUM(H75:I75)</f>
        <v>278</v>
      </c>
    </row>
    <row r="76" spans="1:13" ht="12" customHeight="1">
      <c r="A76" s="91">
        <v>4</v>
      </c>
      <c r="B76" s="91">
        <v>6</v>
      </c>
      <c r="C76" s="91">
        <v>11</v>
      </c>
      <c r="E76" s="1566"/>
      <c r="F76" s="479"/>
      <c r="G76" s="98" t="s">
        <v>226</v>
      </c>
      <c r="H76" s="363">
        <v>206</v>
      </c>
      <c r="I76" s="363">
        <v>72</v>
      </c>
      <c r="J76" s="281">
        <f>SUM(H76:I76)</f>
        <v>278</v>
      </c>
    </row>
    <row r="77" spans="1:13" ht="12" customHeight="1">
      <c r="E77" s="1573"/>
      <c r="F77" s="484" t="s">
        <v>20</v>
      </c>
      <c r="G77" s="98"/>
      <c r="H77" s="539">
        <f>SUM(H78)</f>
        <v>63</v>
      </c>
      <c r="I77" s="539">
        <f>SUM(I78)</f>
        <v>37</v>
      </c>
      <c r="J77" s="565">
        <f t="shared" ref="J77:J91" si="2">H77+I77</f>
        <v>100</v>
      </c>
    </row>
    <row r="78" spans="1:13" ht="12" customHeight="1">
      <c r="A78" s="91">
        <v>4</v>
      </c>
      <c r="B78" s="91">
        <v>6</v>
      </c>
      <c r="C78" s="91">
        <v>11</v>
      </c>
      <c r="E78" s="1566"/>
      <c r="F78" s="479"/>
      <c r="G78" s="98" t="s">
        <v>293</v>
      </c>
      <c r="H78" s="536">
        <v>63</v>
      </c>
      <c r="I78" s="536">
        <v>37</v>
      </c>
      <c r="J78" s="281">
        <f t="shared" si="2"/>
        <v>100</v>
      </c>
    </row>
    <row r="79" spans="1:13">
      <c r="E79" s="1581">
        <v>1405</v>
      </c>
      <c r="F79" s="139" t="s">
        <v>21</v>
      </c>
      <c r="G79" s="151"/>
      <c r="H79" s="543">
        <f>SUM(H80+H85+H92+H94)</f>
        <v>270</v>
      </c>
      <c r="I79" s="543">
        <f>SUM(I80+I85+I92+I94)</f>
        <v>526</v>
      </c>
      <c r="J79" s="367">
        <f t="shared" si="2"/>
        <v>796</v>
      </c>
      <c r="M79" s="1"/>
    </row>
    <row r="80" spans="1:13" ht="12" customHeight="1">
      <c r="E80" s="1582"/>
      <c r="F80" s="484" t="s">
        <v>24</v>
      </c>
      <c r="G80" s="98"/>
      <c r="H80" s="539">
        <f>SUM(H81:H84)</f>
        <v>101</v>
      </c>
      <c r="I80" s="539">
        <f>SUM(I81:I84)</f>
        <v>116</v>
      </c>
      <c r="J80" s="565">
        <f t="shared" si="2"/>
        <v>217</v>
      </c>
      <c r="M80" s="1"/>
    </row>
    <row r="81" spans="1:13" ht="12" customHeight="1">
      <c r="A81" s="91">
        <v>5</v>
      </c>
      <c r="B81" s="91">
        <v>4</v>
      </c>
      <c r="C81" s="91">
        <v>8</v>
      </c>
      <c r="E81" s="1582"/>
      <c r="F81" s="479"/>
      <c r="G81" s="98" t="s">
        <v>222</v>
      </c>
      <c r="H81" s="363">
        <v>5</v>
      </c>
      <c r="I81" s="363">
        <v>5</v>
      </c>
      <c r="J81" s="281">
        <f t="shared" si="2"/>
        <v>10</v>
      </c>
    </row>
    <row r="82" spans="1:13" ht="12" customHeight="1">
      <c r="A82" s="91">
        <v>5</v>
      </c>
      <c r="B82" s="91">
        <v>4</v>
      </c>
      <c r="C82" s="91">
        <v>8</v>
      </c>
      <c r="E82" s="1582"/>
      <c r="F82" s="479"/>
      <c r="G82" s="98" t="s">
        <v>220</v>
      </c>
      <c r="H82" s="363">
        <v>61</v>
      </c>
      <c r="I82" s="363">
        <v>69</v>
      </c>
      <c r="J82" s="281">
        <f t="shared" si="2"/>
        <v>130</v>
      </c>
    </row>
    <row r="83" spans="1:13" ht="12" customHeight="1">
      <c r="A83" s="91">
        <v>5</v>
      </c>
      <c r="B83" s="91">
        <v>4</v>
      </c>
      <c r="C83" s="91">
        <v>8</v>
      </c>
      <c r="E83" s="1582"/>
      <c r="F83" s="479"/>
      <c r="G83" s="98" t="s">
        <v>219</v>
      </c>
      <c r="H83" s="363">
        <v>14</v>
      </c>
      <c r="I83" s="363">
        <v>7</v>
      </c>
      <c r="J83" s="281">
        <f t="shared" si="2"/>
        <v>21</v>
      </c>
    </row>
    <row r="84" spans="1:13" ht="12" customHeight="1">
      <c r="A84" s="91">
        <v>5</v>
      </c>
      <c r="B84" s="91">
        <v>4</v>
      </c>
      <c r="C84" s="91">
        <v>8</v>
      </c>
      <c r="E84" s="1582"/>
      <c r="F84" s="479"/>
      <c r="G84" s="98" t="s">
        <v>217</v>
      </c>
      <c r="H84" s="363">
        <v>21</v>
      </c>
      <c r="I84" s="363">
        <v>35</v>
      </c>
      <c r="J84" s="281">
        <f t="shared" si="2"/>
        <v>56</v>
      </c>
    </row>
    <row r="85" spans="1:13" ht="12" customHeight="1">
      <c r="E85" s="1582"/>
      <c r="F85" s="484" t="s">
        <v>22</v>
      </c>
      <c r="G85" s="98"/>
      <c r="H85" s="539">
        <f>SUM(H86:H91)</f>
        <v>91</v>
      </c>
      <c r="I85" s="539">
        <f>SUM(I86:I91)</f>
        <v>215</v>
      </c>
      <c r="J85" s="565">
        <f t="shared" si="2"/>
        <v>306</v>
      </c>
    </row>
    <row r="86" spans="1:13" ht="12" customHeight="1">
      <c r="A86" s="91">
        <v>5</v>
      </c>
      <c r="B86" s="91">
        <v>5</v>
      </c>
      <c r="C86" s="91">
        <v>11</v>
      </c>
      <c r="E86" s="1582"/>
      <c r="F86" s="479"/>
      <c r="G86" s="98" t="s">
        <v>215</v>
      </c>
      <c r="H86" s="363">
        <v>6</v>
      </c>
      <c r="I86" s="363">
        <v>16</v>
      </c>
      <c r="J86" s="281">
        <f t="shared" si="2"/>
        <v>22</v>
      </c>
    </row>
    <row r="87" spans="1:13" ht="12" customHeight="1">
      <c r="A87" s="91">
        <v>5</v>
      </c>
      <c r="B87" s="91">
        <v>5</v>
      </c>
      <c r="C87" s="91">
        <v>11</v>
      </c>
      <c r="E87" s="1582"/>
      <c r="F87" s="479"/>
      <c r="G87" s="98" t="s">
        <v>213</v>
      </c>
      <c r="H87" s="363">
        <v>28</v>
      </c>
      <c r="I87" s="363">
        <v>39</v>
      </c>
      <c r="J87" s="281">
        <f t="shared" si="2"/>
        <v>67</v>
      </c>
    </row>
    <row r="88" spans="1:13" ht="12" customHeight="1">
      <c r="A88" s="91">
        <v>5</v>
      </c>
      <c r="B88" s="91">
        <v>5</v>
      </c>
      <c r="C88" s="91">
        <v>11</v>
      </c>
      <c r="E88" s="1582"/>
      <c r="F88" s="479"/>
      <c r="G88" s="98" t="s">
        <v>211</v>
      </c>
      <c r="H88" s="363">
        <v>1</v>
      </c>
      <c r="I88" s="363">
        <v>0</v>
      </c>
      <c r="J88" s="281">
        <f t="shared" si="2"/>
        <v>1</v>
      </c>
    </row>
    <row r="89" spans="1:13" ht="12" customHeight="1">
      <c r="A89" s="91">
        <v>5</v>
      </c>
      <c r="B89" s="91">
        <v>5</v>
      </c>
      <c r="C89" s="91">
        <v>11</v>
      </c>
      <c r="E89" s="1582"/>
      <c r="F89" s="479"/>
      <c r="G89" s="98" t="s">
        <v>286</v>
      </c>
      <c r="H89" s="363">
        <v>5</v>
      </c>
      <c r="I89" s="363">
        <v>9</v>
      </c>
      <c r="J89" s="281">
        <f t="shared" si="2"/>
        <v>14</v>
      </c>
    </row>
    <row r="90" spans="1:13" ht="12" customHeight="1">
      <c r="A90" s="91">
        <v>5</v>
      </c>
      <c r="B90" s="91">
        <v>5</v>
      </c>
      <c r="C90" s="91">
        <v>11</v>
      </c>
      <c r="E90" s="1582"/>
      <c r="F90" s="479"/>
      <c r="G90" s="98" t="s">
        <v>205</v>
      </c>
      <c r="H90" s="363">
        <v>51</v>
      </c>
      <c r="I90" s="363">
        <v>151</v>
      </c>
      <c r="J90" s="281">
        <f t="shared" si="2"/>
        <v>202</v>
      </c>
    </row>
    <row r="91" spans="1:13" ht="12" customHeight="1">
      <c r="A91" s="91">
        <v>5</v>
      </c>
      <c r="B91" s="91">
        <v>5</v>
      </c>
      <c r="C91" s="91">
        <v>11</v>
      </c>
      <c r="E91" s="1582"/>
      <c r="F91" s="479"/>
      <c r="G91" s="13" t="s">
        <v>208</v>
      </c>
      <c r="H91" s="363">
        <v>0</v>
      </c>
      <c r="I91" s="363">
        <v>0</v>
      </c>
      <c r="J91" s="281">
        <f t="shared" si="2"/>
        <v>0</v>
      </c>
    </row>
    <row r="92" spans="1:13" ht="12" customHeight="1">
      <c r="E92" s="1582"/>
      <c r="F92" s="4" t="s">
        <v>114</v>
      </c>
      <c r="G92" s="12"/>
      <c r="H92" s="539">
        <f>SUM(H93)</f>
        <v>53</v>
      </c>
      <c r="I92" s="539">
        <f>SUM(I93)</f>
        <v>143</v>
      </c>
      <c r="J92" s="565">
        <f>SUM(H92:I92)</f>
        <v>196</v>
      </c>
    </row>
    <row r="93" spans="1:13" ht="12" customHeight="1">
      <c r="A93" s="91">
        <v>5</v>
      </c>
      <c r="B93" s="91">
        <v>5</v>
      </c>
      <c r="C93" s="91">
        <v>10</v>
      </c>
      <c r="E93" s="1582"/>
      <c r="F93" s="98"/>
      <c r="G93" s="98" t="s">
        <v>207</v>
      </c>
      <c r="H93" s="363">
        <v>53</v>
      </c>
      <c r="I93" s="363">
        <v>143</v>
      </c>
      <c r="J93" s="281">
        <f>SUM(H93:I93)</f>
        <v>196</v>
      </c>
    </row>
    <row r="94" spans="1:13" ht="12" customHeight="1">
      <c r="E94" s="1582"/>
      <c r="F94" s="484" t="s">
        <v>58</v>
      </c>
      <c r="G94" s="144"/>
      <c r="H94" s="539">
        <f>SUM(H95)</f>
        <v>25</v>
      </c>
      <c r="I94" s="539">
        <f>SUM(I95)</f>
        <v>52</v>
      </c>
      <c r="J94" s="565">
        <f>SUM(H94:I94)</f>
        <v>77</v>
      </c>
    </row>
    <row r="95" spans="1:13" ht="12" customHeight="1">
      <c r="A95" s="91">
        <v>5</v>
      </c>
      <c r="B95" s="91">
        <v>5</v>
      </c>
      <c r="C95" s="91">
        <v>13</v>
      </c>
      <c r="E95" s="1582"/>
      <c r="F95" s="479"/>
      <c r="G95" s="98" t="s">
        <v>283</v>
      </c>
      <c r="H95" s="363">
        <v>25</v>
      </c>
      <c r="I95" s="363">
        <v>52</v>
      </c>
      <c r="J95" s="281">
        <v>68</v>
      </c>
    </row>
    <row r="96" spans="1:13" ht="12.75" customHeight="1">
      <c r="E96" s="1581">
        <v>1406</v>
      </c>
      <c r="F96" s="139" t="s">
        <v>25</v>
      </c>
      <c r="G96" s="145"/>
      <c r="H96" s="543">
        <f>SUM(H97+H100+H103+H105)</f>
        <v>267</v>
      </c>
      <c r="I96" s="543">
        <f>SUM(I97+I100+I103+I105)</f>
        <v>321</v>
      </c>
      <c r="J96" s="367">
        <f t="shared" ref="J96:J106" si="3">H96+I96</f>
        <v>588</v>
      </c>
      <c r="M96" s="1"/>
    </row>
    <row r="97" spans="1:13" ht="12" customHeight="1">
      <c r="E97" s="1582"/>
      <c r="F97" s="484" t="s">
        <v>135</v>
      </c>
      <c r="G97" s="98"/>
      <c r="H97" s="539">
        <f>SUM(H98:H99)</f>
        <v>130</v>
      </c>
      <c r="I97" s="539">
        <f>SUM(I98:I99)</f>
        <v>142</v>
      </c>
      <c r="J97" s="565">
        <f t="shared" si="3"/>
        <v>272</v>
      </c>
      <c r="M97" s="1"/>
    </row>
    <row r="98" spans="1:13" ht="12" customHeight="1">
      <c r="A98" s="91">
        <v>6</v>
      </c>
      <c r="B98" s="91">
        <v>2</v>
      </c>
      <c r="C98" s="91">
        <v>6</v>
      </c>
      <c r="E98" s="1582"/>
      <c r="F98" s="492"/>
      <c r="G98" s="98" t="s">
        <v>203</v>
      </c>
      <c r="H98" s="363">
        <v>14</v>
      </c>
      <c r="I98" s="363">
        <v>34</v>
      </c>
      <c r="J98" s="281">
        <f t="shared" si="3"/>
        <v>48</v>
      </c>
    </row>
    <row r="99" spans="1:13" ht="12" customHeight="1">
      <c r="A99" s="91">
        <v>6</v>
      </c>
      <c r="B99" s="91">
        <v>2</v>
      </c>
      <c r="C99" s="91">
        <v>11</v>
      </c>
      <c r="E99" s="1582"/>
      <c r="F99" s="492"/>
      <c r="G99" s="98" t="s">
        <v>201</v>
      </c>
      <c r="H99" s="363">
        <v>116</v>
      </c>
      <c r="I99" s="363">
        <v>108</v>
      </c>
      <c r="J99" s="281">
        <f t="shared" si="3"/>
        <v>224</v>
      </c>
    </row>
    <row r="100" spans="1:13" ht="12" customHeight="1">
      <c r="E100" s="1582"/>
      <c r="F100" s="484" t="s">
        <v>26</v>
      </c>
      <c r="G100" s="98"/>
      <c r="H100" s="539">
        <f>SUM(H101:H102)</f>
        <v>85</v>
      </c>
      <c r="I100" s="539">
        <f>SUM(I101:I102)</f>
        <v>120</v>
      </c>
      <c r="J100" s="565">
        <f t="shared" si="3"/>
        <v>205</v>
      </c>
    </row>
    <row r="101" spans="1:13" ht="12" customHeight="1">
      <c r="A101" s="91">
        <v>6</v>
      </c>
      <c r="B101" s="91">
        <v>2</v>
      </c>
      <c r="C101" s="91">
        <v>10</v>
      </c>
      <c r="E101" s="1582"/>
      <c r="F101" s="479"/>
      <c r="G101" s="98" t="s">
        <v>200</v>
      </c>
      <c r="H101" s="363">
        <v>53</v>
      </c>
      <c r="I101" s="363">
        <v>83</v>
      </c>
      <c r="J101" s="281">
        <f t="shared" si="3"/>
        <v>136</v>
      </c>
    </row>
    <row r="102" spans="1:13" ht="12" customHeight="1">
      <c r="A102" s="91">
        <v>6</v>
      </c>
      <c r="B102" s="91">
        <v>2</v>
      </c>
      <c r="C102" s="91">
        <v>6</v>
      </c>
      <c r="E102" s="1582"/>
      <c r="F102" s="479"/>
      <c r="G102" s="98" t="s">
        <v>264</v>
      </c>
      <c r="H102" s="363">
        <v>32</v>
      </c>
      <c r="I102" s="363">
        <v>37</v>
      </c>
      <c r="J102" s="281">
        <f t="shared" si="3"/>
        <v>69</v>
      </c>
    </row>
    <row r="103" spans="1:13" ht="12" customHeight="1">
      <c r="E103" s="1582"/>
      <c r="F103" s="484" t="s">
        <v>42</v>
      </c>
      <c r="G103" s="98"/>
      <c r="H103" s="539">
        <f>SUM(H104)</f>
        <v>52</v>
      </c>
      <c r="I103" s="539">
        <f>SUM(I104)</f>
        <v>59</v>
      </c>
      <c r="J103" s="565">
        <f t="shared" si="3"/>
        <v>111</v>
      </c>
    </row>
    <row r="104" spans="1:13" ht="12" customHeight="1">
      <c r="A104" s="91">
        <v>6</v>
      </c>
      <c r="B104" s="91">
        <v>2</v>
      </c>
      <c r="C104" s="91">
        <v>10</v>
      </c>
      <c r="E104" s="1582"/>
      <c r="F104" s="492"/>
      <c r="G104" s="98" t="s">
        <v>198</v>
      </c>
      <c r="H104" s="363">
        <v>52</v>
      </c>
      <c r="I104" s="363">
        <v>59</v>
      </c>
      <c r="J104" s="281">
        <f t="shared" si="3"/>
        <v>111</v>
      </c>
    </row>
    <row r="105" spans="1:13" ht="12" customHeight="1">
      <c r="E105" s="1582"/>
      <c r="F105" s="484" t="s">
        <v>43</v>
      </c>
      <c r="G105" s="98"/>
      <c r="H105" s="539">
        <f>SUM(H106)</f>
        <v>0</v>
      </c>
      <c r="I105" s="539">
        <f>SUM(I106)</f>
        <v>0</v>
      </c>
      <c r="J105" s="565">
        <f t="shared" si="3"/>
        <v>0</v>
      </c>
    </row>
    <row r="106" spans="1:13" ht="12" customHeight="1">
      <c r="A106" s="91">
        <v>6</v>
      </c>
      <c r="B106" s="91">
        <v>4</v>
      </c>
      <c r="C106" s="91">
        <v>11</v>
      </c>
      <c r="E106" s="1583"/>
      <c r="F106" s="479"/>
      <c r="G106" s="98" t="s">
        <v>197</v>
      </c>
      <c r="H106" s="363">
        <v>0</v>
      </c>
      <c r="I106" s="363">
        <v>0</v>
      </c>
      <c r="J106" s="281">
        <f t="shared" si="3"/>
        <v>0</v>
      </c>
    </row>
    <row r="107" spans="1:13" ht="12.75" customHeight="1">
      <c r="E107" s="1570">
        <v>1407</v>
      </c>
      <c r="F107" s="139" t="s">
        <v>27</v>
      </c>
      <c r="G107" s="145"/>
      <c r="H107" s="543">
        <f>SUM(H108+H111)</f>
        <v>39</v>
      </c>
      <c r="I107" s="543">
        <f>SUM(I108+I111)</f>
        <v>32</v>
      </c>
      <c r="J107" s="367">
        <f>SUM(H107:I107)</f>
        <v>71</v>
      </c>
      <c r="M107" s="1"/>
    </row>
    <row r="108" spans="1:13" ht="12" customHeight="1">
      <c r="E108" s="1573"/>
      <c r="F108" s="484" t="s">
        <v>44</v>
      </c>
      <c r="G108" s="98"/>
      <c r="H108" s="539">
        <f>SUM(H109:H110)</f>
        <v>12</v>
      </c>
      <c r="I108" s="539">
        <f>SUM(I109:I110)</f>
        <v>10</v>
      </c>
      <c r="J108" s="565">
        <f t="shared" ref="J108:J116" si="4">H108+I108</f>
        <v>22</v>
      </c>
    </row>
    <row r="109" spans="1:13" ht="12" customHeight="1">
      <c r="A109" s="91">
        <v>7</v>
      </c>
      <c r="B109" s="91">
        <v>3</v>
      </c>
      <c r="C109" s="91">
        <v>11</v>
      </c>
      <c r="E109" s="1573"/>
      <c r="F109" s="484"/>
      <c r="G109" s="98" t="s">
        <v>195</v>
      </c>
      <c r="H109" s="363">
        <v>7</v>
      </c>
      <c r="I109" s="363">
        <v>6</v>
      </c>
      <c r="J109" s="281">
        <f t="shared" si="4"/>
        <v>13</v>
      </c>
    </row>
    <row r="110" spans="1:13" ht="12" customHeight="1">
      <c r="A110" s="91">
        <v>7</v>
      </c>
      <c r="B110" s="91">
        <v>3</v>
      </c>
      <c r="C110" s="91">
        <v>11</v>
      </c>
      <c r="E110" s="1573"/>
      <c r="F110" s="479"/>
      <c r="G110" s="98" t="s">
        <v>193</v>
      </c>
      <c r="H110" s="363">
        <v>5</v>
      </c>
      <c r="I110" s="363">
        <v>4</v>
      </c>
      <c r="J110" s="281">
        <f t="shared" si="4"/>
        <v>9</v>
      </c>
    </row>
    <row r="111" spans="1:13" ht="12" customHeight="1">
      <c r="E111" s="1573"/>
      <c r="F111" s="484" t="s">
        <v>61</v>
      </c>
      <c r="G111" s="144"/>
      <c r="H111" s="539">
        <f>SUM(H112:H113)</f>
        <v>27</v>
      </c>
      <c r="I111" s="539">
        <f>SUM(I112:I113)</f>
        <v>22</v>
      </c>
      <c r="J111" s="565">
        <f t="shared" si="4"/>
        <v>49</v>
      </c>
    </row>
    <row r="112" spans="1:13" ht="12" customHeight="1">
      <c r="A112" s="91">
        <v>7</v>
      </c>
      <c r="B112" s="91">
        <v>6</v>
      </c>
      <c r="C112" s="91">
        <v>10</v>
      </c>
      <c r="E112" s="1573"/>
      <c r="F112" s="479"/>
      <c r="G112" s="98" t="s">
        <v>192</v>
      </c>
      <c r="H112" s="363">
        <v>21</v>
      </c>
      <c r="I112" s="363">
        <v>20</v>
      </c>
      <c r="J112" s="281">
        <f t="shared" si="4"/>
        <v>41</v>
      </c>
    </row>
    <row r="113" spans="1:13" ht="12" customHeight="1">
      <c r="A113" s="91">
        <v>7</v>
      </c>
      <c r="B113" s="91">
        <v>6</v>
      </c>
      <c r="C113" s="91">
        <v>10</v>
      </c>
      <c r="E113" s="1573"/>
      <c r="F113" s="479"/>
      <c r="G113" s="98" t="s">
        <v>191</v>
      </c>
      <c r="H113" s="363">
        <v>6</v>
      </c>
      <c r="I113" s="363">
        <v>2</v>
      </c>
      <c r="J113" s="281">
        <f t="shared" si="4"/>
        <v>8</v>
      </c>
    </row>
    <row r="114" spans="1:13" ht="12.75" customHeight="1">
      <c r="E114" s="1570">
        <v>1408</v>
      </c>
      <c r="F114" s="139" t="s">
        <v>28</v>
      </c>
      <c r="G114" s="138"/>
      <c r="H114" s="543">
        <f>SUM(H115+H117+H119+H123)</f>
        <v>55</v>
      </c>
      <c r="I114" s="543">
        <f>SUM(I115+I117+I119+I123)</f>
        <v>116</v>
      </c>
      <c r="J114" s="367">
        <f t="shared" si="4"/>
        <v>171</v>
      </c>
      <c r="M114" s="1"/>
    </row>
    <row r="115" spans="1:13" ht="12" customHeight="1">
      <c r="E115" s="1573"/>
      <c r="F115" s="484" t="s">
        <v>23</v>
      </c>
      <c r="G115" s="98"/>
      <c r="H115" s="544">
        <f>SUM(H116)</f>
        <v>49</v>
      </c>
      <c r="I115" s="544">
        <f>SUM(I116)</f>
        <v>112</v>
      </c>
      <c r="J115" s="565">
        <f t="shared" si="4"/>
        <v>161</v>
      </c>
    </row>
    <row r="116" spans="1:13" ht="12" customHeight="1">
      <c r="A116" s="91">
        <v>8</v>
      </c>
      <c r="B116" s="91">
        <v>4</v>
      </c>
      <c r="C116" s="91">
        <v>8</v>
      </c>
      <c r="E116" s="1573"/>
      <c r="F116" s="479"/>
      <c r="G116" s="98" t="s">
        <v>190</v>
      </c>
      <c r="H116" s="363">
        <v>49</v>
      </c>
      <c r="I116" s="363">
        <v>112</v>
      </c>
      <c r="J116" s="281">
        <f t="shared" si="4"/>
        <v>161</v>
      </c>
    </row>
    <row r="117" spans="1:13" ht="12" customHeight="1">
      <c r="E117" s="1573"/>
      <c r="F117" s="484" t="s">
        <v>59</v>
      </c>
      <c r="G117" s="144"/>
      <c r="H117" s="539">
        <f>SUM(H118)</f>
        <v>0</v>
      </c>
      <c r="I117" s="539">
        <f>SUM(I118)</f>
        <v>0</v>
      </c>
      <c r="J117" s="565">
        <f>SUM(H117:I117)</f>
        <v>0</v>
      </c>
    </row>
    <row r="118" spans="1:13" ht="12" customHeight="1">
      <c r="A118" s="91">
        <v>8</v>
      </c>
      <c r="B118" s="91">
        <v>4</v>
      </c>
      <c r="C118" s="91">
        <v>6</v>
      </c>
      <c r="E118" s="1573"/>
      <c r="F118" s="479"/>
      <c r="G118" s="98" t="s">
        <v>189</v>
      </c>
      <c r="H118" s="363">
        <v>0</v>
      </c>
      <c r="I118" s="363">
        <v>0</v>
      </c>
      <c r="J118" s="281">
        <f>SUM(H118:I118)</f>
        <v>0</v>
      </c>
    </row>
    <row r="119" spans="1:13" ht="12" customHeight="1">
      <c r="E119" s="1573"/>
      <c r="F119" s="484" t="s">
        <v>45</v>
      </c>
      <c r="G119" s="98"/>
      <c r="H119" s="539">
        <f>SUM(H120:H122)</f>
        <v>6</v>
      </c>
      <c r="I119" s="539">
        <f>SUM(I120:I122)</f>
        <v>4</v>
      </c>
      <c r="J119" s="565">
        <f t="shared" ref="J119:J124" si="5">H119+I119</f>
        <v>10</v>
      </c>
    </row>
    <row r="120" spans="1:13" ht="12" customHeight="1">
      <c r="A120" s="91">
        <v>8</v>
      </c>
      <c r="B120" s="91">
        <v>4</v>
      </c>
      <c r="C120" s="91">
        <v>11</v>
      </c>
      <c r="E120" s="1573"/>
      <c r="F120" s="484"/>
      <c r="G120" s="98" t="s">
        <v>188</v>
      </c>
      <c r="H120" s="363">
        <v>2</v>
      </c>
      <c r="I120" s="363">
        <v>2</v>
      </c>
      <c r="J120" s="281">
        <f t="shared" si="5"/>
        <v>4</v>
      </c>
    </row>
    <row r="121" spans="1:13" ht="12" customHeight="1">
      <c r="A121" s="91">
        <v>8</v>
      </c>
      <c r="B121" s="91">
        <v>3</v>
      </c>
      <c r="C121" s="91">
        <v>11</v>
      </c>
      <c r="E121" s="1573"/>
      <c r="F121" s="484"/>
      <c r="G121" s="98" t="s">
        <v>273</v>
      </c>
      <c r="H121" s="363">
        <v>3</v>
      </c>
      <c r="I121" s="363">
        <v>0</v>
      </c>
      <c r="J121" s="281">
        <f t="shared" si="5"/>
        <v>3</v>
      </c>
    </row>
    <row r="122" spans="1:13" ht="10.5" customHeight="1">
      <c r="A122" s="91">
        <v>8</v>
      </c>
      <c r="B122" s="91">
        <v>4</v>
      </c>
      <c r="C122" s="91">
        <v>11</v>
      </c>
      <c r="E122" s="1573"/>
      <c r="F122" s="484"/>
      <c r="G122" s="98" t="s">
        <v>271</v>
      </c>
      <c r="H122" s="363">
        <v>1</v>
      </c>
      <c r="I122" s="363">
        <v>2</v>
      </c>
      <c r="J122" s="281">
        <f t="shared" si="5"/>
        <v>3</v>
      </c>
    </row>
    <row r="123" spans="1:13" ht="10.5" customHeight="1">
      <c r="E123" s="1573"/>
      <c r="F123" s="484" t="s">
        <v>46</v>
      </c>
      <c r="G123" s="144"/>
      <c r="H123" s="539">
        <f>SUM(H124)</f>
        <v>0</v>
      </c>
      <c r="I123" s="539">
        <f>SUM(I124)</f>
        <v>0</v>
      </c>
      <c r="J123" s="565">
        <f t="shared" si="5"/>
        <v>0</v>
      </c>
    </row>
    <row r="124" spans="1:13">
      <c r="A124" s="91">
        <v>8</v>
      </c>
      <c r="B124" s="91">
        <v>4</v>
      </c>
      <c r="C124" s="91">
        <v>11</v>
      </c>
      <c r="E124" s="1573"/>
      <c r="F124" s="479"/>
      <c r="G124" s="98" t="s">
        <v>185</v>
      </c>
      <c r="H124" s="363">
        <v>0</v>
      </c>
      <c r="I124" s="363">
        <v>0</v>
      </c>
      <c r="J124" s="281">
        <f t="shared" si="5"/>
        <v>0</v>
      </c>
    </row>
    <row r="125" spans="1:13" ht="12.75" customHeight="1">
      <c r="E125" s="1570">
        <v>1624</v>
      </c>
      <c r="F125" s="138" t="s">
        <v>56</v>
      </c>
      <c r="G125" s="145"/>
      <c r="H125" s="543">
        <f>SUM(H126+H128)</f>
        <v>6</v>
      </c>
      <c r="I125" s="543">
        <f>SUM(I126+I128)</f>
        <v>12</v>
      </c>
      <c r="J125" s="543">
        <f>SUM(H125:I125)</f>
        <v>18</v>
      </c>
      <c r="K125" s="366"/>
      <c r="M125" s="1"/>
    </row>
    <row r="126" spans="1:13" ht="12" customHeight="1">
      <c r="E126" s="1573"/>
      <c r="F126" s="487" t="s">
        <v>41</v>
      </c>
      <c r="G126" s="13"/>
      <c r="H126" s="539">
        <f>SUM(H127)</f>
        <v>4</v>
      </c>
      <c r="I126" s="539">
        <f>SUM(I127)</f>
        <v>6</v>
      </c>
      <c r="J126" s="565">
        <f>H126+I126</f>
        <v>10</v>
      </c>
      <c r="M126" s="1"/>
    </row>
    <row r="127" spans="1:13" ht="12" customHeight="1">
      <c r="A127" s="91">
        <v>9</v>
      </c>
      <c r="B127" s="91">
        <v>4</v>
      </c>
      <c r="C127" s="91">
        <v>8</v>
      </c>
      <c r="E127" s="1573"/>
      <c r="F127" s="479"/>
      <c r="G127" s="98" t="s">
        <v>184</v>
      </c>
      <c r="H127" s="363">
        <v>4</v>
      </c>
      <c r="I127" s="363">
        <v>6</v>
      </c>
      <c r="J127" s="281">
        <f>H127+I127</f>
        <v>10</v>
      </c>
      <c r="M127" s="1"/>
    </row>
    <row r="128" spans="1:13" ht="12" customHeight="1">
      <c r="E128" s="1573"/>
      <c r="F128" s="484" t="s">
        <v>62</v>
      </c>
      <c r="G128" s="98"/>
      <c r="H128" s="539">
        <f>SUM(H129)</f>
        <v>2</v>
      </c>
      <c r="I128" s="539">
        <f>SUM(I129)</f>
        <v>6</v>
      </c>
      <c r="J128" s="565">
        <f>H128+I128</f>
        <v>8</v>
      </c>
      <c r="M128" s="1"/>
    </row>
    <row r="129" spans="1:13" ht="12" customHeight="1">
      <c r="A129" s="91">
        <v>9</v>
      </c>
      <c r="B129" s="91">
        <v>5</v>
      </c>
      <c r="C129" s="91">
        <v>11</v>
      </c>
      <c r="E129" s="1571"/>
      <c r="F129" s="495"/>
      <c r="G129" s="163" t="s">
        <v>183</v>
      </c>
      <c r="H129" s="536">
        <v>2</v>
      </c>
      <c r="I129" s="536">
        <v>6</v>
      </c>
      <c r="J129" s="278">
        <f>H129+I129</f>
        <v>8</v>
      </c>
      <c r="M129" s="1"/>
    </row>
    <row r="130" spans="1:13">
      <c r="E130" s="564"/>
      <c r="F130" s="1579" t="s">
        <v>6</v>
      </c>
      <c r="G130" s="1580"/>
      <c r="H130" s="534">
        <f>SUM(H8+H30+H61+H74+H79+H96+H107+H114+H125)</f>
        <v>2104</v>
      </c>
      <c r="I130" s="534">
        <f>SUM(I8+I30+I61+I74+I79+I96+I107+I114+I125)</f>
        <v>2405</v>
      </c>
      <c r="J130" s="533">
        <f>SUM(J8+J30+J61+J74+J79+J96+J107+J114+J125)</f>
        <v>4509</v>
      </c>
    </row>
    <row r="131" spans="1:13" ht="10.5" customHeight="1">
      <c r="E131" s="507"/>
      <c r="F131" s="1591" t="s">
        <v>570</v>
      </c>
      <c r="G131" s="1591"/>
      <c r="H131" s="1591"/>
      <c r="I131" s="1591"/>
      <c r="J131" s="1591"/>
    </row>
    <row r="132" spans="1:13" ht="10.5" customHeight="1">
      <c r="E132" s="507"/>
      <c r="F132" s="1706"/>
      <c r="G132" s="1706"/>
      <c r="H132" s="1706"/>
      <c r="I132" s="1706"/>
      <c r="J132" s="1706"/>
    </row>
    <row r="133" spans="1:13" ht="9" customHeight="1"/>
    <row r="134" spans="1:13" ht="15.75" customHeight="1">
      <c r="E134" s="507"/>
      <c r="G134" s="98"/>
    </row>
    <row r="135" spans="1:13" ht="9" customHeight="1">
      <c r="E135" s="507"/>
    </row>
    <row r="136" spans="1:13" ht="12.75" customHeight="1"/>
    <row r="137" spans="1:13" ht="9" customHeight="1">
      <c r="E137" s="507"/>
    </row>
    <row r="138" spans="1:13" ht="9" customHeight="1">
      <c r="E138" s="507"/>
    </row>
    <row r="139" spans="1:13" ht="9" customHeight="1"/>
    <row r="140" spans="1:13" ht="9" customHeight="1"/>
    <row r="141" spans="1:13" ht="9" customHeight="1"/>
    <row r="142" spans="1:13" ht="9" customHeight="1"/>
    <row r="143" spans="1:13" ht="9" customHeight="1"/>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7" ht="9" customHeight="1"/>
    <row r="210" spans="6:7" ht="9" customHeight="1"/>
    <row r="211" spans="6:7" ht="9" customHeight="1"/>
    <row r="212" spans="6:7" ht="9" customHeight="1"/>
    <row r="213" spans="6:7" ht="9" customHeight="1"/>
    <row r="214" spans="6:7" ht="9" customHeight="1"/>
    <row r="215" spans="6:7" ht="9" customHeight="1"/>
    <row r="216" spans="6:7" ht="9" customHeight="1"/>
    <row r="217" spans="6:7" ht="9" customHeight="1"/>
    <row r="218" spans="6:7" ht="9" customHeight="1"/>
    <row r="219" spans="6:7" ht="9" customHeight="1"/>
    <row r="220" spans="6:7" ht="9" customHeight="1"/>
    <row r="221" spans="6:7" ht="9" customHeight="1"/>
    <row r="222" spans="6:7" ht="9" customHeight="1"/>
    <row r="223" spans="6:7" ht="9" customHeight="1">
      <c r="F223" s="98"/>
      <c r="G223" s="98"/>
    </row>
    <row r="224" spans="6:7"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sheetData>
  <mergeCells count="19">
    <mergeCell ref="L2:Z2"/>
    <mergeCell ref="E30:E60"/>
    <mergeCell ref="E71:E73"/>
    <mergeCell ref="E61:E68"/>
    <mergeCell ref="E3:J3"/>
    <mergeCell ref="E2:J2"/>
    <mergeCell ref="E5:E7"/>
    <mergeCell ref="E8:E29"/>
    <mergeCell ref="H6:I6"/>
    <mergeCell ref="H72:I72"/>
    <mergeCell ref="E114:E124"/>
    <mergeCell ref="E74:E78"/>
    <mergeCell ref="E79:E95"/>
    <mergeCell ref="F131:J131"/>
    <mergeCell ref="F132:J132"/>
    <mergeCell ref="F130:G130"/>
    <mergeCell ref="E96:E106"/>
    <mergeCell ref="E107:E113"/>
    <mergeCell ref="E125:E129"/>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69"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5FF4B-24D9-4EBB-A542-E360175EDE5E}">
  <dimension ref="A1:AC487"/>
  <sheetViews>
    <sheetView view="pageBreakPreview" topLeftCell="D1" zoomScaleNormal="115" zoomScaleSheetLayoutView="100" workbookViewId="0">
      <selection activeCell="E2" sqref="E2:J2"/>
    </sheetView>
  </sheetViews>
  <sheetFormatPr baseColWidth="10" defaultRowHeight="12.75"/>
  <cols>
    <col min="1" max="2" width="1.85546875" style="91" hidden="1" customWidth="1"/>
    <col min="3" max="3" width="3" style="91" hidden="1" customWidth="1"/>
    <col min="4" max="4" width="2.5703125" style="91" customWidth="1"/>
    <col min="5" max="5" width="7.5703125" style="62" customWidth="1"/>
    <col min="6" max="6" width="1.5703125" style="62" customWidth="1"/>
    <col min="7" max="7" width="67.7109375" style="62" customWidth="1"/>
    <col min="8" max="10" width="7.28515625" style="262" customWidth="1"/>
    <col min="11" max="11" width="4.7109375" style="62" customWidth="1"/>
    <col min="12" max="12" width="7" style="62" customWidth="1"/>
    <col min="13" max="13" width="9"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316"/>
      <c r="I1" s="316"/>
      <c r="J1" s="316"/>
    </row>
    <row r="2" spans="1:29" ht="12.75" customHeight="1">
      <c r="E2" s="1552" t="s">
        <v>586</v>
      </c>
      <c r="F2" s="1552"/>
      <c r="G2" s="1552"/>
      <c r="H2" s="1552"/>
      <c r="I2" s="1552"/>
      <c r="J2" s="1552"/>
      <c r="L2" s="1552"/>
      <c r="M2" s="1552"/>
      <c r="N2" s="1552"/>
      <c r="O2" s="1552"/>
      <c r="P2" s="1552"/>
      <c r="Q2" s="1552"/>
      <c r="R2" s="1552"/>
      <c r="S2" s="1552"/>
      <c r="T2" s="1552"/>
      <c r="U2" s="1552"/>
      <c r="V2" s="1552"/>
      <c r="W2" s="1552"/>
      <c r="X2" s="1552"/>
      <c r="Y2" s="1552"/>
      <c r="Z2" s="1552"/>
    </row>
    <row r="3" spans="1:29" ht="12.75" customHeight="1">
      <c r="B3" s="313"/>
      <c r="C3" s="313"/>
      <c r="D3" s="313"/>
      <c r="E3" s="1552">
        <v>2016</v>
      </c>
      <c r="F3" s="1552"/>
      <c r="G3" s="1552"/>
      <c r="H3" s="1552"/>
      <c r="I3" s="1552"/>
      <c r="J3" s="1552"/>
      <c r="K3" s="107"/>
      <c r="L3" s="106"/>
      <c r="AB3" s="105"/>
      <c r="AC3" s="105"/>
    </row>
    <row r="4" spans="1:29" ht="3" customHeight="1">
      <c r="F4" s="98"/>
      <c r="G4" s="98"/>
      <c r="H4" s="316"/>
      <c r="I4" s="316"/>
      <c r="L4" s="98"/>
    </row>
    <row r="5" spans="1:29" ht="12" customHeight="1">
      <c r="A5" s="91" t="s">
        <v>33</v>
      </c>
      <c r="B5" s="91" t="s">
        <v>1</v>
      </c>
      <c r="C5" s="91" t="s">
        <v>34</v>
      </c>
      <c r="E5" s="1792"/>
      <c r="F5" s="889" t="s">
        <v>230</v>
      </c>
      <c r="G5" s="580"/>
      <c r="H5" s="1793" t="s">
        <v>579</v>
      </c>
      <c r="I5" s="1793"/>
      <c r="J5" s="425"/>
    </row>
    <row r="6" spans="1:29" ht="12" customHeight="1">
      <c r="E6" s="1599"/>
      <c r="F6" s="495"/>
      <c r="G6" s="162"/>
      <c r="H6" s="883" t="s">
        <v>29</v>
      </c>
      <c r="I6" s="883" t="s">
        <v>30</v>
      </c>
      <c r="J6" s="882" t="s">
        <v>6</v>
      </c>
    </row>
    <row r="7" spans="1:29" ht="12.75" customHeight="1">
      <c r="E7" s="1581">
        <v>1401</v>
      </c>
      <c r="F7" s="888" t="s">
        <v>12</v>
      </c>
      <c r="G7" s="171"/>
      <c r="H7" s="887">
        <f>SUM(H8,H11,H14,H17,H24,H27)</f>
        <v>269</v>
      </c>
      <c r="I7" s="887">
        <f>SUM(I8,I11,I14,I17,I24,I27)</f>
        <v>167</v>
      </c>
      <c r="J7" s="886">
        <f t="shared" ref="J7:J38" si="0">SUM(H7:I7)</f>
        <v>436</v>
      </c>
      <c r="M7" s="1"/>
    </row>
    <row r="8" spans="1:29" ht="12" customHeight="1">
      <c r="E8" s="1578"/>
      <c r="F8" s="513" t="s">
        <v>13</v>
      </c>
      <c r="G8" s="310"/>
      <c r="H8" s="577">
        <v>32</v>
      </c>
      <c r="I8" s="577">
        <v>23</v>
      </c>
      <c r="J8" s="576">
        <f t="shared" si="0"/>
        <v>55</v>
      </c>
    </row>
    <row r="9" spans="1:29" ht="12" customHeight="1">
      <c r="A9" s="91">
        <v>1</v>
      </c>
      <c r="B9" s="91">
        <v>1</v>
      </c>
      <c r="C9" s="91">
        <v>11</v>
      </c>
      <c r="E9" s="1578"/>
      <c r="F9" s="484"/>
      <c r="G9" s="98" t="s">
        <v>252</v>
      </c>
      <c r="H9" s="279">
        <v>22</v>
      </c>
      <c r="I9" s="279">
        <v>10</v>
      </c>
      <c r="J9" s="281">
        <f t="shared" si="0"/>
        <v>32</v>
      </c>
    </row>
    <row r="10" spans="1:29" ht="12" customHeight="1">
      <c r="A10" s="91">
        <v>1</v>
      </c>
      <c r="B10" s="91">
        <v>1</v>
      </c>
      <c r="C10" s="91">
        <v>7</v>
      </c>
      <c r="E10" s="1578"/>
      <c r="F10" s="479"/>
      <c r="G10" s="13" t="s">
        <v>318</v>
      </c>
      <c r="H10" s="363">
        <v>4</v>
      </c>
      <c r="I10" s="363">
        <v>6</v>
      </c>
      <c r="J10" s="281">
        <f t="shared" si="0"/>
        <v>10</v>
      </c>
      <c r="M10" s="1"/>
    </row>
    <row r="11" spans="1:29" ht="12" customHeight="1">
      <c r="E11" s="1578"/>
      <c r="F11" s="484" t="s">
        <v>14</v>
      </c>
      <c r="G11" s="98"/>
      <c r="H11" s="539">
        <v>101</v>
      </c>
      <c r="I11" s="539">
        <f>SUM(I12:I13)</f>
        <v>49</v>
      </c>
      <c r="J11" s="575">
        <f t="shared" si="0"/>
        <v>150</v>
      </c>
    </row>
    <row r="12" spans="1:29" ht="12" customHeight="1">
      <c r="A12" s="91">
        <v>1</v>
      </c>
      <c r="B12" s="91">
        <v>1</v>
      </c>
      <c r="C12" s="91">
        <v>5</v>
      </c>
      <c r="E12" s="1578"/>
      <c r="F12" s="479"/>
      <c r="G12" s="98" t="s">
        <v>259</v>
      </c>
      <c r="H12" s="363">
        <v>15</v>
      </c>
      <c r="I12" s="363">
        <v>16</v>
      </c>
      <c r="J12" s="281">
        <f t="shared" si="0"/>
        <v>31</v>
      </c>
    </row>
    <row r="13" spans="1:29" ht="12" customHeight="1">
      <c r="A13" s="91">
        <v>1</v>
      </c>
      <c r="B13" s="91">
        <v>1</v>
      </c>
      <c r="C13" s="91">
        <v>5</v>
      </c>
      <c r="E13" s="1578"/>
      <c r="F13" s="479"/>
      <c r="G13" s="98" t="s">
        <v>258</v>
      </c>
      <c r="H13" s="363">
        <v>86</v>
      </c>
      <c r="I13" s="363">
        <v>33</v>
      </c>
      <c r="J13" s="281">
        <f t="shared" si="0"/>
        <v>119</v>
      </c>
    </row>
    <row r="14" spans="1:29" ht="12" customHeight="1">
      <c r="E14" s="1578"/>
      <c r="F14" s="484" t="s">
        <v>15</v>
      </c>
      <c r="G14" s="98"/>
      <c r="H14" s="539">
        <f>SUM(H15:H16)</f>
        <v>87</v>
      </c>
      <c r="I14" s="539">
        <f>SUM(I15:I16)</f>
        <v>32</v>
      </c>
      <c r="J14" s="575">
        <f t="shared" si="0"/>
        <v>119</v>
      </c>
    </row>
    <row r="15" spans="1:29" ht="12" customHeight="1">
      <c r="A15" s="91">
        <v>1</v>
      </c>
      <c r="B15" s="91">
        <v>1</v>
      </c>
      <c r="C15" s="91">
        <v>12</v>
      </c>
      <c r="E15" s="1578"/>
      <c r="F15" s="484"/>
      <c r="G15" s="98" t="s">
        <v>315</v>
      </c>
      <c r="H15" s="363"/>
      <c r="I15" s="363"/>
      <c r="J15" s="281">
        <f t="shared" si="0"/>
        <v>0</v>
      </c>
    </row>
    <row r="16" spans="1:29" ht="12" customHeight="1">
      <c r="A16" s="91">
        <v>1</v>
      </c>
      <c r="B16" s="91">
        <v>1</v>
      </c>
      <c r="C16" s="91">
        <v>12</v>
      </c>
      <c r="E16" s="1578"/>
      <c r="F16" s="479"/>
      <c r="G16" s="98" t="s">
        <v>256</v>
      </c>
      <c r="H16" s="363">
        <v>87</v>
      </c>
      <c r="I16" s="363">
        <v>32</v>
      </c>
      <c r="J16" s="281">
        <f t="shared" si="0"/>
        <v>119</v>
      </c>
    </row>
    <row r="17" spans="1:13" ht="12" customHeight="1">
      <c r="E17" s="1578"/>
      <c r="F17" s="512" t="s">
        <v>36</v>
      </c>
      <c r="G17" s="156"/>
      <c r="H17" s="539">
        <f>SUM(H18:H23)</f>
        <v>23</v>
      </c>
      <c r="I17" s="539">
        <f>SUM(I18:I23)</f>
        <v>33</v>
      </c>
      <c r="J17" s="575">
        <f t="shared" si="0"/>
        <v>56</v>
      </c>
    </row>
    <row r="18" spans="1:13" ht="12" customHeight="1">
      <c r="A18" s="91">
        <v>1</v>
      </c>
      <c r="B18" s="91">
        <v>1</v>
      </c>
      <c r="C18" s="91">
        <v>2</v>
      </c>
      <c r="E18" s="1578"/>
      <c r="F18" s="479"/>
      <c r="G18" s="98" t="s">
        <v>250</v>
      </c>
      <c r="H18" s="363">
        <v>9</v>
      </c>
      <c r="I18" s="363">
        <v>6</v>
      </c>
      <c r="J18" s="281">
        <f t="shared" si="0"/>
        <v>15</v>
      </c>
    </row>
    <row r="19" spans="1:13" ht="12" customHeight="1">
      <c r="A19" s="91">
        <v>1</v>
      </c>
      <c r="B19" s="91">
        <v>1</v>
      </c>
      <c r="C19" s="91">
        <v>2</v>
      </c>
      <c r="E19" s="1578"/>
      <c r="F19" s="479"/>
      <c r="G19" s="98" t="s">
        <v>255</v>
      </c>
      <c r="H19" s="363">
        <v>3</v>
      </c>
      <c r="I19" s="363">
        <v>2</v>
      </c>
      <c r="J19" s="281">
        <f t="shared" si="0"/>
        <v>5</v>
      </c>
    </row>
    <row r="20" spans="1:13" ht="12" customHeight="1">
      <c r="A20" s="91">
        <v>1</v>
      </c>
      <c r="B20" s="91">
        <v>1</v>
      </c>
      <c r="C20" s="91">
        <v>2</v>
      </c>
      <c r="E20" s="1578"/>
      <c r="F20" s="479"/>
      <c r="G20" s="98" t="s">
        <v>265</v>
      </c>
      <c r="H20" s="363">
        <v>7</v>
      </c>
      <c r="I20" s="363">
        <v>9</v>
      </c>
      <c r="J20" s="281">
        <f t="shared" si="0"/>
        <v>16</v>
      </c>
    </row>
    <row r="21" spans="1:13" ht="12" customHeight="1">
      <c r="A21" s="91">
        <v>1</v>
      </c>
      <c r="B21" s="91">
        <v>1</v>
      </c>
      <c r="C21" s="91">
        <v>2</v>
      </c>
      <c r="E21" s="1578"/>
      <c r="F21" s="479"/>
      <c r="G21" s="98" t="s">
        <v>253</v>
      </c>
      <c r="H21" s="363">
        <v>2</v>
      </c>
      <c r="I21" s="363">
        <v>8</v>
      </c>
      <c r="J21" s="281">
        <f t="shared" si="0"/>
        <v>10</v>
      </c>
    </row>
    <row r="22" spans="1:13" ht="12" customHeight="1">
      <c r="A22" s="91">
        <v>1</v>
      </c>
      <c r="B22" s="91">
        <v>1</v>
      </c>
      <c r="C22" s="91">
        <v>2</v>
      </c>
      <c r="E22" s="1578"/>
      <c r="F22" s="479"/>
      <c r="G22" s="98" t="s">
        <v>252</v>
      </c>
      <c r="H22" s="363">
        <v>2</v>
      </c>
      <c r="I22" s="363">
        <v>8</v>
      </c>
      <c r="J22" s="281">
        <f t="shared" si="0"/>
        <v>10</v>
      </c>
    </row>
    <row r="23" spans="1:13" ht="12" customHeight="1">
      <c r="A23" s="91">
        <v>1</v>
      </c>
      <c r="B23" s="91">
        <v>1</v>
      </c>
      <c r="C23" s="91">
        <v>2</v>
      </c>
      <c r="E23" s="1578"/>
      <c r="F23" s="479"/>
      <c r="G23" s="13" t="s">
        <v>251</v>
      </c>
      <c r="H23" s="363">
        <v>0</v>
      </c>
      <c r="I23" s="363">
        <v>0</v>
      </c>
      <c r="J23" s="281">
        <f t="shared" si="0"/>
        <v>0</v>
      </c>
    </row>
    <row r="24" spans="1:13" ht="12" customHeight="1">
      <c r="E24" s="1578"/>
      <c r="F24" s="512" t="s">
        <v>37</v>
      </c>
      <c r="G24" s="98"/>
      <c r="H24" s="539">
        <f>SUM(H25:H26)</f>
        <v>16</v>
      </c>
      <c r="I24" s="539">
        <f>SUM(I25:I26)</f>
        <v>15</v>
      </c>
      <c r="J24" s="575">
        <f t="shared" si="0"/>
        <v>31</v>
      </c>
    </row>
    <row r="25" spans="1:13" ht="12" customHeight="1">
      <c r="A25" s="91">
        <v>1</v>
      </c>
      <c r="B25" s="91">
        <v>1</v>
      </c>
      <c r="C25" s="91">
        <v>4</v>
      </c>
      <c r="E25" s="1578"/>
      <c r="F25" s="479"/>
      <c r="G25" s="98" t="s">
        <v>250</v>
      </c>
      <c r="H25" s="363">
        <v>5</v>
      </c>
      <c r="I25" s="363">
        <v>7</v>
      </c>
      <c r="J25" s="281">
        <f t="shared" si="0"/>
        <v>12</v>
      </c>
    </row>
    <row r="26" spans="1:13" ht="12" customHeight="1">
      <c r="A26" s="91">
        <v>1</v>
      </c>
      <c r="B26" s="91">
        <v>1</v>
      </c>
      <c r="C26" s="91">
        <v>4</v>
      </c>
      <c r="E26" s="1578"/>
      <c r="F26" s="479"/>
      <c r="G26" s="98" t="s">
        <v>252</v>
      </c>
      <c r="H26" s="363">
        <v>11</v>
      </c>
      <c r="I26" s="363">
        <v>8</v>
      </c>
      <c r="J26" s="281">
        <f t="shared" si="0"/>
        <v>19</v>
      </c>
    </row>
    <row r="27" spans="1:13" ht="12" customHeight="1">
      <c r="E27" s="1578"/>
      <c r="F27" s="484" t="s">
        <v>72</v>
      </c>
      <c r="G27" s="98"/>
      <c r="H27" s="539">
        <f>SUM(H28)</f>
        <v>10</v>
      </c>
      <c r="I27" s="539">
        <f>SUM(I28)</f>
        <v>15</v>
      </c>
      <c r="J27" s="575">
        <f t="shared" si="0"/>
        <v>25</v>
      </c>
    </row>
    <row r="28" spans="1:13" ht="12" customHeight="1">
      <c r="A28" s="91">
        <v>1</v>
      </c>
      <c r="B28" s="91">
        <v>1</v>
      </c>
      <c r="C28" s="91">
        <v>1</v>
      </c>
      <c r="E28" s="1578"/>
      <c r="F28" s="495"/>
      <c r="G28" s="163" t="s">
        <v>248</v>
      </c>
      <c r="H28" s="536">
        <v>10</v>
      </c>
      <c r="I28" s="536">
        <v>15</v>
      </c>
      <c r="J28" s="278">
        <f t="shared" si="0"/>
        <v>25</v>
      </c>
    </row>
    <row r="29" spans="1:13" ht="12.75" customHeight="1">
      <c r="E29" s="1581">
        <v>1402</v>
      </c>
      <c r="F29" s="139" t="s">
        <v>16</v>
      </c>
      <c r="G29" s="145"/>
      <c r="H29" s="543">
        <f>SUM(H30,H36,H39,H44,H47,H51,H54,H58)</f>
        <v>400</v>
      </c>
      <c r="I29" s="543">
        <f>SUM(I30,I36,I39,I44,I47,I51,I54,I58)</f>
        <v>537</v>
      </c>
      <c r="J29" s="574">
        <f t="shared" si="0"/>
        <v>937</v>
      </c>
      <c r="M29" s="1"/>
    </row>
    <row r="30" spans="1:13" ht="12" customHeight="1">
      <c r="E30" s="1582"/>
      <c r="F30" s="484" t="s">
        <v>96</v>
      </c>
      <c r="G30" s="98"/>
      <c r="H30" s="539">
        <f>SUM(H31:H35)</f>
        <v>105</v>
      </c>
      <c r="I30" s="539">
        <f>SUM(I31:I35)</f>
        <v>214</v>
      </c>
      <c r="J30" s="565">
        <f t="shared" si="0"/>
        <v>319</v>
      </c>
    </row>
    <row r="31" spans="1:13" ht="12" customHeight="1">
      <c r="A31" s="91">
        <v>2</v>
      </c>
      <c r="B31" s="91">
        <v>4</v>
      </c>
      <c r="C31" s="91">
        <v>11</v>
      </c>
      <c r="E31" s="1582"/>
      <c r="F31" s="479"/>
      <c r="G31" s="98" t="s">
        <v>240</v>
      </c>
      <c r="H31" s="363">
        <v>26</v>
      </c>
      <c r="I31" s="363">
        <v>80</v>
      </c>
      <c r="J31" s="281">
        <f t="shared" si="0"/>
        <v>106</v>
      </c>
      <c r="M31" s="1"/>
    </row>
    <row r="32" spans="1:13" ht="12" customHeight="1">
      <c r="A32" s="91">
        <v>2</v>
      </c>
      <c r="B32" s="91">
        <v>4</v>
      </c>
      <c r="C32" s="91">
        <v>11</v>
      </c>
      <c r="E32" s="1582"/>
      <c r="F32" s="479"/>
      <c r="G32" s="98" t="s">
        <v>239</v>
      </c>
      <c r="H32" s="363">
        <v>46</v>
      </c>
      <c r="I32" s="363">
        <v>97</v>
      </c>
      <c r="J32" s="281">
        <f t="shared" si="0"/>
        <v>143</v>
      </c>
    </row>
    <row r="33" spans="1:13" ht="12" customHeight="1">
      <c r="A33" s="91">
        <v>2</v>
      </c>
      <c r="B33" s="91">
        <v>4</v>
      </c>
      <c r="C33" s="91">
        <v>11</v>
      </c>
      <c r="E33" s="1582"/>
      <c r="F33" s="479"/>
      <c r="G33" s="98" t="s">
        <v>247</v>
      </c>
      <c r="H33" s="363">
        <v>11</v>
      </c>
      <c r="I33" s="363">
        <v>34</v>
      </c>
      <c r="J33" s="281">
        <f t="shared" si="0"/>
        <v>45</v>
      </c>
    </row>
    <row r="34" spans="1:13" ht="12" customHeight="1">
      <c r="A34" s="91">
        <v>2</v>
      </c>
      <c r="B34" s="91">
        <v>6</v>
      </c>
      <c r="C34" s="91">
        <v>11</v>
      </c>
      <c r="E34" s="1582"/>
      <c r="F34" s="479"/>
      <c r="G34" s="98" t="s">
        <v>580</v>
      </c>
      <c r="H34" s="363">
        <v>0</v>
      </c>
      <c r="I34" s="363">
        <v>0</v>
      </c>
      <c r="J34" s="281">
        <f t="shared" si="0"/>
        <v>0</v>
      </c>
    </row>
    <row r="35" spans="1:13" ht="12" customHeight="1">
      <c r="A35" s="91">
        <v>2</v>
      </c>
      <c r="B35" s="91">
        <v>6</v>
      </c>
      <c r="C35" s="91">
        <v>11</v>
      </c>
      <c r="E35" s="1582"/>
      <c r="F35" s="479"/>
      <c r="G35" s="98" t="s">
        <v>245</v>
      </c>
      <c r="H35" s="363">
        <v>22</v>
      </c>
      <c r="I35" s="363">
        <v>3</v>
      </c>
      <c r="J35" s="281">
        <f t="shared" si="0"/>
        <v>25</v>
      </c>
    </row>
    <row r="36" spans="1:13" ht="12" customHeight="1">
      <c r="E36" s="1582"/>
      <c r="F36" s="484" t="s">
        <v>116</v>
      </c>
      <c r="G36" s="98"/>
      <c r="H36" s="539">
        <f>SUM(H37:H38)</f>
        <v>47</v>
      </c>
      <c r="I36" s="539">
        <f>SUM(I37:I38)</f>
        <v>78</v>
      </c>
      <c r="J36" s="565">
        <f t="shared" si="0"/>
        <v>125</v>
      </c>
    </row>
    <row r="37" spans="1:13" ht="12" customHeight="1">
      <c r="A37" s="91">
        <v>2</v>
      </c>
      <c r="B37" s="91">
        <v>4</v>
      </c>
      <c r="C37" s="91">
        <v>10</v>
      </c>
      <c r="E37" s="1582"/>
      <c r="F37" s="479"/>
      <c r="G37" s="98" t="s">
        <v>239</v>
      </c>
      <c r="H37" s="363">
        <v>30</v>
      </c>
      <c r="I37" s="363">
        <v>74</v>
      </c>
      <c r="J37" s="281">
        <f t="shared" si="0"/>
        <v>104</v>
      </c>
      <c r="M37" s="573"/>
    </row>
    <row r="38" spans="1:13" ht="12" customHeight="1">
      <c r="A38" s="91">
        <v>2</v>
      </c>
      <c r="B38" s="91">
        <v>6</v>
      </c>
      <c r="C38" s="91">
        <v>10</v>
      </c>
      <c r="E38" s="1582"/>
      <c r="F38" s="479"/>
      <c r="G38" s="98" t="s">
        <v>245</v>
      </c>
      <c r="H38" s="363">
        <v>17</v>
      </c>
      <c r="I38" s="363">
        <v>4</v>
      </c>
      <c r="J38" s="281">
        <f t="shared" si="0"/>
        <v>21</v>
      </c>
    </row>
    <row r="39" spans="1:13" ht="12" customHeight="1">
      <c r="E39" s="1582"/>
      <c r="F39" s="484" t="s">
        <v>70</v>
      </c>
      <c r="G39" s="98"/>
      <c r="H39" s="539">
        <f>SUM(H40:H43)</f>
        <v>52</v>
      </c>
      <c r="I39" s="539">
        <f>SUM(I40:I43)</f>
        <v>70</v>
      </c>
      <c r="J39" s="565">
        <f t="shared" ref="J39:J67" si="1">SUM(H39:I39)</f>
        <v>122</v>
      </c>
    </row>
    <row r="40" spans="1:13" ht="12" customHeight="1">
      <c r="A40" s="91">
        <v>2</v>
      </c>
      <c r="B40" s="91">
        <v>4</v>
      </c>
      <c r="C40" s="91">
        <v>10</v>
      </c>
      <c r="E40" s="1582"/>
      <c r="F40" s="479"/>
      <c r="G40" s="98" t="s">
        <v>240</v>
      </c>
      <c r="H40" s="363">
        <v>20</v>
      </c>
      <c r="I40" s="363">
        <v>39</v>
      </c>
      <c r="J40" s="281">
        <f t="shared" si="1"/>
        <v>59</v>
      </c>
    </row>
    <row r="41" spans="1:13" ht="12" customHeight="1">
      <c r="A41" s="91">
        <v>2</v>
      </c>
      <c r="B41" s="91">
        <v>4</v>
      </c>
      <c r="C41" s="91">
        <v>10</v>
      </c>
      <c r="E41" s="1582"/>
      <c r="F41" s="479"/>
      <c r="G41" s="98" t="s">
        <v>244</v>
      </c>
      <c r="H41" s="363">
        <v>5</v>
      </c>
      <c r="I41" s="363">
        <v>7</v>
      </c>
      <c r="J41" s="281">
        <f t="shared" si="1"/>
        <v>12</v>
      </c>
    </row>
    <row r="42" spans="1:13" ht="12" customHeight="1">
      <c r="A42" s="91">
        <v>2</v>
      </c>
      <c r="B42" s="91">
        <v>4</v>
      </c>
      <c r="C42" s="91">
        <v>10</v>
      </c>
      <c r="E42" s="1582"/>
      <c r="F42" s="479"/>
      <c r="G42" s="98" t="s">
        <v>243</v>
      </c>
      <c r="H42" s="363">
        <v>5</v>
      </c>
      <c r="I42" s="363">
        <v>6</v>
      </c>
      <c r="J42" s="281">
        <f t="shared" si="1"/>
        <v>11</v>
      </c>
    </row>
    <row r="43" spans="1:13" ht="12" customHeight="1">
      <c r="A43" s="91">
        <v>2</v>
      </c>
      <c r="B43" s="91">
        <v>4</v>
      </c>
      <c r="C43" s="91">
        <v>10</v>
      </c>
      <c r="E43" s="1582"/>
      <c r="F43" s="479"/>
      <c r="G43" s="98" t="s">
        <v>238</v>
      </c>
      <c r="H43" s="363">
        <v>22</v>
      </c>
      <c r="I43" s="363">
        <v>18</v>
      </c>
      <c r="J43" s="281">
        <f t="shared" si="1"/>
        <v>40</v>
      </c>
    </row>
    <row r="44" spans="1:13" ht="12" customHeight="1">
      <c r="E44" s="1582"/>
      <c r="F44" s="484" t="s">
        <v>129</v>
      </c>
      <c r="G44" s="98"/>
      <c r="H44" s="539">
        <f>SUM(H45:H46)</f>
        <v>122</v>
      </c>
      <c r="I44" s="539">
        <f>SUM(I45:I46)</f>
        <v>58</v>
      </c>
      <c r="J44" s="565">
        <f t="shared" si="1"/>
        <v>180</v>
      </c>
    </row>
    <row r="45" spans="1:13" ht="12" customHeight="1">
      <c r="A45" s="91">
        <v>2</v>
      </c>
      <c r="B45" s="91">
        <v>4</v>
      </c>
      <c r="C45" s="91">
        <v>3</v>
      </c>
      <c r="E45" s="1582"/>
      <c r="F45" s="479"/>
      <c r="G45" s="98" t="s">
        <v>240</v>
      </c>
      <c r="H45" s="363">
        <v>33</v>
      </c>
      <c r="I45" s="363">
        <v>24</v>
      </c>
      <c r="J45" s="281">
        <f t="shared" si="1"/>
        <v>57</v>
      </c>
    </row>
    <row r="46" spans="1:13" ht="12" customHeight="1">
      <c r="A46" s="91">
        <v>2</v>
      </c>
      <c r="B46" s="91">
        <v>4</v>
      </c>
      <c r="C46" s="91">
        <v>3</v>
      </c>
      <c r="E46" s="1582"/>
      <c r="F46" s="479"/>
      <c r="G46" s="98" t="s">
        <v>239</v>
      </c>
      <c r="H46" s="363">
        <v>89</v>
      </c>
      <c r="I46" s="363">
        <v>34</v>
      </c>
      <c r="J46" s="281">
        <f t="shared" si="1"/>
        <v>123</v>
      </c>
    </row>
    <row r="47" spans="1:13" ht="12" customHeight="1">
      <c r="E47" s="1582"/>
      <c r="F47" s="484" t="s">
        <v>128</v>
      </c>
      <c r="G47" s="98"/>
      <c r="H47" s="539">
        <f>SUM(H48:H50)</f>
        <v>40</v>
      </c>
      <c r="I47" s="539">
        <f>SUM(I48:I50)</f>
        <v>72</v>
      </c>
      <c r="J47" s="565">
        <f t="shared" si="1"/>
        <v>112</v>
      </c>
    </row>
    <row r="48" spans="1:13" ht="12" customHeight="1">
      <c r="A48" s="91">
        <v>2</v>
      </c>
      <c r="B48" s="91">
        <v>4</v>
      </c>
      <c r="C48" s="91">
        <v>7</v>
      </c>
      <c r="E48" s="1582"/>
      <c r="F48" s="479"/>
      <c r="G48" s="98" t="s">
        <v>240</v>
      </c>
      <c r="H48" s="363">
        <v>23</v>
      </c>
      <c r="I48" s="363">
        <v>27</v>
      </c>
      <c r="J48" s="281">
        <f t="shared" si="1"/>
        <v>50</v>
      </c>
    </row>
    <row r="49" spans="1:13" ht="12" customHeight="1">
      <c r="A49" s="91">
        <v>2</v>
      </c>
      <c r="B49" s="91">
        <v>4</v>
      </c>
      <c r="C49" s="91">
        <v>7</v>
      </c>
      <c r="E49" s="1582"/>
      <c r="F49" s="479"/>
      <c r="G49" s="98" t="s">
        <v>241</v>
      </c>
      <c r="H49" s="363">
        <v>0</v>
      </c>
      <c r="I49" s="363">
        <v>2</v>
      </c>
      <c r="J49" s="281">
        <f t="shared" si="1"/>
        <v>2</v>
      </c>
    </row>
    <row r="50" spans="1:13" ht="12" customHeight="1">
      <c r="A50" s="91">
        <v>2</v>
      </c>
      <c r="B50" s="91">
        <v>4</v>
      </c>
      <c r="C50" s="91">
        <v>7</v>
      </c>
      <c r="E50" s="1582"/>
      <c r="F50" s="479"/>
      <c r="G50" s="98" t="s">
        <v>239</v>
      </c>
      <c r="H50" s="363">
        <v>17</v>
      </c>
      <c r="I50" s="363">
        <v>43</v>
      </c>
      <c r="J50" s="281">
        <f t="shared" si="1"/>
        <v>60</v>
      </c>
    </row>
    <row r="51" spans="1:13" ht="12" customHeight="1">
      <c r="E51" s="1582"/>
      <c r="F51" s="484" t="s">
        <v>65</v>
      </c>
      <c r="G51" s="98"/>
      <c r="H51" s="539">
        <f>SUM(H52:H53)</f>
        <v>23</v>
      </c>
      <c r="I51" s="539">
        <f>SUM(I52:I53)</f>
        <v>29</v>
      </c>
      <c r="J51" s="565">
        <f t="shared" si="1"/>
        <v>52</v>
      </c>
    </row>
    <row r="52" spans="1:13" ht="12" customHeight="1">
      <c r="A52" s="91">
        <v>2</v>
      </c>
      <c r="B52" s="91">
        <v>4</v>
      </c>
      <c r="C52" s="91">
        <v>1</v>
      </c>
      <c r="E52" s="1582"/>
      <c r="F52" s="479"/>
      <c r="G52" s="98" t="s">
        <v>240</v>
      </c>
      <c r="H52" s="363">
        <v>8</v>
      </c>
      <c r="I52" s="363">
        <v>12</v>
      </c>
      <c r="J52" s="281">
        <f t="shared" si="1"/>
        <v>20</v>
      </c>
    </row>
    <row r="53" spans="1:13" ht="12" customHeight="1">
      <c r="A53" s="91">
        <v>2</v>
      </c>
      <c r="B53" s="91">
        <v>4</v>
      </c>
      <c r="C53" s="91">
        <v>1</v>
      </c>
      <c r="E53" s="1582"/>
      <c r="F53" s="479"/>
      <c r="G53" s="98" t="s">
        <v>239</v>
      </c>
      <c r="H53" s="363">
        <v>15</v>
      </c>
      <c r="I53" s="363">
        <v>17</v>
      </c>
      <c r="J53" s="281">
        <f t="shared" si="1"/>
        <v>32</v>
      </c>
    </row>
    <row r="54" spans="1:13" ht="12" customHeight="1">
      <c r="E54" s="1582"/>
      <c r="F54" s="484" t="s">
        <v>127</v>
      </c>
      <c r="G54" s="98"/>
      <c r="H54" s="539">
        <f>SUM(H55:H57)</f>
        <v>11</v>
      </c>
      <c r="I54" s="539">
        <f>SUM(I55:I57)</f>
        <v>16</v>
      </c>
      <c r="J54" s="565">
        <f t="shared" si="1"/>
        <v>27</v>
      </c>
    </row>
    <row r="55" spans="1:13" ht="12" customHeight="1">
      <c r="A55" s="91">
        <v>2</v>
      </c>
      <c r="B55" s="91">
        <v>4</v>
      </c>
      <c r="C55" s="91">
        <v>9</v>
      </c>
      <c r="E55" s="1582"/>
      <c r="F55" s="366"/>
      <c r="G55" s="98" t="s">
        <v>240</v>
      </c>
      <c r="H55" s="363">
        <v>4</v>
      </c>
      <c r="I55" s="363">
        <v>8</v>
      </c>
      <c r="J55" s="281">
        <f t="shared" si="1"/>
        <v>12</v>
      </c>
    </row>
    <row r="56" spans="1:13" ht="12" customHeight="1">
      <c r="A56" s="91">
        <v>2</v>
      </c>
      <c r="B56" s="91">
        <v>4</v>
      </c>
      <c r="C56" s="91">
        <v>9</v>
      </c>
      <c r="E56" s="1582"/>
      <c r="F56" s="366"/>
      <c r="G56" s="98" t="s">
        <v>239</v>
      </c>
      <c r="H56" s="363">
        <v>6</v>
      </c>
      <c r="I56" s="363">
        <v>7</v>
      </c>
      <c r="J56" s="281">
        <f t="shared" si="1"/>
        <v>13</v>
      </c>
    </row>
    <row r="57" spans="1:13" ht="12" customHeight="1">
      <c r="A57" s="91">
        <v>2</v>
      </c>
      <c r="B57" s="91">
        <v>4</v>
      </c>
      <c r="C57" s="91">
        <v>9</v>
      </c>
      <c r="E57" s="1582"/>
      <c r="F57" s="366"/>
      <c r="G57" s="98" t="s">
        <v>238</v>
      </c>
      <c r="H57" s="363">
        <v>1</v>
      </c>
      <c r="I57" s="363">
        <v>1</v>
      </c>
      <c r="J57" s="281">
        <f t="shared" si="1"/>
        <v>2</v>
      </c>
    </row>
    <row r="58" spans="1:13" ht="12" customHeight="1">
      <c r="E58" s="1582"/>
      <c r="F58" s="484" t="s">
        <v>38</v>
      </c>
      <c r="G58" s="144"/>
      <c r="H58" s="539">
        <f>SUM(H59)</f>
        <v>0</v>
      </c>
      <c r="I58" s="539">
        <f>SUM(I59)</f>
        <v>0</v>
      </c>
      <c r="J58" s="565">
        <f t="shared" si="1"/>
        <v>0</v>
      </c>
    </row>
    <row r="59" spans="1:13" ht="12" customHeight="1">
      <c r="A59" s="91">
        <v>2</v>
      </c>
      <c r="B59" s="91">
        <v>4</v>
      </c>
      <c r="C59" s="91">
        <v>11</v>
      </c>
      <c r="E59" s="1583"/>
      <c r="F59" s="479"/>
      <c r="G59" s="98" t="s">
        <v>237</v>
      </c>
      <c r="H59" s="363">
        <v>0</v>
      </c>
      <c r="I59" s="363">
        <v>0</v>
      </c>
      <c r="J59" s="278">
        <f t="shared" si="1"/>
        <v>0</v>
      </c>
    </row>
    <row r="60" spans="1:13" ht="12.75" customHeight="1">
      <c r="E60" s="1581">
        <v>1403</v>
      </c>
      <c r="F60" s="139" t="s">
        <v>17</v>
      </c>
      <c r="G60" s="145"/>
      <c r="H60" s="543">
        <f>SUM(H61+H63+H65)</f>
        <v>9</v>
      </c>
      <c r="I60" s="543">
        <f>SUM(I61+I63+I65)</f>
        <v>15</v>
      </c>
      <c r="J60" s="367">
        <f t="shared" si="1"/>
        <v>24</v>
      </c>
      <c r="M60" s="1"/>
    </row>
    <row r="61" spans="1:13" ht="12" customHeight="1">
      <c r="E61" s="1582"/>
      <c r="F61" s="484" t="s">
        <v>39</v>
      </c>
      <c r="G61" s="98"/>
      <c r="H61" s="539">
        <f>SUM(H62:H62)</f>
        <v>2</v>
      </c>
      <c r="I61" s="539">
        <f>SUM(I62:I62)</f>
        <v>5</v>
      </c>
      <c r="J61" s="565">
        <f t="shared" si="1"/>
        <v>7</v>
      </c>
    </row>
    <row r="62" spans="1:13" ht="12" customHeight="1">
      <c r="A62" s="91">
        <v>3</v>
      </c>
      <c r="B62" s="91">
        <v>5</v>
      </c>
      <c r="C62" s="91">
        <v>11</v>
      </c>
      <c r="E62" s="1582"/>
      <c r="F62" s="479"/>
      <c r="G62" s="98" t="s">
        <v>234</v>
      </c>
      <c r="H62" s="363">
        <v>2</v>
      </c>
      <c r="I62" s="363">
        <v>5</v>
      </c>
      <c r="J62" s="281">
        <f t="shared" si="1"/>
        <v>7</v>
      </c>
    </row>
    <row r="63" spans="1:13" ht="12" customHeight="1">
      <c r="E63" s="1582"/>
      <c r="F63" s="484" t="s">
        <v>18</v>
      </c>
      <c r="G63" s="98"/>
      <c r="H63" s="539">
        <f>SUM(H64)</f>
        <v>2</v>
      </c>
      <c r="I63" s="539">
        <f>SUM(I64)</f>
        <v>1</v>
      </c>
      <c r="J63" s="565">
        <f t="shared" si="1"/>
        <v>3</v>
      </c>
    </row>
    <row r="64" spans="1:13" ht="12" customHeight="1">
      <c r="A64" s="91">
        <v>3</v>
      </c>
      <c r="B64" s="91">
        <v>5</v>
      </c>
      <c r="C64" s="91">
        <v>8</v>
      </c>
      <c r="E64" s="1582"/>
      <c r="F64" s="479"/>
      <c r="G64" s="98" t="s">
        <v>234</v>
      </c>
      <c r="H64" s="363">
        <v>2</v>
      </c>
      <c r="I64" s="363">
        <v>1</v>
      </c>
      <c r="J64" s="281">
        <f t="shared" si="1"/>
        <v>3</v>
      </c>
    </row>
    <row r="65" spans="1:13" ht="12" customHeight="1">
      <c r="E65" s="1582"/>
      <c r="F65" s="484" t="s">
        <v>19</v>
      </c>
      <c r="G65" s="98"/>
      <c r="H65" s="539">
        <f>SUM(H66:H67)</f>
        <v>5</v>
      </c>
      <c r="I65" s="539">
        <f>SUM(I66:I67)</f>
        <v>9</v>
      </c>
      <c r="J65" s="565">
        <f t="shared" si="1"/>
        <v>14</v>
      </c>
    </row>
    <row r="66" spans="1:13" ht="12" customHeight="1">
      <c r="A66" s="91">
        <v>3</v>
      </c>
      <c r="B66" s="91">
        <v>5</v>
      </c>
      <c r="C66" s="91">
        <v>10</v>
      </c>
      <c r="E66" s="1582"/>
      <c r="F66" s="479"/>
      <c r="G66" s="98" t="s">
        <v>234</v>
      </c>
      <c r="H66" s="363">
        <v>5</v>
      </c>
      <c r="I66" s="363">
        <v>9</v>
      </c>
      <c r="J66" s="281">
        <f t="shared" si="1"/>
        <v>14</v>
      </c>
    </row>
    <row r="67" spans="1:13" ht="12" customHeight="1">
      <c r="A67" s="91">
        <v>3</v>
      </c>
      <c r="B67" s="91">
        <v>5</v>
      </c>
      <c r="C67" s="91">
        <v>10</v>
      </c>
      <c r="E67" s="1583"/>
      <c r="F67" s="495"/>
      <c r="G67" s="163" t="s">
        <v>233</v>
      </c>
      <c r="H67" s="273">
        <v>0</v>
      </c>
      <c r="I67" s="273">
        <v>0</v>
      </c>
      <c r="J67" s="278">
        <f t="shared" si="1"/>
        <v>0</v>
      </c>
    </row>
    <row r="68" spans="1:13" ht="12" customHeight="1">
      <c r="E68" s="507"/>
      <c r="F68" s="98"/>
      <c r="G68" s="98"/>
      <c r="H68" s="572"/>
      <c r="I68" s="316"/>
      <c r="J68" s="572" t="s">
        <v>232</v>
      </c>
    </row>
    <row r="69" spans="1:13" ht="12" customHeight="1">
      <c r="E69" s="507"/>
      <c r="F69" s="98"/>
      <c r="G69" s="98"/>
      <c r="H69" s="572"/>
      <c r="I69" s="572"/>
      <c r="J69" s="105" t="s">
        <v>231</v>
      </c>
    </row>
    <row r="70" spans="1:13" ht="12" customHeight="1">
      <c r="E70" s="507"/>
      <c r="F70" s="98"/>
      <c r="G70" s="98"/>
      <c r="H70" s="572"/>
      <c r="I70" s="572"/>
      <c r="J70" s="105"/>
    </row>
    <row r="71" spans="1:13" ht="12.75" customHeight="1">
      <c r="E71" s="1792"/>
      <c r="F71" s="844" t="s">
        <v>230</v>
      </c>
      <c r="G71" s="885"/>
      <c r="H71" s="1793" t="s">
        <v>579</v>
      </c>
      <c r="I71" s="1793"/>
      <c r="J71" s="425"/>
    </row>
    <row r="72" spans="1:13">
      <c r="E72" s="1599"/>
      <c r="F72" s="567"/>
      <c r="G72" s="162"/>
      <c r="H72" s="883" t="s">
        <v>29</v>
      </c>
      <c r="I72" s="883" t="s">
        <v>30</v>
      </c>
      <c r="J72" s="882" t="s">
        <v>6</v>
      </c>
    </row>
    <row r="73" spans="1:13" ht="12.75" customHeight="1">
      <c r="E73" s="1570">
        <v>1404</v>
      </c>
      <c r="F73" s="139" t="s">
        <v>40</v>
      </c>
      <c r="G73" s="145"/>
      <c r="H73" s="543">
        <f>SUM(H74,H76)</f>
        <v>89</v>
      </c>
      <c r="I73" s="543">
        <f>SUM(I74,I76)</f>
        <v>53</v>
      </c>
      <c r="J73" s="367">
        <f>SUM(H73:I73)</f>
        <v>142</v>
      </c>
      <c r="M73" s="1"/>
    </row>
    <row r="74" spans="1:13" ht="12" customHeight="1">
      <c r="E74" s="1573"/>
      <c r="F74" s="484" t="s">
        <v>115</v>
      </c>
      <c r="G74" s="98"/>
      <c r="H74" s="539">
        <f>SUM(H75)</f>
        <v>52</v>
      </c>
      <c r="I74" s="539">
        <f>SUM(I75)</f>
        <v>21</v>
      </c>
      <c r="J74" s="565">
        <f>SUM(H74:I74)</f>
        <v>73</v>
      </c>
    </row>
    <row r="75" spans="1:13" ht="12" customHeight="1">
      <c r="A75" s="91">
        <v>4</v>
      </c>
      <c r="B75" s="91">
        <v>6</v>
      </c>
      <c r="C75" s="91">
        <v>11</v>
      </c>
      <c r="E75" s="1566"/>
      <c r="F75" s="479"/>
      <c r="G75" s="98" t="s">
        <v>226</v>
      </c>
      <c r="H75" s="363">
        <v>52</v>
      </c>
      <c r="I75" s="363">
        <v>21</v>
      </c>
      <c r="J75" s="281">
        <f>SUM(H75:I75)</f>
        <v>73</v>
      </c>
    </row>
    <row r="76" spans="1:13" ht="12" customHeight="1">
      <c r="E76" s="1573"/>
      <c r="F76" s="484" t="s">
        <v>20</v>
      </c>
      <c r="G76" s="98"/>
      <c r="H76" s="539">
        <f>SUM(H77)</f>
        <v>37</v>
      </c>
      <c r="I76" s="539">
        <f>SUM(I77)</f>
        <v>32</v>
      </c>
      <c r="J76" s="565">
        <f t="shared" ref="J76:J90" si="2">H76+I76</f>
        <v>69</v>
      </c>
    </row>
    <row r="77" spans="1:13" ht="12" customHeight="1">
      <c r="A77" s="91">
        <v>4</v>
      </c>
      <c r="B77" s="91">
        <v>6</v>
      </c>
      <c r="C77" s="91">
        <v>11</v>
      </c>
      <c r="E77" s="1566"/>
      <c r="F77" s="479"/>
      <c r="G77" s="98" t="s">
        <v>293</v>
      </c>
      <c r="H77" s="536">
        <v>37</v>
      </c>
      <c r="I77" s="536">
        <v>32</v>
      </c>
      <c r="J77" s="281">
        <f t="shared" si="2"/>
        <v>69</v>
      </c>
    </row>
    <row r="78" spans="1:13" ht="12.75" customHeight="1">
      <c r="E78" s="1581">
        <v>1405</v>
      </c>
      <c r="F78" s="139" t="s">
        <v>21</v>
      </c>
      <c r="G78" s="151"/>
      <c r="H78" s="543">
        <f>SUM(H79+H84+H91+H93)</f>
        <v>187</v>
      </c>
      <c r="I78" s="543">
        <f>SUM(I79+I84+I91+I93)</f>
        <v>232</v>
      </c>
      <c r="J78" s="367">
        <f t="shared" si="2"/>
        <v>419</v>
      </c>
      <c r="M78" s="1"/>
    </row>
    <row r="79" spans="1:13" ht="12" customHeight="1">
      <c r="E79" s="1582"/>
      <c r="F79" s="484" t="s">
        <v>24</v>
      </c>
      <c r="G79" s="98"/>
      <c r="H79" s="539">
        <f>SUM(H80:H83)</f>
        <v>54</v>
      </c>
      <c r="I79" s="539">
        <f>SUM(I80:I83)</f>
        <v>70</v>
      </c>
      <c r="J79" s="565">
        <f t="shared" si="2"/>
        <v>124</v>
      </c>
      <c r="M79" s="1"/>
    </row>
    <row r="80" spans="1:13" ht="12" customHeight="1">
      <c r="A80" s="91">
        <v>5</v>
      </c>
      <c r="B80" s="91">
        <v>4</v>
      </c>
      <c r="C80" s="91">
        <v>8</v>
      </c>
      <c r="E80" s="1582"/>
      <c r="F80" s="479"/>
      <c r="G80" s="98" t="s">
        <v>222</v>
      </c>
      <c r="H80" s="363">
        <v>0</v>
      </c>
      <c r="I80" s="363">
        <v>9</v>
      </c>
      <c r="J80" s="281">
        <f t="shared" si="2"/>
        <v>9</v>
      </c>
    </row>
    <row r="81" spans="1:13" ht="12" customHeight="1">
      <c r="A81" s="91">
        <v>5</v>
      </c>
      <c r="B81" s="91">
        <v>4</v>
      </c>
      <c r="C81" s="91">
        <v>8</v>
      </c>
      <c r="E81" s="1582"/>
      <c r="F81" s="479"/>
      <c r="G81" s="98" t="s">
        <v>220</v>
      </c>
      <c r="H81" s="363">
        <v>31</v>
      </c>
      <c r="I81" s="363">
        <v>42</v>
      </c>
      <c r="J81" s="281">
        <f t="shared" si="2"/>
        <v>73</v>
      </c>
    </row>
    <row r="82" spans="1:13" ht="12" customHeight="1">
      <c r="A82" s="91">
        <v>5</v>
      </c>
      <c r="B82" s="91">
        <v>4</v>
      </c>
      <c r="C82" s="91">
        <v>8</v>
      </c>
      <c r="E82" s="1582"/>
      <c r="F82" s="479"/>
      <c r="G82" s="98" t="s">
        <v>219</v>
      </c>
      <c r="H82" s="363">
        <v>11</v>
      </c>
      <c r="I82" s="363">
        <v>9</v>
      </c>
      <c r="J82" s="281">
        <f t="shared" si="2"/>
        <v>20</v>
      </c>
    </row>
    <row r="83" spans="1:13" ht="12" customHeight="1">
      <c r="A83" s="91">
        <v>5</v>
      </c>
      <c r="B83" s="91">
        <v>4</v>
      </c>
      <c r="C83" s="91">
        <v>8</v>
      </c>
      <c r="E83" s="1582"/>
      <c r="F83" s="479"/>
      <c r="G83" s="98" t="s">
        <v>217</v>
      </c>
      <c r="H83" s="363">
        <v>12</v>
      </c>
      <c r="I83" s="363">
        <v>10</v>
      </c>
      <c r="J83" s="281">
        <f t="shared" si="2"/>
        <v>22</v>
      </c>
    </row>
    <row r="84" spans="1:13" ht="12" customHeight="1">
      <c r="E84" s="1582"/>
      <c r="F84" s="484" t="s">
        <v>22</v>
      </c>
      <c r="G84" s="98"/>
      <c r="H84" s="539">
        <f>SUM(H85:H90)</f>
        <v>89</v>
      </c>
      <c r="I84" s="539">
        <f>SUM(I85:I90)</f>
        <v>40</v>
      </c>
      <c r="J84" s="565">
        <f t="shared" si="2"/>
        <v>129</v>
      </c>
    </row>
    <row r="85" spans="1:13" ht="12" customHeight="1">
      <c r="A85" s="91">
        <v>5</v>
      </c>
      <c r="B85" s="91">
        <v>5</v>
      </c>
      <c r="C85" s="91">
        <v>11</v>
      </c>
      <c r="E85" s="1582"/>
      <c r="F85" s="479"/>
      <c r="G85" s="98" t="s">
        <v>215</v>
      </c>
      <c r="H85" s="363">
        <v>2</v>
      </c>
      <c r="I85" s="363">
        <v>8</v>
      </c>
      <c r="J85" s="281">
        <f t="shared" si="2"/>
        <v>10</v>
      </c>
    </row>
    <row r="86" spans="1:13" ht="12" customHeight="1">
      <c r="A86" s="91">
        <v>5</v>
      </c>
      <c r="B86" s="91">
        <v>5</v>
      </c>
      <c r="C86" s="91">
        <v>11</v>
      </c>
      <c r="E86" s="1582"/>
      <c r="F86" s="479"/>
      <c r="G86" s="98" t="s">
        <v>213</v>
      </c>
      <c r="H86" s="363">
        <v>17</v>
      </c>
      <c r="I86" s="363">
        <v>13</v>
      </c>
      <c r="J86" s="281">
        <f t="shared" si="2"/>
        <v>30</v>
      </c>
    </row>
    <row r="87" spans="1:13" ht="12" customHeight="1">
      <c r="A87" s="91">
        <v>5</v>
      </c>
      <c r="B87" s="91">
        <v>5</v>
      </c>
      <c r="C87" s="91">
        <v>11</v>
      </c>
      <c r="E87" s="1582"/>
      <c r="F87" s="479"/>
      <c r="G87" s="98" t="s">
        <v>211</v>
      </c>
      <c r="H87" s="363">
        <v>1</v>
      </c>
      <c r="I87" s="363">
        <v>1</v>
      </c>
      <c r="J87" s="281">
        <f t="shared" si="2"/>
        <v>2</v>
      </c>
    </row>
    <row r="88" spans="1:13" ht="12" customHeight="1">
      <c r="A88" s="91">
        <v>5</v>
      </c>
      <c r="B88" s="91">
        <v>5</v>
      </c>
      <c r="C88" s="91">
        <v>11</v>
      </c>
      <c r="E88" s="1582"/>
      <c r="F88" s="479"/>
      <c r="G88" s="98" t="s">
        <v>286</v>
      </c>
      <c r="H88" s="363">
        <v>69</v>
      </c>
      <c r="I88" s="363">
        <v>18</v>
      </c>
      <c r="J88" s="281">
        <f t="shared" si="2"/>
        <v>87</v>
      </c>
    </row>
    <row r="89" spans="1:13" ht="12" customHeight="1">
      <c r="A89" s="91">
        <v>5</v>
      </c>
      <c r="B89" s="91">
        <v>5</v>
      </c>
      <c r="C89" s="91">
        <v>11</v>
      </c>
      <c r="E89" s="1582"/>
      <c r="F89" s="479"/>
      <c r="G89" s="98" t="s">
        <v>205</v>
      </c>
      <c r="H89" s="363">
        <v>0</v>
      </c>
      <c r="I89" s="363">
        <v>0</v>
      </c>
      <c r="J89" s="281">
        <f t="shared" si="2"/>
        <v>0</v>
      </c>
    </row>
    <row r="90" spans="1:13" ht="12" customHeight="1">
      <c r="A90" s="91">
        <v>5</v>
      </c>
      <c r="B90" s="91">
        <v>5</v>
      </c>
      <c r="C90" s="91">
        <v>11</v>
      </c>
      <c r="E90" s="1582"/>
      <c r="F90" s="479"/>
      <c r="G90" s="13" t="s">
        <v>208</v>
      </c>
      <c r="H90" s="363">
        <v>0</v>
      </c>
      <c r="I90" s="363">
        <v>0</v>
      </c>
      <c r="J90" s="281">
        <f t="shared" si="2"/>
        <v>0</v>
      </c>
    </row>
    <row r="91" spans="1:13" ht="12" customHeight="1">
      <c r="E91" s="1582"/>
      <c r="F91" s="4" t="s">
        <v>114</v>
      </c>
      <c r="G91" s="12"/>
      <c r="H91" s="539">
        <f>SUM(H92)</f>
        <v>32</v>
      </c>
      <c r="I91" s="539">
        <f>SUM(I92)</f>
        <v>87</v>
      </c>
      <c r="J91" s="565">
        <f>SUM(H91:I91)</f>
        <v>119</v>
      </c>
    </row>
    <row r="92" spans="1:13" ht="12" customHeight="1">
      <c r="A92" s="91">
        <v>5</v>
      </c>
      <c r="B92" s="91">
        <v>5</v>
      </c>
      <c r="C92" s="91">
        <v>10</v>
      </c>
      <c r="E92" s="1582"/>
      <c r="F92" s="98"/>
      <c r="G92" s="98" t="s">
        <v>207</v>
      </c>
      <c r="H92" s="363">
        <v>32</v>
      </c>
      <c r="I92" s="363">
        <v>87</v>
      </c>
      <c r="J92" s="281">
        <f>SUM(H92:I92)</f>
        <v>119</v>
      </c>
    </row>
    <row r="93" spans="1:13" ht="12" customHeight="1">
      <c r="E93" s="1582"/>
      <c r="F93" s="484" t="s">
        <v>58</v>
      </c>
      <c r="G93" s="144"/>
      <c r="H93" s="539">
        <f>SUM(H94)</f>
        <v>12</v>
      </c>
      <c r="I93" s="539">
        <f>SUM(I94)</f>
        <v>35</v>
      </c>
      <c r="J93" s="565">
        <f>SUM(H93:I93)</f>
        <v>47</v>
      </c>
    </row>
    <row r="94" spans="1:13" ht="12" customHeight="1">
      <c r="A94" s="91">
        <v>5</v>
      </c>
      <c r="B94" s="91">
        <v>5</v>
      </c>
      <c r="C94" s="91">
        <v>13</v>
      </c>
      <c r="E94" s="1582"/>
      <c r="F94" s="479"/>
      <c r="G94" s="98" t="s">
        <v>283</v>
      </c>
      <c r="H94" s="363">
        <v>12</v>
      </c>
      <c r="I94" s="363">
        <v>35</v>
      </c>
      <c r="J94" s="281">
        <v>47</v>
      </c>
    </row>
    <row r="95" spans="1:13" ht="12.75" customHeight="1">
      <c r="E95" s="1581">
        <v>1406</v>
      </c>
      <c r="F95" s="139" t="s">
        <v>25</v>
      </c>
      <c r="G95" s="145"/>
      <c r="H95" s="543">
        <f>SUM(H96+H99+H102+H104)</f>
        <v>104</v>
      </c>
      <c r="I95" s="543">
        <f>SUM(I96+I99+I102+I104)</f>
        <v>172</v>
      </c>
      <c r="J95" s="367">
        <f>H95+I95</f>
        <v>276</v>
      </c>
      <c r="M95" s="1"/>
    </row>
    <row r="96" spans="1:13" ht="12" customHeight="1">
      <c r="E96" s="1582"/>
      <c r="F96" s="484" t="s">
        <v>135</v>
      </c>
      <c r="G96" s="98"/>
      <c r="H96" s="539">
        <f>SUM(H97:H98)</f>
        <v>45</v>
      </c>
      <c r="I96" s="539">
        <f>SUM(I97:I98)</f>
        <v>53</v>
      </c>
      <c r="J96" s="565">
        <f>H96+I96</f>
        <v>98</v>
      </c>
      <c r="M96" s="1"/>
    </row>
    <row r="97" spans="1:13" ht="12" customHeight="1">
      <c r="A97" s="91">
        <v>6</v>
      </c>
      <c r="B97" s="91">
        <v>2</v>
      </c>
      <c r="C97" s="91">
        <v>6</v>
      </c>
      <c r="E97" s="1582"/>
      <c r="F97" s="492"/>
      <c r="G97" s="98" t="s">
        <v>203</v>
      </c>
      <c r="H97" s="363">
        <v>13</v>
      </c>
      <c r="I97" s="363">
        <v>5</v>
      </c>
      <c r="J97" s="281">
        <f>H97+I97</f>
        <v>18</v>
      </c>
    </row>
    <row r="98" spans="1:13" ht="12" customHeight="1">
      <c r="A98" s="91">
        <v>6</v>
      </c>
      <c r="B98" s="91">
        <v>2</v>
      </c>
      <c r="C98" s="91">
        <v>11</v>
      </c>
      <c r="E98" s="1582"/>
      <c r="F98" s="492"/>
      <c r="G98" s="98" t="s">
        <v>201</v>
      </c>
      <c r="H98" s="363">
        <v>32</v>
      </c>
      <c r="I98" s="363">
        <v>48</v>
      </c>
      <c r="J98" s="281">
        <f>H98+I98</f>
        <v>80</v>
      </c>
    </row>
    <row r="99" spans="1:13" ht="12" customHeight="1">
      <c r="E99" s="1582"/>
      <c r="F99" s="484" t="s">
        <v>26</v>
      </c>
      <c r="G99" s="98"/>
      <c r="H99" s="539">
        <f>SUM(H100:H101)</f>
        <v>59</v>
      </c>
      <c r="I99" s="539">
        <f>SUM(I100:I101)</f>
        <v>73</v>
      </c>
      <c r="J99" s="565">
        <f>H99+I99</f>
        <v>132</v>
      </c>
    </row>
    <row r="100" spans="1:13" ht="12" customHeight="1">
      <c r="A100" s="91">
        <v>6</v>
      </c>
      <c r="B100" s="91">
        <v>2</v>
      </c>
      <c r="C100" s="91">
        <v>10</v>
      </c>
      <c r="E100" s="1582"/>
      <c r="F100" s="479"/>
      <c r="G100" s="98" t="s">
        <v>200</v>
      </c>
      <c r="H100" s="363">
        <v>17</v>
      </c>
      <c r="I100" s="363">
        <v>42</v>
      </c>
      <c r="J100" s="281">
        <v>59</v>
      </c>
    </row>
    <row r="101" spans="1:13" ht="12" customHeight="1">
      <c r="A101" s="91">
        <v>6</v>
      </c>
      <c r="B101" s="91">
        <v>2</v>
      </c>
      <c r="C101" s="91">
        <v>6</v>
      </c>
      <c r="E101" s="1582"/>
      <c r="F101" s="479"/>
      <c r="G101" s="98" t="s">
        <v>264</v>
      </c>
      <c r="H101" s="363">
        <v>42</v>
      </c>
      <c r="I101" s="363">
        <v>31</v>
      </c>
      <c r="J101" s="281">
        <f>H101+I101</f>
        <v>73</v>
      </c>
    </row>
    <row r="102" spans="1:13" ht="12" customHeight="1">
      <c r="E102" s="1582"/>
      <c r="F102" s="484" t="s">
        <v>42</v>
      </c>
      <c r="G102" s="98"/>
      <c r="H102" s="539">
        <f>SUM(H103)</f>
        <v>0</v>
      </c>
      <c r="I102" s="539">
        <v>46</v>
      </c>
      <c r="J102" s="565">
        <f>H102+I102</f>
        <v>46</v>
      </c>
    </row>
    <row r="103" spans="1:13" ht="12" customHeight="1">
      <c r="A103" s="91">
        <v>6</v>
      </c>
      <c r="B103" s="91">
        <v>2</v>
      </c>
      <c r="C103" s="91">
        <v>10</v>
      </c>
      <c r="E103" s="1582"/>
      <c r="F103" s="492"/>
      <c r="G103" s="98" t="s">
        <v>198</v>
      </c>
      <c r="H103" s="363">
        <v>0</v>
      </c>
      <c r="I103" s="363">
        <v>46</v>
      </c>
      <c r="J103" s="281">
        <f>H103+I103</f>
        <v>46</v>
      </c>
    </row>
    <row r="104" spans="1:13" ht="12" customHeight="1">
      <c r="E104" s="1582"/>
      <c r="F104" s="484" t="s">
        <v>43</v>
      </c>
      <c r="G104" s="98"/>
      <c r="H104" s="539">
        <f>SUM(H105)</f>
        <v>0</v>
      </c>
      <c r="I104" s="539">
        <f>SUM(I105)</f>
        <v>0</v>
      </c>
      <c r="J104" s="565">
        <f>H104+I104</f>
        <v>0</v>
      </c>
    </row>
    <row r="105" spans="1:13" ht="12" customHeight="1">
      <c r="A105" s="91">
        <v>6</v>
      </c>
      <c r="B105" s="91">
        <v>4</v>
      </c>
      <c r="C105" s="91">
        <v>11</v>
      </c>
      <c r="E105" s="1583"/>
      <c r="F105" s="479"/>
      <c r="G105" s="98" t="s">
        <v>197</v>
      </c>
      <c r="H105" s="363">
        <v>0</v>
      </c>
      <c r="I105" s="363">
        <v>0</v>
      </c>
      <c r="J105" s="281">
        <f>H105+I105</f>
        <v>0</v>
      </c>
    </row>
    <row r="106" spans="1:13" ht="12.75" customHeight="1">
      <c r="E106" s="1570">
        <v>1407</v>
      </c>
      <c r="F106" s="139" t="s">
        <v>27</v>
      </c>
      <c r="G106" s="145"/>
      <c r="H106" s="543">
        <f>SUM(H107+H110)</f>
        <v>47</v>
      </c>
      <c r="I106" s="543">
        <f>SUM(I107+I110)</f>
        <v>31</v>
      </c>
      <c r="J106" s="367">
        <f>SUM(H106:I106)</f>
        <v>78</v>
      </c>
      <c r="M106" s="1"/>
    </row>
    <row r="107" spans="1:13" ht="12" customHeight="1">
      <c r="E107" s="1573"/>
      <c r="F107" s="484" t="s">
        <v>44</v>
      </c>
      <c r="G107" s="98"/>
      <c r="H107" s="539">
        <v>0</v>
      </c>
      <c r="I107" s="539">
        <v>6</v>
      </c>
      <c r="J107" s="565">
        <f t="shared" ref="J107:J115" si="3">H107+I107</f>
        <v>6</v>
      </c>
    </row>
    <row r="108" spans="1:13" ht="12" customHeight="1">
      <c r="A108" s="91">
        <v>7</v>
      </c>
      <c r="B108" s="91">
        <v>3</v>
      </c>
      <c r="C108" s="91">
        <v>11</v>
      </c>
      <c r="E108" s="1573"/>
      <c r="F108" s="484"/>
      <c r="G108" s="98" t="s">
        <v>195</v>
      </c>
      <c r="H108" s="363">
        <v>0</v>
      </c>
      <c r="I108" s="363">
        <v>6</v>
      </c>
      <c r="J108" s="281">
        <f t="shared" si="3"/>
        <v>6</v>
      </c>
    </row>
    <row r="109" spans="1:13" ht="12" customHeight="1">
      <c r="A109" s="91">
        <v>7</v>
      </c>
      <c r="B109" s="91">
        <v>3</v>
      </c>
      <c r="C109" s="91">
        <v>11</v>
      </c>
      <c r="E109" s="1573"/>
      <c r="F109" s="479"/>
      <c r="G109" s="98" t="s">
        <v>193</v>
      </c>
      <c r="H109" s="363">
        <v>0</v>
      </c>
      <c r="I109" s="363">
        <v>0</v>
      </c>
      <c r="J109" s="281">
        <f t="shared" si="3"/>
        <v>0</v>
      </c>
    </row>
    <row r="110" spans="1:13" ht="12" customHeight="1">
      <c r="E110" s="1573"/>
      <c r="F110" s="484" t="s">
        <v>61</v>
      </c>
      <c r="G110" s="144"/>
      <c r="H110" s="539">
        <f>SUM(H111:H112)</f>
        <v>47</v>
      </c>
      <c r="I110" s="539">
        <f>SUM(I111:I112)</f>
        <v>25</v>
      </c>
      <c r="J110" s="565">
        <f t="shared" si="3"/>
        <v>72</v>
      </c>
    </row>
    <row r="111" spans="1:13" ht="12" customHeight="1">
      <c r="A111" s="91">
        <v>7</v>
      </c>
      <c r="B111" s="91">
        <v>6</v>
      </c>
      <c r="C111" s="91">
        <v>10</v>
      </c>
      <c r="E111" s="1573"/>
      <c r="F111" s="479"/>
      <c r="G111" s="98" t="s">
        <v>192</v>
      </c>
      <c r="H111" s="363">
        <v>47</v>
      </c>
      <c r="I111" s="363">
        <v>25</v>
      </c>
      <c r="J111" s="281">
        <f t="shared" si="3"/>
        <v>72</v>
      </c>
    </row>
    <row r="112" spans="1:13" ht="12" customHeight="1">
      <c r="A112" s="91">
        <v>7</v>
      </c>
      <c r="B112" s="91">
        <v>6</v>
      </c>
      <c r="C112" s="91">
        <v>10</v>
      </c>
      <c r="E112" s="1573"/>
      <c r="F112" s="479"/>
      <c r="G112" s="98" t="s">
        <v>191</v>
      </c>
      <c r="H112" s="363">
        <v>0</v>
      </c>
      <c r="I112" s="363">
        <v>0</v>
      </c>
      <c r="J112" s="281">
        <f t="shared" si="3"/>
        <v>0</v>
      </c>
    </row>
    <row r="113" spans="1:13" ht="12.75" customHeight="1">
      <c r="E113" s="1570">
        <v>1408</v>
      </c>
      <c r="F113" s="139" t="s">
        <v>28</v>
      </c>
      <c r="G113" s="138"/>
      <c r="H113" s="543">
        <f>SUM(H114+H116+H118+H122)</f>
        <v>27</v>
      </c>
      <c r="I113" s="543">
        <f>SUM(I114+I116+I118+I122)</f>
        <v>38</v>
      </c>
      <c r="J113" s="367">
        <f t="shared" si="3"/>
        <v>65</v>
      </c>
      <c r="M113" s="1"/>
    </row>
    <row r="114" spans="1:13" ht="12" customHeight="1">
      <c r="E114" s="1573"/>
      <c r="F114" s="484" t="s">
        <v>23</v>
      </c>
      <c r="G114" s="98"/>
      <c r="H114" s="544">
        <f>SUM(H115)</f>
        <v>27</v>
      </c>
      <c r="I114" s="544">
        <f>SUM(I115)</f>
        <v>38</v>
      </c>
      <c r="J114" s="565">
        <f t="shared" si="3"/>
        <v>65</v>
      </c>
    </row>
    <row r="115" spans="1:13" ht="12" customHeight="1">
      <c r="A115" s="91">
        <v>8</v>
      </c>
      <c r="B115" s="91">
        <v>4</v>
      </c>
      <c r="C115" s="91">
        <v>8</v>
      </c>
      <c r="E115" s="1573"/>
      <c r="F115" s="479"/>
      <c r="G115" s="98" t="s">
        <v>190</v>
      </c>
      <c r="H115" s="363">
        <v>27</v>
      </c>
      <c r="I115" s="363">
        <v>38</v>
      </c>
      <c r="J115" s="281">
        <f t="shared" si="3"/>
        <v>65</v>
      </c>
    </row>
    <row r="116" spans="1:13" ht="12" customHeight="1">
      <c r="E116" s="1573"/>
      <c r="F116" s="484" t="s">
        <v>59</v>
      </c>
      <c r="G116" s="144"/>
      <c r="H116" s="539">
        <f>SUM(H117)</f>
        <v>0</v>
      </c>
      <c r="I116" s="539">
        <f>SUM(I117)</f>
        <v>0</v>
      </c>
      <c r="J116" s="565">
        <f>SUM(H116:I116)</f>
        <v>0</v>
      </c>
    </row>
    <row r="117" spans="1:13" ht="12" customHeight="1">
      <c r="A117" s="91">
        <v>8</v>
      </c>
      <c r="B117" s="91">
        <v>4</v>
      </c>
      <c r="C117" s="91">
        <v>6</v>
      </c>
      <c r="E117" s="1573"/>
      <c r="F117" s="479"/>
      <c r="G117" s="98" t="s">
        <v>189</v>
      </c>
      <c r="H117" s="363">
        <v>0</v>
      </c>
      <c r="I117" s="363">
        <v>0</v>
      </c>
      <c r="J117" s="281">
        <f>SUM(H117:I117)</f>
        <v>0</v>
      </c>
    </row>
    <row r="118" spans="1:13" ht="12" customHeight="1">
      <c r="E118" s="1573"/>
      <c r="F118" s="484" t="s">
        <v>45</v>
      </c>
      <c r="G118" s="98"/>
      <c r="H118" s="539">
        <f>SUM(H119:H121)</f>
        <v>0</v>
      </c>
      <c r="I118" s="539">
        <f>SUM(I119:I121)</f>
        <v>0</v>
      </c>
      <c r="J118" s="565">
        <f t="shared" ref="J118:J123" si="4">H118+I118</f>
        <v>0</v>
      </c>
    </row>
    <row r="119" spans="1:13" ht="12" customHeight="1">
      <c r="A119" s="91">
        <v>8</v>
      </c>
      <c r="B119" s="91">
        <v>4</v>
      </c>
      <c r="C119" s="91">
        <v>11</v>
      </c>
      <c r="E119" s="1573"/>
      <c r="F119" s="484"/>
      <c r="G119" s="98" t="s">
        <v>188</v>
      </c>
      <c r="H119" s="363">
        <v>0</v>
      </c>
      <c r="I119" s="363">
        <v>0</v>
      </c>
      <c r="J119" s="281">
        <f t="shared" si="4"/>
        <v>0</v>
      </c>
    </row>
    <row r="120" spans="1:13" ht="12" customHeight="1">
      <c r="A120" s="91">
        <v>8</v>
      </c>
      <c r="B120" s="91">
        <v>3</v>
      </c>
      <c r="C120" s="91">
        <v>11</v>
      </c>
      <c r="E120" s="1573"/>
      <c r="F120" s="484"/>
      <c r="G120" s="98" t="s">
        <v>273</v>
      </c>
      <c r="H120" s="363">
        <v>0</v>
      </c>
      <c r="I120" s="363">
        <v>0</v>
      </c>
      <c r="J120" s="281">
        <f t="shared" si="4"/>
        <v>0</v>
      </c>
    </row>
    <row r="121" spans="1:13" ht="12" customHeight="1">
      <c r="A121" s="91">
        <v>8</v>
      </c>
      <c r="B121" s="91">
        <v>4</v>
      </c>
      <c r="C121" s="91">
        <v>11</v>
      </c>
      <c r="E121" s="1573"/>
      <c r="F121" s="484"/>
      <c r="G121" s="98" t="s">
        <v>271</v>
      </c>
      <c r="H121" s="363">
        <v>0</v>
      </c>
      <c r="I121" s="363">
        <v>0</v>
      </c>
      <c r="J121" s="281">
        <f t="shared" si="4"/>
        <v>0</v>
      </c>
    </row>
    <row r="122" spans="1:13" ht="12" customHeight="1">
      <c r="E122" s="1573"/>
      <c r="F122" s="484" t="s">
        <v>46</v>
      </c>
      <c r="G122" s="144"/>
      <c r="H122" s="539">
        <f>SUM(H123)</f>
        <v>0</v>
      </c>
      <c r="I122" s="539">
        <f>SUM(I123)</f>
        <v>0</v>
      </c>
      <c r="J122" s="565">
        <f t="shared" si="4"/>
        <v>0</v>
      </c>
    </row>
    <row r="123" spans="1:13" ht="12" customHeight="1">
      <c r="A123" s="91">
        <v>8</v>
      </c>
      <c r="B123" s="91">
        <v>4</v>
      </c>
      <c r="C123" s="91">
        <v>11</v>
      </c>
      <c r="E123" s="1573"/>
      <c r="F123" s="479"/>
      <c r="G123" s="98" t="s">
        <v>185</v>
      </c>
      <c r="H123" s="363">
        <v>0</v>
      </c>
      <c r="I123" s="363">
        <v>0</v>
      </c>
      <c r="J123" s="281">
        <f t="shared" si="4"/>
        <v>0</v>
      </c>
    </row>
    <row r="124" spans="1:13" ht="12.75" customHeight="1">
      <c r="E124" s="1570">
        <v>1624</v>
      </c>
      <c r="F124" s="138" t="s">
        <v>56</v>
      </c>
      <c r="G124" s="145"/>
      <c r="H124" s="543">
        <f>SUM(H125+H127)</f>
        <v>0</v>
      </c>
      <c r="I124" s="543">
        <f>SUM(I125+I127)</f>
        <v>22</v>
      </c>
      <c r="J124" s="543">
        <f>SUM(H124:I124)</f>
        <v>22</v>
      </c>
      <c r="K124" s="366"/>
      <c r="M124" s="1"/>
    </row>
    <row r="125" spans="1:13" ht="12" customHeight="1">
      <c r="E125" s="1573"/>
      <c r="F125" s="487" t="s">
        <v>41</v>
      </c>
      <c r="G125" s="13"/>
      <c r="H125" s="539">
        <f>SUM(H126)</f>
        <v>0</v>
      </c>
      <c r="I125" s="539">
        <v>13</v>
      </c>
      <c r="J125" s="565">
        <f>H125+I125</f>
        <v>13</v>
      </c>
      <c r="M125" s="1"/>
    </row>
    <row r="126" spans="1:13" ht="12" customHeight="1">
      <c r="A126" s="91">
        <v>9</v>
      </c>
      <c r="B126" s="91">
        <v>4</v>
      </c>
      <c r="C126" s="91">
        <v>8</v>
      </c>
      <c r="E126" s="1573"/>
      <c r="F126" s="479"/>
      <c r="G126" s="98" t="s">
        <v>184</v>
      </c>
      <c r="H126" s="363">
        <v>0</v>
      </c>
      <c r="I126" s="363">
        <v>13</v>
      </c>
      <c r="J126" s="281">
        <f>H126+I126</f>
        <v>13</v>
      </c>
      <c r="M126" s="1"/>
    </row>
    <row r="127" spans="1:13" ht="12" customHeight="1">
      <c r="E127" s="1573"/>
      <c r="F127" s="484" t="s">
        <v>62</v>
      </c>
      <c r="G127" s="98"/>
      <c r="H127" s="539">
        <f>SUM(H128)</f>
        <v>0</v>
      </c>
      <c r="I127" s="539">
        <v>9</v>
      </c>
      <c r="J127" s="565">
        <f>H127+I127</f>
        <v>9</v>
      </c>
      <c r="M127" s="1"/>
    </row>
    <row r="128" spans="1:13" ht="12" customHeight="1">
      <c r="A128" s="91">
        <v>9</v>
      </c>
      <c r="B128" s="91">
        <v>5</v>
      </c>
      <c r="C128" s="91">
        <v>11</v>
      </c>
      <c r="E128" s="1571"/>
      <c r="F128" s="495"/>
      <c r="G128" s="163" t="s">
        <v>183</v>
      </c>
      <c r="H128" s="536">
        <v>0</v>
      </c>
      <c r="I128" s="536">
        <v>9</v>
      </c>
      <c r="J128" s="278">
        <f>H128+I128</f>
        <v>9</v>
      </c>
      <c r="M128" s="1"/>
    </row>
    <row r="129" spans="5:10">
      <c r="E129" s="564"/>
      <c r="F129" s="1579" t="s">
        <v>6</v>
      </c>
      <c r="G129" s="1580"/>
      <c r="H129" s="534">
        <f>SUM(H7+H29+H60+H73+H78+H95+H106+H113+H124)</f>
        <v>1132</v>
      </c>
      <c r="I129" s="534">
        <f>SUM(I7+I29+I60+I73+I78+I95+I106+I113+I124)</f>
        <v>1267</v>
      </c>
      <c r="J129" s="533">
        <f>SUM(J7+J29+J60+J73+J78+J95+J106+J113+J124)</f>
        <v>2399</v>
      </c>
    </row>
    <row r="130" spans="5:10" ht="10.5" customHeight="1">
      <c r="E130" s="507"/>
      <c r="F130" s="1591" t="s">
        <v>570</v>
      </c>
      <c r="G130" s="1591"/>
      <c r="H130" s="1591"/>
      <c r="I130" s="1591"/>
      <c r="J130" s="1591"/>
    </row>
    <row r="131" spans="5:10" ht="10.5" customHeight="1">
      <c r="E131" s="507"/>
      <c r="F131" s="1706"/>
      <c r="G131" s="1706"/>
      <c r="H131" s="1706"/>
      <c r="I131" s="1706"/>
      <c r="J131" s="1706"/>
    </row>
    <row r="132" spans="5:10" ht="9" customHeight="1"/>
    <row r="133" spans="5:10" ht="15.75" customHeight="1">
      <c r="E133" s="507"/>
      <c r="G133" s="98"/>
    </row>
    <row r="134" spans="5:10" ht="9" customHeight="1">
      <c r="E134" s="507"/>
    </row>
    <row r="135" spans="5:10" ht="12.75" customHeight="1"/>
    <row r="136" spans="5:10" ht="9" customHeight="1">
      <c r="E136" s="507"/>
    </row>
    <row r="137" spans="5:10" ht="9" customHeight="1">
      <c r="E137" s="507"/>
    </row>
    <row r="138" spans="5:10" ht="9" customHeight="1"/>
    <row r="139" spans="5:10" ht="9" customHeight="1"/>
    <row r="140" spans="5:10" ht="9" customHeight="1"/>
    <row r="141" spans="5:10" ht="9" customHeight="1"/>
    <row r="142" spans="5:10" ht="9" customHeight="1"/>
    <row r="143" spans="5:10" ht="9" customHeight="1"/>
    <row r="144" spans="5:10"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7" ht="9" customHeight="1"/>
    <row r="210" spans="6:7" ht="9" customHeight="1"/>
    <row r="211" spans="6:7" ht="9" customHeight="1"/>
    <row r="212" spans="6:7" ht="9" customHeight="1"/>
    <row r="213" spans="6:7" ht="9" customHeight="1"/>
    <row r="214" spans="6:7" ht="9" customHeight="1"/>
    <row r="215" spans="6:7" ht="9" customHeight="1"/>
    <row r="216" spans="6:7" ht="9" customHeight="1"/>
    <row r="217" spans="6:7" ht="9" customHeight="1"/>
    <row r="218" spans="6:7" ht="9" customHeight="1"/>
    <row r="219" spans="6:7" ht="9" customHeight="1"/>
    <row r="220" spans="6:7" ht="9" customHeight="1"/>
    <row r="221" spans="6:7" ht="9" customHeight="1"/>
    <row r="222" spans="6:7" ht="9" customHeight="1">
      <c r="F222" s="98"/>
      <c r="G222" s="98"/>
    </row>
    <row r="223" spans="6:7" ht="9" customHeight="1"/>
    <row r="224" spans="6:7"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sheetData>
  <mergeCells count="19">
    <mergeCell ref="L2:Z2"/>
    <mergeCell ref="E29:E59"/>
    <mergeCell ref="E71:E72"/>
    <mergeCell ref="E60:E67"/>
    <mergeCell ref="E3:J3"/>
    <mergeCell ref="E2:J2"/>
    <mergeCell ref="E5:E6"/>
    <mergeCell ref="E7:E28"/>
    <mergeCell ref="H5:I5"/>
    <mergeCell ref="H71:I71"/>
    <mergeCell ref="E113:E123"/>
    <mergeCell ref="E73:E77"/>
    <mergeCell ref="E78:E94"/>
    <mergeCell ref="F130:J130"/>
    <mergeCell ref="F131:J131"/>
    <mergeCell ref="F129:G129"/>
    <mergeCell ref="E95:E105"/>
    <mergeCell ref="E106:E112"/>
    <mergeCell ref="E124:E128"/>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68"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938E-9C1B-41E4-8A66-8C3F5A9B36B6}">
  <dimension ref="A1:AC489"/>
  <sheetViews>
    <sheetView view="pageBreakPreview" topLeftCell="D1" zoomScaleNormal="115" zoomScaleSheetLayoutView="100" workbookViewId="0">
      <selection activeCell="E2" sqref="E2:J2"/>
    </sheetView>
  </sheetViews>
  <sheetFormatPr baseColWidth="10" defaultRowHeight="12.75"/>
  <cols>
    <col min="1" max="2" width="1.85546875" style="91" hidden="1" customWidth="1"/>
    <col min="3" max="3" width="2.7109375" style="91" hidden="1" customWidth="1"/>
    <col min="4" max="4" width="3" style="91" customWidth="1"/>
    <col min="5" max="5" width="7.5703125" style="62" customWidth="1"/>
    <col min="6" max="6" width="1.5703125" style="62" customWidth="1"/>
    <col min="7" max="7" width="67.7109375" style="62" customWidth="1"/>
    <col min="8" max="10" width="7.28515625" style="262" customWidth="1"/>
    <col min="11" max="11" width="4.7109375" style="62" customWidth="1"/>
    <col min="12" max="12" width="7" style="62" customWidth="1"/>
    <col min="13" max="13" width="9"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316"/>
      <c r="I1" s="316"/>
      <c r="J1" s="316"/>
    </row>
    <row r="2" spans="1:29" ht="12.75" customHeight="1">
      <c r="E2" s="1552" t="s">
        <v>585</v>
      </c>
      <c r="F2" s="1552"/>
      <c r="G2" s="1552"/>
      <c r="H2" s="1552"/>
      <c r="I2" s="1552"/>
      <c r="J2" s="1552"/>
      <c r="L2" s="1552"/>
      <c r="M2" s="1552"/>
      <c r="N2" s="1552"/>
      <c r="O2" s="1552"/>
      <c r="P2" s="1552"/>
      <c r="Q2" s="1552"/>
      <c r="R2" s="1552"/>
      <c r="S2" s="1552"/>
      <c r="T2" s="1552"/>
      <c r="U2" s="1552"/>
      <c r="V2" s="1552"/>
      <c r="W2" s="1552"/>
      <c r="X2" s="1552"/>
      <c r="Y2" s="1552"/>
      <c r="Z2" s="1552"/>
    </row>
    <row r="3" spans="1:29" ht="12.75" customHeight="1">
      <c r="B3" s="313"/>
      <c r="C3" s="313"/>
      <c r="D3" s="313"/>
      <c r="E3" s="1552">
        <v>2016</v>
      </c>
      <c r="F3" s="1552"/>
      <c r="G3" s="1552"/>
      <c r="H3" s="1552"/>
      <c r="I3" s="1552"/>
      <c r="J3" s="1552"/>
      <c r="K3" s="107"/>
      <c r="L3" s="106"/>
      <c r="AB3" s="105"/>
      <c r="AC3" s="105"/>
    </row>
    <row r="4" spans="1:29" ht="3" customHeight="1">
      <c r="F4" s="163"/>
      <c r="G4" s="163"/>
      <c r="H4" s="316"/>
      <c r="I4" s="316"/>
      <c r="L4" s="98"/>
    </row>
    <row r="5" spans="1:29" ht="8.25" customHeight="1">
      <c r="E5" s="1597" t="s">
        <v>32</v>
      </c>
      <c r="F5" s="310"/>
      <c r="G5" s="580"/>
      <c r="H5" s="307"/>
      <c r="I5" s="571"/>
      <c r="J5" s="570"/>
      <c r="L5" s="98"/>
    </row>
    <row r="6" spans="1:29" ht="12" customHeight="1">
      <c r="A6" s="91" t="s">
        <v>33</v>
      </c>
      <c r="B6" s="91" t="s">
        <v>1</v>
      </c>
      <c r="C6" s="91" t="s">
        <v>34</v>
      </c>
      <c r="E6" s="1598"/>
      <c r="F6" s="171" t="s">
        <v>230</v>
      </c>
      <c r="G6" s="170"/>
      <c r="H6" s="1600" t="s">
        <v>579</v>
      </c>
      <c r="I6" s="1600"/>
      <c r="J6" s="884"/>
    </row>
    <row r="7" spans="1:29">
      <c r="E7" s="1599"/>
      <c r="F7" s="163"/>
      <c r="G7" s="162"/>
      <c r="H7" s="883" t="s">
        <v>29</v>
      </c>
      <c r="I7" s="883" t="s">
        <v>30</v>
      </c>
      <c r="J7" s="882" t="s">
        <v>6</v>
      </c>
    </row>
    <row r="8" spans="1:29" ht="12.75" customHeight="1">
      <c r="E8" s="1581">
        <v>1401</v>
      </c>
      <c r="F8" s="391" t="s">
        <v>12</v>
      </c>
      <c r="G8" s="171"/>
      <c r="H8" s="579">
        <f>SUM(H9,H12,H15,H18,H25,H28)</f>
        <v>1</v>
      </c>
      <c r="I8" s="579">
        <f>SUM(I9,I12,I15,I18,I25,I28)</f>
        <v>4</v>
      </c>
      <c r="J8" s="578">
        <f t="shared" ref="J8:J39" si="0">SUM(H8:I8)</f>
        <v>5</v>
      </c>
      <c r="M8" s="1"/>
    </row>
    <row r="9" spans="1:29" ht="12" customHeight="1">
      <c r="E9" s="1578"/>
      <c r="F9" s="513" t="s">
        <v>13</v>
      </c>
      <c r="G9" s="310"/>
      <c r="H9" s="577">
        <f>SUM(H10:H11)</f>
        <v>1</v>
      </c>
      <c r="I9" s="577">
        <f>SUM(I10:I11)</f>
        <v>2</v>
      </c>
      <c r="J9" s="576">
        <f t="shared" si="0"/>
        <v>3</v>
      </c>
    </row>
    <row r="10" spans="1:29" ht="12" customHeight="1">
      <c r="A10" s="91">
        <v>1</v>
      </c>
      <c r="B10" s="91">
        <v>1</v>
      </c>
      <c r="C10" s="91">
        <v>11</v>
      </c>
      <c r="E10" s="1578"/>
      <c r="F10" s="484"/>
      <c r="G10" s="98" t="s">
        <v>252</v>
      </c>
      <c r="H10" s="279">
        <v>1</v>
      </c>
      <c r="I10" s="279">
        <v>2</v>
      </c>
      <c r="J10" s="281">
        <f t="shared" si="0"/>
        <v>3</v>
      </c>
    </row>
    <row r="11" spans="1:29" ht="12" customHeight="1">
      <c r="A11" s="91">
        <v>1</v>
      </c>
      <c r="B11" s="91">
        <v>1</v>
      </c>
      <c r="C11" s="91">
        <v>7</v>
      </c>
      <c r="E11" s="1578"/>
      <c r="F11" s="479"/>
      <c r="G11" s="13" t="s">
        <v>318</v>
      </c>
      <c r="H11" s="363">
        <v>0</v>
      </c>
      <c r="I11" s="363">
        <v>0</v>
      </c>
      <c r="J11" s="281">
        <f t="shared" si="0"/>
        <v>0</v>
      </c>
      <c r="M11" s="1"/>
    </row>
    <row r="12" spans="1:29" ht="12" customHeight="1">
      <c r="E12" s="1578"/>
      <c r="F12" s="484" t="s">
        <v>14</v>
      </c>
      <c r="G12" s="98"/>
      <c r="H12" s="539">
        <f>SUM(H13:H14)</f>
        <v>0</v>
      </c>
      <c r="I12" s="539">
        <f>SUM(I13:I14)</f>
        <v>0</v>
      </c>
      <c r="J12" s="575">
        <f t="shared" si="0"/>
        <v>0</v>
      </c>
    </row>
    <row r="13" spans="1:29" ht="12" customHeight="1">
      <c r="A13" s="91">
        <v>1</v>
      </c>
      <c r="B13" s="91">
        <v>1</v>
      </c>
      <c r="C13" s="91">
        <v>5</v>
      </c>
      <c r="E13" s="1578"/>
      <c r="F13" s="479"/>
      <c r="G13" s="98" t="s">
        <v>259</v>
      </c>
      <c r="H13" s="363">
        <v>0</v>
      </c>
      <c r="I13" s="363">
        <v>0</v>
      </c>
      <c r="J13" s="281">
        <f t="shared" si="0"/>
        <v>0</v>
      </c>
    </row>
    <row r="14" spans="1:29" ht="12" customHeight="1">
      <c r="A14" s="91">
        <v>1</v>
      </c>
      <c r="B14" s="91">
        <v>1</v>
      </c>
      <c r="C14" s="91">
        <v>5</v>
      </c>
      <c r="E14" s="1578"/>
      <c r="F14" s="479"/>
      <c r="G14" s="98" t="s">
        <v>258</v>
      </c>
      <c r="H14" s="363">
        <v>0</v>
      </c>
      <c r="I14" s="363">
        <v>0</v>
      </c>
      <c r="J14" s="281">
        <f t="shared" si="0"/>
        <v>0</v>
      </c>
    </row>
    <row r="15" spans="1:29" ht="12" customHeight="1">
      <c r="E15" s="1578"/>
      <c r="F15" s="484" t="s">
        <v>15</v>
      </c>
      <c r="G15" s="98"/>
      <c r="H15" s="539">
        <f>SUM(H16:H17)</f>
        <v>0</v>
      </c>
      <c r="I15" s="539">
        <f>SUM(I16:I17)</f>
        <v>2</v>
      </c>
      <c r="J15" s="575">
        <f t="shared" si="0"/>
        <v>2</v>
      </c>
    </row>
    <row r="16" spans="1:29" ht="12" customHeight="1">
      <c r="A16" s="91">
        <v>1</v>
      </c>
      <c r="B16" s="91">
        <v>1</v>
      </c>
      <c r="C16" s="91">
        <v>12</v>
      </c>
      <c r="E16" s="1578"/>
      <c r="F16" s="484"/>
      <c r="G16" s="98" t="s">
        <v>315</v>
      </c>
      <c r="H16" s="363">
        <v>0</v>
      </c>
      <c r="I16" s="363">
        <v>0</v>
      </c>
      <c r="J16" s="281">
        <f t="shared" si="0"/>
        <v>0</v>
      </c>
    </row>
    <row r="17" spans="1:13" ht="12" customHeight="1">
      <c r="A17" s="91">
        <v>1</v>
      </c>
      <c r="B17" s="91">
        <v>1</v>
      </c>
      <c r="C17" s="91">
        <v>12</v>
      </c>
      <c r="E17" s="1578"/>
      <c r="F17" s="479"/>
      <c r="G17" s="98" t="s">
        <v>256</v>
      </c>
      <c r="H17" s="363">
        <v>0</v>
      </c>
      <c r="I17" s="363">
        <v>2</v>
      </c>
      <c r="J17" s="281">
        <f t="shared" si="0"/>
        <v>2</v>
      </c>
    </row>
    <row r="18" spans="1:13" ht="12" customHeight="1">
      <c r="E18" s="1578"/>
      <c r="F18" s="512" t="s">
        <v>36</v>
      </c>
      <c r="G18" s="156"/>
      <c r="H18" s="539">
        <f>SUM(H19:H24)</f>
        <v>0</v>
      </c>
      <c r="I18" s="539">
        <f>SUM(I19:I24)</f>
        <v>0</v>
      </c>
      <c r="J18" s="575">
        <f t="shared" si="0"/>
        <v>0</v>
      </c>
    </row>
    <row r="19" spans="1:13" ht="12" customHeight="1">
      <c r="A19" s="91">
        <v>1</v>
      </c>
      <c r="B19" s="91">
        <v>1</v>
      </c>
      <c r="C19" s="91">
        <v>2</v>
      </c>
      <c r="E19" s="1578"/>
      <c r="F19" s="479"/>
      <c r="G19" s="98" t="s">
        <v>250</v>
      </c>
      <c r="H19" s="363">
        <v>0</v>
      </c>
      <c r="I19" s="363">
        <v>0</v>
      </c>
      <c r="J19" s="281">
        <f t="shared" si="0"/>
        <v>0</v>
      </c>
    </row>
    <row r="20" spans="1:13" ht="12" customHeight="1">
      <c r="A20" s="91">
        <v>1</v>
      </c>
      <c r="B20" s="91">
        <v>1</v>
      </c>
      <c r="C20" s="91">
        <v>2</v>
      </c>
      <c r="E20" s="1578"/>
      <c r="F20" s="479"/>
      <c r="G20" s="98" t="s">
        <v>255</v>
      </c>
      <c r="H20" s="363">
        <v>0</v>
      </c>
      <c r="I20" s="363">
        <v>0</v>
      </c>
      <c r="J20" s="281">
        <f t="shared" si="0"/>
        <v>0</v>
      </c>
    </row>
    <row r="21" spans="1:13" ht="12" customHeight="1">
      <c r="A21" s="91">
        <v>1</v>
      </c>
      <c r="B21" s="91">
        <v>1</v>
      </c>
      <c r="C21" s="91">
        <v>2</v>
      </c>
      <c r="E21" s="1578"/>
      <c r="F21" s="479"/>
      <c r="G21" s="98" t="s">
        <v>265</v>
      </c>
      <c r="H21" s="363">
        <v>0</v>
      </c>
      <c r="I21" s="363">
        <v>0</v>
      </c>
      <c r="J21" s="281">
        <f t="shared" si="0"/>
        <v>0</v>
      </c>
    </row>
    <row r="22" spans="1:13" ht="12" customHeight="1">
      <c r="A22" s="91">
        <v>1</v>
      </c>
      <c r="B22" s="91">
        <v>1</v>
      </c>
      <c r="C22" s="91">
        <v>2</v>
      </c>
      <c r="E22" s="1578"/>
      <c r="F22" s="479"/>
      <c r="G22" s="98" t="s">
        <v>253</v>
      </c>
      <c r="H22" s="363">
        <v>0</v>
      </c>
      <c r="I22" s="363">
        <v>0</v>
      </c>
      <c r="J22" s="281">
        <f t="shared" si="0"/>
        <v>0</v>
      </c>
    </row>
    <row r="23" spans="1:13" ht="12" customHeight="1">
      <c r="A23" s="91">
        <v>1</v>
      </c>
      <c r="B23" s="91">
        <v>1</v>
      </c>
      <c r="C23" s="91">
        <v>2</v>
      </c>
      <c r="E23" s="1578"/>
      <c r="F23" s="479"/>
      <c r="G23" s="98" t="s">
        <v>252</v>
      </c>
      <c r="H23" s="363">
        <v>0</v>
      </c>
      <c r="I23" s="363">
        <v>0</v>
      </c>
      <c r="J23" s="281">
        <f t="shared" si="0"/>
        <v>0</v>
      </c>
    </row>
    <row r="24" spans="1:13" ht="12" customHeight="1">
      <c r="A24" s="91">
        <v>1</v>
      </c>
      <c r="B24" s="91">
        <v>1</v>
      </c>
      <c r="C24" s="91">
        <v>2</v>
      </c>
      <c r="E24" s="1578"/>
      <c r="F24" s="479"/>
      <c r="G24" s="13" t="s">
        <v>251</v>
      </c>
      <c r="H24" s="363">
        <v>0</v>
      </c>
      <c r="I24" s="363">
        <v>0</v>
      </c>
      <c r="J24" s="281">
        <f t="shared" si="0"/>
        <v>0</v>
      </c>
    </row>
    <row r="25" spans="1:13" ht="12" customHeight="1">
      <c r="E25" s="1578"/>
      <c r="F25" s="512" t="s">
        <v>37</v>
      </c>
      <c r="G25" s="98"/>
      <c r="H25" s="539">
        <f>SUM(H26:H27)</f>
        <v>0</v>
      </c>
      <c r="I25" s="539">
        <f>SUM(I26:I27)</f>
        <v>0</v>
      </c>
      <c r="J25" s="575">
        <f t="shared" si="0"/>
        <v>0</v>
      </c>
    </row>
    <row r="26" spans="1:13" ht="12" customHeight="1">
      <c r="A26" s="91">
        <v>1</v>
      </c>
      <c r="B26" s="91">
        <v>1</v>
      </c>
      <c r="C26" s="91">
        <v>4</v>
      </c>
      <c r="E26" s="1578"/>
      <c r="F26" s="479"/>
      <c r="G26" s="98" t="s">
        <v>250</v>
      </c>
      <c r="H26" s="363">
        <v>0</v>
      </c>
      <c r="I26" s="363">
        <v>0</v>
      </c>
      <c r="J26" s="281">
        <f t="shared" si="0"/>
        <v>0</v>
      </c>
    </row>
    <row r="27" spans="1:13" ht="12" customHeight="1">
      <c r="A27" s="91">
        <v>1</v>
      </c>
      <c r="B27" s="91">
        <v>1</v>
      </c>
      <c r="C27" s="91">
        <v>4</v>
      </c>
      <c r="E27" s="1578"/>
      <c r="F27" s="479"/>
      <c r="G27" s="98" t="s">
        <v>252</v>
      </c>
      <c r="H27" s="363">
        <v>0</v>
      </c>
      <c r="I27" s="363">
        <v>0</v>
      </c>
      <c r="J27" s="281">
        <f t="shared" si="0"/>
        <v>0</v>
      </c>
    </row>
    <row r="28" spans="1:13" ht="12" customHeight="1">
      <c r="E28" s="1578"/>
      <c r="F28" s="484" t="s">
        <v>72</v>
      </c>
      <c r="G28" s="98"/>
      <c r="H28" s="539">
        <f>SUM(H29)</f>
        <v>0</v>
      </c>
      <c r="I28" s="539">
        <f>SUM(I29)</f>
        <v>0</v>
      </c>
      <c r="J28" s="575">
        <f t="shared" si="0"/>
        <v>0</v>
      </c>
    </row>
    <row r="29" spans="1:13" ht="12" customHeight="1">
      <c r="A29" s="91">
        <v>1</v>
      </c>
      <c r="B29" s="91">
        <v>1</v>
      </c>
      <c r="C29" s="91">
        <v>1</v>
      </c>
      <c r="E29" s="1578"/>
      <c r="F29" s="495"/>
      <c r="G29" s="163" t="s">
        <v>248</v>
      </c>
      <c r="H29" s="536">
        <v>0</v>
      </c>
      <c r="I29" s="536">
        <v>0</v>
      </c>
      <c r="J29" s="278">
        <f t="shared" si="0"/>
        <v>0</v>
      </c>
    </row>
    <row r="30" spans="1:13" ht="12.75" customHeight="1">
      <c r="E30" s="1581">
        <v>1402</v>
      </c>
      <c r="F30" s="139" t="s">
        <v>16</v>
      </c>
      <c r="G30" s="145"/>
      <c r="H30" s="543">
        <f>SUM(H31,H37,H40,H45,H48,H52,H55,H59)</f>
        <v>92</v>
      </c>
      <c r="I30" s="543">
        <f>SUM(I31,I37,I40,I45,I48,I52,I55,I59)</f>
        <v>140</v>
      </c>
      <c r="J30" s="574">
        <f t="shared" si="0"/>
        <v>232</v>
      </c>
      <c r="M30" s="1"/>
    </row>
    <row r="31" spans="1:13" ht="12" customHeight="1">
      <c r="E31" s="1582"/>
      <c r="F31" s="484" t="s">
        <v>96</v>
      </c>
      <c r="G31" s="98"/>
      <c r="H31" s="539">
        <f>SUM(H32:H36)</f>
        <v>29</v>
      </c>
      <c r="I31" s="539">
        <f>SUM(I32:I36)</f>
        <v>58</v>
      </c>
      <c r="J31" s="565">
        <f t="shared" si="0"/>
        <v>87</v>
      </c>
    </row>
    <row r="32" spans="1:13" ht="12" customHeight="1">
      <c r="A32" s="91">
        <v>2</v>
      </c>
      <c r="B32" s="91">
        <v>4</v>
      </c>
      <c r="C32" s="91">
        <v>11</v>
      </c>
      <c r="E32" s="1582"/>
      <c r="F32" s="479"/>
      <c r="G32" s="98" t="s">
        <v>240</v>
      </c>
      <c r="H32" s="363">
        <v>8</v>
      </c>
      <c r="I32" s="363">
        <v>18</v>
      </c>
      <c r="J32" s="281">
        <f t="shared" si="0"/>
        <v>26</v>
      </c>
      <c r="M32" s="1"/>
    </row>
    <row r="33" spans="1:13" ht="12" customHeight="1">
      <c r="A33" s="91">
        <v>2</v>
      </c>
      <c r="B33" s="91">
        <v>4</v>
      </c>
      <c r="C33" s="91">
        <v>11</v>
      </c>
      <c r="E33" s="1582"/>
      <c r="F33" s="479"/>
      <c r="G33" s="98" t="s">
        <v>239</v>
      </c>
      <c r="H33" s="363">
        <v>15</v>
      </c>
      <c r="I33" s="363">
        <v>24</v>
      </c>
      <c r="J33" s="281">
        <f t="shared" si="0"/>
        <v>39</v>
      </c>
    </row>
    <row r="34" spans="1:13" ht="12" customHeight="1">
      <c r="A34" s="91">
        <v>2</v>
      </c>
      <c r="B34" s="91">
        <v>4</v>
      </c>
      <c r="C34" s="91">
        <v>11</v>
      </c>
      <c r="E34" s="1582"/>
      <c r="F34" s="479"/>
      <c r="G34" s="98" t="s">
        <v>247</v>
      </c>
      <c r="H34" s="363">
        <v>3</v>
      </c>
      <c r="I34" s="363">
        <v>16</v>
      </c>
      <c r="J34" s="281">
        <f t="shared" si="0"/>
        <v>19</v>
      </c>
    </row>
    <row r="35" spans="1:13" ht="12" customHeight="1">
      <c r="A35" s="91">
        <v>2</v>
      </c>
      <c r="B35" s="91">
        <v>6</v>
      </c>
      <c r="C35" s="91">
        <v>11</v>
      </c>
      <c r="E35" s="1582"/>
      <c r="F35" s="479"/>
      <c r="G35" s="98" t="s">
        <v>580</v>
      </c>
      <c r="H35" s="363">
        <v>0</v>
      </c>
      <c r="I35" s="363">
        <v>0</v>
      </c>
      <c r="J35" s="281">
        <f t="shared" si="0"/>
        <v>0</v>
      </c>
    </row>
    <row r="36" spans="1:13" ht="12" customHeight="1">
      <c r="A36" s="91">
        <v>2</v>
      </c>
      <c r="B36" s="91">
        <v>6</v>
      </c>
      <c r="C36" s="91">
        <v>11</v>
      </c>
      <c r="E36" s="1582"/>
      <c r="F36" s="479"/>
      <c r="G36" s="98" t="s">
        <v>245</v>
      </c>
      <c r="H36" s="363">
        <v>3</v>
      </c>
      <c r="I36" s="363">
        <v>0</v>
      </c>
      <c r="J36" s="281">
        <f t="shared" si="0"/>
        <v>3</v>
      </c>
    </row>
    <row r="37" spans="1:13" ht="12" customHeight="1">
      <c r="E37" s="1582"/>
      <c r="F37" s="484" t="s">
        <v>116</v>
      </c>
      <c r="G37" s="98"/>
      <c r="H37" s="539">
        <f>SUM(H38:H39)</f>
        <v>0</v>
      </c>
      <c r="I37" s="539">
        <f>SUM(I38:I39)</f>
        <v>0</v>
      </c>
      <c r="J37" s="565">
        <f t="shared" si="0"/>
        <v>0</v>
      </c>
    </row>
    <row r="38" spans="1:13" ht="12" customHeight="1">
      <c r="A38" s="91">
        <v>2</v>
      </c>
      <c r="B38" s="91">
        <v>4</v>
      </c>
      <c r="C38" s="91">
        <v>10</v>
      </c>
      <c r="E38" s="1582"/>
      <c r="F38" s="479"/>
      <c r="G38" s="98" t="s">
        <v>239</v>
      </c>
      <c r="H38" s="363">
        <v>0</v>
      </c>
      <c r="I38" s="363">
        <v>0</v>
      </c>
      <c r="J38" s="281">
        <f t="shared" si="0"/>
        <v>0</v>
      </c>
      <c r="M38" s="573"/>
    </row>
    <row r="39" spans="1:13" ht="12" customHeight="1">
      <c r="A39" s="91">
        <v>2</v>
      </c>
      <c r="B39" s="91">
        <v>6</v>
      </c>
      <c r="C39" s="91">
        <v>10</v>
      </c>
      <c r="E39" s="1582"/>
      <c r="F39" s="479"/>
      <c r="G39" s="98" t="s">
        <v>245</v>
      </c>
      <c r="H39" s="363">
        <v>0</v>
      </c>
      <c r="I39" s="363">
        <v>0</v>
      </c>
      <c r="J39" s="281">
        <f t="shared" si="0"/>
        <v>0</v>
      </c>
    </row>
    <row r="40" spans="1:13" ht="12" customHeight="1">
      <c r="E40" s="1582"/>
      <c r="F40" s="484" t="s">
        <v>70</v>
      </c>
      <c r="G40" s="98"/>
      <c r="H40" s="539">
        <f>SUM(H41:H44)</f>
        <v>10</v>
      </c>
      <c r="I40" s="539">
        <f>SUM(I41:I44)</f>
        <v>13</v>
      </c>
      <c r="J40" s="565">
        <f t="shared" ref="J40:J68" si="1">SUM(H40:I40)</f>
        <v>23</v>
      </c>
    </row>
    <row r="41" spans="1:13" ht="12" customHeight="1">
      <c r="A41" s="91">
        <v>2</v>
      </c>
      <c r="B41" s="91">
        <v>4</v>
      </c>
      <c r="C41" s="91">
        <v>10</v>
      </c>
      <c r="E41" s="1582"/>
      <c r="F41" s="479"/>
      <c r="G41" s="98" t="s">
        <v>240</v>
      </c>
      <c r="H41" s="363">
        <v>10</v>
      </c>
      <c r="I41" s="363">
        <v>13</v>
      </c>
      <c r="J41" s="281">
        <f t="shared" si="1"/>
        <v>23</v>
      </c>
    </row>
    <row r="42" spans="1:13" ht="12" customHeight="1">
      <c r="A42" s="91">
        <v>2</v>
      </c>
      <c r="B42" s="91">
        <v>4</v>
      </c>
      <c r="C42" s="91">
        <v>10</v>
      </c>
      <c r="E42" s="1582"/>
      <c r="F42" s="479"/>
      <c r="G42" s="98" t="s">
        <v>244</v>
      </c>
      <c r="H42" s="363">
        <v>0</v>
      </c>
      <c r="I42" s="363">
        <v>0</v>
      </c>
      <c r="J42" s="281">
        <f t="shared" si="1"/>
        <v>0</v>
      </c>
    </row>
    <row r="43" spans="1:13" ht="12" customHeight="1">
      <c r="A43" s="91">
        <v>2</v>
      </c>
      <c r="B43" s="91">
        <v>4</v>
      </c>
      <c r="C43" s="91">
        <v>10</v>
      </c>
      <c r="E43" s="1582"/>
      <c r="F43" s="479"/>
      <c r="G43" s="98" t="s">
        <v>243</v>
      </c>
      <c r="H43" s="363">
        <v>0</v>
      </c>
      <c r="I43" s="363">
        <v>0</v>
      </c>
      <c r="J43" s="281">
        <f t="shared" si="1"/>
        <v>0</v>
      </c>
    </row>
    <row r="44" spans="1:13" ht="12" customHeight="1">
      <c r="A44" s="91">
        <v>2</v>
      </c>
      <c r="B44" s="91">
        <v>4</v>
      </c>
      <c r="C44" s="91">
        <v>10</v>
      </c>
      <c r="E44" s="1582"/>
      <c r="F44" s="479"/>
      <c r="G44" s="98" t="s">
        <v>238</v>
      </c>
      <c r="H44" s="363">
        <v>0</v>
      </c>
      <c r="I44" s="363">
        <v>0</v>
      </c>
      <c r="J44" s="281">
        <f t="shared" si="1"/>
        <v>0</v>
      </c>
    </row>
    <row r="45" spans="1:13" ht="12" customHeight="1">
      <c r="E45" s="1582"/>
      <c r="F45" s="484" t="s">
        <v>129</v>
      </c>
      <c r="G45" s="98"/>
      <c r="H45" s="539">
        <f>SUM(H46:H47)</f>
        <v>48</v>
      </c>
      <c r="I45" s="539">
        <f>SUM(I46:I47)</f>
        <v>54</v>
      </c>
      <c r="J45" s="565">
        <f t="shared" si="1"/>
        <v>102</v>
      </c>
    </row>
    <row r="46" spans="1:13" ht="12" customHeight="1">
      <c r="A46" s="91">
        <v>2</v>
      </c>
      <c r="B46" s="91">
        <v>4</v>
      </c>
      <c r="C46" s="91">
        <v>3</v>
      </c>
      <c r="E46" s="1582"/>
      <c r="F46" s="479"/>
      <c r="G46" s="98" t="s">
        <v>240</v>
      </c>
      <c r="H46" s="363">
        <v>18</v>
      </c>
      <c r="I46" s="363">
        <v>29</v>
      </c>
      <c r="J46" s="281">
        <f t="shared" si="1"/>
        <v>47</v>
      </c>
    </row>
    <row r="47" spans="1:13" ht="12" customHeight="1">
      <c r="A47" s="91">
        <v>2</v>
      </c>
      <c r="B47" s="91">
        <v>4</v>
      </c>
      <c r="C47" s="91">
        <v>3</v>
      </c>
      <c r="E47" s="1582"/>
      <c r="F47" s="479"/>
      <c r="G47" s="98" t="s">
        <v>239</v>
      </c>
      <c r="H47" s="363">
        <v>30</v>
      </c>
      <c r="I47" s="363">
        <v>25</v>
      </c>
      <c r="J47" s="281">
        <f t="shared" si="1"/>
        <v>55</v>
      </c>
    </row>
    <row r="48" spans="1:13" ht="12" customHeight="1">
      <c r="E48" s="1582"/>
      <c r="F48" s="484" t="s">
        <v>128</v>
      </c>
      <c r="G48" s="98"/>
      <c r="H48" s="539">
        <f>SUM(H49:H51)</f>
        <v>5</v>
      </c>
      <c r="I48" s="539">
        <f>SUM(I49:I51)</f>
        <v>15</v>
      </c>
      <c r="J48" s="565">
        <f t="shared" si="1"/>
        <v>20</v>
      </c>
    </row>
    <row r="49" spans="1:13" ht="12" customHeight="1">
      <c r="A49" s="91">
        <v>2</v>
      </c>
      <c r="B49" s="91">
        <v>4</v>
      </c>
      <c r="C49" s="91">
        <v>7</v>
      </c>
      <c r="E49" s="1582"/>
      <c r="F49" s="479"/>
      <c r="G49" s="98" t="s">
        <v>240</v>
      </c>
      <c r="H49" s="363">
        <v>3</v>
      </c>
      <c r="I49" s="363">
        <v>8</v>
      </c>
      <c r="J49" s="281">
        <f t="shared" si="1"/>
        <v>11</v>
      </c>
    </row>
    <row r="50" spans="1:13" ht="12" customHeight="1">
      <c r="A50" s="91">
        <v>2</v>
      </c>
      <c r="B50" s="91">
        <v>4</v>
      </c>
      <c r="C50" s="91">
        <v>7</v>
      </c>
      <c r="E50" s="1582"/>
      <c r="F50" s="479"/>
      <c r="G50" s="98" t="s">
        <v>241</v>
      </c>
      <c r="H50" s="363">
        <v>0</v>
      </c>
      <c r="I50" s="363">
        <v>0</v>
      </c>
      <c r="J50" s="281">
        <f t="shared" si="1"/>
        <v>0</v>
      </c>
    </row>
    <row r="51" spans="1:13" ht="12" customHeight="1">
      <c r="A51" s="91">
        <v>2</v>
      </c>
      <c r="B51" s="91">
        <v>4</v>
      </c>
      <c r="C51" s="91">
        <v>7</v>
      </c>
      <c r="E51" s="1582"/>
      <c r="F51" s="479"/>
      <c r="G51" s="98" t="s">
        <v>239</v>
      </c>
      <c r="H51" s="363">
        <v>2</v>
      </c>
      <c r="I51" s="363">
        <v>7</v>
      </c>
      <c r="J51" s="281">
        <f t="shared" si="1"/>
        <v>9</v>
      </c>
    </row>
    <row r="52" spans="1:13" ht="12" customHeight="1">
      <c r="E52" s="1582"/>
      <c r="F52" s="484" t="s">
        <v>65</v>
      </c>
      <c r="G52" s="98"/>
      <c r="H52" s="539">
        <f>SUM(H53:H54)</f>
        <v>0</v>
      </c>
      <c r="I52" s="539">
        <f>SUM(I53:I54)</f>
        <v>0</v>
      </c>
      <c r="J52" s="565">
        <f t="shared" si="1"/>
        <v>0</v>
      </c>
    </row>
    <row r="53" spans="1:13" ht="12" customHeight="1">
      <c r="A53" s="91">
        <v>2</v>
      </c>
      <c r="B53" s="91">
        <v>4</v>
      </c>
      <c r="C53" s="91">
        <v>1</v>
      </c>
      <c r="E53" s="1582"/>
      <c r="F53" s="479"/>
      <c r="G53" s="98" t="s">
        <v>240</v>
      </c>
      <c r="H53" s="363">
        <v>0</v>
      </c>
      <c r="I53" s="363">
        <v>0</v>
      </c>
      <c r="J53" s="281">
        <f t="shared" si="1"/>
        <v>0</v>
      </c>
    </row>
    <row r="54" spans="1:13" ht="12" customHeight="1">
      <c r="A54" s="91">
        <v>2</v>
      </c>
      <c r="B54" s="91">
        <v>4</v>
      </c>
      <c r="C54" s="91">
        <v>1</v>
      </c>
      <c r="E54" s="1582"/>
      <c r="F54" s="479"/>
      <c r="G54" s="98" t="s">
        <v>239</v>
      </c>
      <c r="H54" s="363">
        <v>0</v>
      </c>
      <c r="I54" s="363">
        <v>0</v>
      </c>
      <c r="J54" s="281">
        <f t="shared" si="1"/>
        <v>0</v>
      </c>
    </row>
    <row r="55" spans="1:13" ht="12" customHeight="1">
      <c r="E55" s="1582"/>
      <c r="F55" s="484" t="s">
        <v>127</v>
      </c>
      <c r="G55" s="98"/>
      <c r="H55" s="539">
        <f>SUM(H56:H58)</f>
        <v>0</v>
      </c>
      <c r="I55" s="539">
        <f>SUM(I56:I58)</f>
        <v>0</v>
      </c>
      <c r="J55" s="565">
        <f t="shared" si="1"/>
        <v>0</v>
      </c>
    </row>
    <row r="56" spans="1:13" ht="12" customHeight="1">
      <c r="A56" s="91">
        <v>2</v>
      </c>
      <c r="B56" s="91">
        <v>4</v>
      </c>
      <c r="C56" s="91">
        <v>9</v>
      </c>
      <c r="E56" s="1582"/>
      <c r="F56" s="366"/>
      <c r="G56" s="98" t="s">
        <v>240</v>
      </c>
      <c r="H56" s="363">
        <v>0</v>
      </c>
      <c r="I56" s="363">
        <v>0</v>
      </c>
      <c r="J56" s="281">
        <f t="shared" si="1"/>
        <v>0</v>
      </c>
    </row>
    <row r="57" spans="1:13" ht="12" customHeight="1">
      <c r="A57" s="91">
        <v>2</v>
      </c>
      <c r="B57" s="91">
        <v>4</v>
      </c>
      <c r="C57" s="91">
        <v>9</v>
      </c>
      <c r="E57" s="1582"/>
      <c r="F57" s="366"/>
      <c r="G57" s="98" t="s">
        <v>239</v>
      </c>
      <c r="H57" s="363">
        <v>0</v>
      </c>
      <c r="I57" s="363">
        <v>0</v>
      </c>
      <c r="J57" s="281">
        <f t="shared" si="1"/>
        <v>0</v>
      </c>
    </row>
    <row r="58" spans="1:13" ht="12" customHeight="1">
      <c r="A58" s="91">
        <v>2</v>
      </c>
      <c r="B58" s="91">
        <v>4</v>
      </c>
      <c r="C58" s="91">
        <v>9</v>
      </c>
      <c r="E58" s="1582"/>
      <c r="F58" s="366"/>
      <c r="G58" s="98" t="s">
        <v>238</v>
      </c>
      <c r="H58" s="363">
        <v>0</v>
      </c>
      <c r="I58" s="363">
        <v>0</v>
      </c>
      <c r="J58" s="281">
        <f t="shared" si="1"/>
        <v>0</v>
      </c>
    </row>
    <row r="59" spans="1:13" ht="12" customHeight="1">
      <c r="E59" s="1582"/>
      <c r="F59" s="484" t="s">
        <v>38</v>
      </c>
      <c r="G59" s="144"/>
      <c r="H59" s="539">
        <f>SUM(H60)</f>
        <v>0</v>
      </c>
      <c r="I59" s="539">
        <f>SUM(I60)</f>
        <v>0</v>
      </c>
      <c r="J59" s="565">
        <f t="shared" si="1"/>
        <v>0</v>
      </c>
    </row>
    <row r="60" spans="1:13" ht="12" customHeight="1">
      <c r="A60" s="91">
        <v>2</v>
      </c>
      <c r="B60" s="91">
        <v>4</v>
      </c>
      <c r="C60" s="91">
        <v>11</v>
      </c>
      <c r="E60" s="1583"/>
      <c r="F60" s="479"/>
      <c r="G60" s="98" t="s">
        <v>237</v>
      </c>
      <c r="H60" s="363">
        <v>0</v>
      </c>
      <c r="I60" s="363">
        <v>0</v>
      </c>
      <c r="J60" s="278">
        <f t="shared" si="1"/>
        <v>0</v>
      </c>
    </row>
    <row r="61" spans="1:13" ht="12.75" customHeight="1">
      <c r="E61" s="1581">
        <v>1403</v>
      </c>
      <c r="F61" s="139" t="s">
        <v>17</v>
      </c>
      <c r="G61" s="145"/>
      <c r="H61" s="543">
        <f>SUM(H62+H64+H66)</f>
        <v>1</v>
      </c>
      <c r="I61" s="543">
        <f>SUM(I62+I64+I66)</f>
        <v>0</v>
      </c>
      <c r="J61" s="367">
        <f t="shared" si="1"/>
        <v>1</v>
      </c>
      <c r="M61" s="1"/>
    </row>
    <row r="62" spans="1:13" ht="12" customHeight="1">
      <c r="E62" s="1582"/>
      <c r="F62" s="484" t="s">
        <v>39</v>
      </c>
      <c r="G62" s="98"/>
      <c r="H62" s="539">
        <f>SUM(H63:H63)</f>
        <v>1</v>
      </c>
      <c r="I62" s="539">
        <f>SUM(I63:I63)</f>
        <v>0</v>
      </c>
      <c r="J62" s="565">
        <f t="shared" si="1"/>
        <v>1</v>
      </c>
    </row>
    <row r="63" spans="1:13" ht="12" customHeight="1">
      <c r="A63" s="91">
        <v>3</v>
      </c>
      <c r="B63" s="91">
        <v>5</v>
      </c>
      <c r="C63" s="91">
        <v>11</v>
      </c>
      <c r="E63" s="1582"/>
      <c r="F63" s="479"/>
      <c r="G63" s="98" t="s">
        <v>234</v>
      </c>
      <c r="H63" s="363">
        <v>1</v>
      </c>
      <c r="I63" s="363">
        <v>0</v>
      </c>
      <c r="J63" s="281">
        <f t="shared" si="1"/>
        <v>1</v>
      </c>
    </row>
    <row r="64" spans="1:13" ht="12" customHeight="1">
      <c r="E64" s="1582"/>
      <c r="F64" s="484" t="s">
        <v>18</v>
      </c>
      <c r="G64" s="98"/>
      <c r="H64" s="539">
        <f>SUM(H65)</f>
        <v>0</v>
      </c>
      <c r="I64" s="539">
        <f>SUM(I65)</f>
        <v>0</v>
      </c>
      <c r="J64" s="565">
        <f t="shared" si="1"/>
        <v>0</v>
      </c>
    </row>
    <row r="65" spans="1:13" ht="12" customHeight="1">
      <c r="A65" s="91">
        <v>3</v>
      </c>
      <c r="B65" s="91">
        <v>5</v>
      </c>
      <c r="C65" s="91">
        <v>8</v>
      </c>
      <c r="E65" s="1582"/>
      <c r="F65" s="479"/>
      <c r="G65" s="98" t="s">
        <v>234</v>
      </c>
      <c r="H65" s="363">
        <v>0</v>
      </c>
      <c r="I65" s="363">
        <v>0</v>
      </c>
      <c r="J65" s="281">
        <f t="shared" si="1"/>
        <v>0</v>
      </c>
    </row>
    <row r="66" spans="1:13" ht="12" customHeight="1">
      <c r="E66" s="1582"/>
      <c r="F66" s="484" t="s">
        <v>19</v>
      </c>
      <c r="G66" s="98"/>
      <c r="H66" s="539">
        <f>SUM(H67:H68)</f>
        <v>0</v>
      </c>
      <c r="I66" s="539">
        <f>SUM(I67:I68)</f>
        <v>0</v>
      </c>
      <c r="J66" s="565">
        <f t="shared" si="1"/>
        <v>0</v>
      </c>
    </row>
    <row r="67" spans="1:13" ht="12" customHeight="1">
      <c r="A67" s="91">
        <v>3</v>
      </c>
      <c r="B67" s="91">
        <v>5</v>
      </c>
      <c r="C67" s="91">
        <v>10</v>
      </c>
      <c r="E67" s="1582"/>
      <c r="F67" s="479"/>
      <c r="G67" s="98" t="s">
        <v>234</v>
      </c>
      <c r="H67" s="363">
        <v>0</v>
      </c>
      <c r="I67" s="363">
        <v>0</v>
      </c>
      <c r="J67" s="281">
        <f t="shared" si="1"/>
        <v>0</v>
      </c>
    </row>
    <row r="68" spans="1:13" ht="12" customHeight="1">
      <c r="A68" s="91">
        <v>3</v>
      </c>
      <c r="B68" s="91">
        <v>5</v>
      </c>
      <c r="C68" s="91">
        <v>10</v>
      </c>
      <c r="E68" s="1583"/>
      <c r="F68" s="495"/>
      <c r="G68" s="163" t="s">
        <v>233</v>
      </c>
      <c r="H68" s="273">
        <v>0</v>
      </c>
      <c r="I68" s="273">
        <v>0</v>
      </c>
      <c r="J68" s="278">
        <f t="shared" si="1"/>
        <v>0</v>
      </c>
    </row>
    <row r="69" spans="1:13" ht="12" customHeight="1">
      <c r="E69" s="507"/>
      <c r="F69" s="98"/>
      <c r="G69" s="98"/>
      <c r="H69" s="572"/>
      <c r="I69" s="316"/>
      <c r="J69" s="572" t="s">
        <v>232</v>
      </c>
    </row>
    <row r="70" spans="1:13" ht="12" customHeight="1">
      <c r="E70" s="507"/>
      <c r="F70" s="98"/>
      <c r="G70" s="98"/>
      <c r="H70" s="572"/>
      <c r="I70" s="572"/>
      <c r="J70" s="105" t="s">
        <v>231</v>
      </c>
    </row>
    <row r="71" spans="1:13" ht="12" customHeight="1">
      <c r="E71" s="507"/>
      <c r="F71" s="98"/>
      <c r="G71" s="98"/>
      <c r="H71" s="572"/>
      <c r="I71" s="572"/>
      <c r="J71" s="105"/>
    </row>
    <row r="72" spans="1:13" ht="7.5" customHeight="1">
      <c r="E72" s="1597" t="s">
        <v>32</v>
      </c>
      <c r="F72" s="310"/>
      <c r="G72" s="310"/>
      <c r="H72" s="307"/>
      <c r="I72" s="571"/>
      <c r="J72" s="570"/>
    </row>
    <row r="73" spans="1:13" ht="12.75" customHeight="1">
      <c r="E73" s="1598"/>
      <c r="F73" s="171" t="s">
        <v>230</v>
      </c>
      <c r="G73" s="569"/>
      <c r="H73" s="1600" t="s">
        <v>579</v>
      </c>
      <c r="I73" s="1600"/>
      <c r="J73" s="884"/>
    </row>
    <row r="74" spans="1:13">
      <c r="E74" s="1599"/>
      <c r="F74" s="567"/>
      <c r="G74" s="162"/>
      <c r="H74" s="883" t="s">
        <v>29</v>
      </c>
      <c r="I74" s="883" t="s">
        <v>30</v>
      </c>
      <c r="J74" s="882" t="s">
        <v>6</v>
      </c>
    </row>
    <row r="75" spans="1:13" ht="12.75" customHeight="1">
      <c r="E75" s="1570">
        <v>1404</v>
      </c>
      <c r="F75" s="139" t="s">
        <v>40</v>
      </c>
      <c r="G75" s="145"/>
      <c r="H75" s="543">
        <f>SUM(H76,H78)</f>
        <v>35</v>
      </c>
      <c r="I75" s="543">
        <f>SUM(I76,I78)</f>
        <v>13</v>
      </c>
      <c r="J75" s="367">
        <f>SUM(H75:I75)</f>
        <v>48</v>
      </c>
      <c r="M75" s="1"/>
    </row>
    <row r="76" spans="1:13" ht="12" customHeight="1">
      <c r="E76" s="1573"/>
      <c r="F76" s="484" t="s">
        <v>115</v>
      </c>
      <c r="G76" s="98"/>
      <c r="H76" s="539">
        <f>SUM(H77)</f>
        <v>31</v>
      </c>
      <c r="I76" s="539">
        <f>SUM(I77)</f>
        <v>11</v>
      </c>
      <c r="J76" s="565">
        <f>SUM(H76:I76)</f>
        <v>42</v>
      </c>
    </row>
    <row r="77" spans="1:13" ht="12" customHeight="1">
      <c r="A77" s="91">
        <v>4</v>
      </c>
      <c r="B77" s="91">
        <v>6</v>
      </c>
      <c r="C77" s="91">
        <v>11</v>
      </c>
      <c r="E77" s="1566"/>
      <c r="F77" s="479"/>
      <c r="G77" s="98" t="s">
        <v>226</v>
      </c>
      <c r="H77" s="363">
        <v>31</v>
      </c>
      <c r="I77" s="363">
        <v>11</v>
      </c>
      <c r="J77" s="281">
        <f>SUM(H77:I77)</f>
        <v>42</v>
      </c>
    </row>
    <row r="78" spans="1:13" ht="12" customHeight="1">
      <c r="E78" s="1573"/>
      <c r="F78" s="484" t="s">
        <v>20</v>
      </c>
      <c r="G78" s="98"/>
      <c r="H78" s="539">
        <f>SUM(H79)</f>
        <v>4</v>
      </c>
      <c r="I78" s="539">
        <f>SUM(I79)</f>
        <v>2</v>
      </c>
      <c r="J78" s="565">
        <f t="shared" ref="J78:J92" si="2">H78+I78</f>
        <v>6</v>
      </c>
    </row>
    <row r="79" spans="1:13" ht="12" customHeight="1">
      <c r="A79" s="91">
        <v>4</v>
      </c>
      <c r="B79" s="91">
        <v>6</v>
      </c>
      <c r="C79" s="91">
        <v>11</v>
      </c>
      <c r="E79" s="1566"/>
      <c r="F79" s="479"/>
      <c r="G79" s="98" t="s">
        <v>293</v>
      </c>
      <c r="H79" s="536">
        <v>4</v>
      </c>
      <c r="I79" s="536">
        <v>2</v>
      </c>
      <c r="J79" s="281">
        <f t="shared" si="2"/>
        <v>6</v>
      </c>
    </row>
    <row r="80" spans="1:13" ht="12.75" customHeight="1">
      <c r="E80" s="1581">
        <v>1405</v>
      </c>
      <c r="F80" s="139" t="s">
        <v>21</v>
      </c>
      <c r="G80" s="151"/>
      <c r="H80" s="543">
        <f>SUM(H81+H86+H93+H95)</f>
        <v>55</v>
      </c>
      <c r="I80" s="543">
        <f>SUM(I81+I86+I93+I95)</f>
        <v>122</v>
      </c>
      <c r="J80" s="367">
        <f t="shared" si="2"/>
        <v>177</v>
      </c>
      <c r="M80" s="1"/>
    </row>
    <row r="81" spans="1:13" ht="12" customHeight="1">
      <c r="E81" s="1582"/>
      <c r="F81" s="484" t="s">
        <v>24</v>
      </c>
      <c r="G81" s="98"/>
      <c r="H81" s="539">
        <f>SUM(H82:H85)</f>
        <v>21</v>
      </c>
      <c r="I81" s="539">
        <f>SUM(I82:I85)</f>
        <v>29</v>
      </c>
      <c r="J81" s="565">
        <f t="shared" si="2"/>
        <v>50</v>
      </c>
      <c r="M81" s="1"/>
    </row>
    <row r="82" spans="1:13" ht="12" customHeight="1">
      <c r="A82" s="91">
        <v>5</v>
      </c>
      <c r="B82" s="91">
        <v>4</v>
      </c>
      <c r="C82" s="91">
        <v>8</v>
      </c>
      <c r="E82" s="1582"/>
      <c r="F82" s="479"/>
      <c r="G82" s="98" t="s">
        <v>222</v>
      </c>
      <c r="H82" s="363">
        <v>2</v>
      </c>
      <c r="I82" s="363">
        <v>0</v>
      </c>
      <c r="J82" s="281">
        <f t="shared" si="2"/>
        <v>2</v>
      </c>
    </row>
    <row r="83" spans="1:13" ht="12" customHeight="1">
      <c r="A83" s="91">
        <v>5</v>
      </c>
      <c r="B83" s="91">
        <v>4</v>
      </c>
      <c r="C83" s="91">
        <v>8</v>
      </c>
      <c r="E83" s="1582"/>
      <c r="F83" s="479"/>
      <c r="G83" s="98" t="s">
        <v>220</v>
      </c>
      <c r="H83" s="363">
        <v>16</v>
      </c>
      <c r="I83" s="363">
        <v>16</v>
      </c>
      <c r="J83" s="281">
        <f t="shared" si="2"/>
        <v>32</v>
      </c>
    </row>
    <row r="84" spans="1:13" ht="12" customHeight="1">
      <c r="A84" s="91">
        <v>5</v>
      </c>
      <c r="B84" s="91">
        <v>4</v>
      </c>
      <c r="C84" s="91">
        <v>8</v>
      </c>
      <c r="E84" s="1582"/>
      <c r="F84" s="479"/>
      <c r="G84" s="98" t="s">
        <v>219</v>
      </c>
      <c r="H84" s="363">
        <v>0</v>
      </c>
      <c r="I84" s="363">
        <v>0</v>
      </c>
      <c r="J84" s="281">
        <f t="shared" si="2"/>
        <v>0</v>
      </c>
    </row>
    <row r="85" spans="1:13" ht="12" customHeight="1">
      <c r="A85" s="91">
        <v>5</v>
      </c>
      <c r="B85" s="91">
        <v>4</v>
      </c>
      <c r="C85" s="91">
        <v>8</v>
      </c>
      <c r="E85" s="1582"/>
      <c r="F85" s="479"/>
      <c r="G85" s="98" t="s">
        <v>217</v>
      </c>
      <c r="H85" s="363">
        <v>3</v>
      </c>
      <c r="I85" s="363">
        <v>13</v>
      </c>
      <c r="J85" s="281">
        <f t="shared" si="2"/>
        <v>16</v>
      </c>
    </row>
    <row r="86" spans="1:13" ht="12" customHeight="1">
      <c r="E86" s="1582"/>
      <c r="F86" s="484" t="s">
        <v>22</v>
      </c>
      <c r="G86" s="98"/>
      <c r="H86" s="539">
        <f>SUM(H87:H92)</f>
        <v>20</v>
      </c>
      <c r="I86" s="539">
        <f>SUM(I87:I92)</f>
        <v>42</v>
      </c>
      <c r="J86" s="565">
        <f t="shared" si="2"/>
        <v>62</v>
      </c>
    </row>
    <row r="87" spans="1:13" ht="12" customHeight="1">
      <c r="A87" s="91">
        <v>5</v>
      </c>
      <c r="B87" s="91">
        <v>5</v>
      </c>
      <c r="C87" s="91">
        <v>11</v>
      </c>
      <c r="E87" s="1582"/>
      <c r="F87" s="479"/>
      <c r="G87" s="98" t="s">
        <v>215</v>
      </c>
      <c r="H87" s="363">
        <v>0</v>
      </c>
      <c r="I87" s="363">
        <v>0</v>
      </c>
      <c r="J87" s="281">
        <f t="shared" si="2"/>
        <v>0</v>
      </c>
    </row>
    <row r="88" spans="1:13" ht="12" customHeight="1">
      <c r="A88" s="91">
        <v>5</v>
      </c>
      <c r="B88" s="91">
        <v>5</v>
      </c>
      <c r="C88" s="91">
        <v>11</v>
      </c>
      <c r="E88" s="1582"/>
      <c r="F88" s="479"/>
      <c r="G88" s="98" t="s">
        <v>213</v>
      </c>
      <c r="H88" s="363">
        <v>7</v>
      </c>
      <c r="I88" s="363">
        <v>8</v>
      </c>
      <c r="J88" s="281">
        <f t="shared" si="2"/>
        <v>15</v>
      </c>
    </row>
    <row r="89" spans="1:13" ht="12" customHeight="1">
      <c r="A89" s="91">
        <v>5</v>
      </c>
      <c r="B89" s="91">
        <v>5</v>
      </c>
      <c r="C89" s="91">
        <v>11</v>
      </c>
      <c r="E89" s="1582"/>
      <c r="F89" s="479"/>
      <c r="G89" s="98" t="s">
        <v>211</v>
      </c>
      <c r="H89" s="363">
        <v>0</v>
      </c>
      <c r="I89" s="363">
        <v>0</v>
      </c>
      <c r="J89" s="281">
        <f t="shared" si="2"/>
        <v>0</v>
      </c>
    </row>
    <row r="90" spans="1:13" ht="12" customHeight="1">
      <c r="A90" s="91">
        <v>5</v>
      </c>
      <c r="B90" s="91">
        <v>5</v>
      </c>
      <c r="C90" s="91">
        <v>11</v>
      </c>
      <c r="E90" s="1582"/>
      <c r="F90" s="479"/>
      <c r="G90" s="98" t="s">
        <v>286</v>
      </c>
      <c r="H90" s="363">
        <v>1</v>
      </c>
      <c r="I90" s="363">
        <v>0</v>
      </c>
      <c r="J90" s="281">
        <f t="shared" si="2"/>
        <v>1</v>
      </c>
    </row>
    <row r="91" spans="1:13" ht="12" customHeight="1">
      <c r="A91" s="91">
        <v>5</v>
      </c>
      <c r="B91" s="91">
        <v>5</v>
      </c>
      <c r="C91" s="91">
        <v>11</v>
      </c>
      <c r="E91" s="1582"/>
      <c r="F91" s="479"/>
      <c r="G91" s="98" t="s">
        <v>205</v>
      </c>
      <c r="H91" s="363">
        <v>12</v>
      </c>
      <c r="I91" s="363">
        <v>34</v>
      </c>
      <c r="J91" s="281">
        <f t="shared" si="2"/>
        <v>46</v>
      </c>
    </row>
    <row r="92" spans="1:13" ht="12" customHeight="1">
      <c r="A92" s="91">
        <v>5</v>
      </c>
      <c r="B92" s="91">
        <v>5</v>
      </c>
      <c r="C92" s="91">
        <v>11</v>
      </c>
      <c r="E92" s="1582"/>
      <c r="F92" s="479"/>
      <c r="G92" s="13" t="s">
        <v>208</v>
      </c>
      <c r="H92" s="363">
        <v>0</v>
      </c>
      <c r="I92" s="363">
        <v>0</v>
      </c>
      <c r="J92" s="281">
        <f t="shared" si="2"/>
        <v>0</v>
      </c>
    </row>
    <row r="93" spans="1:13" ht="12" customHeight="1">
      <c r="E93" s="1582"/>
      <c r="F93" s="4" t="s">
        <v>114</v>
      </c>
      <c r="G93" s="12"/>
      <c r="H93" s="539">
        <f>SUM(H94)</f>
        <v>9</v>
      </c>
      <c r="I93" s="539">
        <f>SUM(I94)</f>
        <v>35</v>
      </c>
      <c r="J93" s="565">
        <f>SUM(H93:I93)</f>
        <v>44</v>
      </c>
    </row>
    <row r="94" spans="1:13" ht="12" customHeight="1">
      <c r="A94" s="91">
        <v>5</v>
      </c>
      <c r="B94" s="91">
        <v>5</v>
      </c>
      <c r="C94" s="91">
        <v>10</v>
      </c>
      <c r="E94" s="1582"/>
      <c r="F94" s="98"/>
      <c r="G94" s="98" t="s">
        <v>207</v>
      </c>
      <c r="H94" s="363">
        <v>9</v>
      </c>
      <c r="I94" s="363">
        <v>35</v>
      </c>
      <c r="J94" s="281">
        <f>SUM(H94:I94)</f>
        <v>44</v>
      </c>
    </row>
    <row r="95" spans="1:13" ht="12" customHeight="1">
      <c r="E95" s="1582"/>
      <c r="F95" s="484" t="s">
        <v>58</v>
      </c>
      <c r="G95" s="144"/>
      <c r="H95" s="539">
        <f>SUM(H96)</f>
        <v>5</v>
      </c>
      <c r="I95" s="539">
        <f>SUM(I96)</f>
        <v>16</v>
      </c>
      <c r="J95" s="565">
        <f>SUM(H95:I95)</f>
        <v>21</v>
      </c>
    </row>
    <row r="96" spans="1:13" ht="12" customHeight="1">
      <c r="A96" s="91">
        <v>5</v>
      </c>
      <c r="B96" s="91">
        <v>5</v>
      </c>
      <c r="C96" s="91">
        <v>13</v>
      </c>
      <c r="E96" s="1582"/>
      <c r="F96" s="479"/>
      <c r="G96" s="98" t="s">
        <v>283</v>
      </c>
      <c r="H96" s="363">
        <v>5</v>
      </c>
      <c r="I96" s="363">
        <v>16</v>
      </c>
      <c r="J96" s="281">
        <v>68</v>
      </c>
    </row>
    <row r="97" spans="1:13" ht="12.75" customHeight="1">
      <c r="E97" s="1581">
        <v>1406</v>
      </c>
      <c r="F97" s="139" t="s">
        <v>25</v>
      </c>
      <c r="G97" s="145"/>
      <c r="H97" s="543">
        <f>SUM(H98+H101+H104+H106)</f>
        <v>29</v>
      </c>
      <c r="I97" s="543">
        <f>SUM(I98+I101+I104+I106)</f>
        <v>29</v>
      </c>
      <c r="J97" s="367">
        <f t="shared" ref="J97:J107" si="3">H97+I97</f>
        <v>58</v>
      </c>
      <c r="M97" s="1"/>
    </row>
    <row r="98" spans="1:13" ht="12" customHeight="1">
      <c r="E98" s="1582"/>
      <c r="F98" s="484" t="s">
        <v>135</v>
      </c>
      <c r="G98" s="98"/>
      <c r="H98" s="539">
        <f>SUM(H99:H100)</f>
        <v>12</v>
      </c>
      <c r="I98" s="539">
        <f>SUM(I99:I100)</f>
        <v>8</v>
      </c>
      <c r="J98" s="565">
        <f t="shared" si="3"/>
        <v>20</v>
      </c>
      <c r="M98" s="1"/>
    </row>
    <row r="99" spans="1:13" ht="12" customHeight="1">
      <c r="A99" s="91">
        <v>6</v>
      </c>
      <c r="B99" s="91">
        <v>2</v>
      </c>
      <c r="C99" s="91">
        <v>6</v>
      </c>
      <c r="E99" s="1582"/>
      <c r="F99" s="492"/>
      <c r="G99" s="98" t="s">
        <v>203</v>
      </c>
      <c r="H99" s="363">
        <v>0</v>
      </c>
      <c r="I99" s="363">
        <v>1</v>
      </c>
      <c r="J99" s="281">
        <f t="shared" si="3"/>
        <v>1</v>
      </c>
    </row>
    <row r="100" spans="1:13" ht="12" customHeight="1">
      <c r="A100" s="91">
        <v>6</v>
      </c>
      <c r="B100" s="91">
        <v>2</v>
      </c>
      <c r="C100" s="91">
        <v>11</v>
      </c>
      <c r="E100" s="1582"/>
      <c r="F100" s="492"/>
      <c r="G100" s="98" t="s">
        <v>201</v>
      </c>
      <c r="H100" s="363">
        <v>12</v>
      </c>
      <c r="I100" s="363">
        <v>7</v>
      </c>
      <c r="J100" s="281">
        <f t="shared" si="3"/>
        <v>19</v>
      </c>
    </row>
    <row r="101" spans="1:13" ht="12" customHeight="1">
      <c r="E101" s="1582"/>
      <c r="F101" s="484" t="s">
        <v>26</v>
      </c>
      <c r="G101" s="98"/>
      <c r="H101" s="539">
        <f>SUM(H102:H103)</f>
        <v>17</v>
      </c>
      <c r="I101" s="539">
        <f>SUM(I102:I103)</f>
        <v>21</v>
      </c>
      <c r="J101" s="565">
        <f t="shared" si="3"/>
        <v>38</v>
      </c>
    </row>
    <row r="102" spans="1:13" ht="12" customHeight="1">
      <c r="A102" s="91">
        <v>6</v>
      </c>
      <c r="B102" s="91">
        <v>2</v>
      </c>
      <c r="C102" s="91">
        <v>10</v>
      </c>
      <c r="E102" s="1582"/>
      <c r="F102" s="479"/>
      <c r="G102" s="98" t="s">
        <v>200</v>
      </c>
      <c r="H102" s="363">
        <v>8</v>
      </c>
      <c r="I102" s="363">
        <v>9</v>
      </c>
      <c r="J102" s="281">
        <f t="shared" si="3"/>
        <v>17</v>
      </c>
    </row>
    <row r="103" spans="1:13" ht="12" customHeight="1">
      <c r="A103" s="91">
        <v>6</v>
      </c>
      <c r="B103" s="91">
        <v>2</v>
      </c>
      <c r="C103" s="91">
        <v>6</v>
      </c>
      <c r="E103" s="1582"/>
      <c r="F103" s="479"/>
      <c r="G103" s="98" t="s">
        <v>264</v>
      </c>
      <c r="H103" s="363">
        <v>9</v>
      </c>
      <c r="I103" s="363">
        <v>12</v>
      </c>
      <c r="J103" s="281">
        <f t="shared" si="3"/>
        <v>21</v>
      </c>
    </row>
    <row r="104" spans="1:13" ht="12" customHeight="1">
      <c r="E104" s="1582"/>
      <c r="F104" s="484" t="s">
        <v>42</v>
      </c>
      <c r="G104" s="98"/>
      <c r="H104" s="539">
        <f>SUM(H105)</f>
        <v>0</v>
      </c>
      <c r="I104" s="539">
        <f>SUM(I105)</f>
        <v>0</v>
      </c>
      <c r="J104" s="565">
        <f t="shared" si="3"/>
        <v>0</v>
      </c>
    </row>
    <row r="105" spans="1:13" ht="12" customHeight="1">
      <c r="A105" s="91">
        <v>6</v>
      </c>
      <c r="B105" s="91">
        <v>2</v>
      </c>
      <c r="C105" s="91">
        <v>10</v>
      </c>
      <c r="E105" s="1582"/>
      <c r="F105" s="492"/>
      <c r="G105" s="98" t="s">
        <v>198</v>
      </c>
      <c r="H105" s="363">
        <v>0</v>
      </c>
      <c r="I105" s="363">
        <v>0</v>
      </c>
      <c r="J105" s="281">
        <f t="shared" si="3"/>
        <v>0</v>
      </c>
    </row>
    <row r="106" spans="1:13" ht="12" customHeight="1">
      <c r="E106" s="1582"/>
      <c r="F106" s="484" t="s">
        <v>43</v>
      </c>
      <c r="G106" s="98"/>
      <c r="H106" s="539">
        <f>SUM(H107)</f>
        <v>0</v>
      </c>
      <c r="I106" s="539">
        <f>SUM(I107)</f>
        <v>0</v>
      </c>
      <c r="J106" s="565">
        <f t="shared" si="3"/>
        <v>0</v>
      </c>
    </row>
    <row r="107" spans="1:13" ht="12" customHeight="1">
      <c r="A107" s="91">
        <v>6</v>
      </c>
      <c r="B107" s="91">
        <v>4</v>
      </c>
      <c r="C107" s="91">
        <v>11</v>
      </c>
      <c r="E107" s="1583"/>
      <c r="F107" s="479"/>
      <c r="G107" s="98" t="s">
        <v>197</v>
      </c>
      <c r="H107" s="363">
        <v>0</v>
      </c>
      <c r="I107" s="363">
        <v>0</v>
      </c>
      <c r="J107" s="281">
        <f t="shared" si="3"/>
        <v>0</v>
      </c>
    </row>
    <row r="108" spans="1:13" ht="12.75" customHeight="1">
      <c r="E108" s="1570">
        <v>1407</v>
      </c>
      <c r="F108" s="139" t="s">
        <v>27</v>
      </c>
      <c r="G108" s="145"/>
      <c r="H108" s="543">
        <f>SUM(H109+H112)</f>
        <v>2</v>
      </c>
      <c r="I108" s="543">
        <f>SUM(I109+I112)</f>
        <v>1</v>
      </c>
      <c r="J108" s="367">
        <f>SUM(H108:I108)</f>
        <v>3</v>
      </c>
      <c r="M108" s="1"/>
    </row>
    <row r="109" spans="1:13" ht="12" customHeight="1">
      <c r="E109" s="1573"/>
      <c r="F109" s="484" t="s">
        <v>44</v>
      </c>
      <c r="G109" s="98"/>
      <c r="H109" s="539">
        <f>SUM(H110:H111)</f>
        <v>1</v>
      </c>
      <c r="I109" s="539">
        <f>SUM(I110:I111)</f>
        <v>0</v>
      </c>
      <c r="J109" s="565">
        <f t="shared" ref="J109:J117" si="4">H109+I109</f>
        <v>1</v>
      </c>
    </row>
    <row r="110" spans="1:13" ht="12" customHeight="1">
      <c r="A110" s="91">
        <v>7</v>
      </c>
      <c r="B110" s="91">
        <v>3</v>
      </c>
      <c r="C110" s="91">
        <v>11</v>
      </c>
      <c r="E110" s="1573"/>
      <c r="F110" s="484"/>
      <c r="G110" s="98" t="s">
        <v>195</v>
      </c>
      <c r="H110" s="363">
        <v>0</v>
      </c>
      <c r="I110" s="363">
        <v>0</v>
      </c>
      <c r="J110" s="281">
        <f t="shared" si="4"/>
        <v>0</v>
      </c>
    </row>
    <row r="111" spans="1:13" ht="12" customHeight="1">
      <c r="A111" s="91">
        <v>7</v>
      </c>
      <c r="B111" s="91">
        <v>3</v>
      </c>
      <c r="C111" s="91">
        <v>11</v>
      </c>
      <c r="E111" s="1573"/>
      <c r="F111" s="479"/>
      <c r="G111" s="98" t="s">
        <v>193</v>
      </c>
      <c r="H111" s="363">
        <v>1</v>
      </c>
      <c r="I111" s="363">
        <v>0</v>
      </c>
      <c r="J111" s="281">
        <f t="shared" si="4"/>
        <v>1</v>
      </c>
    </row>
    <row r="112" spans="1:13" ht="12" customHeight="1">
      <c r="E112" s="1573"/>
      <c r="F112" s="484" t="s">
        <v>61</v>
      </c>
      <c r="G112" s="144"/>
      <c r="H112" s="539">
        <f>SUM(H113:H114)</f>
        <v>1</v>
      </c>
      <c r="I112" s="539">
        <f>SUM(I113:I114)</f>
        <v>1</v>
      </c>
      <c r="J112" s="565">
        <f t="shared" si="4"/>
        <v>2</v>
      </c>
    </row>
    <row r="113" spans="1:13" ht="12" customHeight="1">
      <c r="A113" s="91">
        <v>7</v>
      </c>
      <c r="B113" s="91">
        <v>6</v>
      </c>
      <c r="C113" s="91">
        <v>10</v>
      </c>
      <c r="E113" s="1573"/>
      <c r="F113" s="479"/>
      <c r="G113" s="98" t="s">
        <v>192</v>
      </c>
      <c r="H113" s="363">
        <v>1</v>
      </c>
      <c r="I113" s="363">
        <v>1</v>
      </c>
      <c r="J113" s="281">
        <f t="shared" si="4"/>
        <v>2</v>
      </c>
    </row>
    <row r="114" spans="1:13" ht="12" customHeight="1">
      <c r="A114" s="91">
        <v>7</v>
      </c>
      <c r="B114" s="91">
        <v>6</v>
      </c>
      <c r="C114" s="91">
        <v>10</v>
      </c>
      <c r="E114" s="1573"/>
      <c r="F114" s="479"/>
      <c r="G114" s="98" t="s">
        <v>191</v>
      </c>
      <c r="H114" s="363">
        <v>0</v>
      </c>
      <c r="I114" s="363">
        <v>0</v>
      </c>
      <c r="J114" s="281">
        <f t="shared" si="4"/>
        <v>0</v>
      </c>
    </row>
    <row r="115" spans="1:13" ht="12.75" customHeight="1">
      <c r="E115" s="1570">
        <v>1408</v>
      </c>
      <c r="F115" s="139" t="s">
        <v>28</v>
      </c>
      <c r="G115" s="138"/>
      <c r="H115" s="543">
        <f>SUM(H116+H118+H120+H124)</f>
        <v>1</v>
      </c>
      <c r="I115" s="543">
        <f>SUM(I116+I118+I120+I124)</f>
        <v>4</v>
      </c>
      <c r="J115" s="367">
        <f t="shared" si="4"/>
        <v>5</v>
      </c>
      <c r="M115" s="1"/>
    </row>
    <row r="116" spans="1:13" ht="12" customHeight="1">
      <c r="E116" s="1573"/>
      <c r="F116" s="484" t="s">
        <v>23</v>
      </c>
      <c r="G116" s="98"/>
      <c r="H116" s="544">
        <f>SUM(H117)</f>
        <v>1</v>
      </c>
      <c r="I116" s="544">
        <f>SUM(I117)</f>
        <v>4</v>
      </c>
      <c r="J116" s="565">
        <f t="shared" si="4"/>
        <v>5</v>
      </c>
    </row>
    <row r="117" spans="1:13" ht="12" customHeight="1">
      <c r="A117" s="91">
        <v>8</v>
      </c>
      <c r="B117" s="91">
        <v>4</v>
      </c>
      <c r="C117" s="91">
        <v>8</v>
      </c>
      <c r="E117" s="1573"/>
      <c r="F117" s="479"/>
      <c r="G117" s="98" t="s">
        <v>190</v>
      </c>
      <c r="H117" s="363">
        <v>1</v>
      </c>
      <c r="I117" s="363">
        <v>4</v>
      </c>
      <c r="J117" s="281">
        <f t="shared" si="4"/>
        <v>5</v>
      </c>
    </row>
    <row r="118" spans="1:13" ht="12" customHeight="1">
      <c r="E118" s="1573"/>
      <c r="F118" s="484" t="s">
        <v>59</v>
      </c>
      <c r="G118" s="144"/>
      <c r="H118" s="539">
        <f>SUM(H119)</f>
        <v>0</v>
      </c>
      <c r="I118" s="539">
        <f>SUM(I119)</f>
        <v>0</v>
      </c>
      <c r="J118" s="565">
        <f>SUM(H118:I118)</f>
        <v>0</v>
      </c>
    </row>
    <row r="119" spans="1:13" ht="12" customHeight="1">
      <c r="A119" s="91">
        <v>8</v>
      </c>
      <c r="B119" s="91">
        <v>4</v>
      </c>
      <c r="C119" s="91">
        <v>6</v>
      </c>
      <c r="E119" s="1573"/>
      <c r="F119" s="479"/>
      <c r="G119" s="98" t="s">
        <v>189</v>
      </c>
      <c r="H119" s="363">
        <v>0</v>
      </c>
      <c r="I119" s="363">
        <v>0</v>
      </c>
      <c r="J119" s="281">
        <f>SUM(H119:I119)</f>
        <v>0</v>
      </c>
    </row>
    <row r="120" spans="1:13" ht="12" customHeight="1">
      <c r="E120" s="1573"/>
      <c r="F120" s="484" t="s">
        <v>45</v>
      </c>
      <c r="G120" s="98"/>
      <c r="H120" s="539">
        <f>SUM(H121:H123)</f>
        <v>0</v>
      </c>
      <c r="I120" s="539">
        <f>SUM(I121:I123)</f>
        <v>0</v>
      </c>
      <c r="J120" s="565">
        <f t="shared" ref="J120:J125" si="5">H120+I120</f>
        <v>0</v>
      </c>
    </row>
    <row r="121" spans="1:13" ht="12" customHeight="1">
      <c r="A121" s="91">
        <v>8</v>
      </c>
      <c r="B121" s="91">
        <v>4</v>
      </c>
      <c r="C121" s="91">
        <v>11</v>
      </c>
      <c r="E121" s="1573"/>
      <c r="F121" s="484"/>
      <c r="G121" s="98" t="s">
        <v>188</v>
      </c>
      <c r="H121" s="363">
        <v>0</v>
      </c>
      <c r="I121" s="363">
        <v>0</v>
      </c>
      <c r="J121" s="281">
        <f t="shared" si="5"/>
        <v>0</v>
      </c>
    </row>
    <row r="122" spans="1:13" ht="12" customHeight="1">
      <c r="A122" s="91">
        <v>8</v>
      </c>
      <c r="B122" s="91">
        <v>3</v>
      </c>
      <c r="C122" s="91">
        <v>11</v>
      </c>
      <c r="E122" s="1573"/>
      <c r="F122" s="484"/>
      <c r="G122" s="98" t="s">
        <v>273</v>
      </c>
      <c r="H122" s="363">
        <v>0</v>
      </c>
      <c r="I122" s="363">
        <v>0</v>
      </c>
      <c r="J122" s="281">
        <f t="shared" si="5"/>
        <v>0</v>
      </c>
    </row>
    <row r="123" spans="1:13" ht="12" customHeight="1">
      <c r="A123" s="91">
        <v>8</v>
      </c>
      <c r="B123" s="91">
        <v>4</v>
      </c>
      <c r="C123" s="91">
        <v>11</v>
      </c>
      <c r="E123" s="1573"/>
      <c r="F123" s="484"/>
      <c r="G123" s="98" t="s">
        <v>271</v>
      </c>
      <c r="H123" s="363">
        <v>0</v>
      </c>
      <c r="I123" s="363">
        <v>0</v>
      </c>
      <c r="J123" s="281">
        <f t="shared" si="5"/>
        <v>0</v>
      </c>
    </row>
    <row r="124" spans="1:13" ht="12" customHeight="1">
      <c r="E124" s="1573"/>
      <c r="F124" s="484" t="s">
        <v>46</v>
      </c>
      <c r="G124" s="144"/>
      <c r="H124" s="539">
        <f>SUM(H125)</f>
        <v>0</v>
      </c>
      <c r="I124" s="539">
        <f>SUM(I125)</f>
        <v>0</v>
      </c>
      <c r="J124" s="565">
        <f t="shared" si="5"/>
        <v>0</v>
      </c>
    </row>
    <row r="125" spans="1:13" ht="12" customHeight="1">
      <c r="A125" s="91">
        <v>8</v>
      </c>
      <c r="B125" s="91">
        <v>4</v>
      </c>
      <c r="C125" s="91">
        <v>11</v>
      </c>
      <c r="E125" s="1573"/>
      <c r="F125" s="479"/>
      <c r="G125" s="98" t="s">
        <v>185</v>
      </c>
      <c r="H125" s="363">
        <v>0</v>
      </c>
      <c r="I125" s="363">
        <v>0</v>
      </c>
      <c r="J125" s="281">
        <f t="shared" si="5"/>
        <v>0</v>
      </c>
    </row>
    <row r="126" spans="1:13" ht="12.75" customHeight="1">
      <c r="E126" s="1570">
        <v>1624</v>
      </c>
      <c r="F126" s="138" t="s">
        <v>56</v>
      </c>
      <c r="G126" s="145"/>
      <c r="H126" s="543">
        <f>SUM(H127+H129)</f>
        <v>1</v>
      </c>
      <c r="I126" s="543">
        <f>SUM(I127+I129)</f>
        <v>0</v>
      </c>
      <c r="J126" s="543">
        <f>SUM(H126:I126)</f>
        <v>1</v>
      </c>
      <c r="K126" s="366"/>
      <c r="M126" s="1"/>
    </row>
    <row r="127" spans="1:13" ht="12" customHeight="1">
      <c r="E127" s="1573"/>
      <c r="F127" s="487" t="s">
        <v>41</v>
      </c>
      <c r="G127" s="13"/>
      <c r="H127" s="539">
        <f>SUM(H128)</f>
        <v>1</v>
      </c>
      <c r="I127" s="539">
        <f>SUM(I128)</f>
        <v>0</v>
      </c>
      <c r="J127" s="565">
        <f>H127+I127</f>
        <v>1</v>
      </c>
      <c r="M127" s="1"/>
    </row>
    <row r="128" spans="1:13" ht="12" customHeight="1">
      <c r="A128" s="91">
        <v>9</v>
      </c>
      <c r="B128" s="91">
        <v>4</v>
      </c>
      <c r="C128" s="91">
        <v>8</v>
      </c>
      <c r="E128" s="1573"/>
      <c r="F128" s="479"/>
      <c r="G128" s="98" t="s">
        <v>184</v>
      </c>
      <c r="H128" s="363">
        <v>1</v>
      </c>
      <c r="I128" s="363">
        <v>0</v>
      </c>
      <c r="J128" s="281">
        <f>H128+I128</f>
        <v>1</v>
      </c>
      <c r="M128" s="1"/>
    </row>
    <row r="129" spans="1:13" ht="12" customHeight="1">
      <c r="E129" s="1573"/>
      <c r="F129" s="484" t="s">
        <v>62</v>
      </c>
      <c r="G129" s="98"/>
      <c r="H129" s="539">
        <f>SUM(H130)</f>
        <v>0</v>
      </c>
      <c r="I129" s="539">
        <f>SUM(I130)</f>
        <v>0</v>
      </c>
      <c r="J129" s="565">
        <f>H129+I129</f>
        <v>0</v>
      </c>
      <c r="M129" s="1"/>
    </row>
    <row r="130" spans="1:13" ht="12" customHeight="1">
      <c r="A130" s="91">
        <v>9</v>
      </c>
      <c r="B130" s="91">
        <v>5</v>
      </c>
      <c r="C130" s="91">
        <v>11</v>
      </c>
      <c r="E130" s="1571"/>
      <c r="F130" s="495"/>
      <c r="G130" s="163" t="s">
        <v>183</v>
      </c>
      <c r="H130" s="536">
        <v>0</v>
      </c>
      <c r="I130" s="536">
        <v>0</v>
      </c>
      <c r="J130" s="278">
        <f>H130+I130</f>
        <v>0</v>
      </c>
      <c r="M130" s="1"/>
    </row>
    <row r="131" spans="1:13">
      <c r="E131" s="564"/>
      <c r="F131" s="1579" t="s">
        <v>6</v>
      </c>
      <c r="G131" s="1580"/>
      <c r="H131" s="534">
        <f>SUM(H8+H30+H61+H75+H80+H97+H108+H115+H126)</f>
        <v>217</v>
      </c>
      <c r="I131" s="534">
        <f>SUM(I8+I30+I61+I75+I80+I97+I108+I115+I126)</f>
        <v>313</v>
      </c>
      <c r="J131" s="533">
        <f>SUM(J8+J30+J61+J75+J80+J97+J108+J115+J126)</f>
        <v>530</v>
      </c>
    </row>
    <row r="132" spans="1:13" ht="10.5" customHeight="1">
      <c r="E132" s="507"/>
      <c r="F132" s="1591" t="s">
        <v>570</v>
      </c>
      <c r="G132" s="1591"/>
      <c r="H132" s="1591"/>
      <c r="I132" s="1591"/>
      <c r="J132" s="1591"/>
    </row>
    <row r="133" spans="1:13" ht="10.5" customHeight="1">
      <c r="E133" s="507"/>
      <c r="F133" s="1706"/>
      <c r="G133" s="1706"/>
      <c r="H133" s="1706"/>
      <c r="I133" s="1706"/>
      <c r="J133" s="1706"/>
    </row>
    <row r="134" spans="1:13" ht="9" customHeight="1"/>
    <row r="135" spans="1:13" ht="15.75" customHeight="1">
      <c r="E135" s="507"/>
      <c r="G135" s="98"/>
    </row>
    <row r="136" spans="1:13" ht="9" customHeight="1">
      <c r="E136" s="507"/>
    </row>
    <row r="137" spans="1:13" ht="12.75" customHeight="1"/>
    <row r="138" spans="1:13" ht="9" customHeight="1">
      <c r="E138" s="507"/>
    </row>
    <row r="139" spans="1:13" ht="9" customHeight="1">
      <c r="E139" s="507"/>
    </row>
    <row r="140" spans="1:13" ht="9" customHeight="1"/>
    <row r="141" spans="1:13" ht="9" customHeight="1"/>
    <row r="142" spans="1:13" ht="9" customHeight="1"/>
    <row r="143" spans="1:13" ht="9" customHeight="1"/>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7" ht="9" customHeight="1"/>
    <row r="210" spans="6:7" ht="9" customHeight="1"/>
    <row r="211" spans="6:7" ht="9" customHeight="1"/>
    <row r="212" spans="6:7" ht="9" customHeight="1"/>
    <row r="213" spans="6:7" ht="9" customHeight="1"/>
    <row r="214" spans="6:7" ht="9" customHeight="1"/>
    <row r="215" spans="6:7" ht="9" customHeight="1"/>
    <row r="216" spans="6:7" ht="9" customHeight="1"/>
    <row r="217" spans="6:7" ht="9" customHeight="1"/>
    <row r="218" spans="6:7" ht="9" customHeight="1"/>
    <row r="219" spans="6:7" ht="9" customHeight="1"/>
    <row r="220" spans="6:7" ht="9" customHeight="1"/>
    <row r="221" spans="6:7" ht="9" customHeight="1"/>
    <row r="222" spans="6:7" ht="9" customHeight="1"/>
    <row r="223" spans="6:7" ht="9" customHeight="1"/>
    <row r="224" spans="6:7" ht="9" customHeight="1">
      <c r="F224" s="98"/>
      <c r="G224" s="98"/>
    </row>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sheetData>
  <mergeCells count="19">
    <mergeCell ref="L2:Z2"/>
    <mergeCell ref="E30:E60"/>
    <mergeCell ref="E72:E74"/>
    <mergeCell ref="E61:E68"/>
    <mergeCell ref="E3:J3"/>
    <mergeCell ref="E2:J2"/>
    <mergeCell ref="E5:E7"/>
    <mergeCell ref="E8:E29"/>
    <mergeCell ref="H6:I6"/>
    <mergeCell ref="H73:I73"/>
    <mergeCell ref="E115:E125"/>
    <mergeCell ref="E75:E79"/>
    <mergeCell ref="E80:E96"/>
    <mergeCell ref="F132:J132"/>
    <mergeCell ref="F133:J133"/>
    <mergeCell ref="F131:G131"/>
    <mergeCell ref="E97:E107"/>
    <mergeCell ref="E108:E114"/>
    <mergeCell ref="E126:E130"/>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69"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A7507-5783-4354-9C32-F45557566F67}">
  <dimension ref="A1:AC489"/>
  <sheetViews>
    <sheetView view="pageBreakPreview" topLeftCell="D1" zoomScaleNormal="115" zoomScaleSheetLayoutView="100" workbookViewId="0">
      <selection activeCell="E2" sqref="E2:J2"/>
    </sheetView>
  </sheetViews>
  <sheetFormatPr baseColWidth="10" defaultRowHeight="12.75"/>
  <cols>
    <col min="1" max="2" width="1.85546875" style="91" hidden="1" customWidth="1"/>
    <col min="3" max="3" width="2.140625" style="91" hidden="1" customWidth="1"/>
    <col min="4" max="4" width="3" style="91" customWidth="1"/>
    <col min="5" max="5" width="7.5703125" style="62" customWidth="1"/>
    <col min="6" max="6" width="1.5703125" style="62" customWidth="1"/>
    <col min="7" max="7" width="67.7109375" style="62" customWidth="1"/>
    <col min="8" max="10" width="7.28515625" style="262" customWidth="1"/>
    <col min="11" max="11" width="4.7109375" style="62" customWidth="1"/>
    <col min="12" max="12" width="7" style="62" customWidth="1"/>
    <col min="13" max="13" width="9"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316"/>
      <c r="I1" s="316"/>
      <c r="J1" s="316"/>
    </row>
    <row r="2" spans="1:29" ht="12.75" customHeight="1">
      <c r="E2" s="1602" t="s">
        <v>584</v>
      </c>
      <c r="F2" s="1552"/>
      <c r="G2" s="1552"/>
      <c r="H2" s="1552"/>
      <c r="I2" s="1552"/>
      <c r="J2" s="1552"/>
      <c r="L2" s="1552"/>
      <c r="M2" s="1552"/>
      <c r="N2" s="1552"/>
      <c r="O2" s="1552"/>
      <c r="P2" s="1552"/>
      <c r="Q2" s="1552"/>
      <c r="R2" s="1552"/>
      <c r="S2" s="1552"/>
      <c r="T2" s="1552"/>
      <c r="U2" s="1552"/>
      <c r="V2" s="1552"/>
      <c r="W2" s="1552"/>
      <c r="X2" s="1552"/>
      <c r="Y2" s="1552"/>
      <c r="Z2" s="1552"/>
    </row>
    <row r="3" spans="1:29" ht="12.75" customHeight="1">
      <c r="B3" s="313"/>
      <c r="C3" s="313"/>
      <c r="D3" s="313"/>
      <c r="E3" s="1552">
        <v>2016</v>
      </c>
      <c r="F3" s="1552"/>
      <c r="G3" s="1552"/>
      <c r="H3" s="1552"/>
      <c r="I3" s="1552"/>
      <c r="J3" s="1552"/>
      <c r="K3" s="107"/>
      <c r="L3" s="106"/>
      <c r="AB3" s="105"/>
      <c r="AC3" s="105"/>
    </row>
    <row r="4" spans="1:29" ht="3" customHeight="1">
      <c r="F4" s="163"/>
      <c r="G4" s="163"/>
      <c r="H4" s="316"/>
      <c r="I4" s="316"/>
      <c r="L4" s="98"/>
    </row>
    <row r="5" spans="1:29" ht="8.25" customHeight="1">
      <c r="E5" s="1597" t="s">
        <v>32</v>
      </c>
      <c r="F5" s="310"/>
      <c r="G5" s="580"/>
      <c r="H5" s="307"/>
      <c r="I5" s="571"/>
      <c r="J5" s="570"/>
      <c r="L5" s="98"/>
    </row>
    <row r="6" spans="1:29" ht="12" customHeight="1">
      <c r="A6" s="91" t="s">
        <v>33</v>
      </c>
      <c r="B6" s="91" t="s">
        <v>1</v>
      </c>
      <c r="C6" s="91" t="s">
        <v>34</v>
      </c>
      <c r="E6" s="1598"/>
      <c r="F6" s="171" t="s">
        <v>230</v>
      </c>
      <c r="G6" s="170"/>
      <c r="H6" s="1600" t="s">
        <v>579</v>
      </c>
      <c r="I6" s="1600"/>
      <c r="J6" s="884"/>
    </row>
    <row r="7" spans="1:29">
      <c r="E7" s="1599"/>
      <c r="F7" s="163"/>
      <c r="G7" s="162"/>
      <c r="H7" s="883" t="s">
        <v>29</v>
      </c>
      <c r="I7" s="883" t="s">
        <v>30</v>
      </c>
      <c r="J7" s="882" t="s">
        <v>6</v>
      </c>
    </row>
    <row r="8" spans="1:29" ht="12" customHeight="1">
      <c r="E8" s="1581">
        <v>1401</v>
      </c>
      <c r="F8" s="391" t="s">
        <v>12</v>
      </c>
      <c r="G8" s="171"/>
      <c r="H8" s="579">
        <f>SUM(H9,H12,H15,H18,H25,H28)</f>
        <v>2</v>
      </c>
      <c r="I8" s="579">
        <f>SUM(I9,I12,I15,I18,I25,I28)</f>
        <v>2</v>
      </c>
      <c r="J8" s="578">
        <f>SUM(H8:I8)</f>
        <v>4</v>
      </c>
      <c r="M8" s="1"/>
    </row>
    <row r="9" spans="1:29" ht="12.75" customHeight="1">
      <c r="E9" s="1578"/>
      <c r="F9" s="513" t="s">
        <v>13</v>
      </c>
      <c r="G9" s="310"/>
      <c r="H9" s="577">
        <f>SUM(H10:H11)</f>
        <v>0</v>
      </c>
      <c r="I9" s="577">
        <v>0</v>
      </c>
      <c r="J9" s="576">
        <v>0</v>
      </c>
    </row>
    <row r="10" spans="1:29" ht="12" customHeight="1">
      <c r="A10" s="91">
        <v>1</v>
      </c>
      <c r="B10" s="91">
        <v>1</v>
      </c>
      <c r="C10" s="91">
        <v>11</v>
      </c>
      <c r="E10" s="1578"/>
      <c r="F10" s="484"/>
      <c r="G10" s="98" t="s">
        <v>252</v>
      </c>
      <c r="H10" s="279">
        <v>0</v>
      </c>
      <c r="I10" s="279">
        <v>0</v>
      </c>
      <c r="J10" s="281">
        <v>0</v>
      </c>
    </row>
    <row r="11" spans="1:29" ht="12" customHeight="1">
      <c r="A11" s="91">
        <v>1</v>
      </c>
      <c r="B11" s="91">
        <v>1</v>
      </c>
      <c r="C11" s="91">
        <v>7</v>
      </c>
      <c r="E11" s="1578"/>
      <c r="F11" s="479"/>
      <c r="G11" s="13" t="s">
        <v>318</v>
      </c>
      <c r="H11" s="363">
        <v>0</v>
      </c>
      <c r="I11" s="363">
        <v>0</v>
      </c>
      <c r="J11" s="281">
        <f t="shared" ref="J11:J42" si="0">SUM(H11:I11)</f>
        <v>0</v>
      </c>
      <c r="M11" s="1"/>
    </row>
    <row r="12" spans="1:29" ht="12" customHeight="1">
      <c r="E12" s="1578"/>
      <c r="F12" s="484" t="s">
        <v>14</v>
      </c>
      <c r="G12" s="98"/>
      <c r="H12" s="539">
        <f>SUM(H13:H14)</f>
        <v>0</v>
      </c>
      <c r="I12" s="539">
        <v>0</v>
      </c>
      <c r="J12" s="575">
        <f t="shared" si="0"/>
        <v>0</v>
      </c>
    </row>
    <row r="13" spans="1:29" ht="12" customHeight="1">
      <c r="A13" s="91">
        <v>1</v>
      </c>
      <c r="B13" s="91">
        <v>1</v>
      </c>
      <c r="C13" s="91">
        <v>5</v>
      </c>
      <c r="E13" s="1578"/>
      <c r="F13" s="479"/>
      <c r="G13" s="98" t="s">
        <v>259</v>
      </c>
      <c r="H13" s="363">
        <v>0</v>
      </c>
      <c r="I13" s="363">
        <v>0</v>
      </c>
      <c r="J13" s="281">
        <f t="shared" si="0"/>
        <v>0</v>
      </c>
    </row>
    <row r="14" spans="1:29" ht="12" customHeight="1">
      <c r="A14" s="91">
        <v>1</v>
      </c>
      <c r="B14" s="91">
        <v>1</v>
      </c>
      <c r="C14" s="91">
        <v>5</v>
      </c>
      <c r="E14" s="1578"/>
      <c r="F14" s="479"/>
      <c r="G14" s="98" t="s">
        <v>258</v>
      </c>
      <c r="H14" s="363">
        <v>0</v>
      </c>
      <c r="I14" s="363">
        <v>0</v>
      </c>
      <c r="J14" s="281">
        <f t="shared" si="0"/>
        <v>0</v>
      </c>
    </row>
    <row r="15" spans="1:29" ht="12" customHeight="1">
      <c r="E15" s="1578"/>
      <c r="F15" s="484" t="s">
        <v>15</v>
      </c>
      <c r="G15" s="98"/>
      <c r="H15" s="539">
        <f>SUM(H16:H17)</f>
        <v>1</v>
      </c>
      <c r="I15" s="539">
        <f>SUM(I16:I17)</f>
        <v>0</v>
      </c>
      <c r="J15" s="575">
        <f t="shared" si="0"/>
        <v>1</v>
      </c>
    </row>
    <row r="16" spans="1:29" ht="12" customHeight="1">
      <c r="A16" s="91">
        <v>1</v>
      </c>
      <c r="B16" s="91">
        <v>1</v>
      </c>
      <c r="C16" s="91">
        <v>12</v>
      </c>
      <c r="E16" s="1578"/>
      <c r="F16" s="484"/>
      <c r="G16" s="98" t="s">
        <v>315</v>
      </c>
      <c r="H16" s="363">
        <v>0</v>
      </c>
      <c r="I16" s="363">
        <v>0</v>
      </c>
      <c r="J16" s="281">
        <f t="shared" si="0"/>
        <v>0</v>
      </c>
    </row>
    <row r="17" spans="1:13" ht="12" customHeight="1">
      <c r="A17" s="91">
        <v>1</v>
      </c>
      <c r="B17" s="91">
        <v>1</v>
      </c>
      <c r="C17" s="91">
        <v>12</v>
      </c>
      <c r="E17" s="1578"/>
      <c r="F17" s="479"/>
      <c r="G17" s="98" t="s">
        <v>256</v>
      </c>
      <c r="H17" s="363">
        <v>1</v>
      </c>
      <c r="I17" s="363">
        <v>0</v>
      </c>
      <c r="J17" s="281">
        <f t="shared" si="0"/>
        <v>1</v>
      </c>
    </row>
    <row r="18" spans="1:13" ht="12" customHeight="1">
      <c r="E18" s="1578"/>
      <c r="F18" s="512" t="s">
        <v>36</v>
      </c>
      <c r="G18" s="156"/>
      <c r="H18" s="539">
        <f>SUM(H19:H24)</f>
        <v>1</v>
      </c>
      <c r="I18" s="539">
        <f>SUM(I19:I24)</f>
        <v>2</v>
      </c>
      <c r="J18" s="575">
        <f t="shared" si="0"/>
        <v>3</v>
      </c>
    </row>
    <row r="19" spans="1:13" ht="12" customHeight="1">
      <c r="A19" s="91">
        <v>1</v>
      </c>
      <c r="B19" s="91">
        <v>1</v>
      </c>
      <c r="C19" s="91">
        <v>2</v>
      </c>
      <c r="E19" s="1578"/>
      <c r="F19" s="479"/>
      <c r="G19" s="98" t="s">
        <v>250</v>
      </c>
      <c r="H19" s="363">
        <v>0</v>
      </c>
      <c r="I19" s="363">
        <v>0</v>
      </c>
      <c r="J19" s="281">
        <f t="shared" si="0"/>
        <v>0</v>
      </c>
    </row>
    <row r="20" spans="1:13" ht="12" customHeight="1">
      <c r="A20" s="91">
        <v>1</v>
      </c>
      <c r="B20" s="91">
        <v>1</v>
      </c>
      <c r="C20" s="91">
        <v>2</v>
      </c>
      <c r="E20" s="1578"/>
      <c r="F20" s="479"/>
      <c r="G20" s="98" t="s">
        <v>255</v>
      </c>
      <c r="H20" s="363">
        <v>0</v>
      </c>
      <c r="I20" s="363">
        <v>0</v>
      </c>
      <c r="J20" s="281">
        <f t="shared" si="0"/>
        <v>0</v>
      </c>
    </row>
    <row r="21" spans="1:13" ht="12" customHeight="1">
      <c r="A21" s="91">
        <v>1</v>
      </c>
      <c r="B21" s="91">
        <v>1</v>
      </c>
      <c r="C21" s="91">
        <v>2</v>
      </c>
      <c r="E21" s="1578"/>
      <c r="F21" s="479"/>
      <c r="G21" s="98" t="s">
        <v>265</v>
      </c>
      <c r="H21" s="363">
        <v>0</v>
      </c>
      <c r="I21" s="363">
        <v>1</v>
      </c>
      <c r="J21" s="281">
        <f t="shared" si="0"/>
        <v>1</v>
      </c>
    </row>
    <row r="22" spans="1:13" ht="12" customHeight="1">
      <c r="A22" s="91">
        <v>1</v>
      </c>
      <c r="B22" s="91">
        <v>1</v>
      </c>
      <c r="C22" s="91">
        <v>2</v>
      </c>
      <c r="E22" s="1578"/>
      <c r="F22" s="479"/>
      <c r="G22" s="98" t="s">
        <v>253</v>
      </c>
      <c r="H22" s="363">
        <v>0</v>
      </c>
      <c r="I22" s="363">
        <v>1</v>
      </c>
      <c r="J22" s="281">
        <f t="shared" si="0"/>
        <v>1</v>
      </c>
    </row>
    <row r="23" spans="1:13" ht="12" customHeight="1">
      <c r="A23" s="91">
        <v>1</v>
      </c>
      <c r="B23" s="91">
        <v>1</v>
      </c>
      <c r="C23" s="91">
        <v>2</v>
      </c>
      <c r="E23" s="1578"/>
      <c r="F23" s="479"/>
      <c r="G23" s="98" t="s">
        <v>252</v>
      </c>
      <c r="H23" s="363">
        <v>1</v>
      </c>
      <c r="I23" s="363">
        <v>0</v>
      </c>
      <c r="J23" s="281">
        <f t="shared" si="0"/>
        <v>1</v>
      </c>
    </row>
    <row r="24" spans="1:13" ht="12" customHeight="1">
      <c r="A24" s="91">
        <v>1</v>
      </c>
      <c r="B24" s="91">
        <v>1</v>
      </c>
      <c r="C24" s="91">
        <v>2</v>
      </c>
      <c r="E24" s="1578"/>
      <c r="F24" s="479"/>
      <c r="G24" s="13" t="s">
        <v>251</v>
      </c>
      <c r="H24" s="363">
        <v>0</v>
      </c>
      <c r="I24" s="363">
        <v>0</v>
      </c>
      <c r="J24" s="281">
        <f t="shared" si="0"/>
        <v>0</v>
      </c>
    </row>
    <row r="25" spans="1:13" ht="12" customHeight="1">
      <c r="E25" s="1578"/>
      <c r="F25" s="512" t="s">
        <v>37</v>
      </c>
      <c r="G25" s="98"/>
      <c r="H25" s="539">
        <f>SUM(H26:H27)</f>
        <v>0</v>
      </c>
      <c r="I25" s="539">
        <f>SUM(I26:I27)</f>
        <v>0</v>
      </c>
      <c r="J25" s="575">
        <f t="shared" si="0"/>
        <v>0</v>
      </c>
    </row>
    <row r="26" spans="1:13" ht="12" customHeight="1">
      <c r="A26" s="91">
        <v>1</v>
      </c>
      <c r="B26" s="91">
        <v>1</v>
      </c>
      <c r="C26" s="91">
        <v>4</v>
      </c>
      <c r="E26" s="1578"/>
      <c r="F26" s="479"/>
      <c r="G26" s="98" t="s">
        <v>250</v>
      </c>
      <c r="H26" s="363">
        <v>0</v>
      </c>
      <c r="I26" s="363">
        <v>0</v>
      </c>
      <c r="J26" s="281">
        <f t="shared" si="0"/>
        <v>0</v>
      </c>
    </row>
    <row r="27" spans="1:13" ht="12" customHeight="1">
      <c r="A27" s="91">
        <v>1</v>
      </c>
      <c r="B27" s="91">
        <v>1</v>
      </c>
      <c r="C27" s="91">
        <v>4</v>
      </c>
      <c r="E27" s="1578"/>
      <c r="F27" s="479"/>
      <c r="G27" s="98" t="s">
        <v>252</v>
      </c>
      <c r="H27" s="363">
        <v>0</v>
      </c>
      <c r="I27" s="363">
        <v>0</v>
      </c>
      <c r="J27" s="281">
        <f t="shared" si="0"/>
        <v>0</v>
      </c>
    </row>
    <row r="28" spans="1:13" ht="12" customHeight="1">
      <c r="E28" s="1578"/>
      <c r="F28" s="484" t="s">
        <v>72</v>
      </c>
      <c r="G28" s="98"/>
      <c r="H28" s="539">
        <f>SUM(H29)</f>
        <v>0</v>
      </c>
      <c r="I28" s="539">
        <f>SUM(I29)</f>
        <v>0</v>
      </c>
      <c r="J28" s="575">
        <f t="shared" si="0"/>
        <v>0</v>
      </c>
    </row>
    <row r="29" spans="1:13" ht="12" customHeight="1">
      <c r="A29" s="91">
        <v>1</v>
      </c>
      <c r="B29" s="91">
        <v>1</v>
      </c>
      <c r="C29" s="91">
        <v>1</v>
      </c>
      <c r="E29" s="1578"/>
      <c r="F29" s="495"/>
      <c r="G29" s="163" t="s">
        <v>248</v>
      </c>
      <c r="H29" s="536">
        <v>0</v>
      </c>
      <c r="I29" s="536">
        <v>0</v>
      </c>
      <c r="J29" s="278">
        <f t="shared" si="0"/>
        <v>0</v>
      </c>
    </row>
    <row r="30" spans="1:13" ht="12.75" customHeight="1">
      <c r="E30" s="1581">
        <v>1402</v>
      </c>
      <c r="F30" s="139" t="s">
        <v>16</v>
      </c>
      <c r="G30" s="145"/>
      <c r="H30" s="543">
        <f>SUM(H31,H37,H40,H45,H48,H52,H55,H59)</f>
        <v>12</v>
      </c>
      <c r="I30" s="543">
        <f>SUM(I31,I37,I40,I45,I48,I52,I55,I59)</f>
        <v>9</v>
      </c>
      <c r="J30" s="574">
        <f t="shared" si="0"/>
        <v>21</v>
      </c>
      <c r="M30" s="1"/>
    </row>
    <row r="31" spans="1:13" ht="12" customHeight="1">
      <c r="E31" s="1582"/>
      <c r="F31" s="484" t="s">
        <v>96</v>
      </c>
      <c r="G31" s="98"/>
      <c r="H31" s="539">
        <f>SUM(H32:H36)</f>
        <v>0</v>
      </c>
      <c r="I31" s="539">
        <f>SUM(I32:I36)</f>
        <v>1</v>
      </c>
      <c r="J31" s="565">
        <f t="shared" si="0"/>
        <v>1</v>
      </c>
    </row>
    <row r="32" spans="1:13" ht="12" customHeight="1">
      <c r="A32" s="91">
        <v>2</v>
      </c>
      <c r="B32" s="91">
        <v>4</v>
      </c>
      <c r="C32" s="91">
        <v>11</v>
      </c>
      <c r="E32" s="1582"/>
      <c r="F32" s="479"/>
      <c r="G32" s="98" t="s">
        <v>240</v>
      </c>
      <c r="H32" s="363">
        <v>0</v>
      </c>
      <c r="I32" s="363">
        <v>1</v>
      </c>
      <c r="J32" s="281">
        <f t="shared" si="0"/>
        <v>1</v>
      </c>
      <c r="M32" s="1"/>
    </row>
    <row r="33" spans="1:13" ht="12" customHeight="1">
      <c r="A33" s="91">
        <v>2</v>
      </c>
      <c r="B33" s="91">
        <v>4</v>
      </c>
      <c r="C33" s="91">
        <v>11</v>
      </c>
      <c r="E33" s="1582"/>
      <c r="F33" s="479"/>
      <c r="G33" s="98" t="s">
        <v>239</v>
      </c>
      <c r="H33" s="363">
        <v>0</v>
      </c>
      <c r="I33" s="363">
        <v>0</v>
      </c>
      <c r="J33" s="281">
        <f t="shared" si="0"/>
        <v>0</v>
      </c>
    </row>
    <row r="34" spans="1:13" ht="12" customHeight="1">
      <c r="A34" s="91">
        <v>2</v>
      </c>
      <c r="B34" s="91">
        <v>4</v>
      </c>
      <c r="C34" s="91">
        <v>11</v>
      </c>
      <c r="E34" s="1582"/>
      <c r="F34" s="479"/>
      <c r="G34" s="98" t="s">
        <v>247</v>
      </c>
      <c r="H34" s="363">
        <v>0</v>
      </c>
      <c r="I34" s="363">
        <v>0</v>
      </c>
      <c r="J34" s="281">
        <f t="shared" si="0"/>
        <v>0</v>
      </c>
    </row>
    <row r="35" spans="1:13" ht="12" customHeight="1">
      <c r="A35" s="91">
        <v>2</v>
      </c>
      <c r="B35" s="91">
        <v>6</v>
      </c>
      <c r="C35" s="91">
        <v>11</v>
      </c>
      <c r="E35" s="1582"/>
      <c r="F35" s="479"/>
      <c r="G35" s="98" t="s">
        <v>580</v>
      </c>
      <c r="H35" s="363">
        <v>0</v>
      </c>
      <c r="I35" s="363">
        <v>0</v>
      </c>
      <c r="J35" s="281">
        <f t="shared" si="0"/>
        <v>0</v>
      </c>
    </row>
    <row r="36" spans="1:13" ht="12" customHeight="1">
      <c r="A36" s="91">
        <v>2</v>
      </c>
      <c r="B36" s="91">
        <v>6</v>
      </c>
      <c r="C36" s="91">
        <v>11</v>
      </c>
      <c r="E36" s="1582"/>
      <c r="F36" s="479"/>
      <c r="G36" s="98" t="s">
        <v>245</v>
      </c>
      <c r="H36" s="363">
        <v>0</v>
      </c>
      <c r="I36" s="363">
        <v>0</v>
      </c>
      <c r="J36" s="281">
        <f t="shared" si="0"/>
        <v>0</v>
      </c>
    </row>
    <row r="37" spans="1:13" ht="12" customHeight="1">
      <c r="E37" s="1582"/>
      <c r="F37" s="484" t="s">
        <v>116</v>
      </c>
      <c r="G37" s="98"/>
      <c r="H37" s="539">
        <f>SUM(H38:H39)</f>
        <v>1</v>
      </c>
      <c r="I37" s="539">
        <f>SUM(I38:I39)</f>
        <v>0</v>
      </c>
      <c r="J37" s="565">
        <f t="shared" si="0"/>
        <v>1</v>
      </c>
    </row>
    <row r="38" spans="1:13" ht="12" customHeight="1">
      <c r="A38" s="91">
        <v>2</v>
      </c>
      <c r="B38" s="91">
        <v>4</v>
      </c>
      <c r="C38" s="91">
        <v>10</v>
      </c>
      <c r="E38" s="1582"/>
      <c r="F38" s="479"/>
      <c r="G38" s="98" t="s">
        <v>239</v>
      </c>
      <c r="H38" s="363">
        <v>1</v>
      </c>
      <c r="I38" s="363">
        <v>0</v>
      </c>
      <c r="J38" s="281">
        <f t="shared" si="0"/>
        <v>1</v>
      </c>
      <c r="M38" s="573"/>
    </row>
    <row r="39" spans="1:13" ht="12" customHeight="1">
      <c r="A39" s="91">
        <v>2</v>
      </c>
      <c r="B39" s="91">
        <v>6</v>
      </c>
      <c r="C39" s="91">
        <v>10</v>
      </c>
      <c r="E39" s="1582"/>
      <c r="F39" s="479"/>
      <c r="G39" s="98" t="s">
        <v>245</v>
      </c>
      <c r="H39" s="363">
        <v>0</v>
      </c>
      <c r="I39" s="363">
        <v>0</v>
      </c>
      <c r="J39" s="281">
        <f t="shared" si="0"/>
        <v>0</v>
      </c>
    </row>
    <row r="40" spans="1:13" ht="12" customHeight="1">
      <c r="E40" s="1582"/>
      <c r="F40" s="484" t="s">
        <v>70</v>
      </c>
      <c r="G40" s="98"/>
      <c r="H40" s="539">
        <f>SUM(H41:H44)</f>
        <v>0</v>
      </c>
      <c r="I40" s="539">
        <v>0</v>
      </c>
      <c r="J40" s="565">
        <f t="shared" si="0"/>
        <v>0</v>
      </c>
    </row>
    <row r="41" spans="1:13" ht="12" customHeight="1">
      <c r="A41" s="91">
        <v>2</v>
      </c>
      <c r="B41" s="91">
        <v>4</v>
      </c>
      <c r="C41" s="91">
        <v>10</v>
      </c>
      <c r="E41" s="1582"/>
      <c r="F41" s="479"/>
      <c r="G41" s="98" t="s">
        <v>240</v>
      </c>
      <c r="H41" s="363">
        <v>0</v>
      </c>
      <c r="I41" s="363">
        <v>0</v>
      </c>
      <c r="J41" s="281">
        <f t="shared" si="0"/>
        <v>0</v>
      </c>
    </row>
    <row r="42" spans="1:13" ht="12" customHeight="1">
      <c r="A42" s="91">
        <v>2</v>
      </c>
      <c r="B42" s="91">
        <v>4</v>
      </c>
      <c r="C42" s="91">
        <v>10</v>
      </c>
      <c r="E42" s="1582"/>
      <c r="F42" s="479"/>
      <c r="G42" s="98" t="s">
        <v>244</v>
      </c>
      <c r="H42" s="363">
        <v>0</v>
      </c>
      <c r="I42" s="363">
        <v>0</v>
      </c>
      <c r="J42" s="281">
        <f t="shared" si="0"/>
        <v>0</v>
      </c>
    </row>
    <row r="43" spans="1:13" ht="12" customHeight="1">
      <c r="A43" s="91">
        <v>2</v>
      </c>
      <c r="B43" s="91">
        <v>4</v>
      </c>
      <c r="C43" s="91">
        <v>10</v>
      </c>
      <c r="E43" s="1582"/>
      <c r="F43" s="479"/>
      <c r="G43" s="98" t="s">
        <v>243</v>
      </c>
      <c r="H43" s="363">
        <v>0</v>
      </c>
      <c r="I43" s="363">
        <v>0</v>
      </c>
      <c r="J43" s="281">
        <f t="shared" ref="J43:J68" si="1">SUM(H43:I43)</f>
        <v>0</v>
      </c>
    </row>
    <row r="44" spans="1:13" ht="12" customHeight="1">
      <c r="A44" s="91">
        <v>2</v>
      </c>
      <c r="B44" s="91">
        <v>4</v>
      </c>
      <c r="C44" s="91">
        <v>10</v>
      </c>
      <c r="E44" s="1582"/>
      <c r="F44" s="479"/>
      <c r="G44" s="98" t="s">
        <v>238</v>
      </c>
      <c r="H44" s="363">
        <v>0</v>
      </c>
      <c r="I44" s="363">
        <v>1</v>
      </c>
      <c r="J44" s="281">
        <f t="shared" si="1"/>
        <v>1</v>
      </c>
    </row>
    <row r="45" spans="1:13" ht="12" customHeight="1">
      <c r="E45" s="1582"/>
      <c r="F45" s="484" t="s">
        <v>129</v>
      </c>
      <c r="G45" s="98"/>
      <c r="H45" s="539">
        <f>SUM(H46:H47)</f>
        <v>3</v>
      </c>
      <c r="I45" s="539">
        <f>SUM(I46:I47)</f>
        <v>4</v>
      </c>
      <c r="J45" s="565">
        <f t="shared" si="1"/>
        <v>7</v>
      </c>
    </row>
    <row r="46" spans="1:13" ht="12" customHeight="1">
      <c r="A46" s="91">
        <v>2</v>
      </c>
      <c r="B46" s="91">
        <v>4</v>
      </c>
      <c r="C46" s="91">
        <v>3</v>
      </c>
      <c r="E46" s="1582"/>
      <c r="F46" s="479"/>
      <c r="G46" s="98" t="s">
        <v>240</v>
      </c>
      <c r="H46" s="363">
        <v>3</v>
      </c>
      <c r="I46" s="363">
        <v>0</v>
      </c>
      <c r="J46" s="281">
        <f t="shared" si="1"/>
        <v>3</v>
      </c>
    </row>
    <row r="47" spans="1:13" ht="12" customHeight="1">
      <c r="A47" s="91">
        <v>2</v>
      </c>
      <c r="B47" s="91">
        <v>4</v>
      </c>
      <c r="C47" s="91">
        <v>3</v>
      </c>
      <c r="E47" s="1582"/>
      <c r="F47" s="479"/>
      <c r="G47" s="98" t="s">
        <v>239</v>
      </c>
      <c r="H47" s="363">
        <v>0</v>
      </c>
      <c r="I47" s="363">
        <v>4</v>
      </c>
      <c r="J47" s="281">
        <f t="shared" si="1"/>
        <v>4</v>
      </c>
    </row>
    <row r="48" spans="1:13" ht="12" customHeight="1">
      <c r="E48" s="1582"/>
      <c r="F48" s="484" t="s">
        <v>128</v>
      </c>
      <c r="G48" s="98"/>
      <c r="H48" s="539">
        <f>SUM(H49:H51)</f>
        <v>8</v>
      </c>
      <c r="I48" s="539">
        <f>SUM(I49:I51)</f>
        <v>4</v>
      </c>
      <c r="J48" s="565">
        <f t="shared" si="1"/>
        <v>12</v>
      </c>
    </row>
    <row r="49" spans="1:13" ht="12" customHeight="1">
      <c r="A49" s="91">
        <v>2</v>
      </c>
      <c r="B49" s="91">
        <v>4</v>
      </c>
      <c r="C49" s="91">
        <v>7</v>
      </c>
      <c r="E49" s="1582"/>
      <c r="F49" s="479"/>
      <c r="G49" s="98" t="s">
        <v>240</v>
      </c>
      <c r="H49" s="363">
        <v>0</v>
      </c>
      <c r="I49" s="363">
        <v>4</v>
      </c>
      <c r="J49" s="281">
        <f t="shared" si="1"/>
        <v>4</v>
      </c>
    </row>
    <row r="50" spans="1:13" ht="12" customHeight="1">
      <c r="A50" s="91">
        <v>2</v>
      </c>
      <c r="B50" s="91">
        <v>4</v>
      </c>
      <c r="C50" s="91">
        <v>7</v>
      </c>
      <c r="E50" s="1582"/>
      <c r="F50" s="479"/>
      <c r="G50" s="98" t="s">
        <v>241</v>
      </c>
      <c r="H50" s="363">
        <v>6</v>
      </c>
      <c r="I50" s="363">
        <v>0</v>
      </c>
      <c r="J50" s="281">
        <f t="shared" si="1"/>
        <v>6</v>
      </c>
    </row>
    <row r="51" spans="1:13" ht="12" customHeight="1">
      <c r="A51" s="91">
        <v>2</v>
      </c>
      <c r="B51" s="91">
        <v>4</v>
      </c>
      <c r="C51" s="91">
        <v>7</v>
      </c>
      <c r="E51" s="1582"/>
      <c r="F51" s="479"/>
      <c r="G51" s="98" t="s">
        <v>239</v>
      </c>
      <c r="H51" s="363">
        <v>2</v>
      </c>
      <c r="I51" s="363">
        <v>0</v>
      </c>
      <c r="J51" s="281">
        <f t="shared" si="1"/>
        <v>2</v>
      </c>
    </row>
    <row r="52" spans="1:13" ht="12" customHeight="1">
      <c r="E52" s="1582"/>
      <c r="F52" s="484" t="s">
        <v>65</v>
      </c>
      <c r="G52" s="98"/>
      <c r="H52" s="539">
        <f>SUM(H53:H54)</f>
        <v>0</v>
      </c>
      <c r="I52" s="539">
        <f>SUM(I53:I54)</f>
        <v>0</v>
      </c>
      <c r="J52" s="565">
        <f t="shared" si="1"/>
        <v>0</v>
      </c>
    </row>
    <row r="53" spans="1:13" ht="12" customHeight="1">
      <c r="A53" s="91">
        <v>2</v>
      </c>
      <c r="B53" s="91">
        <v>4</v>
      </c>
      <c r="C53" s="91">
        <v>1</v>
      </c>
      <c r="E53" s="1582"/>
      <c r="F53" s="479"/>
      <c r="G53" s="98" t="s">
        <v>240</v>
      </c>
      <c r="H53" s="363">
        <v>0</v>
      </c>
      <c r="I53" s="363">
        <v>0</v>
      </c>
      <c r="J53" s="281">
        <f t="shared" si="1"/>
        <v>0</v>
      </c>
    </row>
    <row r="54" spans="1:13" ht="12" customHeight="1">
      <c r="A54" s="91">
        <v>2</v>
      </c>
      <c r="B54" s="91">
        <v>4</v>
      </c>
      <c r="C54" s="91">
        <v>1</v>
      </c>
      <c r="E54" s="1582"/>
      <c r="F54" s="479"/>
      <c r="G54" s="98" t="s">
        <v>239</v>
      </c>
      <c r="H54" s="363">
        <v>0</v>
      </c>
      <c r="I54" s="363">
        <v>0</v>
      </c>
      <c r="J54" s="281">
        <f t="shared" si="1"/>
        <v>0</v>
      </c>
    </row>
    <row r="55" spans="1:13" ht="12" customHeight="1">
      <c r="E55" s="1582"/>
      <c r="F55" s="484" t="s">
        <v>127</v>
      </c>
      <c r="G55" s="98"/>
      <c r="H55" s="539">
        <f>SUM(H56:H58)</f>
        <v>0</v>
      </c>
      <c r="I55" s="539">
        <f>SUM(I56:I58)</f>
        <v>0</v>
      </c>
      <c r="J55" s="565">
        <f t="shared" si="1"/>
        <v>0</v>
      </c>
    </row>
    <row r="56" spans="1:13" ht="12" customHeight="1">
      <c r="A56" s="91">
        <v>2</v>
      </c>
      <c r="B56" s="91">
        <v>4</v>
      </c>
      <c r="C56" s="91">
        <v>9</v>
      </c>
      <c r="E56" s="1582"/>
      <c r="F56" s="366"/>
      <c r="G56" s="98" t="s">
        <v>240</v>
      </c>
      <c r="H56" s="363">
        <v>0</v>
      </c>
      <c r="I56" s="363">
        <v>0</v>
      </c>
      <c r="J56" s="281">
        <f t="shared" si="1"/>
        <v>0</v>
      </c>
    </row>
    <row r="57" spans="1:13" ht="12" customHeight="1">
      <c r="A57" s="91">
        <v>2</v>
      </c>
      <c r="B57" s="91">
        <v>4</v>
      </c>
      <c r="C57" s="91">
        <v>9</v>
      </c>
      <c r="E57" s="1582"/>
      <c r="F57" s="366"/>
      <c r="G57" s="98" t="s">
        <v>239</v>
      </c>
      <c r="H57" s="363">
        <v>0</v>
      </c>
      <c r="I57" s="363">
        <v>0</v>
      </c>
      <c r="J57" s="281">
        <f t="shared" si="1"/>
        <v>0</v>
      </c>
    </row>
    <row r="58" spans="1:13" ht="12" customHeight="1">
      <c r="A58" s="91">
        <v>2</v>
      </c>
      <c r="B58" s="91">
        <v>4</v>
      </c>
      <c r="C58" s="91">
        <v>9</v>
      </c>
      <c r="E58" s="1582"/>
      <c r="F58" s="366"/>
      <c r="G58" s="98" t="s">
        <v>238</v>
      </c>
      <c r="H58" s="363">
        <v>0</v>
      </c>
      <c r="I58" s="363">
        <v>0</v>
      </c>
      <c r="J58" s="281">
        <f t="shared" si="1"/>
        <v>0</v>
      </c>
    </row>
    <row r="59" spans="1:13" ht="12" customHeight="1">
      <c r="E59" s="1582"/>
      <c r="F59" s="484" t="s">
        <v>38</v>
      </c>
      <c r="G59" s="144"/>
      <c r="H59" s="539">
        <f>SUM(H60)</f>
        <v>0</v>
      </c>
      <c r="I59" s="539">
        <f>SUM(I60)</f>
        <v>0</v>
      </c>
      <c r="J59" s="565">
        <f t="shared" si="1"/>
        <v>0</v>
      </c>
    </row>
    <row r="60" spans="1:13" ht="12" customHeight="1">
      <c r="A60" s="91">
        <v>2</v>
      </c>
      <c r="B60" s="91">
        <v>4</v>
      </c>
      <c r="C60" s="91">
        <v>11</v>
      </c>
      <c r="E60" s="1583"/>
      <c r="F60" s="479"/>
      <c r="G60" s="98" t="s">
        <v>237</v>
      </c>
      <c r="H60" s="363">
        <v>0</v>
      </c>
      <c r="I60" s="363">
        <v>0</v>
      </c>
      <c r="J60" s="278">
        <f t="shared" si="1"/>
        <v>0</v>
      </c>
    </row>
    <row r="61" spans="1:13" ht="12.75" customHeight="1">
      <c r="E61" s="1581">
        <v>1403</v>
      </c>
      <c r="F61" s="139" t="s">
        <v>17</v>
      </c>
      <c r="G61" s="145"/>
      <c r="H61" s="543">
        <f>SUM(H62+H64+H66)</f>
        <v>0</v>
      </c>
      <c r="I61" s="543">
        <f>SUM(I62+I64+I66)</f>
        <v>0</v>
      </c>
      <c r="J61" s="367">
        <f t="shared" si="1"/>
        <v>0</v>
      </c>
      <c r="M61" s="1"/>
    </row>
    <row r="62" spans="1:13" ht="12" customHeight="1">
      <c r="E62" s="1582"/>
      <c r="F62" s="484" t="s">
        <v>39</v>
      </c>
      <c r="G62" s="98"/>
      <c r="H62" s="539">
        <f>SUM(H63:H63)</f>
        <v>0</v>
      </c>
      <c r="I62" s="539">
        <f>SUM(I63:I63)</f>
        <v>0</v>
      </c>
      <c r="J62" s="565">
        <f t="shared" si="1"/>
        <v>0</v>
      </c>
    </row>
    <row r="63" spans="1:13" ht="12" customHeight="1">
      <c r="A63" s="91">
        <v>3</v>
      </c>
      <c r="B63" s="91">
        <v>5</v>
      </c>
      <c r="C63" s="91">
        <v>11</v>
      </c>
      <c r="E63" s="1582"/>
      <c r="F63" s="479"/>
      <c r="G63" s="98" t="s">
        <v>234</v>
      </c>
      <c r="H63" s="363">
        <v>0</v>
      </c>
      <c r="I63" s="363">
        <v>0</v>
      </c>
      <c r="J63" s="281">
        <f t="shared" si="1"/>
        <v>0</v>
      </c>
    </row>
    <row r="64" spans="1:13" ht="12" customHeight="1">
      <c r="E64" s="1582"/>
      <c r="F64" s="484" t="s">
        <v>18</v>
      </c>
      <c r="G64" s="98"/>
      <c r="H64" s="539">
        <f>SUM(H65)</f>
        <v>0</v>
      </c>
      <c r="I64" s="539">
        <f>SUM(I65)</f>
        <v>0</v>
      </c>
      <c r="J64" s="565">
        <f t="shared" si="1"/>
        <v>0</v>
      </c>
    </row>
    <row r="65" spans="1:13" ht="12" customHeight="1">
      <c r="A65" s="91">
        <v>3</v>
      </c>
      <c r="B65" s="91">
        <v>5</v>
      </c>
      <c r="C65" s="91">
        <v>8</v>
      </c>
      <c r="E65" s="1582"/>
      <c r="F65" s="479"/>
      <c r="G65" s="98" t="s">
        <v>234</v>
      </c>
      <c r="H65" s="363">
        <v>0</v>
      </c>
      <c r="I65" s="363">
        <v>0</v>
      </c>
      <c r="J65" s="281">
        <f t="shared" si="1"/>
        <v>0</v>
      </c>
    </row>
    <row r="66" spans="1:13" ht="12" customHeight="1">
      <c r="E66" s="1582"/>
      <c r="F66" s="484" t="s">
        <v>19</v>
      </c>
      <c r="G66" s="98"/>
      <c r="H66" s="539">
        <f>SUM(H67:H68)</f>
        <v>0</v>
      </c>
      <c r="I66" s="539">
        <f>SUM(I67:I68)</f>
        <v>0</v>
      </c>
      <c r="J66" s="565">
        <f t="shared" si="1"/>
        <v>0</v>
      </c>
    </row>
    <row r="67" spans="1:13" ht="12" customHeight="1">
      <c r="A67" s="91">
        <v>3</v>
      </c>
      <c r="B67" s="91">
        <v>5</v>
      </c>
      <c r="C67" s="91">
        <v>10</v>
      </c>
      <c r="E67" s="1582"/>
      <c r="F67" s="479"/>
      <c r="G67" s="98" t="s">
        <v>234</v>
      </c>
      <c r="H67" s="363">
        <v>0</v>
      </c>
      <c r="I67" s="363">
        <v>0</v>
      </c>
      <c r="J67" s="281">
        <f t="shared" si="1"/>
        <v>0</v>
      </c>
    </row>
    <row r="68" spans="1:13" ht="12" customHeight="1">
      <c r="A68" s="91">
        <v>3</v>
      </c>
      <c r="B68" s="91">
        <v>5</v>
      </c>
      <c r="C68" s="91">
        <v>10</v>
      </c>
      <c r="E68" s="1583"/>
      <c r="F68" s="495"/>
      <c r="G68" s="163" t="s">
        <v>233</v>
      </c>
      <c r="H68" s="273">
        <v>0</v>
      </c>
      <c r="I68" s="273">
        <v>0</v>
      </c>
      <c r="J68" s="278">
        <f t="shared" si="1"/>
        <v>0</v>
      </c>
    </row>
    <row r="69" spans="1:13" ht="12" customHeight="1">
      <c r="E69" s="507"/>
      <c r="F69" s="98"/>
      <c r="G69" s="98"/>
      <c r="H69" s="572"/>
      <c r="I69" s="316"/>
      <c r="J69" s="572" t="s">
        <v>232</v>
      </c>
    </row>
    <row r="70" spans="1:13" ht="12" customHeight="1">
      <c r="E70" s="507"/>
      <c r="F70" s="98"/>
      <c r="G70" s="98"/>
      <c r="H70" s="572"/>
      <c r="I70" s="572"/>
      <c r="J70" s="105" t="s">
        <v>231</v>
      </c>
    </row>
    <row r="71" spans="1:13" ht="12" customHeight="1">
      <c r="E71" s="507"/>
      <c r="F71" s="98"/>
      <c r="G71" s="98"/>
      <c r="H71" s="572"/>
      <c r="I71" s="572"/>
      <c r="J71" s="105"/>
    </row>
    <row r="72" spans="1:13" ht="7.5" customHeight="1">
      <c r="E72" s="1597" t="s">
        <v>32</v>
      </c>
      <c r="F72" s="310"/>
      <c r="G72" s="310"/>
      <c r="H72" s="307"/>
      <c r="I72" s="571"/>
      <c r="J72" s="570"/>
    </row>
    <row r="73" spans="1:13" ht="12.75" customHeight="1">
      <c r="E73" s="1598"/>
      <c r="F73" s="171" t="s">
        <v>230</v>
      </c>
      <c r="G73" s="569"/>
      <c r="H73" s="1600" t="s">
        <v>579</v>
      </c>
      <c r="I73" s="1600"/>
      <c r="J73" s="884"/>
    </row>
    <row r="74" spans="1:13">
      <c r="E74" s="1599"/>
      <c r="F74" s="567"/>
      <c r="G74" s="162"/>
      <c r="H74" s="883" t="s">
        <v>29</v>
      </c>
      <c r="I74" s="883" t="s">
        <v>30</v>
      </c>
      <c r="J74" s="882" t="s">
        <v>6</v>
      </c>
    </row>
    <row r="75" spans="1:13" ht="12.75" customHeight="1">
      <c r="E75" s="1570">
        <v>1404</v>
      </c>
      <c r="F75" s="139" t="s">
        <v>40</v>
      </c>
      <c r="G75" s="145"/>
      <c r="H75" s="543">
        <f>SUM(H76,H78)</f>
        <v>0</v>
      </c>
      <c r="I75" s="543">
        <f>SUM(I76,I78)</f>
        <v>1</v>
      </c>
      <c r="J75" s="367">
        <f>SUM(H75:I75)</f>
        <v>1</v>
      </c>
      <c r="M75" s="1"/>
    </row>
    <row r="76" spans="1:13" ht="12" customHeight="1">
      <c r="E76" s="1573"/>
      <c r="F76" s="484" t="s">
        <v>115</v>
      </c>
      <c r="G76" s="98"/>
      <c r="H76" s="539">
        <f>SUM(H77)</f>
        <v>0</v>
      </c>
      <c r="I76" s="539">
        <f>SUM(I77)</f>
        <v>0</v>
      </c>
      <c r="J76" s="565">
        <f>SUM(H76:I76)</f>
        <v>0</v>
      </c>
    </row>
    <row r="77" spans="1:13" ht="12" customHeight="1">
      <c r="A77" s="91">
        <v>4</v>
      </c>
      <c r="B77" s="91">
        <v>6</v>
      </c>
      <c r="C77" s="91">
        <v>11</v>
      </c>
      <c r="E77" s="1566"/>
      <c r="F77" s="479"/>
      <c r="G77" s="98" t="s">
        <v>226</v>
      </c>
      <c r="H77" s="363">
        <v>0</v>
      </c>
      <c r="I77" s="363">
        <v>0</v>
      </c>
      <c r="J77" s="281">
        <f>SUM(H77:I77)</f>
        <v>0</v>
      </c>
    </row>
    <row r="78" spans="1:13" ht="12" customHeight="1">
      <c r="E78" s="1573"/>
      <c r="F78" s="484" t="s">
        <v>20</v>
      </c>
      <c r="G78" s="98"/>
      <c r="H78" s="539">
        <f>SUM(H79)</f>
        <v>0</v>
      </c>
      <c r="I78" s="539">
        <f>SUM(I79)</f>
        <v>1</v>
      </c>
      <c r="J78" s="565">
        <f t="shared" ref="J78:J92" si="2">H78+I78</f>
        <v>1</v>
      </c>
    </row>
    <row r="79" spans="1:13" ht="12" customHeight="1">
      <c r="A79" s="91">
        <v>4</v>
      </c>
      <c r="B79" s="91">
        <v>6</v>
      </c>
      <c r="C79" s="91">
        <v>11</v>
      </c>
      <c r="E79" s="1566"/>
      <c r="F79" s="479"/>
      <c r="G79" s="98" t="s">
        <v>293</v>
      </c>
      <c r="H79" s="536">
        <v>0</v>
      </c>
      <c r="I79" s="536">
        <v>1</v>
      </c>
      <c r="J79" s="281">
        <f t="shared" si="2"/>
        <v>1</v>
      </c>
    </row>
    <row r="80" spans="1:13" ht="12.75" customHeight="1">
      <c r="E80" s="1581">
        <v>1405</v>
      </c>
      <c r="F80" s="139" t="s">
        <v>21</v>
      </c>
      <c r="G80" s="151"/>
      <c r="H80" s="543">
        <f>SUM(H81+H86+H93+H95)</f>
        <v>12</v>
      </c>
      <c r="I80" s="543">
        <f>SUM(I81+I86+I93+I95)</f>
        <v>11</v>
      </c>
      <c r="J80" s="367">
        <f t="shared" si="2"/>
        <v>23</v>
      </c>
      <c r="M80" s="1"/>
    </row>
    <row r="81" spans="1:13" ht="12" customHeight="1">
      <c r="E81" s="1582"/>
      <c r="F81" s="484" t="s">
        <v>24</v>
      </c>
      <c r="G81" s="98"/>
      <c r="H81" s="539">
        <f>SUM(H82:H85)</f>
        <v>7</v>
      </c>
      <c r="I81" s="539">
        <f>SUM(I82:I85)</f>
        <v>7</v>
      </c>
      <c r="J81" s="565">
        <f t="shared" si="2"/>
        <v>14</v>
      </c>
      <c r="M81" s="1"/>
    </row>
    <row r="82" spans="1:13" ht="12" customHeight="1">
      <c r="A82" s="91">
        <v>5</v>
      </c>
      <c r="B82" s="91">
        <v>4</v>
      </c>
      <c r="C82" s="91">
        <v>8</v>
      </c>
      <c r="E82" s="1582"/>
      <c r="F82" s="479"/>
      <c r="G82" s="98" t="s">
        <v>222</v>
      </c>
      <c r="H82" s="363">
        <v>0</v>
      </c>
      <c r="I82" s="363">
        <v>3</v>
      </c>
      <c r="J82" s="281">
        <f t="shared" si="2"/>
        <v>3</v>
      </c>
    </row>
    <row r="83" spans="1:13" ht="12" customHeight="1">
      <c r="A83" s="91">
        <v>5</v>
      </c>
      <c r="B83" s="91">
        <v>4</v>
      </c>
      <c r="C83" s="91">
        <v>8</v>
      </c>
      <c r="E83" s="1582"/>
      <c r="F83" s="479"/>
      <c r="G83" s="98" t="s">
        <v>220</v>
      </c>
      <c r="H83" s="363">
        <v>4</v>
      </c>
      <c r="I83" s="363">
        <v>0</v>
      </c>
      <c r="J83" s="281">
        <f t="shared" si="2"/>
        <v>4</v>
      </c>
    </row>
    <row r="84" spans="1:13" ht="12" customHeight="1">
      <c r="A84" s="91">
        <v>5</v>
      </c>
      <c r="B84" s="91">
        <v>4</v>
      </c>
      <c r="C84" s="91">
        <v>8</v>
      </c>
      <c r="E84" s="1582"/>
      <c r="F84" s="479"/>
      <c r="G84" s="98" t="s">
        <v>219</v>
      </c>
      <c r="H84" s="363">
        <v>0</v>
      </c>
      <c r="I84" s="363">
        <v>4</v>
      </c>
      <c r="J84" s="281">
        <f t="shared" si="2"/>
        <v>4</v>
      </c>
    </row>
    <row r="85" spans="1:13" ht="12" customHeight="1">
      <c r="A85" s="91">
        <v>5</v>
      </c>
      <c r="B85" s="91">
        <v>4</v>
      </c>
      <c r="C85" s="91">
        <v>8</v>
      </c>
      <c r="E85" s="1582"/>
      <c r="F85" s="479"/>
      <c r="G85" s="98" t="s">
        <v>217</v>
      </c>
      <c r="H85" s="363">
        <v>3</v>
      </c>
      <c r="I85" s="363">
        <v>0</v>
      </c>
      <c r="J85" s="281">
        <f t="shared" si="2"/>
        <v>3</v>
      </c>
    </row>
    <row r="86" spans="1:13" ht="12" customHeight="1">
      <c r="E86" s="1582"/>
      <c r="F86" s="484" t="s">
        <v>22</v>
      </c>
      <c r="G86" s="98"/>
      <c r="H86" s="539">
        <f>SUM(H87:H92)</f>
        <v>5</v>
      </c>
      <c r="I86" s="539">
        <f>SUM(I87:I92)</f>
        <v>4</v>
      </c>
      <c r="J86" s="565">
        <f t="shared" si="2"/>
        <v>9</v>
      </c>
    </row>
    <row r="87" spans="1:13" ht="12" customHeight="1">
      <c r="A87" s="91">
        <v>5</v>
      </c>
      <c r="B87" s="91">
        <v>5</v>
      </c>
      <c r="C87" s="91">
        <v>11</v>
      </c>
      <c r="E87" s="1582"/>
      <c r="F87" s="479"/>
      <c r="G87" s="98" t="s">
        <v>215</v>
      </c>
      <c r="H87" s="363">
        <v>0</v>
      </c>
      <c r="I87" s="363">
        <v>0</v>
      </c>
      <c r="J87" s="281">
        <f t="shared" si="2"/>
        <v>0</v>
      </c>
    </row>
    <row r="88" spans="1:13" ht="12" customHeight="1">
      <c r="A88" s="91">
        <v>5</v>
      </c>
      <c r="B88" s="91">
        <v>5</v>
      </c>
      <c r="C88" s="91">
        <v>11</v>
      </c>
      <c r="E88" s="1582"/>
      <c r="F88" s="479"/>
      <c r="G88" s="98" t="s">
        <v>213</v>
      </c>
      <c r="H88" s="363">
        <v>1</v>
      </c>
      <c r="I88" s="363">
        <v>0</v>
      </c>
      <c r="J88" s="281">
        <f t="shared" si="2"/>
        <v>1</v>
      </c>
    </row>
    <row r="89" spans="1:13" ht="12" customHeight="1">
      <c r="A89" s="91">
        <v>5</v>
      </c>
      <c r="B89" s="91">
        <v>5</v>
      </c>
      <c r="C89" s="91">
        <v>11</v>
      </c>
      <c r="E89" s="1582"/>
      <c r="F89" s="479"/>
      <c r="G89" s="98" t="s">
        <v>211</v>
      </c>
      <c r="H89" s="363">
        <v>1</v>
      </c>
      <c r="I89" s="363">
        <v>0</v>
      </c>
      <c r="J89" s="281">
        <f t="shared" si="2"/>
        <v>1</v>
      </c>
    </row>
    <row r="90" spans="1:13" ht="12" customHeight="1">
      <c r="A90" s="91">
        <v>5</v>
      </c>
      <c r="B90" s="91">
        <v>5</v>
      </c>
      <c r="C90" s="91">
        <v>11</v>
      </c>
      <c r="E90" s="1582"/>
      <c r="F90" s="479"/>
      <c r="G90" s="98" t="s">
        <v>286</v>
      </c>
      <c r="H90" s="363">
        <v>1</v>
      </c>
      <c r="I90" s="363">
        <v>2</v>
      </c>
      <c r="J90" s="281">
        <f t="shared" si="2"/>
        <v>3</v>
      </c>
    </row>
    <row r="91" spans="1:13" ht="12" customHeight="1">
      <c r="A91" s="91">
        <v>5</v>
      </c>
      <c r="B91" s="91">
        <v>5</v>
      </c>
      <c r="C91" s="91">
        <v>11</v>
      </c>
      <c r="E91" s="1582"/>
      <c r="F91" s="479"/>
      <c r="G91" s="98" t="s">
        <v>205</v>
      </c>
      <c r="H91" s="363">
        <v>2</v>
      </c>
      <c r="I91" s="363">
        <v>2</v>
      </c>
      <c r="J91" s="281">
        <f t="shared" si="2"/>
        <v>4</v>
      </c>
    </row>
    <row r="92" spans="1:13" ht="12" customHeight="1">
      <c r="A92" s="91">
        <v>5</v>
      </c>
      <c r="B92" s="91">
        <v>5</v>
      </c>
      <c r="C92" s="91">
        <v>11</v>
      </c>
      <c r="E92" s="1582"/>
      <c r="F92" s="479"/>
      <c r="G92" s="13" t="s">
        <v>208</v>
      </c>
      <c r="H92" s="363">
        <v>0</v>
      </c>
      <c r="I92" s="363">
        <v>0</v>
      </c>
      <c r="J92" s="281">
        <f t="shared" si="2"/>
        <v>0</v>
      </c>
    </row>
    <row r="93" spans="1:13" ht="12" customHeight="1">
      <c r="E93" s="1582"/>
      <c r="F93" s="4" t="s">
        <v>114</v>
      </c>
      <c r="G93" s="12"/>
      <c r="H93" s="539">
        <f>SUM(H94)</f>
        <v>0</v>
      </c>
      <c r="I93" s="539">
        <f>SUM(I94)</f>
        <v>0</v>
      </c>
      <c r="J93" s="565">
        <f>SUM(H93:I93)</f>
        <v>0</v>
      </c>
    </row>
    <row r="94" spans="1:13" ht="12" customHeight="1">
      <c r="A94" s="91">
        <v>5</v>
      </c>
      <c r="B94" s="91">
        <v>5</v>
      </c>
      <c r="C94" s="91">
        <v>10</v>
      </c>
      <c r="E94" s="1582"/>
      <c r="F94" s="98"/>
      <c r="G94" s="98" t="s">
        <v>207</v>
      </c>
      <c r="H94" s="363">
        <v>0</v>
      </c>
      <c r="I94" s="363">
        <v>0</v>
      </c>
      <c r="J94" s="281">
        <f>SUM(H94:I94)</f>
        <v>0</v>
      </c>
    </row>
    <row r="95" spans="1:13" ht="12" customHeight="1">
      <c r="E95" s="1582"/>
      <c r="F95" s="484" t="s">
        <v>58</v>
      </c>
      <c r="G95" s="144"/>
      <c r="H95" s="539">
        <f>SUM(H96)</f>
        <v>0</v>
      </c>
      <c r="I95" s="539">
        <f>SUM(I96)</f>
        <v>0</v>
      </c>
      <c r="J95" s="565">
        <f>SUM(H95:I95)</f>
        <v>0</v>
      </c>
    </row>
    <row r="96" spans="1:13" ht="12" customHeight="1">
      <c r="A96" s="91">
        <v>5</v>
      </c>
      <c r="B96" s="91">
        <v>5</v>
      </c>
      <c r="C96" s="91">
        <v>13</v>
      </c>
      <c r="E96" s="1582"/>
      <c r="F96" s="479"/>
      <c r="G96" s="98" t="s">
        <v>283</v>
      </c>
      <c r="H96" s="363">
        <v>0</v>
      </c>
      <c r="I96" s="363">
        <v>0</v>
      </c>
      <c r="J96" s="281">
        <v>0</v>
      </c>
    </row>
    <row r="97" spans="1:13" ht="12.75" customHeight="1">
      <c r="E97" s="1581">
        <v>1406</v>
      </c>
      <c r="F97" s="139" t="s">
        <v>25</v>
      </c>
      <c r="G97" s="145"/>
      <c r="H97" s="543">
        <f>SUM(H98+H101+H104+H106)</f>
        <v>3</v>
      </c>
      <c r="I97" s="543">
        <f>SUM(I98+I101+I104+I106)</f>
        <v>6</v>
      </c>
      <c r="J97" s="367">
        <f t="shared" ref="J97:J107" si="3">H97+I97</f>
        <v>9</v>
      </c>
      <c r="M97" s="1"/>
    </row>
    <row r="98" spans="1:13" ht="12" customHeight="1">
      <c r="E98" s="1582"/>
      <c r="F98" s="484" t="s">
        <v>135</v>
      </c>
      <c r="G98" s="98"/>
      <c r="H98" s="539">
        <f>SUM(H99:H100)</f>
        <v>0</v>
      </c>
      <c r="I98" s="539">
        <f>SUM(I99:I100)</f>
        <v>2</v>
      </c>
      <c r="J98" s="565">
        <f t="shared" si="3"/>
        <v>2</v>
      </c>
      <c r="M98" s="1"/>
    </row>
    <row r="99" spans="1:13" ht="12" customHeight="1">
      <c r="A99" s="91">
        <v>6</v>
      </c>
      <c r="B99" s="91">
        <v>2</v>
      </c>
      <c r="C99" s="91">
        <v>6</v>
      </c>
      <c r="E99" s="1582"/>
      <c r="F99" s="492"/>
      <c r="G99" s="98" t="s">
        <v>203</v>
      </c>
      <c r="H99" s="363">
        <v>0</v>
      </c>
      <c r="I99" s="363">
        <v>0</v>
      </c>
      <c r="J99" s="281">
        <f t="shared" si="3"/>
        <v>0</v>
      </c>
    </row>
    <row r="100" spans="1:13" ht="12" customHeight="1">
      <c r="A100" s="91">
        <v>6</v>
      </c>
      <c r="B100" s="91">
        <v>2</v>
      </c>
      <c r="C100" s="91">
        <v>11</v>
      </c>
      <c r="E100" s="1582"/>
      <c r="F100" s="492"/>
      <c r="G100" s="98" t="s">
        <v>201</v>
      </c>
      <c r="H100" s="363">
        <v>0</v>
      </c>
      <c r="I100" s="363">
        <v>2</v>
      </c>
      <c r="J100" s="281">
        <f t="shared" si="3"/>
        <v>2</v>
      </c>
    </row>
    <row r="101" spans="1:13" ht="12" customHeight="1">
      <c r="E101" s="1582"/>
      <c r="F101" s="484" t="s">
        <v>26</v>
      </c>
      <c r="G101" s="98"/>
      <c r="H101" s="539">
        <f>SUM(H102:H103)</f>
        <v>0</v>
      </c>
      <c r="I101" s="539">
        <f>SUM(I102:I103)</f>
        <v>0</v>
      </c>
      <c r="J101" s="565">
        <f t="shared" si="3"/>
        <v>0</v>
      </c>
    </row>
    <row r="102" spans="1:13" ht="12" customHeight="1">
      <c r="A102" s="91">
        <v>6</v>
      </c>
      <c r="B102" s="91">
        <v>2</v>
      </c>
      <c r="C102" s="91">
        <v>10</v>
      </c>
      <c r="E102" s="1582"/>
      <c r="F102" s="479"/>
      <c r="G102" s="98" t="s">
        <v>200</v>
      </c>
      <c r="H102" s="363">
        <v>0</v>
      </c>
      <c r="I102" s="363">
        <v>0</v>
      </c>
      <c r="J102" s="281">
        <f t="shared" si="3"/>
        <v>0</v>
      </c>
    </row>
    <row r="103" spans="1:13" ht="12" customHeight="1">
      <c r="A103" s="91">
        <v>6</v>
      </c>
      <c r="B103" s="91">
        <v>2</v>
      </c>
      <c r="C103" s="91">
        <v>6</v>
      </c>
      <c r="E103" s="1582"/>
      <c r="F103" s="479"/>
      <c r="G103" s="98" t="s">
        <v>264</v>
      </c>
      <c r="H103" s="363">
        <v>0</v>
      </c>
      <c r="I103" s="363">
        <v>0</v>
      </c>
      <c r="J103" s="281">
        <f t="shared" si="3"/>
        <v>0</v>
      </c>
    </row>
    <row r="104" spans="1:13" ht="12" customHeight="1">
      <c r="E104" s="1582"/>
      <c r="F104" s="484" t="s">
        <v>42</v>
      </c>
      <c r="G104" s="98"/>
      <c r="H104" s="539">
        <v>3</v>
      </c>
      <c r="I104" s="539">
        <v>4</v>
      </c>
      <c r="J104" s="565">
        <f t="shared" si="3"/>
        <v>7</v>
      </c>
    </row>
    <row r="105" spans="1:13" ht="12" customHeight="1">
      <c r="A105" s="91">
        <v>6</v>
      </c>
      <c r="B105" s="91">
        <v>2</v>
      </c>
      <c r="C105" s="91">
        <v>10</v>
      </c>
      <c r="E105" s="1582"/>
      <c r="F105" s="492"/>
      <c r="G105" s="98" t="s">
        <v>198</v>
      </c>
      <c r="H105" s="363">
        <v>3</v>
      </c>
      <c r="I105" s="363">
        <v>4</v>
      </c>
      <c r="J105" s="281">
        <f t="shared" si="3"/>
        <v>7</v>
      </c>
    </row>
    <row r="106" spans="1:13" ht="12" customHeight="1">
      <c r="E106" s="1582"/>
      <c r="F106" s="484" t="s">
        <v>43</v>
      </c>
      <c r="G106" s="98"/>
      <c r="H106" s="539">
        <f>SUM(H107)</f>
        <v>0</v>
      </c>
      <c r="I106" s="539">
        <f>SUM(I107)</f>
        <v>0</v>
      </c>
      <c r="J106" s="565">
        <f t="shared" si="3"/>
        <v>0</v>
      </c>
    </row>
    <row r="107" spans="1:13" ht="12" customHeight="1">
      <c r="A107" s="91">
        <v>6</v>
      </c>
      <c r="B107" s="91">
        <v>4</v>
      </c>
      <c r="C107" s="91">
        <v>11</v>
      </c>
      <c r="E107" s="1583"/>
      <c r="F107" s="479"/>
      <c r="G107" s="98" t="s">
        <v>197</v>
      </c>
      <c r="H107" s="363">
        <v>0</v>
      </c>
      <c r="I107" s="363">
        <v>0</v>
      </c>
      <c r="J107" s="281">
        <f t="shared" si="3"/>
        <v>0</v>
      </c>
    </row>
    <row r="108" spans="1:13" ht="12.75" customHeight="1">
      <c r="E108" s="1570">
        <v>1407</v>
      </c>
      <c r="F108" s="139" t="s">
        <v>27</v>
      </c>
      <c r="G108" s="145"/>
      <c r="H108" s="543">
        <f>SUM(H109+H112)</f>
        <v>0</v>
      </c>
      <c r="I108" s="543">
        <f>SUM(I109+I112)</f>
        <v>2</v>
      </c>
      <c r="J108" s="367">
        <f>SUM(H108:I108)</f>
        <v>2</v>
      </c>
      <c r="M108" s="1"/>
    </row>
    <row r="109" spans="1:13" ht="12" customHeight="1">
      <c r="E109" s="1573"/>
      <c r="F109" s="484" t="s">
        <v>44</v>
      </c>
      <c r="G109" s="98"/>
      <c r="H109" s="539">
        <f>SUM(H110:H111)</f>
        <v>0</v>
      </c>
      <c r="I109" s="539">
        <f>SUM(I110:I111)</f>
        <v>1</v>
      </c>
      <c r="J109" s="565">
        <f t="shared" ref="J109:J117" si="4">H109+I109</f>
        <v>1</v>
      </c>
    </row>
    <row r="110" spans="1:13" ht="12" customHeight="1">
      <c r="A110" s="91">
        <v>7</v>
      </c>
      <c r="B110" s="91">
        <v>3</v>
      </c>
      <c r="C110" s="91">
        <v>11</v>
      </c>
      <c r="E110" s="1573"/>
      <c r="F110" s="484"/>
      <c r="G110" s="98" t="s">
        <v>195</v>
      </c>
      <c r="H110" s="363">
        <v>0</v>
      </c>
      <c r="I110" s="363">
        <v>0</v>
      </c>
      <c r="J110" s="281">
        <f t="shared" si="4"/>
        <v>0</v>
      </c>
    </row>
    <row r="111" spans="1:13" ht="12" customHeight="1">
      <c r="A111" s="91">
        <v>7</v>
      </c>
      <c r="B111" s="91">
        <v>3</v>
      </c>
      <c r="C111" s="91">
        <v>11</v>
      </c>
      <c r="E111" s="1573"/>
      <c r="F111" s="479"/>
      <c r="G111" s="98" t="s">
        <v>193</v>
      </c>
      <c r="H111" s="363">
        <v>0</v>
      </c>
      <c r="I111" s="363">
        <v>1</v>
      </c>
      <c r="J111" s="281">
        <f t="shared" si="4"/>
        <v>1</v>
      </c>
    </row>
    <row r="112" spans="1:13" ht="12" customHeight="1">
      <c r="E112" s="1573"/>
      <c r="F112" s="484" t="s">
        <v>61</v>
      </c>
      <c r="G112" s="144"/>
      <c r="H112" s="539">
        <f>SUM(H113:H114)</f>
        <v>0</v>
      </c>
      <c r="I112" s="539">
        <v>1</v>
      </c>
      <c r="J112" s="565">
        <f t="shared" si="4"/>
        <v>1</v>
      </c>
    </row>
    <row r="113" spans="1:13" ht="12" customHeight="1">
      <c r="A113" s="91">
        <v>7</v>
      </c>
      <c r="B113" s="91">
        <v>6</v>
      </c>
      <c r="C113" s="91">
        <v>10</v>
      </c>
      <c r="E113" s="1573"/>
      <c r="F113" s="479"/>
      <c r="G113" s="98" t="s">
        <v>192</v>
      </c>
      <c r="H113" s="363">
        <v>0</v>
      </c>
      <c r="I113" s="363">
        <v>1</v>
      </c>
      <c r="J113" s="281">
        <f t="shared" si="4"/>
        <v>1</v>
      </c>
    </row>
    <row r="114" spans="1:13" ht="12" customHeight="1">
      <c r="A114" s="91">
        <v>7</v>
      </c>
      <c r="B114" s="91">
        <v>6</v>
      </c>
      <c r="C114" s="91">
        <v>10</v>
      </c>
      <c r="E114" s="1573"/>
      <c r="F114" s="479"/>
      <c r="G114" s="98" t="s">
        <v>191</v>
      </c>
      <c r="H114" s="363">
        <v>0</v>
      </c>
      <c r="I114" s="363">
        <v>1</v>
      </c>
      <c r="J114" s="281">
        <f t="shared" si="4"/>
        <v>1</v>
      </c>
    </row>
    <row r="115" spans="1:13" ht="12.75" customHeight="1">
      <c r="E115" s="1570">
        <v>1408</v>
      </c>
      <c r="F115" s="139" t="s">
        <v>28</v>
      </c>
      <c r="G115" s="138"/>
      <c r="H115" s="543">
        <f>SUM(H116+H118+H120+H124)</f>
        <v>10</v>
      </c>
      <c r="I115" s="543">
        <f>SUM(I116+I118+I120+I124)</f>
        <v>9</v>
      </c>
      <c r="J115" s="367">
        <f t="shared" si="4"/>
        <v>19</v>
      </c>
      <c r="M115" s="1"/>
    </row>
    <row r="116" spans="1:13" ht="12" customHeight="1">
      <c r="E116" s="1573"/>
      <c r="F116" s="484" t="s">
        <v>23</v>
      </c>
      <c r="G116" s="98"/>
      <c r="H116" s="544">
        <f>SUM(H117)</f>
        <v>10</v>
      </c>
      <c r="I116" s="544">
        <f>SUM(I117)</f>
        <v>9</v>
      </c>
      <c r="J116" s="565">
        <f t="shared" si="4"/>
        <v>19</v>
      </c>
    </row>
    <row r="117" spans="1:13" ht="12" customHeight="1">
      <c r="A117" s="91">
        <v>8</v>
      </c>
      <c r="B117" s="91">
        <v>4</v>
      </c>
      <c r="C117" s="91">
        <v>8</v>
      </c>
      <c r="E117" s="1573"/>
      <c r="F117" s="479"/>
      <c r="G117" s="98" t="s">
        <v>190</v>
      </c>
      <c r="H117" s="363">
        <v>10</v>
      </c>
      <c r="I117" s="363">
        <v>9</v>
      </c>
      <c r="J117" s="281">
        <f t="shared" si="4"/>
        <v>19</v>
      </c>
    </row>
    <row r="118" spans="1:13" ht="12" customHeight="1">
      <c r="E118" s="1573"/>
      <c r="F118" s="484" t="s">
        <v>59</v>
      </c>
      <c r="G118" s="144"/>
      <c r="H118" s="539">
        <f>SUM(H119)</f>
        <v>0</v>
      </c>
      <c r="I118" s="539">
        <f>SUM(I119)</f>
        <v>0</v>
      </c>
      <c r="J118" s="565">
        <f>SUM(H118:I118)</f>
        <v>0</v>
      </c>
    </row>
    <row r="119" spans="1:13" ht="12" customHeight="1">
      <c r="A119" s="91">
        <v>8</v>
      </c>
      <c r="B119" s="91">
        <v>4</v>
      </c>
      <c r="C119" s="91">
        <v>6</v>
      </c>
      <c r="E119" s="1573"/>
      <c r="F119" s="479"/>
      <c r="G119" s="98" t="s">
        <v>189</v>
      </c>
      <c r="H119" s="363">
        <v>0</v>
      </c>
      <c r="I119" s="363">
        <v>0</v>
      </c>
      <c r="J119" s="281">
        <f>SUM(H119:I119)</f>
        <v>0</v>
      </c>
    </row>
    <row r="120" spans="1:13" ht="12" customHeight="1">
      <c r="E120" s="1573"/>
      <c r="F120" s="484" t="s">
        <v>45</v>
      </c>
      <c r="G120" s="98"/>
      <c r="H120" s="539">
        <f>SUM(H121:H123)</f>
        <v>0</v>
      </c>
      <c r="I120" s="539">
        <f>SUM(I121:I123)</f>
        <v>0</v>
      </c>
      <c r="J120" s="565">
        <f t="shared" ref="J120:J125" si="5">H120+I120</f>
        <v>0</v>
      </c>
    </row>
    <row r="121" spans="1:13" ht="12" customHeight="1">
      <c r="A121" s="91">
        <v>8</v>
      </c>
      <c r="B121" s="91">
        <v>4</v>
      </c>
      <c r="C121" s="91">
        <v>11</v>
      </c>
      <c r="E121" s="1573"/>
      <c r="F121" s="484"/>
      <c r="G121" s="98" t="s">
        <v>188</v>
      </c>
      <c r="H121" s="363">
        <v>0</v>
      </c>
      <c r="I121" s="363">
        <v>0</v>
      </c>
      <c r="J121" s="281">
        <f t="shared" si="5"/>
        <v>0</v>
      </c>
    </row>
    <row r="122" spans="1:13" ht="12" customHeight="1">
      <c r="A122" s="91">
        <v>8</v>
      </c>
      <c r="B122" s="91">
        <v>3</v>
      </c>
      <c r="C122" s="91">
        <v>11</v>
      </c>
      <c r="E122" s="1573"/>
      <c r="F122" s="484"/>
      <c r="G122" s="98" t="s">
        <v>273</v>
      </c>
      <c r="H122" s="363">
        <v>0</v>
      </c>
      <c r="I122" s="363">
        <v>0</v>
      </c>
      <c r="J122" s="281">
        <f t="shared" si="5"/>
        <v>0</v>
      </c>
    </row>
    <row r="123" spans="1:13" ht="12" customHeight="1">
      <c r="A123" s="91">
        <v>8</v>
      </c>
      <c r="B123" s="91">
        <v>4</v>
      </c>
      <c r="C123" s="91">
        <v>11</v>
      </c>
      <c r="E123" s="1573"/>
      <c r="F123" s="484"/>
      <c r="G123" s="98" t="s">
        <v>271</v>
      </c>
      <c r="H123" s="363">
        <v>0</v>
      </c>
      <c r="I123" s="363">
        <v>0</v>
      </c>
      <c r="J123" s="281">
        <f t="shared" si="5"/>
        <v>0</v>
      </c>
    </row>
    <row r="124" spans="1:13" ht="12" customHeight="1">
      <c r="E124" s="1573"/>
      <c r="F124" s="484" t="s">
        <v>46</v>
      </c>
      <c r="G124" s="144"/>
      <c r="H124" s="539">
        <f>SUM(H125)</f>
        <v>0</v>
      </c>
      <c r="I124" s="539">
        <f>SUM(I125)</f>
        <v>0</v>
      </c>
      <c r="J124" s="565">
        <f t="shared" si="5"/>
        <v>0</v>
      </c>
    </row>
    <row r="125" spans="1:13" ht="12" customHeight="1">
      <c r="A125" s="91">
        <v>8</v>
      </c>
      <c r="B125" s="91">
        <v>4</v>
      </c>
      <c r="C125" s="91">
        <v>11</v>
      </c>
      <c r="E125" s="1573"/>
      <c r="F125" s="479"/>
      <c r="G125" s="98" t="s">
        <v>185</v>
      </c>
      <c r="H125" s="363">
        <v>0</v>
      </c>
      <c r="I125" s="363">
        <v>0</v>
      </c>
      <c r="J125" s="281">
        <f t="shared" si="5"/>
        <v>0</v>
      </c>
    </row>
    <row r="126" spans="1:13" ht="12.75" customHeight="1">
      <c r="E126" s="1570">
        <v>1624</v>
      </c>
      <c r="F126" s="138" t="s">
        <v>56</v>
      </c>
      <c r="G126" s="145"/>
      <c r="H126" s="543">
        <f>SUM(H127+H129)</f>
        <v>6</v>
      </c>
      <c r="I126" s="543">
        <f>SUM(I127+I129)</f>
        <v>6</v>
      </c>
      <c r="J126" s="543">
        <f>SUM(H126:I126)</f>
        <v>12</v>
      </c>
      <c r="K126" s="366"/>
      <c r="M126" s="1"/>
    </row>
    <row r="127" spans="1:13" ht="12" customHeight="1">
      <c r="E127" s="1573"/>
      <c r="F127" s="487" t="s">
        <v>41</v>
      </c>
      <c r="G127" s="13"/>
      <c r="H127" s="539">
        <f>SUM(H128)</f>
        <v>6</v>
      </c>
      <c r="I127" s="539">
        <f>SUM(I128)</f>
        <v>6</v>
      </c>
      <c r="J127" s="565">
        <f>H127+I127</f>
        <v>12</v>
      </c>
      <c r="M127" s="1"/>
    </row>
    <row r="128" spans="1:13" ht="12" customHeight="1">
      <c r="A128" s="91">
        <v>9</v>
      </c>
      <c r="B128" s="91">
        <v>4</v>
      </c>
      <c r="C128" s="91">
        <v>8</v>
      </c>
      <c r="E128" s="1573"/>
      <c r="F128" s="479"/>
      <c r="G128" s="98" t="s">
        <v>184</v>
      </c>
      <c r="H128" s="363">
        <v>6</v>
      </c>
      <c r="I128" s="363">
        <v>6</v>
      </c>
      <c r="J128" s="281">
        <f>H128+I128</f>
        <v>12</v>
      </c>
      <c r="M128" s="1"/>
    </row>
    <row r="129" spans="1:13" ht="12" customHeight="1">
      <c r="E129" s="1573"/>
      <c r="F129" s="484" t="s">
        <v>62</v>
      </c>
      <c r="G129" s="98"/>
      <c r="H129" s="539">
        <f>SUM(H130)</f>
        <v>0</v>
      </c>
      <c r="I129" s="539">
        <f>SUM(I130)</f>
        <v>0</v>
      </c>
      <c r="J129" s="565">
        <f>H129+I129</f>
        <v>0</v>
      </c>
      <c r="M129" s="1"/>
    </row>
    <row r="130" spans="1:13" ht="12" customHeight="1">
      <c r="A130" s="91">
        <v>9</v>
      </c>
      <c r="B130" s="91">
        <v>5</v>
      </c>
      <c r="C130" s="91">
        <v>11</v>
      </c>
      <c r="E130" s="1571"/>
      <c r="F130" s="495"/>
      <c r="G130" s="163" t="s">
        <v>183</v>
      </c>
      <c r="H130" s="536">
        <v>0</v>
      </c>
      <c r="I130" s="536">
        <v>0</v>
      </c>
      <c r="J130" s="278">
        <f>H130+I130</f>
        <v>0</v>
      </c>
      <c r="M130" s="1"/>
    </row>
    <row r="131" spans="1:13">
      <c r="E131" s="564"/>
      <c r="F131" s="1579" t="s">
        <v>6</v>
      </c>
      <c r="G131" s="1580"/>
      <c r="H131" s="534">
        <f>SUM(H8+H30+H61+H75+H80+H97+H108+H115+H126)</f>
        <v>45</v>
      </c>
      <c r="I131" s="534">
        <f>SUM(I8+I30+I61+I75+I80+I97+I108+I115+I126)</f>
        <v>46</v>
      </c>
      <c r="J131" s="533">
        <f>SUM(J8+J30+J61+J75+J80+J97+J108+J115+J126)</f>
        <v>91</v>
      </c>
    </row>
    <row r="132" spans="1:13" ht="10.5" customHeight="1">
      <c r="E132" s="507"/>
      <c r="F132" s="1591" t="s">
        <v>570</v>
      </c>
      <c r="G132" s="1591"/>
      <c r="H132" s="1591"/>
      <c r="I132" s="1591"/>
      <c r="J132" s="1591"/>
    </row>
    <row r="133" spans="1:13" ht="10.5" customHeight="1">
      <c r="E133" s="507"/>
      <c r="F133" s="1706"/>
      <c r="G133" s="1706"/>
      <c r="H133" s="1706"/>
      <c r="I133" s="1706"/>
      <c r="J133" s="1706"/>
    </row>
    <row r="134" spans="1:13" ht="9" customHeight="1"/>
    <row r="135" spans="1:13" ht="15.75" customHeight="1">
      <c r="E135" s="507"/>
      <c r="G135" s="98"/>
    </row>
    <row r="136" spans="1:13" ht="9" customHeight="1">
      <c r="E136" s="507"/>
    </row>
    <row r="137" spans="1:13" ht="12.75" customHeight="1"/>
    <row r="138" spans="1:13" ht="9" customHeight="1">
      <c r="E138" s="507"/>
    </row>
    <row r="139" spans="1:13" ht="9" customHeight="1">
      <c r="E139" s="507"/>
    </row>
    <row r="140" spans="1:13" ht="9" customHeight="1"/>
    <row r="141" spans="1:13" ht="9" customHeight="1"/>
    <row r="142" spans="1:13" ht="9" customHeight="1"/>
    <row r="143" spans="1:13" ht="9" customHeight="1"/>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7" ht="9" customHeight="1"/>
    <row r="210" spans="6:7" ht="9" customHeight="1"/>
    <row r="211" spans="6:7" ht="9" customHeight="1"/>
    <row r="212" spans="6:7" ht="9" customHeight="1"/>
    <row r="213" spans="6:7" ht="9" customHeight="1"/>
    <row r="214" spans="6:7" ht="9" customHeight="1"/>
    <row r="215" spans="6:7" ht="9" customHeight="1"/>
    <row r="216" spans="6:7" ht="9" customHeight="1"/>
    <row r="217" spans="6:7" ht="9" customHeight="1"/>
    <row r="218" spans="6:7" ht="9" customHeight="1"/>
    <row r="219" spans="6:7" ht="9" customHeight="1"/>
    <row r="220" spans="6:7" ht="9" customHeight="1"/>
    <row r="221" spans="6:7" ht="9" customHeight="1"/>
    <row r="222" spans="6:7" ht="9" customHeight="1"/>
    <row r="223" spans="6:7" ht="9" customHeight="1"/>
    <row r="224" spans="6:7" ht="9" customHeight="1">
      <c r="F224" s="98"/>
      <c r="G224" s="98"/>
    </row>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sheetData>
  <mergeCells count="19">
    <mergeCell ref="L2:Z2"/>
    <mergeCell ref="E30:E60"/>
    <mergeCell ref="E72:E74"/>
    <mergeCell ref="E61:E68"/>
    <mergeCell ref="E3:J3"/>
    <mergeCell ref="E2:J2"/>
    <mergeCell ref="E5:E7"/>
    <mergeCell ref="E8:E29"/>
    <mergeCell ref="H6:I6"/>
    <mergeCell ref="H73:I73"/>
    <mergeCell ref="E115:E125"/>
    <mergeCell ref="E75:E79"/>
    <mergeCell ref="E80:E96"/>
    <mergeCell ref="F132:J132"/>
    <mergeCell ref="F133:J133"/>
    <mergeCell ref="F131:G131"/>
    <mergeCell ref="E97:E107"/>
    <mergeCell ref="E108:E114"/>
    <mergeCell ref="E126:E130"/>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69"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F3E01-A4EE-4D52-AF2E-224E9325C9EF}">
  <dimension ref="A1:AC488"/>
  <sheetViews>
    <sheetView view="pageBreakPreview" topLeftCell="D1" zoomScaleNormal="115" zoomScaleSheetLayoutView="100" workbookViewId="0">
      <selection activeCell="E2" sqref="E2:J2"/>
    </sheetView>
  </sheetViews>
  <sheetFormatPr baseColWidth="10" defaultRowHeight="12.75"/>
  <cols>
    <col min="1" max="2" width="1.85546875" style="91" hidden="1" customWidth="1"/>
    <col min="3" max="3" width="2.42578125" style="91" hidden="1" customWidth="1"/>
    <col min="4" max="4" width="3" style="91" customWidth="1"/>
    <col min="5" max="5" width="7.5703125" style="62" customWidth="1"/>
    <col min="6" max="6" width="1.5703125" style="62" customWidth="1"/>
    <col min="7" max="7" width="67.7109375" style="62" customWidth="1"/>
    <col min="8" max="10" width="7.28515625" style="262" customWidth="1"/>
    <col min="11" max="11" width="4.7109375" style="62" customWidth="1"/>
    <col min="12" max="12" width="7" style="62" customWidth="1"/>
    <col min="13" max="13" width="9"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316"/>
      <c r="I1" s="316"/>
      <c r="J1" s="316"/>
    </row>
    <row r="2" spans="1:29" ht="12.75" customHeight="1">
      <c r="E2" s="1552" t="s">
        <v>583</v>
      </c>
      <c r="F2" s="1552"/>
      <c r="G2" s="1552"/>
      <c r="H2" s="1552"/>
      <c r="I2" s="1552"/>
      <c r="J2" s="1552"/>
      <c r="L2" s="1552"/>
      <c r="M2" s="1552"/>
      <c r="N2" s="1552"/>
      <c r="O2" s="1552"/>
      <c r="P2" s="1552"/>
      <c r="Q2" s="1552"/>
      <c r="R2" s="1552"/>
      <c r="S2" s="1552"/>
      <c r="T2" s="1552"/>
      <c r="U2" s="1552"/>
      <c r="V2" s="1552"/>
      <c r="W2" s="1552"/>
      <c r="X2" s="1552"/>
      <c r="Y2" s="1552"/>
      <c r="Z2" s="1552"/>
    </row>
    <row r="3" spans="1:29" ht="12.75" customHeight="1">
      <c r="B3" s="313"/>
      <c r="C3" s="313"/>
      <c r="D3" s="313"/>
      <c r="E3" s="1552">
        <v>2016</v>
      </c>
      <c r="F3" s="1552"/>
      <c r="G3" s="1552"/>
      <c r="H3" s="1552"/>
      <c r="I3" s="1552"/>
      <c r="J3" s="1552"/>
      <c r="K3" s="107"/>
      <c r="L3" s="106"/>
      <c r="AB3" s="105"/>
      <c r="AC3" s="105"/>
    </row>
    <row r="4" spans="1:29" ht="3" customHeight="1">
      <c r="F4" s="163"/>
      <c r="G4" s="163"/>
      <c r="H4" s="316"/>
      <c r="I4" s="316"/>
      <c r="L4" s="98"/>
    </row>
    <row r="5" spans="1:29" ht="8.25" customHeight="1">
      <c r="E5" s="1597" t="s">
        <v>32</v>
      </c>
      <c r="F5" s="310"/>
      <c r="G5" s="580"/>
      <c r="H5" s="307"/>
      <c r="I5" s="571"/>
      <c r="J5" s="570"/>
      <c r="L5" s="98"/>
    </row>
    <row r="6" spans="1:29" ht="12" customHeight="1">
      <c r="A6" s="91" t="s">
        <v>33</v>
      </c>
      <c r="B6" s="91" t="s">
        <v>1</v>
      </c>
      <c r="C6" s="91" t="s">
        <v>34</v>
      </c>
      <c r="E6" s="1598"/>
      <c r="F6" s="171" t="s">
        <v>230</v>
      </c>
      <c r="G6" s="170"/>
      <c r="H6" s="1600" t="s">
        <v>579</v>
      </c>
      <c r="I6" s="1600"/>
      <c r="J6" s="884"/>
    </row>
    <row r="7" spans="1:29">
      <c r="E7" s="1599"/>
      <c r="F7" s="163"/>
      <c r="G7" s="162"/>
      <c r="H7" s="883" t="s">
        <v>29</v>
      </c>
      <c r="I7" s="883" t="s">
        <v>30</v>
      </c>
      <c r="J7" s="882" t="s">
        <v>6</v>
      </c>
    </row>
    <row r="8" spans="1:29">
      <c r="E8" s="1581">
        <v>1401</v>
      </c>
      <c r="F8" s="391" t="s">
        <v>12</v>
      </c>
      <c r="G8" s="171"/>
      <c r="H8" s="579">
        <f>SUM(H9,H12,H15,H18,H25,H28)</f>
        <v>551</v>
      </c>
      <c r="I8" s="579">
        <f>SUM(I9,I12,I15,I18,I25,I28)</f>
        <v>273</v>
      </c>
      <c r="J8" s="578">
        <f t="shared" ref="J8:J39" si="0">SUM(H8:I8)</f>
        <v>824</v>
      </c>
      <c r="M8" s="1"/>
    </row>
    <row r="9" spans="1:29" ht="12" customHeight="1">
      <c r="E9" s="1578"/>
      <c r="F9" s="513" t="s">
        <v>13</v>
      </c>
      <c r="G9" s="310"/>
      <c r="H9" s="577">
        <f>SUM(H10:H11)</f>
        <v>60</v>
      </c>
      <c r="I9" s="577">
        <f>SUM(I10:I11)</f>
        <v>61</v>
      </c>
      <c r="J9" s="576">
        <f t="shared" si="0"/>
        <v>121</v>
      </c>
    </row>
    <row r="10" spans="1:29" ht="12" customHeight="1">
      <c r="A10" s="91">
        <v>1</v>
      </c>
      <c r="B10" s="91">
        <v>1</v>
      </c>
      <c r="C10" s="91">
        <v>11</v>
      </c>
      <c r="E10" s="1578"/>
      <c r="F10" s="484"/>
      <c r="G10" s="98" t="s">
        <v>252</v>
      </c>
      <c r="H10" s="279">
        <v>44</v>
      </c>
      <c r="I10" s="279">
        <v>35</v>
      </c>
      <c r="J10" s="281">
        <f t="shared" si="0"/>
        <v>79</v>
      </c>
    </row>
    <row r="11" spans="1:29" ht="12" customHeight="1">
      <c r="A11" s="91">
        <v>1</v>
      </c>
      <c r="B11" s="91">
        <v>1</v>
      </c>
      <c r="C11" s="91">
        <v>7</v>
      </c>
      <c r="E11" s="1578"/>
      <c r="F11" s="479"/>
      <c r="G11" s="13" t="s">
        <v>318</v>
      </c>
      <c r="H11" s="363">
        <v>16</v>
      </c>
      <c r="I11" s="363">
        <v>26</v>
      </c>
      <c r="J11" s="281">
        <f t="shared" si="0"/>
        <v>42</v>
      </c>
      <c r="M11" s="1"/>
    </row>
    <row r="12" spans="1:29" ht="12" customHeight="1">
      <c r="E12" s="1578"/>
      <c r="F12" s="484" t="s">
        <v>14</v>
      </c>
      <c r="G12" s="98"/>
      <c r="H12" s="539">
        <f>SUM(H13:H14)</f>
        <v>191</v>
      </c>
      <c r="I12" s="539">
        <f>SUM(I13:I14)</f>
        <v>74</v>
      </c>
      <c r="J12" s="575">
        <f t="shared" si="0"/>
        <v>265</v>
      </c>
    </row>
    <row r="13" spans="1:29" ht="12" customHeight="1">
      <c r="A13" s="91">
        <v>1</v>
      </c>
      <c r="B13" s="91">
        <v>1</v>
      </c>
      <c r="C13" s="91">
        <v>5</v>
      </c>
      <c r="E13" s="1578"/>
      <c r="F13" s="479"/>
      <c r="G13" s="98" t="s">
        <v>259</v>
      </c>
      <c r="H13" s="363">
        <v>149</v>
      </c>
      <c r="I13" s="363">
        <v>51</v>
      </c>
      <c r="J13" s="281">
        <f t="shared" si="0"/>
        <v>200</v>
      </c>
    </row>
    <row r="14" spans="1:29" ht="12" customHeight="1">
      <c r="A14" s="91">
        <v>1</v>
      </c>
      <c r="B14" s="91">
        <v>1</v>
      </c>
      <c r="C14" s="91">
        <v>5</v>
      </c>
      <c r="E14" s="1578"/>
      <c r="F14" s="479"/>
      <c r="G14" s="98" t="s">
        <v>258</v>
      </c>
      <c r="H14" s="363">
        <v>42</v>
      </c>
      <c r="I14" s="363">
        <v>23</v>
      </c>
      <c r="J14" s="281">
        <f t="shared" si="0"/>
        <v>65</v>
      </c>
    </row>
    <row r="15" spans="1:29" ht="12" customHeight="1">
      <c r="E15" s="1578"/>
      <c r="F15" s="484" t="s">
        <v>15</v>
      </c>
      <c r="G15" s="98"/>
      <c r="H15" s="539">
        <f>SUM(H16:H17)</f>
        <v>167</v>
      </c>
      <c r="I15" s="539">
        <f>SUM(I16:I17)</f>
        <v>49</v>
      </c>
      <c r="J15" s="575">
        <f t="shared" si="0"/>
        <v>216</v>
      </c>
    </row>
    <row r="16" spans="1:29" ht="12" customHeight="1">
      <c r="A16" s="91">
        <v>1</v>
      </c>
      <c r="B16" s="91">
        <v>1</v>
      </c>
      <c r="C16" s="91">
        <v>12</v>
      </c>
      <c r="E16" s="1578"/>
      <c r="F16" s="484"/>
      <c r="G16" s="98" t="s">
        <v>315</v>
      </c>
      <c r="H16" s="363">
        <v>0</v>
      </c>
      <c r="I16" s="363">
        <v>0</v>
      </c>
      <c r="J16" s="281">
        <f t="shared" si="0"/>
        <v>0</v>
      </c>
    </row>
    <row r="17" spans="1:13" ht="12" customHeight="1">
      <c r="A17" s="91">
        <v>1</v>
      </c>
      <c r="B17" s="91">
        <v>1</v>
      </c>
      <c r="C17" s="91">
        <v>12</v>
      </c>
      <c r="E17" s="1578"/>
      <c r="F17" s="479"/>
      <c r="G17" s="98" t="s">
        <v>256</v>
      </c>
      <c r="H17" s="363">
        <v>167</v>
      </c>
      <c r="I17" s="363">
        <v>49</v>
      </c>
      <c r="J17" s="281">
        <f t="shared" si="0"/>
        <v>216</v>
      </c>
    </row>
    <row r="18" spans="1:13" ht="12" customHeight="1">
      <c r="E18" s="1578"/>
      <c r="F18" s="512" t="s">
        <v>36</v>
      </c>
      <c r="G18" s="156"/>
      <c r="H18" s="539">
        <f>SUM(H19:H24)</f>
        <v>71</v>
      </c>
      <c r="I18" s="539">
        <f>SUM(I19:I24)</f>
        <v>41</v>
      </c>
      <c r="J18" s="575">
        <f t="shared" si="0"/>
        <v>112</v>
      </c>
    </row>
    <row r="19" spans="1:13" ht="12" customHeight="1">
      <c r="A19" s="91">
        <v>1</v>
      </c>
      <c r="B19" s="91">
        <v>1</v>
      </c>
      <c r="C19" s="91">
        <v>2</v>
      </c>
      <c r="E19" s="1578"/>
      <c r="F19" s="479"/>
      <c r="G19" s="98" t="s">
        <v>250</v>
      </c>
      <c r="H19" s="363">
        <v>23</v>
      </c>
      <c r="I19" s="363">
        <v>9</v>
      </c>
      <c r="J19" s="281">
        <f t="shared" si="0"/>
        <v>32</v>
      </c>
    </row>
    <row r="20" spans="1:13" ht="12" customHeight="1">
      <c r="A20" s="91">
        <v>1</v>
      </c>
      <c r="B20" s="91">
        <v>1</v>
      </c>
      <c r="C20" s="91">
        <v>2</v>
      </c>
      <c r="E20" s="1578"/>
      <c r="F20" s="479"/>
      <c r="G20" s="98" t="s">
        <v>255</v>
      </c>
      <c r="H20" s="363">
        <v>7</v>
      </c>
      <c r="I20" s="363">
        <v>8</v>
      </c>
      <c r="J20" s="281">
        <f t="shared" si="0"/>
        <v>15</v>
      </c>
    </row>
    <row r="21" spans="1:13" ht="12" customHeight="1">
      <c r="A21" s="91">
        <v>1</v>
      </c>
      <c r="B21" s="91">
        <v>1</v>
      </c>
      <c r="C21" s="91">
        <v>2</v>
      </c>
      <c r="E21" s="1578"/>
      <c r="F21" s="479"/>
      <c r="G21" s="98" t="s">
        <v>265</v>
      </c>
      <c r="H21" s="363">
        <v>15</v>
      </c>
      <c r="I21" s="363">
        <v>8</v>
      </c>
      <c r="J21" s="281">
        <f t="shared" si="0"/>
        <v>23</v>
      </c>
    </row>
    <row r="22" spans="1:13" ht="12" customHeight="1">
      <c r="A22" s="91">
        <v>1</v>
      </c>
      <c r="B22" s="91">
        <v>1</v>
      </c>
      <c r="C22" s="91">
        <v>2</v>
      </c>
      <c r="E22" s="1578"/>
      <c r="F22" s="479"/>
      <c r="G22" s="98" t="s">
        <v>253</v>
      </c>
      <c r="H22" s="363">
        <v>16</v>
      </c>
      <c r="I22" s="363">
        <v>12</v>
      </c>
      <c r="J22" s="281">
        <f t="shared" si="0"/>
        <v>28</v>
      </c>
    </row>
    <row r="23" spans="1:13" ht="12" customHeight="1">
      <c r="A23" s="91">
        <v>1</v>
      </c>
      <c r="B23" s="91">
        <v>1</v>
      </c>
      <c r="C23" s="91">
        <v>2</v>
      </c>
      <c r="E23" s="1578"/>
      <c r="F23" s="479"/>
      <c r="G23" s="98" t="s">
        <v>252</v>
      </c>
      <c r="H23" s="363">
        <v>10</v>
      </c>
      <c r="I23" s="363">
        <v>4</v>
      </c>
      <c r="J23" s="281">
        <f t="shared" si="0"/>
        <v>14</v>
      </c>
    </row>
    <row r="24" spans="1:13" ht="12" customHeight="1">
      <c r="A24" s="91">
        <v>1</v>
      </c>
      <c r="B24" s="91">
        <v>1</v>
      </c>
      <c r="C24" s="91">
        <v>2</v>
      </c>
      <c r="E24" s="1578"/>
      <c r="F24" s="479"/>
      <c r="G24" s="13" t="s">
        <v>251</v>
      </c>
      <c r="H24" s="363">
        <v>0</v>
      </c>
      <c r="I24" s="363">
        <v>0</v>
      </c>
      <c r="J24" s="281">
        <f t="shared" si="0"/>
        <v>0</v>
      </c>
    </row>
    <row r="25" spans="1:13" ht="12" customHeight="1">
      <c r="E25" s="1578"/>
      <c r="F25" s="512" t="s">
        <v>37</v>
      </c>
      <c r="G25" s="98"/>
      <c r="H25" s="539">
        <f>SUM(H26:H27)</f>
        <v>39</v>
      </c>
      <c r="I25" s="539">
        <f>SUM(I26:I27)</f>
        <v>27</v>
      </c>
      <c r="J25" s="575">
        <f t="shared" si="0"/>
        <v>66</v>
      </c>
    </row>
    <row r="26" spans="1:13" ht="12" customHeight="1">
      <c r="A26" s="91">
        <v>1</v>
      </c>
      <c r="B26" s="91">
        <v>1</v>
      </c>
      <c r="C26" s="91">
        <v>4</v>
      </c>
      <c r="E26" s="1578"/>
      <c r="F26" s="479"/>
      <c r="G26" s="98" t="s">
        <v>250</v>
      </c>
      <c r="H26" s="363">
        <v>12</v>
      </c>
      <c r="I26" s="363">
        <v>15</v>
      </c>
      <c r="J26" s="281">
        <f t="shared" si="0"/>
        <v>27</v>
      </c>
    </row>
    <row r="27" spans="1:13" ht="12" customHeight="1">
      <c r="A27" s="91">
        <v>1</v>
      </c>
      <c r="B27" s="91">
        <v>1</v>
      </c>
      <c r="C27" s="91">
        <v>4</v>
      </c>
      <c r="E27" s="1578"/>
      <c r="F27" s="479"/>
      <c r="G27" s="98" t="s">
        <v>252</v>
      </c>
      <c r="H27" s="363">
        <v>27</v>
      </c>
      <c r="I27" s="363">
        <v>12</v>
      </c>
      <c r="J27" s="281">
        <f t="shared" si="0"/>
        <v>39</v>
      </c>
    </row>
    <row r="28" spans="1:13" ht="12" customHeight="1">
      <c r="E28" s="1578"/>
      <c r="F28" s="484" t="s">
        <v>72</v>
      </c>
      <c r="G28" s="98"/>
      <c r="H28" s="539">
        <f>SUM(H29)</f>
        <v>23</v>
      </c>
      <c r="I28" s="539">
        <f>SUM(I29)</f>
        <v>21</v>
      </c>
      <c r="J28" s="575">
        <f t="shared" si="0"/>
        <v>44</v>
      </c>
    </row>
    <row r="29" spans="1:13" ht="12" customHeight="1">
      <c r="A29" s="91">
        <v>1</v>
      </c>
      <c r="B29" s="91">
        <v>1</v>
      </c>
      <c r="C29" s="91">
        <v>1</v>
      </c>
      <c r="E29" s="1578"/>
      <c r="F29" s="495"/>
      <c r="G29" s="163" t="s">
        <v>248</v>
      </c>
      <c r="H29" s="536">
        <v>23</v>
      </c>
      <c r="I29" s="536">
        <v>21</v>
      </c>
      <c r="J29" s="278">
        <f t="shared" si="0"/>
        <v>44</v>
      </c>
    </row>
    <row r="30" spans="1:13" ht="12.75" customHeight="1">
      <c r="E30" s="1581">
        <v>1402</v>
      </c>
      <c r="F30" s="139" t="s">
        <v>16</v>
      </c>
      <c r="G30" s="145"/>
      <c r="H30" s="543">
        <f>SUM(H31,H37,H40,H45,H48,H52,H55,H59)</f>
        <v>802</v>
      </c>
      <c r="I30" s="543">
        <f>SUM(I31,I37,I40,I45,I48,I52,I55,I59)</f>
        <v>1089</v>
      </c>
      <c r="J30" s="574">
        <f t="shared" si="0"/>
        <v>1891</v>
      </c>
      <c r="M30" s="1"/>
    </row>
    <row r="31" spans="1:13" ht="12" customHeight="1">
      <c r="E31" s="1582"/>
      <c r="F31" s="484" t="s">
        <v>96</v>
      </c>
      <c r="G31" s="98"/>
      <c r="H31" s="539">
        <f>SUM(H32:H36)</f>
        <v>227</v>
      </c>
      <c r="I31" s="539">
        <f>SUM(I32:I36)</f>
        <v>378</v>
      </c>
      <c r="J31" s="565">
        <f t="shared" si="0"/>
        <v>605</v>
      </c>
    </row>
    <row r="32" spans="1:13" ht="12" customHeight="1">
      <c r="A32" s="91">
        <v>2</v>
      </c>
      <c r="B32" s="91">
        <v>4</v>
      </c>
      <c r="C32" s="91">
        <v>11</v>
      </c>
      <c r="E32" s="1582"/>
      <c r="F32" s="479"/>
      <c r="G32" s="98" t="s">
        <v>240</v>
      </c>
      <c r="H32" s="363">
        <v>85</v>
      </c>
      <c r="I32" s="363">
        <v>136</v>
      </c>
      <c r="J32" s="281">
        <f t="shared" si="0"/>
        <v>221</v>
      </c>
      <c r="M32" s="1"/>
    </row>
    <row r="33" spans="1:13" ht="12" customHeight="1">
      <c r="A33" s="91">
        <v>2</v>
      </c>
      <c r="B33" s="91">
        <v>4</v>
      </c>
      <c r="C33" s="91">
        <v>11</v>
      </c>
      <c r="E33" s="1582"/>
      <c r="F33" s="479"/>
      <c r="G33" s="98" t="s">
        <v>239</v>
      </c>
      <c r="H33" s="363">
        <v>75</v>
      </c>
      <c r="I33" s="363">
        <v>143</v>
      </c>
      <c r="J33" s="281">
        <f t="shared" si="0"/>
        <v>218</v>
      </c>
    </row>
    <row r="34" spans="1:13" ht="12" customHeight="1">
      <c r="A34" s="91">
        <v>2</v>
      </c>
      <c r="B34" s="91">
        <v>4</v>
      </c>
      <c r="C34" s="91">
        <v>11</v>
      </c>
      <c r="E34" s="1582"/>
      <c r="F34" s="479"/>
      <c r="G34" s="98" t="s">
        <v>247</v>
      </c>
      <c r="H34" s="363">
        <v>22</v>
      </c>
      <c r="I34" s="363">
        <v>79</v>
      </c>
      <c r="J34" s="281">
        <f t="shared" si="0"/>
        <v>101</v>
      </c>
    </row>
    <row r="35" spans="1:13" ht="12" customHeight="1">
      <c r="A35" s="91">
        <v>2</v>
      </c>
      <c r="B35" s="91">
        <v>6</v>
      </c>
      <c r="C35" s="91">
        <v>11</v>
      </c>
      <c r="E35" s="1582"/>
      <c r="F35" s="479"/>
      <c r="G35" s="98" t="s">
        <v>580</v>
      </c>
      <c r="H35" s="363">
        <v>0</v>
      </c>
      <c r="I35" s="363">
        <v>0</v>
      </c>
      <c r="J35" s="281">
        <f t="shared" si="0"/>
        <v>0</v>
      </c>
    </row>
    <row r="36" spans="1:13" ht="12" customHeight="1">
      <c r="A36" s="91">
        <v>2</v>
      </c>
      <c r="B36" s="91">
        <v>6</v>
      </c>
      <c r="C36" s="91">
        <v>11</v>
      </c>
      <c r="E36" s="1582"/>
      <c r="F36" s="479"/>
      <c r="G36" s="98" t="s">
        <v>245</v>
      </c>
      <c r="H36" s="363">
        <v>45</v>
      </c>
      <c r="I36" s="363">
        <v>20</v>
      </c>
      <c r="J36" s="281">
        <f t="shared" si="0"/>
        <v>65</v>
      </c>
    </row>
    <row r="37" spans="1:13" ht="12" customHeight="1">
      <c r="E37" s="1582"/>
      <c r="F37" s="484" t="s">
        <v>116</v>
      </c>
      <c r="G37" s="98"/>
      <c r="H37" s="539">
        <f>SUM(H38:H39)</f>
        <v>96</v>
      </c>
      <c r="I37" s="539">
        <f>SUM(I38:I39)</f>
        <v>102</v>
      </c>
      <c r="J37" s="565">
        <f t="shared" si="0"/>
        <v>198</v>
      </c>
    </row>
    <row r="38" spans="1:13" ht="12" customHeight="1">
      <c r="A38" s="91">
        <v>2</v>
      </c>
      <c r="B38" s="91">
        <v>4</v>
      </c>
      <c r="C38" s="91">
        <v>10</v>
      </c>
      <c r="E38" s="1582"/>
      <c r="F38" s="479"/>
      <c r="G38" s="98" t="s">
        <v>239</v>
      </c>
      <c r="H38" s="363">
        <v>59</v>
      </c>
      <c r="I38" s="363">
        <v>89</v>
      </c>
      <c r="J38" s="281">
        <f t="shared" si="0"/>
        <v>148</v>
      </c>
      <c r="M38" s="573"/>
    </row>
    <row r="39" spans="1:13" ht="12" customHeight="1">
      <c r="A39" s="91">
        <v>2</v>
      </c>
      <c r="B39" s="91">
        <v>6</v>
      </c>
      <c r="C39" s="91">
        <v>10</v>
      </c>
      <c r="E39" s="1582"/>
      <c r="F39" s="479"/>
      <c r="G39" s="98" t="s">
        <v>245</v>
      </c>
      <c r="H39" s="363">
        <v>37</v>
      </c>
      <c r="I39" s="363">
        <v>13</v>
      </c>
      <c r="J39" s="281">
        <f t="shared" si="0"/>
        <v>50</v>
      </c>
    </row>
    <row r="40" spans="1:13" ht="12" customHeight="1">
      <c r="E40" s="1582"/>
      <c r="F40" s="484" t="s">
        <v>70</v>
      </c>
      <c r="G40" s="98"/>
      <c r="H40" s="539">
        <f>SUM(H41:H44)</f>
        <v>121</v>
      </c>
      <c r="I40" s="539">
        <f>SUM(I41:I44)</f>
        <v>166</v>
      </c>
      <c r="J40" s="565">
        <f t="shared" ref="J40:J68" si="1">SUM(H40:I40)</f>
        <v>287</v>
      </c>
    </row>
    <row r="41" spans="1:13" ht="12" customHeight="1">
      <c r="A41" s="91">
        <v>2</v>
      </c>
      <c r="B41" s="91">
        <v>4</v>
      </c>
      <c r="C41" s="91">
        <v>10</v>
      </c>
      <c r="E41" s="1582"/>
      <c r="F41" s="479"/>
      <c r="G41" s="98" t="s">
        <v>240</v>
      </c>
      <c r="H41" s="363">
        <v>64</v>
      </c>
      <c r="I41" s="363">
        <v>71</v>
      </c>
      <c r="J41" s="281">
        <f t="shared" si="1"/>
        <v>135</v>
      </c>
    </row>
    <row r="42" spans="1:13" ht="12" customHeight="1">
      <c r="A42" s="91">
        <v>2</v>
      </c>
      <c r="B42" s="91">
        <v>4</v>
      </c>
      <c r="C42" s="91">
        <v>10</v>
      </c>
      <c r="E42" s="1582"/>
      <c r="F42" s="479"/>
      <c r="G42" s="98" t="s">
        <v>244</v>
      </c>
      <c r="H42" s="363">
        <v>11</v>
      </c>
      <c r="I42" s="363">
        <v>14</v>
      </c>
      <c r="J42" s="281">
        <f t="shared" si="1"/>
        <v>25</v>
      </c>
    </row>
    <row r="43" spans="1:13" ht="12" customHeight="1">
      <c r="A43" s="91">
        <v>2</v>
      </c>
      <c r="B43" s="91">
        <v>4</v>
      </c>
      <c r="C43" s="91">
        <v>10</v>
      </c>
      <c r="E43" s="1582"/>
      <c r="F43" s="479"/>
      <c r="G43" s="98" t="s">
        <v>243</v>
      </c>
      <c r="H43" s="363">
        <v>13</v>
      </c>
      <c r="I43" s="363">
        <v>29</v>
      </c>
      <c r="J43" s="281">
        <f t="shared" si="1"/>
        <v>42</v>
      </c>
    </row>
    <row r="44" spans="1:13" ht="12" customHeight="1">
      <c r="A44" s="91">
        <v>2</v>
      </c>
      <c r="B44" s="91">
        <v>4</v>
      </c>
      <c r="C44" s="91">
        <v>10</v>
      </c>
      <c r="E44" s="1582"/>
      <c r="F44" s="479"/>
      <c r="G44" s="98" t="s">
        <v>238</v>
      </c>
      <c r="H44" s="363">
        <v>33</v>
      </c>
      <c r="I44" s="363">
        <v>52</v>
      </c>
      <c r="J44" s="281">
        <f t="shared" si="1"/>
        <v>85</v>
      </c>
    </row>
    <row r="45" spans="1:13" ht="12" customHeight="1">
      <c r="E45" s="1582"/>
      <c r="F45" s="484" t="s">
        <v>129</v>
      </c>
      <c r="G45" s="98"/>
      <c r="H45" s="539">
        <f>SUM(H46:H47)</f>
        <v>144</v>
      </c>
      <c r="I45" s="539">
        <f>SUM(I46:I47)</f>
        <v>200</v>
      </c>
      <c r="J45" s="565">
        <f t="shared" si="1"/>
        <v>344</v>
      </c>
    </row>
    <row r="46" spans="1:13" ht="12" customHeight="1">
      <c r="A46" s="91">
        <v>2</v>
      </c>
      <c r="B46" s="91">
        <v>4</v>
      </c>
      <c r="C46" s="91">
        <v>3</v>
      </c>
      <c r="E46" s="1582"/>
      <c r="F46" s="479"/>
      <c r="G46" s="98" t="s">
        <v>240</v>
      </c>
      <c r="H46" s="363">
        <v>45</v>
      </c>
      <c r="I46" s="363">
        <v>89</v>
      </c>
      <c r="J46" s="281">
        <f t="shared" si="1"/>
        <v>134</v>
      </c>
    </row>
    <row r="47" spans="1:13" ht="12" customHeight="1">
      <c r="A47" s="91">
        <v>2</v>
      </c>
      <c r="B47" s="91">
        <v>4</v>
      </c>
      <c r="C47" s="91">
        <v>3</v>
      </c>
      <c r="E47" s="1582"/>
      <c r="F47" s="479"/>
      <c r="G47" s="98" t="s">
        <v>239</v>
      </c>
      <c r="H47" s="363">
        <v>99</v>
      </c>
      <c r="I47" s="363">
        <v>111</v>
      </c>
      <c r="J47" s="281">
        <f t="shared" si="1"/>
        <v>210</v>
      </c>
    </row>
    <row r="48" spans="1:13" ht="12" customHeight="1">
      <c r="E48" s="1582"/>
      <c r="F48" s="484" t="s">
        <v>128</v>
      </c>
      <c r="G48" s="98"/>
      <c r="H48" s="539">
        <f>SUM(H49:H51)</f>
        <v>95</v>
      </c>
      <c r="I48" s="539">
        <f>SUM(I49:I51)</f>
        <v>114</v>
      </c>
      <c r="J48" s="565">
        <f t="shared" si="1"/>
        <v>209</v>
      </c>
    </row>
    <row r="49" spans="1:13" ht="12" customHeight="1">
      <c r="A49" s="91">
        <v>2</v>
      </c>
      <c r="B49" s="91">
        <v>4</v>
      </c>
      <c r="C49" s="91">
        <v>7</v>
      </c>
      <c r="E49" s="1582"/>
      <c r="F49" s="479"/>
      <c r="G49" s="98" t="s">
        <v>240</v>
      </c>
      <c r="H49" s="363">
        <v>40</v>
      </c>
      <c r="I49" s="363">
        <v>49</v>
      </c>
      <c r="J49" s="281">
        <f t="shared" si="1"/>
        <v>89</v>
      </c>
    </row>
    <row r="50" spans="1:13" ht="12" customHeight="1">
      <c r="A50" s="91">
        <v>2</v>
      </c>
      <c r="B50" s="91">
        <v>4</v>
      </c>
      <c r="C50" s="91">
        <v>7</v>
      </c>
      <c r="E50" s="1582"/>
      <c r="F50" s="479"/>
      <c r="G50" s="98" t="s">
        <v>241</v>
      </c>
      <c r="H50" s="363">
        <v>12</v>
      </c>
      <c r="I50" s="363">
        <v>15</v>
      </c>
      <c r="J50" s="281">
        <f t="shared" si="1"/>
        <v>27</v>
      </c>
    </row>
    <row r="51" spans="1:13" ht="12" customHeight="1">
      <c r="A51" s="91">
        <v>2</v>
      </c>
      <c r="B51" s="91">
        <v>4</v>
      </c>
      <c r="C51" s="91">
        <v>7</v>
      </c>
      <c r="E51" s="1582"/>
      <c r="F51" s="479"/>
      <c r="G51" s="98" t="s">
        <v>239</v>
      </c>
      <c r="H51" s="363">
        <v>43</v>
      </c>
      <c r="I51" s="363">
        <v>50</v>
      </c>
      <c r="J51" s="281">
        <f t="shared" si="1"/>
        <v>93</v>
      </c>
    </row>
    <row r="52" spans="1:13" ht="12" customHeight="1">
      <c r="E52" s="1582"/>
      <c r="F52" s="484" t="s">
        <v>65</v>
      </c>
      <c r="G52" s="98"/>
      <c r="H52" s="539">
        <f>SUM(H53:H54)</f>
        <v>41</v>
      </c>
      <c r="I52" s="539">
        <f>SUM(I53:I54)</f>
        <v>61</v>
      </c>
      <c r="J52" s="565">
        <f t="shared" si="1"/>
        <v>102</v>
      </c>
    </row>
    <row r="53" spans="1:13" ht="12" customHeight="1">
      <c r="A53" s="91">
        <v>2</v>
      </c>
      <c r="B53" s="91">
        <v>4</v>
      </c>
      <c r="C53" s="91">
        <v>1</v>
      </c>
      <c r="E53" s="1582"/>
      <c r="F53" s="479"/>
      <c r="G53" s="98" t="s">
        <v>240</v>
      </c>
      <c r="H53" s="363">
        <v>19</v>
      </c>
      <c r="I53" s="363">
        <v>26</v>
      </c>
      <c r="J53" s="281">
        <f t="shared" si="1"/>
        <v>45</v>
      </c>
    </row>
    <row r="54" spans="1:13" ht="12" customHeight="1">
      <c r="A54" s="91">
        <v>2</v>
      </c>
      <c r="B54" s="91">
        <v>4</v>
      </c>
      <c r="C54" s="91">
        <v>1</v>
      </c>
      <c r="E54" s="1582"/>
      <c r="F54" s="479"/>
      <c r="G54" s="98" t="s">
        <v>239</v>
      </c>
      <c r="H54" s="363">
        <v>22</v>
      </c>
      <c r="I54" s="363">
        <v>35</v>
      </c>
      <c r="J54" s="281">
        <f t="shared" si="1"/>
        <v>57</v>
      </c>
    </row>
    <row r="55" spans="1:13" ht="12" customHeight="1">
      <c r="E55" s="1582"/>
      <c r="F55" s="484" t="s">
        <v>127</v>
      </c>
      <c r="G55" s="98"/>
      <c r="H55" s="539">
        <f>SUM(H56:H58)</f>
        <v>78</v>
      </c>
      <c r="I55" s="539">
        <f>SUM(I56:I58)</f>
        <v>68</v>
      </c>
      <c r="J55" s="565">
        <f t="shared" si="1"/>
        <v>146</v>
      </c>
    </row>
    <row r="56" spans="1:13" ht="12" customHeight="1">
      <c r="A56" s="91">
        <v>2</v>
      </c>
      <c r="B56" s="91">
        <v>4</v>
      </c>
      <c r="C56" s="91">
        <v>9</v>
      </c>
      <c r="E56" s="1582"/>
      <c r="F56" s="366"/>
      <c r="G56" s="98" t="s">
        <v>240</v>
      </c>
      <c r="H56" s="363">
        <v>31</v>
      </c>
      <c r="I56" s="363">
        <v>33</v>
      </c>
      <c r="J56" s="281">
        <f t="shared" si="1"/>
        <v>64</v>
      </c>
    </row>
    <row r="57" spans="1:13" ht="12" customHeight="1">
      <c r="A57" s="91">
        <v>2</v>
      </c>
      <c r="B57" s="91">
        <v>4</v>
      </c>
      <c r="C57" s="91">
        <v>9</v>
      </c>
      <c r="E57" s="1582"/>
      <c r="F57" s="366"/>
      <c r="G57" s="98" t="s">
        <v>239</v>
      </c>
      <c r="H57" s="363">
        <v>40</v>
      </c>
      <c r="I57" s="363">
        <v>29</v>
      </c>
      <c r="J57" s="281">
        <f t="shared" si="1"/>
        <v>69</v>
      </c>
    </row>
    <row r="58" spans="1:13" ht="12" customHeight="1">
      <c r="A58" s="91">
        <v>2</v>
      </c>
      <c r="B58" s="91">
        <v>4</v>
      </c>
      <c r="C58" s="91">
        <v>9</v>
      </c>
      <c r="E58" s="1582"/>
      <c r="F58" s="366"/>
      <c r="G58" s="98" t="s">
        <v>238</v>
      </c>
      <c r="H58" s="363">
        <v>7</v>
      </c>
      <c r="I58" s="363">
        <v>6</v>
      </c>
      <c r="J58" s="281">
        <f t="shared" si="1"/>
        <v>13</v>
      </c>
    </row>
    <row r="59" spans="1:13" ht="12" customHeight="1">
      <c r="E59" s="1582"/>
      <c r="F59" s="484" t="s">
        <v>38</v>
      </c>
      <c r="G59" s="144"/>
      <c r="H59" s="539">
        <f>SUM(H60)</f>
        <v>0</v>
      </c>
      <c r="I59" s="539">
        <f>SUM(I60)</f>
        <v>0</v>
      </c>
      <c r="J59" s="565">
        <f t="shared" si="1"/>
        <v>0</v>
      </c>
    </row>
    <row r="60" spans="1:13" ht="12" customHeight="1">
      <c r="A60" s="91">
        <v>2</v>
      </c>
      <c r="B60" s="91">
        <v>4</v>
      </c>
      <c r="C60" s="91">
        <v>11</v>
      </c>
      <c r="E60" s="1583"/>
      <c r="F60" s="479"/>
      <c r="G60" s="98" t="s">
        <v>237</v>
      </c>
      <c r="H60" s="363">
        <v>0</v>
      </c>
      <c r="I60" s="363">
        <v>0</v>
      </c>
      <c r="J60" s="278">
        <f t="shared" si="1"/>
        <v>0</v>
      </c>
    </row>
    <row r="61" spans="1:13" ht="12.75" customHeight="1">
      <c r="E61" s="1581">
        <v>1403</v>
      </c>
      <c r="F61" s="139" t="s">
        <v>17</v>
      </c>
      <c r="G61" s="145"/>
      <c r="H61" s="543">
        <f>SUM(H62+H64+H66)</f>
        <v>33</v>
      </c>
      <c r="I61" s="543">
        <f>SUM(I62+I64+I66)</f>
        <v>61</v>
      </c>
      <c r="J61" s="367">
        <f t="shared" si="1"/>
        <v>94</v>
      </c>
      <c r="M61" s="1"/>
    </row>
    <row r="62" spans="1:13" ht="12" customHeight="1">
      <c r="E62" s="1582"/>
      <c r="F62" s="484" t="s">
        <v>39</v>
      </c>
      <c r="G62" s="98"/>
      <c r="H62" s="539">
        <f>SUM(H63:H63)</f>
        <v>5</v>
      </c>
      <c r="I62" s="539">
        <f>SUM(I63:I63)</f>
        <v>16</v>
      </c>
      <c r="J62" s="565">
        <f t="shared" si="1"/>
        <v>21</v>
      </c>
    </row>
    <row r="63" spans="1:13" ht="12" customHeight="1">
      <c r="A63" s="91">
        <v>3</v>
      </c>
      <c r="B63" s="91">
        <v>5</v>
      </c>
      <c r="C63" s="91">
        <v>11</v>
      </c>
      <c r="E63" s="1582"/>
      <c r="F63" s="479"/>
      <c r="G63" s="98" t="s">
        <v>234</v>
      </c>
      <c r="H63" s="363">
        <v>5</v>
      </c>
      <c r="I63" s="363">
        <v>16</v>
      </c>
      <c r="J63" s="281">
        <f t="shared" si="1"/>
        <v>21</v>
      </c>
    </row>
    <row r="64" spans="1:13" ht="12" customHeight="1">
      <c r="E64" s="1582"/>
      <c r="F64" s="484" t="s">
        <v>18</v>
      </c>
      <c r="G64" s="98"/>
      <c r="H64" s="539">
        <f>SUM(H65)</f>
        <v>13</v>
      </c>
      <c r="I64" s="539">
        <f>SUM(I65)</f>
        <v>14</v>
      </c>
      <c r="J64" s="565">
        <f t="shared" si="1"/>
        <v>27</v>
      </c>
    </row>
    <row r="65" spans="1:13" ht="12" customHeight="1">
      <c r="A65" s="91">
        <v>3</v>
      </c>
      <c r="B65" s="91">
        <v>5</v>
      </c>
      <c r="C65" s="91">
        <v>8</v>
      </c>
      <c r="E65" s="1582"/>
      <c r="F65" s="479"/>
      <c r="G65" s="98" t="s">
        <v>234</v>
      </c>
      <c r="H65" s="363">
        <v>13</v>
      </c>
      <c r="I65" s="363">
        <v>14</v>
      </c>
      <c r="J65" s="281">
        <f t="shared" si="1"/>
        <v>27</v>
      </c>
    </row>
    <row r="66" spans="1:13" ht="12" customHeight="1">
      <c r="E66" s="1582"/>
      <c r="F66" s="484" t="s">
        <v>19</v>
      </c>
      <c r="G66" s="98"/>
      <c r="H66" s="539">
        <f>SUM(H67:H68)</f>
        <v>15</v>
      </c>
      <c r="I66" s="539">
        <f>SUM(I67:I68)</f>
        <v>31</v>
      </c>
      <c r="J66" s="565">
        <f t="shared" si="1"/>
        <v>46</v>
      </c>
    </row>
    <row r="67" spans="1:13" ht="12" customHeight="1">
      <c r="A67" s="91">
        <v>3</v>
      </c>
      <c r="B67" s="91">
        <v>5</v>
      </c>
      <c r="C67" s="91">
        <v>10</v>
      </c>
      <c r="E67" s="1582"/>
      <c r="F67" s="479"/>
      <c r="G67" s="98" t="s">
        <v>234</v>
      </c>
      <c r="H67" s="363">
        <v>15</v>
      </c>
      <c r="I67" s="363">
        <v>31</v>
      </c>
      <c r="J67" s="281">
        <f t="shared" si="1"/>
        <v>46</v>
      </c>
    </row>
    <row r="68" spans="1:13" ht="12" customHeight="1">
      <c r="A68" s="91">
        <v>3</v>
      </c>
      <c r="B68" s="91">
        <v>5</v>
      </c>
      <c r="C68" s="91">
        <v>10</v>
      </c>
      <c r="E68" s="1583"/>
      <c r="F68" s="495"/>
      <c r="G68" s="163" t="s">
        <v>233</v>
      </c>
      <c r="H68" s="273">
        <v>0</v>
      </c>
      <c r="I68" s="273">
        <v>0</v>
      </c>
      <c r="J68" s="278">
        <f t="shared" si="1"/>
        <v>0</v>
      </c>
    </row>
    <row r="69" spans="1:13" ht="12" customHeight="1">
      <c r="E69" s="507"/>
      <c r="F69" s="98"/>
      <c r="G69" s="98"/>
      <c r="H69" s="572"/>
      <c r="I69" s="316"/>
      <c r="J69" s="572" t="s">
        <v>232</v>
      </c>
    </row>
    <row r="70" spans="1:13" ht="12" customHeight="1">
      <c r="E70" s="507"/>
      <c r="F70" s="98"/>
      <c r="G70" s="98"/>
      <c r="H70" s="572"/>
      <c r="I70" s="572"/>
      <c r="J70" s="105" t="s">
        <v>231</v>
      </c>
    </row>
    <row r="71" spans="1:13" ht="7.5" customHeight="1">
      <c r="E71" s="1597" t="s">
        <v>32</v>
      </c>
      <c r="F71" s="310"/>
      <c r="G71" s="310"/>
      <c r="H71" s="307"/>
      <c r="I71" s="571"/>
      <c r="J71" s="570"/>
    </row>
    <row r="72" spans="1:13" ht="12.75" customHeight="1">
      <c r="E72" s="1598"/>
      <c r="F72" s="171" t="s">
        <v>230</v>
      </c>
      <c r="G72" s="569"/>
      <c r="H72" s="1600" t="s">
        <v>579</v>
      </c>
      <c r="I72" s="1600"/>
      <c r="J72" s="884"/>
    </row>
    <row r="73" spans="1:13">
      <c r="E73" s="1599"/>
      <c r="F73" s="567"/>
      <c r="G73" s="162"/>
      <c r="H73" s="883" t="s">
        <v>29</v>
      </c>
      <c r="I73" s="883" t="s">
        <v>30</v>
      </c>
      <c r="J73" s="882" t="s">
        <v>6</v>
      </c>
    </row>
    <row r="74" spans="1:13" ht="12.75" customHeight="1">
      <c r="E74" s="1570">
        <v>1404</v>
      </c>
      <c r="F74" s="139" t="s">
        <v>40</v>
      </c>
      <c r="G74" s="145"/>
      <c r="H74" s="543">
        <f>SUM(H75,H77)</f>
        <v>289</v>
      </c>
      <c r="I74" s="543">
        <f>SUM(I75,I77)</f>
        <v>133</v>
      </c>
      <c r="J74" s="367">
        <f>SUM(H74:I74)</f>
        <v>422</v>
      </c>
      <c r="M74" s="1"/>
    </row>
    <row r="75" spans="1:13" ht="12" customHeight="1">
      <c r="E75" s="1573"/>
      <c r="F75" s="484" t="s">
        <v>115</v>
      </c>
      <c r="G75" s="98"/>
      <c r="H75" s="539">
        <f>SUM(H76)</f>
        <v>223</v>
      </c>
      <c r="I75" s="539">
        <f>SUM(I76)</f>
        <v>92</v>
      </c>
      <c r="J75" s="565">
        <f>SUM(H75:I75)</f>
        <v>315</v>
      </c>
    </row>
    <row r="76" spans="1:13" ht="12" customHeight="1">
      <c r="A76" s="91">
        <v>4</v>
      </c>
      <c r="B76" s="91">
        <v>6</v>
      </c>
      <c r="C76" s="91">
        <v>11</v>
      </c>
      <c r="E76" s="1566"/>
      <c r="F76" s="479"/>
      <c r="G76" s="98" t="s">
        <v>226</v>
      </c>
      <c r="H76" s="363">
        <v>223</v>
      </c>
      <c r="I76" s="363">
        <v>92</v>
      </c>
      <c r="J76" s="281">
        <f>SUM(H76:I76)</f>
        <v>315</v>
      </c>
    </row>
    <row r="77" spans="1:13" ht="12" customHeight="1">
      <c r="E77" s="1573"/>
      <c r="F77" s="484" t="s">
        <v>20</v>
      </c>
      <c r="G77" s="98"/>
      <c r="H77" s="539">
        <f>SUM(H78)</f>
        <v>66</v>
      </c>
      <c r="I77" s="539">
        <f>SUM(I78)</f>
        <v>41</v>
      </c>
      <c r="J77" s="565">
        <f t="shared" ref="J77:J91" si="2">H77+I77</f>
        <v>107</v>
      </c>
    </row>
    <row r="78" spans="1:13" ht="12" customHeight="1">
      <c r="A78" s="91">
        <v>4</v>
      </c>
      <c r="B78" s="91">
        <v>6</v>
      </c>
      <c r="C78" s="91">
        <v>11</v>
      </c>
      <c r="E78" s="1566"/>
      <c r="F78" s="479"/>
      <c r="G78" s="98" t="s">
        <v>293</v>
      </c>
      <c r="H78" s="536">
        <v>66</v>
      </c>
      <c r="I78" s="536">
        <v>41</v>
      </c>
      <c r="J78" s="281">
        <f t="shared" si="2"/>
        <v>107</v>
      </c>
    </row>
    <row r="79" spans="1:13">
      <c r="E79" s="1581">
        <v>1405</v>
      </c>
      <c r="F79" s="139" t="s">
        <v>21</v>
      </c>
      <c r="G79" s="151"/>
      <c r="H79" s="543">
        <f>SUM(H80+H85+H92+H94)</f>
        <v>341</v>
      </c>
      <c r="I79" s="543">
        <f>SUM(I80+I85+I92+I94)</f>
        <v>601</v>
      </c>
      <c r="J79" s="367">
        <f t="shared" si="2"/>
        <v>942</v>
      </c>
      <c r="M79" s="1"/>
    </row>
    <row r="80" spans="1:13" ht="12" customHeight="1">
      <c r="E80" s="1582"/>
      <c r="F80" s="484" t="s">
        <v>24</v>
      </c>
      <c r="G80" s="98"/>
      <c r="H80" s="539">
        <f>SUM(H81:H84)</f>
        <v>107</v>
      </c>
      <c r="I80" s="539">
        <f>SUM(I81:I84)</f>
        <v>126</v>
      </c>
      <c r="J80" s="565">
        <f t="shared" si="2"/>
        <v>233</v>
      </c>
      <c r="M80" s="1"/>
    </row>
    <row r="81" spans="1:13" ht="12" customHeight="1">
      <c r="A81" s="91">
        <v>5</v>
      </c>
      <c r="B81" s="91">
        <v>4</v>
      </c>
      <c r="C81" s="91">
        <v>8</v>
      </c>
      <c r="E81" s="1582"/>
      <c r="F81" s="479"/>
      <c r="G81" s="98" t="s">
        <v>222</v>
      </c>
      <c r="H81" s="363">
        <v>5</v>
      </c>
      <c r="I81" s="363">
        <v>5</v>
      </c>
      <c r="J81" s="281">
        <f t="shared" si="2"/>
        <v>10</v>
      </c>
    </row>
    <row r="82" spans="1:13" ht="12" customHeight="1">
      <c r="A82" s="91">
        <v>5</v>
      </c>
      <c r="B82" s="91">
        <v>4</v>
      </c>
      <c r="C82" s="91">
        <v>8</v>
      </c>
      <c r="E82" s="1582"/>
      <c r="F82" s="479"/>
      <c r="G82" s="98" t="s">
        <v>220</v>
      </c>
      <c r="H82" s="363">
        <v>61</v>
      </c>
      <c r="I82" s="363">
        <v>69</v>
      </c>
      <c r="J82" s="281">
        <f t="shared" si="2"/>
        <v>130</v>
      </c>
    </row>
    <row r="83" spans="1:13" ht="12" customHeight="1">
      <c r="A83" s="91">
        <v>5</v>
      </c>
      <c r="B83" s="91">
        <v>4</v>
      </c>
      <c r="C83" s="91">
        <v>8</v>
      </c>
      <c r="E83" s="1582"/>
      <c r="F83" s="479"/>
      <c r="G83" s="98" t="s">
        <v>219</v>
      </c>
      <c r="H83" s="363">
        <v>14</v>
      </c>
      <c r="I83" s="363">
        <v>12</v>
      </c>
      <c r="J83" s="281">
        <f t="shared" si="2"/>
        <v>26</v>
      </c>
    </row>
    <row r="84" spans="1:13" ht="12" customHeight="1">
      <c r="A84" s="91">
        <v>5</v>
      </c>
      <c r="B84" s="91">
        <v>4</v>
      </c>
      <c r="C84" s="91">
        <v>8</v>
      </c>
      <c r="E84" s="1582"/>
      <c r="F84" s="479"/>
      <c r="G84" s="98" t="s">
        <v>217</v>
      </c>
      <c r="H84" s="363">
        <v>27</v>
      </c>
      <c r="I84" s="363">
        <v>40</v>
      </c>
      <c r="J84" s="281">
        <f t="shared" si="2"/>
        <v>67</v>
      </c>
    </row>
    <row r="85" spans="1:13" ht="12" customHeight="1">
      <c r="E85" s="1582"/>
      <c r="F85" s="484" t="s">
        <v>22</v>
      </c>
      <c r="G85" s="98"/>
      <c r="H85" s="539">
        <f>SUM(H86:H91)</f>
        <v>126</v>
      </c>
      <c r="I85" s="539">
        <f>SUM(I86:I91)</f>
        <v>239</v>
      </c>
      <c r="J85" s="565">
        <f t="shared" si="2"/>
        <v>365</v>
      </c>
    </row>
    <row r="86" spans="1:13" ht="12" customHeight="1">
      <c r="A86" s="91">
        <v>5</v>
      </c>
      <c r="B86" s="91">
        <v>5</v>
      </c>
      <c r="C86" s="91">
        <v>11</v>
      </c>
      <c r="E86" s="1582"/>
      <c r="F86" s="479"/>
      <c r="G86" s="98" t="s">
        <v>215</v>
      </c>
      <c r="H86" s="363">
        <v>26</v>
      </c>
      <c r="I86" s="363">
        <v>16</v>
      </c>
      <c r="J86" s="281">
        <f t="shared" si="2"/>
        <v>42</v>
      </c>
    </row>
    <row r="87" spans="1:13" ht="12" customHeight="1">
      <c r="A87" s="91">
        <v>5</v>
      </c>
      <c r="B87" s="91">
        <v>5</v>
      </c>
      <c r="C87" s="91">
        <v>11</v>
      </c>
      <c r="E87" s="1582"/>
      <c r="F87" s="479"/>
      <c r="G87" s="98" t="s">
        <v>213</v>
      </c>
      <c r="H87" s="363">
        <v>24</v>
      </c>
      <c r="I87" s="363">
        <v>42</v>
      </c>
      <c r="J87" s="281">
        <f t="shared" si="2"/>
        <v>66</v>
      </c>
    </row>
    <row r="88" spans="1:13" ht="12" customHeight="1">
      <c r="A88" s="91">
        <v>5</v>
      </c>
      <c r="B88" s="91">
        <v>5</v>
      </c>
      <c r="C88" s="91">
        <v>11</v>
      </c>
      <c r="E88" s="1582"/>
      <c r="F88" s="479"/>
      <c r="G88" s="98" t="s">
        <v>211</v>
      </c>
      <c r="H88" s="363">
        <v>8</v>
      </c>
      <c r="I88" s="363">
        <v>0</v>
      </c>
      <c r="J88" s="281">
        <f t="shared" si="2"/>
        <v>8</v>
      </c>
    </row>
    <row r="89" spans="1:13" ht="12" customHeight="1">
      <c r="A89" s="91">
        <v>5</v>
      </c>
      <c r="B89" s="91">
        <v>5</v>
      </c>
      <c r="C89" s="91">
        <v>11</v>
      </c>
      <c r="E89" s="1582"/>
      <c r="F89" s="479"/>
      <c r="G89" s="98" t="s">
        <v>286</v>
      </c>
      <c r="H89" s="363">
        <v>5</v>
      </c>
      <c r="I89" s="363">
        <v>9</v>
      </c>
      <c r="J89" s="281">
        <f t="shared" si="2"/>
        <v>14</v>
      </c>
    </row>
    <row r="90" spans="1:13" ht="12" customHeight="1">
      <c r="A90" s="91">
        <v>5</v>
      </c>
      <c r="B90" s="91">
        <v>5</v>
      </c>
      <c r="C90" s="91">
        <v>11</v>
      </c>
      <c r="E90" s="1582"/>
      <c r="F90" s="479"/>
      <c r="G90" s="98" t="s">
        <v>205</v>
      </c>
      <c r="H90" s="363">
        <v>63</v>
      </c>
      <c r="I90" s="363">
        <v>172</v>
      </c>
      <c r="J90" s="281">
        <f t="shared" si="2"/>
        <v>235</v>
      </c>
    </row>
    <row r="91" spans="1:13" ht="12" customHeight="1">
      <c r="A91" s="91">
        <v>5</v>
      </c>
      <c r="B91" s="91">
        <v>5</v>
      </c>
      <c r="C91" s="91">
        <v>11</v>
      </c>
      <c r="E91" s="1582"/>
      <c r="F91" s="479"/>
      <c r="G91" s="13" t="s">
        <v>208</v>
      </c>
      <c r="H91" s="363">
        <v>0</v>
      </c>
      <c r="I91" s="363">
        <v>0</v>
      </c>
      <c r="J91" s="281">
        <f t="shared" si="2"/>
        <v>0</v>
      </c>
    </row>
    <row r="92" spans="1:13" ht="12" customHeight="1">
      <c r="E92" s="1582"/>
      <c r="F92" s="4" t="s">
        <v>114</v>
      </c>
      <c r="G92" s="12"/>
      <c r="H92" s="539">
        <f>SUM(H93)</f>
        <v>88</v>
      </c>
      <c r="I92" s="539">
        <f>SUM(I93)</f>
        <v>149</v>
      </c>
      <c r="J92" s="565">
        <f>SUM(H92:I92)</f>
        <v>237</v>
      </c>
    </row>
    <row r="93" spans="1:13" ht="12" customHeight="1">
      <c r="A93" s="91">
        <v>5</v>
      </c>
      <c r="B93" s="91">
        <v>5</v>
      </c>
      <c r="C93" s="91">
        <v>10</v>
      </c>
      <c r="E93" s="1582"/>
      <c r="F93" s="98"/>
      <c r="G93" s="98" t="s">
        <v>207</v>
      </c>
      <c r="H93" s="363">
        <v>88</v>
      </c>
      <c r="I93" s="363">
        <v>149</v>
      </c>
      <c r="J93" s="281">
        <f>SUM(H93:I93)</f>
        <v>237</v>
      </c>
    </row>
    <row r="94" spans="1:13" ht="12" customHeight="1">
      <c r="E94" s="1582"/>
      <c r="F94" s="484" t="s">
        <v>58</v>
      </c>
      <c r="G94" s="144"/>
      <c r="H94" s="539">
        <f>SUM(H95)</f>
        <v>20</v>
      </c>
      <c r="I94" s="539">
        <f>SUM(I95)</f>
        <v>87</v>
      </c>
      <c r="J94" s="565">
        <f>SUM(H94:I94)</f>
        <v>107</v>
      </c>
    </row>
    <row r="95" spans="1:13" ht="12" customHeight="1">
      <c r="A95" s="91">
        <v>5</v>
      </c>
      <c r="B95" s="91">
        <v>5</v>
      </c>
      <c r="C95" s="91">
        <v>13</v>
      </c>
      <c r="E95" s="1582"/>
      <c r="F95" s="479"/>
      <c r="G95" s="98" t="s">
        <v>283</v>
      </c>
      <c r="H95" s="363">
        <v>20</v>
      </c>
      <c r="I95" s="363">
        <v>87</v>
      </c>
      <c r="J95" s="281">
        <v>68</v>
      </c>
    </row>
    <row r="96" spans="1:13" ht="12.75" customHeight="1">
      <c r="E96" s="1581">
        <v>1406</v>
      </c>
      <c r="F96" s="139" t="s">
        <v>25</v>
      </c>
      <c r="G96" s="145"/>
      <c r="H96" s="543">
        <f>SUM(H97+H100+H103+H105)</f>
        <v>277</v>
      </c>
      <c r="I96" s="543">
        <f>SUM(I97+I100+I103+I105)</f>
        <v>327</v>
      </c>
      <c r="J96" s="367">
        <f t="shared" ref="J96:J106" si="3">H96+I96</f>
        <v>604</v>
      </c>
      <c r="M96" s="1"/>
    </row>
    <row r="97" spans="1:13" ht="12" customHeight="1">
      <c r="E97" s="1582"/>
      <c r="F97" s="484" t="s">
        <v>135</v>
      </c>
      <c r="G97" s="98"/>
      <c r="H97" s="539">
        <f>SUM(H98:H99)</f>
        <v>134</v>
      </c>
      <c r="I97" s="539">
        <f>SUM(I98:I99)</f>
        <v>142</v>
      </c>
      <c r="J97" s="565">
        <f t="shared" si="3"/>
        <v>276</v>
      </c>
      <c r="M97" s="1"/>
    </row>
    <row r="98" spans="1:13" ht="12" customHeight="1">
      <c r="A98" s="91">
        <v>6</v>
      </c>
      <c r="B98" s="91">
        <v>2</v>
      </c>
      <c r="C98" s="91">
        <v>6</v>
      </c>
      <c r="E98" s="1582"/>
      <c r="F98" s="492"/>
      <c r="G98" s="98" t="s">
        <v>203</v>
      </c>
      <c r="H98" s="363">
        <v>18</v>
      </c>
      <c r="I98" s="363">
        <v>34</v>
      </c>
      <c r="J98" s="281">
        <f t="shared" si="3"/>
        <v>52</v>
      </c>
    </row>
    <row r="99" spans="1:13" ht="12" customHeight="1">
      <c r="A99" s="91">
        <v>6</v>
      </c>
      <c r="B99" s="91">
        <v>2</v>
      </c>
      <c r="C99" s="91">
        <v>11</v>
      </c>
      <c r="E99" s="1582"/>
      <c r="F99" s="492"/>
      <c r="G99" s="98" t="s">
        <v>201</v>
      </c>
      <c r="H99" s="363">
        <v>116</v>
      </c>
      <c r="I99" s="363">
        <v>108</v>
      </c>
      <c r="J99" s="281">
        <f t="shared" si="3"/>
        <v>224</v>
      </c>
    </row>
    <row r="100" spans="1:13" ht="12" customHeight="1">
      <c r="E100" s="1582"/>
      <c r="F100" s="484" t="s">
        <v>26</v>
      </c>
      <c r="G100" s="98"/>
      <c r="H100" s="539">
        <f>SUM(H101:H102)</f>
        <v>91</v>
      </c>
      <c r="I100" s="539">
        <f>SUM(I101:I102)</f>
        <v>126</v>
      </c>
      <c r="J100" s="565">
        <f t="shared" si="3"/>
        <v>217</v>
      </c>
    </row>
    <row r="101" spans="1:13" ht="12" customHeight="1">
      <c r="A101" s="91">
        <v>6</v>
      </c>
      <c r="B101" s="91">
        <v>2</v>
      </c>
      <c r="C101" s="91">
        <v>10</v>
      </c>
      <c r="E101" s="1582"/>
      <c r="F101" s="479"/>
      <c r="G101" s="98" t="s">
        <v>200</v>
      </c>
      <c r="H101" s="363">
        <v>58</v>
      </c>
      <c r="I101" s="363">
        <v>89</v>
      </c>
      <c r="J101" s="281">
        <f t="shared" si="3"/>
        <v>147</v>
      </c>
    </row>
    <row r="102" spans="1:13" ht="12" customHeight="1">
      <c r="A102" s="91">
        <v>6</v>
      </c>
      <c r="B102" s="91">
        <v>2</v>
      </c>
      <c r="C102" s="91">
        <v>6</v>
      </c>
      <c r="E102" s="1582"/>
      <c r="F102" s="479"/>
      <c r="G102" s="98" t="s">
        <v>264</v>
      </c>
      <c r="H102" s="363">
        <v>33</v>
      </c>
      <c r="I102" s="363">
        <v>37</v>
      </c>
      <c r="J102" s="281">
        <f t="shared" si="3"/>
        <v>70</v>
      </c>
    </row>
    <row r="103" spans="1:13" ht="12" customHeight="1">
      <c r="E103" s="1582"/>
      <c r="F103" s="484" t="s">
        <v>42</v>
      </c>
      <c r="G103" s="98"/>
      <c r="H103" s="539">
        <f>SUM(H104)</f>
        <v>52</v>
      </c>
      <c r="I103" s="539">
        <f>SUM(I104)</f>
        <v>59</v>
      </c>
      <c r="J103" s="565">
        <f t="shared" si="3"/>
        <v>111</v>
      </c>
    </row>
    <row r="104" spans="1:13" ht="12" customHeight="1">
      <c r="A104" s="91">
        <v>6</v>
      </c>
      <c r="B104" s="91">
        <v>2</v>
      </c>
      <c r="C104" s="91">
        <v>10</v>
      </c>
      <c r="E104" s="1582"/>
      <c r="F104" s="492"/>
      <c r="G104" s="98" t="s">
        <v>198</v>
      </c>
      <c r="H104" s="363">
        <v>52</v>
      </c>
      <c r="I104" s="363">
        <v>59</v>
      </c>
      <c r="J104" s="281">
        <f t="shared" si="3"/>
        <v>111</v>
      </c>
    </row>
    <row r="105" spans="1:13" ht="12" customHeight="1">
      <c r="E105" s="1582"/>
      <c r="F105" s="484" t="s">
        <v>43</v>
      </c>
      <c r="G105" s="98"/>
      <c r="H105" s="539">
        <f>SUM(H106)</f>
        <v>0</v>
      </c>
      <c r="I105" s="539">
        <f>SUM(I106)</f>
        <v>0</v>
      </c>
      <c r="J105" s="565">
        <f t="shared" si="3"/>
        <v>0</v>
      </c>
    </row>
    <row r="106" spans="1:13" ht="12" customHeight="1">
      <c r="A106" s="91">
        <v>6</v>
      </c>
      <c r="B106" s="91">
        <v>4</v>
      </c>
      <c r="C106" s="91">
        <v>11</v>
      </c>
      <c r="E106" s="1583"/>
      <c r="F106" s="479"/>
      <c r="G106" s="98" t="s">
        <v>197</v>
      </c>
      <c r="H106" s="363">
        <v>0</v>
      </c>
      <c r="I106" s="363">
        <v>0</v>
      </c>
      <c r="J106" s="281">
        <f t="shared" si="3"/>
        <v>0</v>
      </c>
    </row>
    <row r="107" spans="1:13" ht="12.75" customHeight="1">
      <c r="E107" s="1570">
        <v>1407</v>
      </c>
      <c r="F107" s="139" t="s">
        <v>27</v>
      </c>
      <c r="G107" s="145"/>
      <c r="H107" s="543">
        <f>SUM(H108+H111)</f>
        <v>41</v>
      </c>
      <c r="I107" s="543">
        <f>SUM(I108+I111)</f>
        <v>38</v>
      </c>
      <c r="J107" s="367">
        <f>SUM(H107:I107)</f>
        <v>79</v>
      </c>
      <c r="M107" s="1"/>
    </row>
    <row r="108" spans="1:13" ht="12" customHeight="1">
      <c r="E108" s="1573"/>
      <c r="F108" s="484" t="s">
        <v>44</v>
      </c>
      <c r="G108" s="98"/>
      <c r="H108" s="539">
        <f>SUM(H109:H110)</f>
        <v>13</v>
      </c>
      <c r="I108" s="539">
        <f>SUM(I109:I110)</f>
        <v>11</v>
      </c>
      <c r="J108" s="565">
        <f t="shared" ref="J108:J116" si="4">H108+I108</f>
        <v>24</v>
      </c>
    </row>
    <row r="109" spans="1:13" ht="12" customHeight="1">
      <c r="A109" s="91">
        <v>7</v>
      </c>
      <c r="B109" s="91">
        <v>3</v>
      </c>
      <c r="C109" s="91">
        <v>11</v>
      </c>
      <c r="E109" s="1573"/>
      <c r="F109" s="484"/>
      <c r="G109" s="98" t="s">
        <v>195</v>
      </c>
      <c r="H109" s="363">
        <v>7</v>
      </c>
      <c r="I109" s="363">
        <v>7</v>
      </c>
      <c r="J109" s="281">
        <f t="shared" si="4"/>
        <v>14</v>
      </c>
    </row>
    <row r="110" spans="1:13" ht="12" customHeight="1">
      <c r="A110" s="91">
        <v>7</v>
      </c>
      <c r="B110" s="91">
        <v>3</v>
      </c>
      <c r="C110" s="91">
        <v>11</v>
      </c>
      <c r="E110" s="1573"/>
      <c r="F110" s="479"/>
      <c r="G110" s="98" t="s">
        <v>193</v>
      </c>
      <c r="H110" s="363">
        <v>6</v>
      </c>
      <c r="I110" s="363">
        <v>4</v>
      </c>
      <c r="J110" s="281">
        <f t="shared" si="4"/>
        <v>10</v>
      </c>
    </row>
    <row r="111" spans="1:13" ht="12" customHeight="1">
      <c r="E111" s="1573"/>
      <c r="F111" s="484" t="s">
        <v>61</v>
      </c>
      <c r="G111" s="144"/>
      <c r="H111" s="539">
        <f>SUM(H112:H113)</f>
        <v>28</v>
      </c>
      <c r="I111" s="539">
        <f>SUM(I112:I113)</f>
        <v>27</v>
      </c>
      <c r="J111" s="565">
        <f t="shared" si="4"/>
        <v>55</v>
      </c>
    </row>
    <row r="112" spans="1:13" ht="12" customHeight="1">
      <c r="A112" s="91">
        <v>7</v>
      </c>
      <c r="B112" s="91">
        <v>6</v>
      </c>
      <c r="C112" s="91">
        <v>10</v>
      </c>
      <c r="E112" s="1573"/>
      <c r="F112" s="479"/>
      <c r="G112" s="98" t="s">
        <v>192</v>
      </c>
      <c r="H112" s="363">
        <v>21</v>
      </c>
      <c r="I112" s="363">
        <v>21</v>
      </c>
      <c r="J112" s="281">
        <f t="shared" si="4"/>
        <v>42</v>
      </c>
    </row>
    <row r="113" spans="1:13" ht="12" customHeight="1">
      <c r="A113" s="91">
        <v>7</v>
      </c>
      <c r="B113" s="91">
        <v>6</v>
      </c>
      <c r="C113" s="91">
        <v>10</v>
      </c>
      <c r="E113" s="1573"/>
      <c r="F113" s="479"/>
      <c r="G113" s="98" t="s">
        <v>191</v>
      </c>
      <c r="H113" s="363">
        <v>7</v>
      </c>
      <c r="I113" s="363">
        <v>6</v>
      </c>
      <c r="J113" s="281">
        <f t="shared" si="4"/>
        <v>13</v>
      </c>
    </row>
    <row r="114" spans="1:13" ht="12.75" customHeight="1">
      <c r="E114" s="1570">
        <v>1408</v>
      </c>
      <c r="F114" s="139" t="s">
        <v>28</v>
      </c>
      <c r="G114" s="138"/>
      <c r="H114" s="543">
        <f>SUM(H115+H117+H119+H123)</f>
        <v>66</v>
      </c>
      <c r="I114" s="543">
        <f>SUM(I115+I117+I119+I123)</f>
        <v>133</v>
      </c>
      <c r="J114" s="367">
        <f t="shared" si="4"/>
        <v>199</v>
      </c>
      <c r="M114" s="1"/>
    </row>
    <row r="115" spans="1:13" ht="12" customHeight="1">
      <c r="E115" s="1573"/>
      <c r="F115" s="484" t="s">
        <v>23</v>
      </c>
      <c r="G115" s="98"/>
      <c r="H115" s="544">
        <f>SUM(H116)</f>
        <v>60</v>
      </c>
      <c r="I115" s="544">
        <f>SUM(I116)</f>
        <v>128</v>
      </c>
      <c r="J115" s="565">
        <f t="shared" si="4"/>
        <v>188</v>
      </c>
    </row>
    <row r="116" spans="1:13" ht="12" customHeight="1">
      <c r="A116" s="91">
        <v>8</v>
      </c>
      <c r="B116" s="91">
        <v>4</v>
      </c>
      <c r="C116" s="91">
        <v>8</v>
      </c>
      <c r="E116" s="1573"/>
      <c r="F116" s="479"/>
      <c r="G116" s="98" t="s">
        <v>190</v>
      </c>
      <c r="H116" s="363">
        <v>60</v>
      </c>
      <c r="I116" s="363">
        <v>128</v>
      </c>
      <c r="J116" s="281">
        <f t="shared" si="4"/>
        <v>188</v>
      </c>
    </row>
    <row r="117" spans="1:13" ht="12" customHeight="1">
      <c r="E117" s="1573"/>
      <c r="F117" s="484" t="s">
        <v>59</v>
      </c>
      <c r="G117" s="144"/>
      <c r="H117" s="539">
        <f>SUM(H118)</f>
        <v>0</v>
      </c>
      <c r="I117" s="539">
        <f>SUM(I118)</f>
        <v>0</v>
      </c>
      <c r="J117" s="565">
        <f>SUM(H117:I117)</f>
        <v>0</v>
      </c>
    </row>
    <row r="118" spans="1:13" ht="12" customHeight="1">
      <c r="A118" s="91">
        <v>8</v>
      </c>
      <c r="B118" s="91">
        <v>4</v>
      </c>
      <c r="C118" s="91">
        <v>6</v>
      </c>
      <c r="E118" s="1573"/>
      <c r="F118" s="479"/>
      <c r="G118" s="98" t="s">
        <v>189</v>
      </c>
      <c r="H118" s="363">
        <v>0</v>
      </c>
      <c r="I118" s="363">
        <v>0</v>
      </c>
      <c r="J118" s="281">
        <f>SUM(H118:I118)</f>
        <v>0</v>
      </c>
    </row>
    <row r="119" spans="1:13" ht="12" customHeight="1">
      <c r="E119" s="1573"/>
      <c r="F119" s="484" t="s">
        <v>45</v>
      </c>
      <c r="G119" s="98"/>
      <c r="H119" s="539">
        <f>SUM(H120:H122)</f>
        <v>6</v>
      </c>
      <c r="I119" s="539">
        <f>SUM(I120:I122)</f>
        <v>5</v>
      </c>
      <c r="J119" s="565">
        <f t="shared" ref="J119:J124" si="5">H119+I119</f>
        <v>11</v>
      </c>
    </row>
    <row r="120" spans="1:13" ht="12" customHeight="1">
      <c r="A120" s="91">
        <v>8</v>
      </c>
      <c r="B120" s="91">
        <v>4</v>
      </c>
      <c r="C120" s="91">
        <v>11</v>
      </c>
      <c r="E120" s="1573"/>
      <c r="F120" s="484"/>
      <c r="G120" s="98" t="s">
        <v>188</v>
      </c>
      <c r="H120" s="363">
        <v>2</v>
      </c>
      <c r="I120" s="363">
        <v>2</v>
      </c>
      <c r="J120" s="281">
        <f t="shared" si="5"/>
        <v>4</v>
      </c>
    </row>
    <row r="121" spans="1:13" ht="12" customHeight="1">
      <c r="A121" s="91">
        <v>8</v>
      </c>
      <c r="B121" s="91">
        <v>3</v>
      </c>
      <c r="C121" s="91">
        <v>11</v>
      </c>
      <c r="E121" s="1573"/>
      <c r="F121" s="484"/>
      <c r="G121" s="98" t="s">
        <v>273</v>
      </c>
      <c r="H121" s="363">
        <v>3</v>
      </c>
      <c r="I121" s="363">
        <v>0</v>
      </c>
      <c r="J121" s="281">
        <f t="shared" si="5"/>
        <v>3</v>
      </c>
    </row>
    <row r="122" spans="1:13" ht="12" customHeight="1">
      <c r="A122" s="91">
        <v>8</v>
      </c>
      <c r="B122" s="91">
        <v>4</v>
      </c>
      <c r="C122" s="91">
        <v>11</v>
      </c>
      <c r="E122" s="1573"/>
      <c r="F122" s="484"/>
      <c r="G122" s="98" t="s">
        <v>271</v>
      </c>
      <c r="H122" s="363">
        <v>1</v>
      </c>
      <c r="I122" s="363">
        <v>3</v>
      </c>
      <c r="J122" s="281">
        <f t="shared" si="5"/>
        <v>4</v>
      </c>
    </row>
    <row r="123" spans="1:13" ht="12" customHeight="1">
      <c r="E123" s="1573"/>
      <c r="F123" s="484" t="s">
        <v>46</v>
      </c>
      <c r="G123" s="144"/>
      <c r="H123" s="539">
        <f>SUM(H124)</f>
        <v>0</v>
      </c>
      <c r="I123" s="539">
        <f>SUM(I124)</f>
        <v>0</v>
      </c>
      <c r="J123" s="565">
        <f t="shared" si="5"/>
        <v>0</v>
      </c>
    </row>
    <row r="124" spans="1:13" ht="12" customHeight="1">
      <c r="A124" s="91">
        <v>8</v>
      </c>
      <c r="B124" s="91">
        <v>4</v>
      </c>
      <c r="C124" s="91">
        <v>11</v>
      </c>
      <c r="E124" s="1573"/>
      <c r="F124" s="479"/>
      <c r="G124" s="98" t="s">
        <v>185</v>
      </c>
      <c r="H124" s="363">
        <v>0</v>
      </c>
      <c r="I124" s="363">
        <v>0</v>
      </c>
      <c r="J124" s="281">
        <f t="shared" si="5"/>
        <v>0</v>
      </c>
    </row>
    <row r="125" spans="1:13" ht="12.75" customHeight="1">
      <c r="E125" s="1570">
        <v>1624</v>
      </c>
      <c r="F125" s="138" t="s">
        <v>56</v>
      </c>
      <c r="G125" s="145"/>
      <c r="H125" s="543">
        <f>SUM(H126+H128)</f>
        <v>9</v>
      </c>
      <c r="I125" s="543">
        <f>SUM(I126+I128)</f>
        <v>12</v>
      </c>
      <c r="J125" s="543">
        <f>SUM(H125:I125)</f>
        <v>21</v>
      </c>
      <c r="K125" s="366"/>
      <c r="M125" s="1"/>
    </row>
    <row r="126" spans="1:13" ht="12" customHeight="1">
      <c r="E126" s="1573"/>
      <c r="F126" s="487" t="s">
        <v>41</v>
      </c>
      <c r="G126" s="13"/>
      <c r="H126" s="539">
        <f>SUM(H127)</f>
        <v>7</v>
      </c>
      <c r="I126" s="539">
        <f>SUM(I127)</f>
        <v>6</v>
      </c>
      <c r="J126" s="565">
        <f>H126+I126</f>
        <v>13</v>
      </c>
      <c r="M126" s="1"/>
    </row>
    <row r="127" spans="1:13" ht="12" customHeight="1">
      <c r="A127" s="91">
        <v>9</v>
      </c>
      <c r="B127" s="91">
        <v>4</v>
      </c>
      <c r="C127" s="91">
        <v>8</v>
      </c>
      <c r="E127" s="1573"/>
      <c r="F127" s="479"/>
      <c r="G127" s="98" t="s">
        <v>184</v>
      </c>
      <c r="H127" s="363">
        <v>7</v>
      </c>
      <c r="I127" s="363">
        <v>6</v>
      </c>
      <c r="J127" s="281">
        <f>H127+I127</f>
        <v>13</v>
      </c>
      <c r="M127" s="1"/>
    </row>
    <row r="128" spans="1:13" ht="12" customHeight="1">
      <c r="E128" s="1573"/>
      <c r="F128" s="484" t="s">
        <v>62</v>
      </c>
      <c r="G128" s="98"/>
      <c r="H128" s="539">
        <f>SUM(H129)</f>
        <v>2</v>
      </c>
      <c r="I128" s="539">
        <f>SUM(I129)</f>
        <v>6</v>
      </c>
      <c r="J128" s="565">
        <f>H128+I128</f>
        <v>8</v>
      </c>
      <c r="M128" s="1"/>
    </row>
    <row r="129" spans="1:13" ht="12" customHeight="1">
      <c r="A129" s="91">
        <v>9</v>
      </c>
      <c r="B129" s="91">
        <v>5</v>
      </c>
      <c r="C129" s="91">
        <v>11</v>
      </c>
      <c r="E129" s="1571"/>
      <c r="F129" s="495"/>
      <c r="G129" s="163" t="s">
        <v>183</v>
      </c>
      <c r="H129" s="536">
        <v>2</v>
      </c>
      <c r="I129" s="536">
        <v>6</v>
      </c>
      <c r="J129" s="278">
        <f>H129+I129</f>
        <v>8</v>
      </c>
      <c r="M129" s="1"/>
    </row>
    <row r="130" spans="1:13">
      <c r="E130" s="564"/>
      <c r="F130" s="1579" t="s">
        <v>6</v>
      </c>
      <c r="G130" s="1580"/>
      <c r="H130" s="534">
        <f>SUM(H8+H30+H61+H74+H79+H96+H107+H114+H125)</f>
        <v>2409</v>
      </c>
      <c r="I130" s="534">
        <f>SUM(I8+I30+I61+I74+I79+I96+I107+I114+I125)</f>
        <v>2667</v>
      </c>
      <c r="J130" s="533">
        <f>SUM(J8+J30+J61+J74+J79+J96+J107+J114+J125)</f>
        <v>5076</v>
      </c>
    </row>
    <row r="131" spans="1:13" ht="10.5" customHeight="1">
      <c r="E131" s="507"/>
      <c r="F131" s="1591" t="s">
        <v>570</v>
      </c>
      <c r="G131" s="1591"/>
      <c r="H131" s="1591"/>
      <c r="I131" s="1591"/>
      <c r="J131" s="1591"/>
    </row>
    <row r="132" spans="1:13" ht="10.5" customHeight="1">
      <c r="E132" s="507"/>
      <c r="F132" s="1706"/>
      <c r="G132" s="1706"/>
      <c r="H132" s="1706"/>
      <c r="I132" s="1706"/>
      <c r="J132" s="1706"/>
    </row>
    <row r="133" spans="1:13" ht="9" customHeight="1"/>
    <row r="134" spans="1:13" ht="15.75" customHeight="1">
      <c r="E134" s="507"/>
      <c r="G134" s="98"/>
    </row>
    <row r="135" spans="1:13" ht="9" customHeight="1">
      <c r="E135" s="507"/>
    </row>
    <row r="136" spans="1:13" ht="12.75" customHeight="1"/>
    <row r="137" spans="1:13" ht="9" customHeight="1">
      <c r="E137" s="507"/>
    </row>
    <row r="138" spans="1:13" ht="9" customHeight="1">
      <c r="E138" s="507"/>
    </row>
    <row r="139" spans="1:13" ht="9" customHeight="1"/>
    <row r="140" spans="1:13" ht="9" customHeight="1"/>
    <row r="141" spans="1:13" ht="9" customHeight="1"/>
    <row r="142" spans="1:13" ht="9" customHeight="1"/>
    <row r="143" spans="1:13" ht="9" customHeight="1"/>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7" ht="9" customHeight="1"/>
    <row r="210" spans="6:7" ht="9" customHeight="1"/>
    <row r="211" spans="6:7" ht="9" customHeight="1"/>
    <row r="212" spans="6:7" ht="9" customHeight="1"/>
    <row r="213" spans="6:7" ht="9" customHeight="1"/>
    <row r="214" spans="6:7" ht="9" customHeight="1"/>
    <row r="215" spans="6:7" ht="9" customHeight="1"/>
    <row r="216" spans="6:7" ht="9" customHeight="1"/>
    <row r="217" spans="6:7" ht="9" customHeight="1"/>
    <row r="218" spans="6:7" ht="9" customHeight="1"/>
    <row r="219" spans="6:7" ht="9" customHeight="1"/>
    <row r="220" spans="6:7" ht="9" customHeight="1"/>
    <row r="221" spans="6:7" ht="9" customHeight="1"/>
    <row r="222" spans="6:7" ht="9" customHeight="1"/>
    <row r="223" spans="6:7" ht="9" customHeight="1">
      <c r="F223" s="98"/>
      <c r="G223" s="98"/>
    </row>
    <row r="224" spans="6:7"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sheetData>
  <mergeCells count="19">
    <mergeCell ref="E114:E124"/>
    <mergeCell ref="E74:E78"/>
    <mergeCell ref="E79:E95"/>
    <mergeCell ref="F131:J131"/>
    <mergeCell ref="F132:J132"/>
    <mergeCell ref="F130:G130"/>
    <mergeCell ref="E96:E106"/>
    <mergeCell ref="E107:E113"/>
    <mergeCell ref="E125:E129"/>
    <mergeCell ref="L2:Z2"/>
    <mergeCell ref="E30:E60"/>
    <mergeCell ref="E71:E73"/>
    <mergeCell ref="E61:E68"/>
    <mergeCell ref="E3:J3"/>
    <mergeCell ref="E2:J2"/>
    <mergeCell ref="E5:E7"/>
    <mergeCell ref="E8:E29"/>
    <mergeCell ref="H6:I6"/>
    <mergeCell ref="H72:I72"/>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69"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81450-6766-49A9-8525-7D816E24FC7A}">
  <dimension ref="A1:AC490"/>
  <sheetViews>
    <sheetView view="pageBreakPreview" topLeftCell="D1" zoomScaleNormal="115" zoomScaleSheetLayoutView="100" workbookViewId="0">
      <selection activeCell="E2" sqref="E2:J2"/>
    </sheetView>
  </sheetViews>
  <sheetFormatPr baseColWidth="10" defaultRowHeight="12.75"/>
  <cols>
    <col min="1" max="1" width="1.85546875" style="91" hidden="1" customWidth="1"/>
    <col min="2" max="2" width="2.5703125" style="91" hidden="1" customWidth="1"/>
    <col min="3" max="3" width="2.42578125" style="91" hidden="1" customWidth="1"/>
    <col min="4" max="4" width="3" style="91" customWidth="1"/>
    <col min="5" max="5" width="7.5703125" style="62" customWidth="1"/>
    <col min="6" max="6" width="1.5703125" style="62" customWidth="1"/>
    <col min="7" max="7" width="67.7109375" style="62" customWidth="1"/>
    <col min="8" max="10" width="7.28515625" style="262" customWidth="1"/>
    <col min="11" max="11" width="4.7109375" style="62" customWidth="1"/>
    <col min="12" max="12" width="7" style="62" customWidth="1"/>
    <col min="13" max="13" width="9" style="62" customWidth="1"/>
    <col min="14" max="14" width="26" style="62" customWidth="1"/>
    <col min="15" max="15" width="8"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8" width="6.7109375" style="62" customWidth="1"/>
    <col min="29" max="16384" width="11.42578125" style="62"/>
  </cols>
  <sheetData>
    <row r="1" spans="1:29" ht="3.75" customHeight="1">
      <c r="H1" s="316"/>
      <c r="I1" s="316"/>
      <c r="J1" s="316"/>
    </row>
    <row r="2" spans="1:29" ht="12.75" customHeight="1">
      <c r="E2" s="1552" t="s">
        <v>582</v>
      </c>
      <c r="F2" s="1552"/>
      <c r="G2" s="1552"/>
      <c r="H2" s="1552"/>
      <c r="I2" s="1552"/>
      <c r="J2" s="1552"/>
      <c r="L2" s="1552"/>
      <c r="M2" s="1552"/>
      <c r="N2" s="1552"/>
      <c r="O2" s="1552"/>
      <c r="P2" s="1552"/>
      <c r="Q2" s="1552"/>
      <c r="R2" s="1552"/>
      <c r="S2" s="1552"/>
      <c r="T2" s="1552"/>
      <c r="U2" s="1552"/>
      <c r="V2" s="1552"/>
      <c r="W2" s="1552"/>
      <c r="X2" s="1552"/>
      <c r="Y2" s="1552"/>
      <c r="Z2" s="1552"/>
    </row>
    <row r="3" spans="1:29" ht="12.75" customHeight="1">
      <c r="B3" s="313"/>
      <c r="C3" s="313"/>
      <c r="D3" s="313"/>
      <c r="E3" s="1552" t="s">
        <v>581</v>
      </c>
      <c r="F3" s="1552"/>
      <c r="G3" s="1552"/>
      <c r="H3" s="1552"/>
      <c r="I3" s="1552"/>
      <c r="J3" s="1552"/>
      <c r="K3" s="107"/>
      <c r="L3" s="106"/>
      <c r="AB3" s="105"/>
      <c r="AC3" s="105"/>
    </row>
    <row r="4" spans="1:29" ht="12.75" customHeight="1">
      <c r="B4" s="313"/>
      <c r="C4" s="313"/>
      <c r="D4" s="313"/>
      <c r="E4" s="1552">
        <v>2016</v>
      </c>
      <c r="F4" s="1552"/>
      <c r="G4" s="1552"/>
      <c r="H4" s="1552"/>
      <c r="I4" s="1552"/>
      <c r="J4" s="1552"/>
      <c r="K4" s="107"/>
      <c r="L4" s="106"/>
      <c r="AB4" s="105"/>
      <c r="AC4" s="105"/>
    </row>
    <row r="5" spans="1:29" ht="3" customHeight="1">
      <c r="F5" s="163"/>
      <c r="G5" s="163"/>
      <c r="H5" s="316"/>
      <c r="I5" s="316"/>
      <c r="L5" s="98"/>
    </row>
    <row r="6" spans="1:29" ht="8.25" customHeight="1">
      <c r="E6" s="1597" t="s">
        <v>32</v>
      </c>
      <c r="F6" s="310"/>
      <c r="G6" s="580"/>
      <c r="H6" s="307"/>
      <c r="I6" s="571"/>
      <c r="J6" s="570"/>
      <c r="L6" s="98"/>
    </row>
    <row r="7" spans="1:29" ht="12" customHeight="1">
      <c r="A7" s="91" t="s">
        <v>33</v>
      </c>
      <c r="B7" s="91" t="s">
        <v>1</v>
      </c>
      <c r="C7" s="91" t="s">
        <v>34</v>
      </c>
      <c r="E7" s="1598"/>
      <c r="F7" s="171" t="s">
        <v>230</v>
      </c>
      <c r="G7" s="170"/>
      <c r="H7" s="1600" t="s">
        <v>579</v>
      </c>
      <c r="I7" s="1600"/>
      <c r="J7" s="884"/>
    </row>
    <row r="8" spans="1:29">
      <c r="E8" s="1599"/>
      <c r="F8" s="163"/>
      <c r="G8" s="162"/>
      <c r="H8" s="883" t="s">
        <v>29</v>
      </c>
      <c r="I8" s="883" t="s">
        <v>30</v>
      </c>
      <c r="J8" s="882" t="s">
        <v>6</v>
      </c>
    </row>
    <row r="9" spans="1:29">
      <c r="E9" s="1581">
        <v>1401</v>
      </c>
      <c r="F9" s="391" t="s">
        <v>12</v>
      </c>
      <c r="G9" s="171"/>
      <c r="H9" s="579">
        <f>SUM(H10,H13,H16,H19,H26,H29)</f>
        <v>0</v>
      </c>
      <c r="I9" s="579">
        <f>SUM(I10,I13,I16,I19,I26,I29)</f>
        <v>2</v>
      </c>
      <c r="J9" s="578">
        <f t="shared" ref="J9:J40" si="0">SUM(H9:I9)</f>
        <v>2</v>
      </c>
      <c r="M9" s="1"/>
    </row>
    <row r="10" spans="1:29" ht="12.95" customHeight="1">
      <c r="E10" s="1578"/>
      <c r="F10" s="513" t="s">
        <v>13</v>
      </c>
      <c r="G10" s="310"/>
      <c r="H10" s="577">
        <f>SUM(H11:H12)</f>
        <v>0</v>
      </c>
      <c r="I10" s="577">
        <f>SUM(I11:I12)</f>
        <v>1</v>
      </c>
      <c r="J10" s="576">
        <f t="shared" si="0"/>
        <v>1</v>
      </c>
    </row>
    <row r="11" spans="1:29" ht="12" customHeight="1">
      <c r="A11" s="91">
        <v>1</v>
      </c>
      <c r="B11" s="91">
        <v>1</v>
      </c>
      <c r="C11" s="91">
        <v>11</v>
      </c>
      <c r="E11" s="1578"/>
      <c r="F11" s="484"/>
      <c r="G11" s="98" t="s">
        <v>252</v>
      </c>
      <c r="H11" s="279">
        <v>0</v>
      </c>
      <c r="I11" s="279">
        <v>1</v>
      </c>
      <c r="J11" s="281">
        <f t="shared" si="0"/>
        <v>1</v>
      </c>
    </row>
    <row r="12" spans="1:29" ht="12.95" customHeight="1">
      <c r="A12" s="91">
        <v>1</v>
      </c>
      <c r="B12" s="91">
        <v>1</v>
      </c>
      <c r="C12" s="91">
        <v>7</v>
      </c>
      <c r="E12" s="1578"/>
      <c r="F12" s="479"/>
      <c r="G12" s="13" t="s">
        <v>318</v>
      </c>
      <c r="H12" s="363">
        <v>0</v>
      </c>
      <c r="I12" s="363">
        <v>0</v>
      </c>
      <c r="J12" s="281">
        <f t="shared" si="0"/>
        <v>0</v>
      </c>
      <c r="M12" s="1"/>
    </row>
    <row r="13" spans="1:29" ht="12.95" customHeight="1">
      <c r="E13" s="1578"/>
      <c r="F13" s="484" t="s">
        <v>14</v>
      </c>
      <c r="G13" s="98"/>
      <c r="H13" s="539">
        <f>SUM(H14:H15)</f>
        <v>0</v>
      </c>
      <c r="I13" s="539">
        <f>SUM(I14:I15)</f>
        <v>1</v>
      </c>
      <c r="J13" s="575">
        <f t="shared" si="0"/>
        <v>1</v>
      </c>
    </row>
    <row r="14" spans="1:29" ht="12.95" customHeight="1">
      <c r="A14" s="91">
        <v>1</v>
      </c>
      <c r="B14" s="91">
        <v>1</v>
      </c>
      <c r="C14" s="91">
        <v>5</v>
      </c>
      <c r="E14" s="1578"/>
      <c r="F14" s="479"/>
      <c r="G14" s="98" t="s">
        <v>259</v>
      </c>
      <c r="H14" s="363">
        <v>0</v>
      </c>
      <c r="I14" s="363">
        <v>1</v>
      </c>
      <c r="J14" s="281">
        <f t="shared" si="0"/>
        <v>1</v>
      </c>
    </row>
    <row r="15" spans="1:29" ht="12.95" customHeight="1">
      <c r="A15" s="91">
        <v>1</v>
      </c>
      <c r="B15" s="91">
        <v>1</v>
      </c>
      <c r="C15" s="91">
        <v>5</v>
      </c>
      <c r="E15" s="1578"/>
      <c r="F15" s="479"/>
      <c r="G15" s="98" t="s">
        <v>258</v>
      </c>
      <c r="H15" s="363">
        <v>0</v>
      </c>
      <c r="I15" s="363">
        <v>0</v>
      </c>
      <c r="J15" s="281">
        <f t="shared" si="0"/>
        <v>0</v>
      </c>
    </row>
    <row r="16" spans="1:29" ht="12.95" customHeight="1">
      <c r="E16" s="1578"/>
      <c r="F16" s="484" t="s">
        <v>15</v>
      </c>
      <c r="G16" s="98"/>
      <c r="H16" s="539">
        <f>SUM(H17:H18)</f>
        <v>0</v>
      </c>
      <c r="I16" s="539">
        <f>SUM(I17:I18)</f>
        <v>0</v>
      </c>
      <c r="J16" s="575">
        <f t="shared" si="0"/>
        <v>0</v>
      </c>
    </row>
    <row r="17" spans="1:13" ht="12.95" customHeight="1">
      <c r="A17" s="91">
        <v>1</v>
      </c>
      <c r="B17" s="91">
        <v>1</v>
      </c>
      <c r="C17" s="91">
        <v>12</v>
      </c>
      <c r="E17" s="1578"/>
      <c r="F17" s="484"/>
      <c r="G17" s="98" t="s">
        <v>315</v>
      </c>
      <c r="H17" s="363">
        <v>0</v>
      </c>
      <c r="I17" s="363">
        <v>0</v>
      </c>
      <c r="J17" s="281">
        <f t="shared" si="0"/>
        <v>0</v>
      </c>
    </row>
    <row r="18" spans="1:13" ht="12.95" customHeight="1">
      <c r="A18" s="91">
        <v>1</v>
      </c>
      <c r="B18" s="91">
        <v>1</v>
      </c>
      <c r="C18" s="91">
        <v>12</v>
      </c>
      <c r="E18" s="1578"/>
      <c r="F18" s="479"/>
      <c r="G18" s="98" t="s">
        <v>256</v>
      </c>
      <c r="H18" s="363">
        <v>0</v>
      </c>
      <c r="I18" s="363">
        <v>0</v>
      </c>
      <c r="J18" s="281">
        <f t="shared" si="0"/>
        <v>0</v>
      </c>
    </row>
    <row r="19" spans="1:13" ht="12.95" customHeight="1">
      <c r="E19" s="1578"/>
      <c r="F19" s="512" t="s">
        <v>36</v>
      </c>
      <c r="G19" s="156"/>
      <c r="H19" s="539">
        <f>SUM(H20:H25)</f>
        <v>0</v>
      </c>
      <c r="I19" s="539">
        <f>SUM(I20:I25)</f>
        <v>0</v>
      </c>
      <c r="J19" s="575">
        <f t="shared" si="0"/>
        <v>0</v>
      </c>
    </row>
    <row r="20" spans="1:13" ht="12.95" customHeight="1">
      <c r="A20" s="91">
        <v>1</v>
      </c>
      <c r="B20" s="91">
        <v>1</v>
      </c>
      <c r="C20" s="91">
        <v>2</v>
      </c>
      <c r="E20" s="1578"/>
      <c r="F20" s="479"/>
      <c r="G20" s="98" t="s">
        <v>250</v>
      </c>
      <c r="H20" s="363">
        <v>0</v>
      </c>
      <c r="I20" s="363">
        <v>0</v>
      </c>
      <c r="J20" s="281">
        <f t="shared" si="0"/>
        <v>0</v>
      </c>
    </row>
    <row r="21" spans="1:13" ht="12.95" customHeight="1">
      <c r="A21" s="91">
        <v>1</v>
      </c>
      <c r="B21" s="91">
        <v>1</v>
      </c>
      <c r="C21" s="91">
        <v>2</v>
      </c>
      <c r="E21" s="1578"/>
      <c r="F21" s="479"/>
      <c r="G21" s="98" t="s">
        <v>255</v>
      </c>
      <c r="H21" s="363">
        <v>0</v>
      </c>
      <c r="I21" s="363">
        <v>0</v>
      </c>
      <c r="J21" s="281">
        <f t="shared" si="0"/>
        <v>0</v>
      </c>
    </row>
    <row r="22" spans="1:13" ht="12.95" customHeight="1">
      <c r="A22" s="91">
        <v>1</v>
      </c>
      <c r="B22" s="91">
        <v>1</v>
      </c>
      <c r="C22" s="91">
        <v>2</v>
      </c>
      <c r="E22" s="1578"/>
      <c r="F22" s="479"/>
      <c r="G22" s="98" t="s">
        <v>265</v>
      </c>
      <c r="H22" s="363">
        <v>0</v>
      </c>
      <c r="I22" s="363">
        <v>0</v>
      </c>
      <c r="J22" s="281">
        <f t="shared" si="0"/>
        <v>0</v>
      </c>
    </row>
    <row r="23" spans="1:13" ht="12.95" customHeight="1">
      <c r="A23" s="91">
        <v>1</v>
      </c>
      <c r="B23" s="91">
        <v>1</v>
      </c>
      <c r="C23" s="91">
        <v>2</v>
      </c>
      <c r="E23" s="1578"/>
      <c r="F23" s="479"/>
      <c r="G23" s="98" t="s">
        <v>253</v>
      </c>
      <c r="H23" s="363">
        <v>0</v>
      </c>
      <c r="I23" s="363">
        <v>0</v>
      </c>
      <c r="J23" s="281">
        <f t="shared" si="0"/>
        <v>0</v>
      </c>
    </row>
    <row r="24" spans="1:13" ht="12" customHeight="1">
      <c r="A24" s="91">
        <v>1</v>
      </c>
      <c r="B24" s="91">
        <v>1</v>
      </c>
      <c r="C24" s="91">
        <v>2</v>
      </c>
      <c r="E24" s="1578"/>
      <c r="F24" s="479"/>
      <c r="G24" s="98" t="s">
        <v>252</v>
      </c>
      <c r="H24" s="363">
        <v>0</v>
      </c>
      <c r="I24" s="363">
        <v>0</v>
      </c>
      <c r="J24" s="281">
        <f t="shared" si="0"/>
        <v>0</v>
      </c>
    </row>
    <row r="25" spans="1:13" ht="12" customHeight="1">
      <c r="A25" s="91">
        <v>1</v>
      </c>
      <c r="B25" s="91">
        <v>1</v>
      </c>
      <c r="C25" s="91">
        <v>2</v>
      </c>
      <c r="E25" s="1578"/>
      <c r="F25" s="479"/>
      <c r="G25" s="13" t="s">
        <v>251</v>
      </c>
      <c r="H25" s="363">
        <v>0</v>
      </c>
      <c r="I25" s="363">
        <v>0</v>
      </c>
      <c r="J25" s="281">
        <f t="shared" si="0"/>
        <v>0</v>
      </c>
    </row>
    <row r="26" spans="1:13" ht="12" customHeight="1">
      <c r="E26" s="1578"/>
      <c r="F26" s="512" t="s">
        <v>37</v>
      </c>
      <c r="G26" s="98"/>
      <c r="H26" s="539">
        <f>SUM(H27:H28)</f>
        <v>0</v>
      </c>
      <c r="I26" s="539">
        <f>SUM(I27:I28)</f>
        <v>0</v>
      </c>
      <c r="J26" s="575">
        <f t="shared" si="0"/>
        <v>0</v>
      </c>
    </row>
    <row r="27" spans="1:13" ht="12" customHeight="1">
      <c r="A27" s="91">
        <v>1</v>
      </c>
      <c r="B27" s="91">
        <v>1</v>
      </c>
      <c r="C27" s="91">
        <v>4</v>
      </c>
      <c r="E27" s="1578"/>
      <c r="F27" s="479"/>
      <c r="G27" s="98" t="s">
        <v>250</v>
      </c>
      <c r="H27" s="363">
        <v>0</v>
      </c>
      <c r="I27" s="363">
        <v>0</v>
      </c>
      <c r="J27" s="281">
        <f t="shared" si="0"/>
        <v>0</v>
      </c>
    </row>
    <row r="28" spans="1:13" ht="12" customHeight="1">
      <c r="A28" s="91">
        <v>1</v>
      </c>
      <c r="B28" s="91">
        <v>1</v>
      </c>
      <c r="C28" s="91">
        <v>4</v>
      </c>
      <c r="E28" s="1578"/>
      <c r="F28" s="479"/>
      <c r="G28" s="98" t="s">
        <v>252</v>
      </c>
      <c r="H28" s="363">
        <v>0</v>
      </c>
      <c r="I28" s="363">
        <v>0</v>
      </c>
      <c r="J28" s="281">
        <f t="shared" si="0"/>
        <v>0</v>
      </c>
    </row>
    <row r="29" spans="1:13" ht="12" customHeight="1">
      <c r="E29" s="1578"/>
      <c r="F29" s="484" t="s">
        <v>72</v>
      </c>
      <c r="G29" s="98"/>
      <c r="H29" s="539">
        <f>SUM(H30)</f>
        <v>0</v>
      </c>
      <c r="I29" s="539">
        <f>SUM(I30)</f>
        <v>0</v>
      </c>
      <c r="J29" s="575">
        <f t="shared" si="0"/>
        <v>0</v>
      </c>
    </row>
    <row r="30" spans="1:13" ht="12" customHeight="1">
      <c r="A30" s="91">
        <v>1</v>
      </c>
      <c r="B30" s="91">
        <v>1</v>
      </c>
      <c r="C30" s="91">
        <v>1</v>
      </c>
      <c r="E30" s="1578"/>
      <c r="F30" s="495"/>
      <c r="G30" s="163" t="s">
        <v>248</v>
      </c>
      <c r="H30" s="536">
        <v>0</v>
      </c>
      <c r="I30" s="536">
        <v>0</v>
      </c>
      <c r="J30" s="278">
        <f t="shared" si="0"/>
        <v>0</v>
      </c>
    </row>
    <row r="31" spans="1:13" ht="12.75" customHeight="1">
      <c r="E31" s="1581">
        <v>1402</v>
      </c>
      <c r="F31" s="139" t="s">
        <v>16</v>
      </c>
      <c r="G31" s="145"/>
      <c r="H31" s="543">
        <f>SUM(H32,H38,H41,H46,H49,H53,H56,H60)</f>
        <v>0</v>
      </c>
      <c r="I31" s="543">
        <f>SUM(I32,I38,I41,I46,I49,I53,I56,I60)</f>
        <v>3</v>
      </c>
      <c r="J31" s="574">
        <f t="shared" si="0"/>
        <v>3</v>
      </c>
      <c r="M31" s="1"/>
    </row>
    <row r="32" spans="1:13" ht="12" customHeight="1">
      <c r="E32" s="1582"/>
      <c r="F32" s="484" t="s">
        <v>96</v>
      </c>
      <c r="G32" s="98"/>
      <c r="H32" s="539">
        <f>SUM(H33:H37)</f>
        <v>0</v>
      </c>
      <c r="I32" s="539">
        <f>SUM(I33:I37)</f>
        <v>0</v>
      </c>
      <c r="J32" s="565">
        <f t="shared" si="0"/>
        <v>0</v>
      </c>
    </row>
    <row r="33" spans="1:13" ht="12" customHeight="1">
      <c r="A33" s="91">
        <v>2</v>
      </c>
      <c r="B33" s="91">
        <v>4</v>
      </c>
      <c r="C33" s="91">
        <v>11</v>
      </c>
      <c r="E33" s="1582"/>
      <c r="F33" s="479"/>
      <c r="G33" s="98" t="s">
        <v>240</v>
      </c>
      <c r="H33" s="363">
        <v>0</v>
      </c>
      <c r="I33" s="363">
        <v>0</v>
      </c>
      <c r="J33" s="281">
        <f t="shared" si="0"/>
        <v>0</v>
      </c>
      <c r="M33" s="1"/>
    </row>
    <row r="34" spans="1:13" ht="12" customHeight="1">
      <c r="A34" s="91">
        <v>2</v>
      </c>
      <c r="B34" s="91">
        <v>4</v>
      </c>
      <c r="C34" s="91">
        <v>11</v>
      </c>
      <c r="E34" s="1582"/>
      <c r="F34" s="479"/>
      <c r="G34" s="98" t="s">
        <v>239</v>
      </c>
      <c r="H34" s="363">
        <v>0</v>
      </c>
      <c r="I34" s="363">
        <v>0</v>
      </c>
      <c r="J34" s="281">
        <f t="shared" si="0"/>
        <v>0</v>
      </c>
    </row>
    <row r="35" spans="1:13" ht="12" customHeight="1">
      <c r="A35" s="91">
        <v>2</v>
      </c>
      <c r="B35" s="91">
        <v>4</v>
      </c>
      <c r="C35" s="91">
        <v>11</v>
      </c>
      <c r="E35" s="1582"/>
      <c r="F35" s="479"/>
      <c r="G35" s="98" t="s">
        <v>247</v>
      </c>
      <c r="H35" s="363">
        <v>0</v>
      </c>
      <c r="I35" s="363">
        <v>0</v>
      </c>
      <c r="J35" s="281">
        <f t="shared" si="0"/>
        <v>0</v>
      </c>
    </row>
    <row r="36" spans="1:13" ht="12" customHeight="1">
      <c r="A36" s="91">
        <v>2</v>
      </c>
      <c r="B36" s="91">
        <v>6</v>
      </c>
      <c r="C36" s="91">
        <v>11</v>
      </c>
      <c r="E36" s="1582"/>
      <c r="F36" s="479"/>
      <c r="G36" s="98" t="s">
        <v>580</v>
      </c>
      <c r="H36" s="363">
        <v>0</v>
      </c>
      <c r="I36" s="363">
        <v>0</v>
      </c>
      <c r="J36" s="281">
        <f t="shared" si="0"/>
        <v>0</v>
      </c>
    </row>
    <row r="37" spans="1:13" ht="12" customHeight="1">
      <c r="A37" s="91">
        <v>2</v>
      </c>
      <c r="B37" s="91">
        <v>6</v>
      </c>
      <c r="C37" s="91">
        <v>11</v>
      </c>
      <c r="E37" s="1582"/>
      <c r="F37" s="479"/>
      <c r="G37" s="98" t="s">
        <v>245</v>
      </c>
      <c r="H37" s="363">
        <v>0</v>
      </c>
      <c r="I37" s="363">
        <v>0</v>
      </c>
      <c r="J37" s="281">
        <f t="shared" si="0"/>
        <v>0</v>
      </c>
    </row>
    <row r="38" spans="1:13" ht="12" customHeight="1">
      <c r="E38" s="1582"/>
      <c r="F38" s="484" t="s">
        <v>116</v>
      </c>
      <c r="G38" s="98"/>
      <c r="H38" s="539">
        <f>SUM(H39:H40)</f>
        <v>0</v>
      </c>
      <c r="I38" s="539">
        <f>SUM(I39:I40)</f>
        <v>0</v>
      </c>
      <c r="J38" s="565">
        <f t="shared" si="0"/>
        <v>0</v>
      </c>
    </row>
    <row r="39" spans="1:13" ht="12" customHeight="1">
      <c r="A39" s="91">
        <v>2</v>
      </c>
      <c r="B39" s="91">
        <v>4</v>
      </c>
      <c r="C39" s="91">
        <v>10</v>
      </c>
      <c r="E39" s="1582"/>
      <c r="F39" s="479"/>
      <c r="G39" s="98" t="s">
        <v>239</v>
      </c>
      <c r="H39" s="363">
        <v>0</v>
      </c>
      <c r="I39" s="363">
        <v>0</v>
      </c>
      <c r="J39" s="281">
        <f t="shared" si="0"/>
        <v>0</v>
      </c>
      <c r="M39" s="573"/>
    </row>
    <row r="40" spans="1:13" ht="12" customHeight="1">
      <c r="A40" s="91">
        <v>2</v>
      </c>
      <c r="B40" s="91">
        <v>6</v>
      </c>
      <c r="C40" s="91">
        <v>10</v>
      </c>
      <c r="E40" s="1582"/>
      <c r="F40" s="479"/>
      <c r="G40" s="98" t="s">
        <v>245</v>
      </c>
      <c r="H40" s="363">
        <v>0</v>
      </c>
      <c r="I40" s="363">
        <v>0</v>
      </c>
      <c r="J40" s="281">
        <f t="shared" si="0"/>
        <v>0</v>
      </c>
    </row>
    <row r="41" spans="1:13" ht="12" customHeight="1">
      <c r="E41" s="1582"/>
      <c r="F41" s="484" t="s">
        <v>70</v>
      </c>
      <c r="G41" s="98"/>
      <c r="H41" s="539">
        <f>SUM(H42:H45)</f>
        <v>0</v>
      </c>
      <c r="I41" s="539">
        <f>SUM(I42:I45)</f>
        <v>2</v>
      </c>
      <c r="J41" s="565">
        <f t="shared" ref="J41:J69" si="1">SUM(H41:I41)</f>
        <v>2</v>
      </c>
    </row>
    <row r="42" spans="1:13" ht="12" customHeight="1">
      <c r="A42" s="91">
        <v>2</v>
      </c>
      <c r="B42" s="91">
        <v>4</v>
      </c>
      <c r="C42" s="91">
        <v>10</v>
      </c>
      <c r="E42" s="1582"/>
      <c r="F42" s="479"/>
      <c r="G42" s="98" t="s">
        <v>240</v>
      </c>
      <c r="H42" s="363">
        <v>0</v>
      </c>
      <c r="I42" s="363">
        <v>0</v>
      </c>
      <c r="J42" s="281">
        <f t="shared" si="1"/>
        <v>0</v>
      </c>
    </row>
    <row r="43" spans="1:13" ht="12" customHeight="1">
      <c r="A43" s="91">
        <v>2</v>
      </c>
      <c r="B43" s="91">
        <v>4</v>
      </c>
      <c r="C43" s="91">
        <v>10</v>
      </c>
      <c r="E43" s="1582"/>
      <c r="F43" s="479"/>
      <c r="G43" s="98" t="s">
        <v>244</v>
      </c>
      <c r="H43" s="363">
        <v>0</v>
      </c>
      <c r="I43" s="363">
        <v>1</v>
      </c>
      <c r="J43" s="281">
        <f t="shared" si="1"/>
        <v>1</v>
      </c>
    </row>
    <row r="44" spans="1:13" ht="12" customHeight="1">
      <c r="A44" s="91">
        <v>2</v>
      </c>
      <c r="B44" s="91">
        <v>4</v>
      </c>
      <c r="C44" s="91">
        <v>10</v>
      </c>
      <c r="E44" s="1582"/>
      <c r="F44" s="479"/>
      <c r="G44" s="98" t="s">
        <v>243</v>
      </c>
      <c r="H44" s="363">
        <v>0</v>
      </c>
      <c r="I44" s="363">
        <v>0</v>
      </c>
      <c r="J44" s="281">
        <f t="shared" si="1"/>
        <v>0</v>
      </c>
    </row>
    <row r="45" spans="1:13" ht="12" customHeight="1">
      <c r="A45" s="91">
        <v>2</v>
      </c>
      <c r="B45" s="91">
        <v>4</v>
      </c>
      <c r="C45" s="91">
        <v>10</v>
      </c>
      <c r="E45" s="1582"/>
      <c r="F45" s="479"/>
      <c r="G45" s="98" t="s">
        <v>238</v>
      </c>
      <c r="H45" s="363">
        <v>0</v>
      </c>
      <c r="I45" s="363">
        <v>1</v>
      </c>
      <c r="J45" s="281">
        <f t="shared" si="1"/>
        <v>1</v>
      </c>
    </row>
    <row r="46" spans="1:13" ht="12" customHeight="1">
      <c r="E46" s="1582"/>
      <c r="F46" s="484" t="s">
        <v>129</v>
      </c>
      <c r="G46" s="98"/>
      <c r="H46" s="539">
        <f>SUM(H47:H48)</f>
        <v>0</v>
      </c>
      <c r="I46" s="539">
        <f>SUM(I47:I48)</f>
        <v>0</v>
      </c>
      <c r="J46" s="565">
        <f t="shared" si="1"/>
        <v>0</v>
      </c>
    </row>
    <row r="47" spans="1:13" ht="12" customHeight="1">
      <c r="A47" s="91">
        <v>2</v>
      </c>
      <c r="B47" s="91">
        <v>4</v>
      </c>
      <c r="C47" s="91">
        <v>3</v>
      </c>
      <c r="E47" s="1582"/>
      <c r="F47" s="479"/>
      <c r="G47" s="98" t="s">
        <v>240</v>
      </c>
      <c r="H47" s="363">
        <v>0</v>
      </c>
      <c r="I47" s="363">
        <v>0</v>
      </c>
      <c r="J47" s="281">
        <f t="shared" si="1"/>
        <v>0</v>
      </c>
    </row>
    <row r="48" spans="1:13" ht="12" customHeight="1">
      <c r="A48" s="91">
        <v>2</v>
      </c>
      <c r="B48" s="91">
        <v>4</v>
      </c>
      <c r="C48" s="91">
        <v>3</v>
      </c>
      <c r="E48" s="1582"/>
      <c r="F48" s="479"/>
      <c r="G48" s="98" t="s">
        <v>239</v>
      </c>
      <c r="H48" s="363">
        <v>0</v>
      </c>
      <c r="I48" s="363">
        <v>0</v>
      </c>
      <c r="J48" s="281">
        <f t="shared" si="1"/>
        <v>0</v>
      </c>
    </row>
    <row r="49" spans="1:13" ht="12" customHeight="1">
      <c r="E49" s="1582"/>
      <c r="F49" s="484" t="s">
        <v>128</v>
      </c>
      <c r="G49" s="98"/>
      <c r="H49" s="539">
        <f>SUM(H50:H52)</f>
        <v>0</v>
      </c>
      <c r="I49" s="539">
        <f>SUM(I50:I52)</f>
        <v>1</v>
      </c>
      <c r="J49" s="565">
        <f t="shared" si="1"/>
        <v>1</v>
      </c>
    </row>
    <row r="50" spans="1:13" ht="12" customHeight="1">
      <c r="A50" s="91">
        <v>2</v>
      </c>
      <c r="B50" s="91">
        <v>4</v>
      </c>
      <c r="C50" s="91">
        <v>7</v>
      </c>
      <c r="E50" s="1582"/>
      <c r="F50" s="479"/>
      <c r="G50" s="98" t="s">
        <v>240</v>
      </c>
      <c r="H50" s="363">
        <v>0</v>
      </c>
      <c r="I50" s="363">
        <v>0</v>
      </c>
      <c r="J50" s="281">
        <f t="shared" si="1"/>
        <v>0</v>
      </c>
    </row>
    <row r="51" spans="1:13" ht="12" customHeight="1">
      <c r="A51" s="91">
        <v>2</v>
      </c>
      <c r="B51" s="91">
        <v>4</v>
      </c>
      <c r="C51" s="91">
        <v>7</v>
      </c>
      <c r="E51" s="1582"/>
      <c r="F51" s="479"/>
      <c r="G51" s="98" t="s">
        <v>241</v>
      </c>
      <c r="H51" s="363">
        <v>0</v>
      </c>
      <c r="I51" s="363">
        <v>0</v>
      </c>
      <c r="J51" s="281">
        <f t="shared" si="1"/>
        <v>0</v>
      </c>
    </row>
    <row r="52" spans="1:13" ht="12" customHeight="1">
      <c r="A52" s="91">
        <v>2</v>
      </c>
      <c r="B52" s="91">
        <v>4</v>
      </c>
      <c r="C52" s="91">
        <v>7</v>
      </c>
      <c r="E52" s="1582"/>
      <c r="F52" s="479"/>
      <c r="G52" s="98" t="s">
        <v>239</v>
      </c>
      <c r="H52" s="363">
        <v>0</v>
      </c>
      <c r="I52" s="363">
        <v>1</v>
      </c>
      <c r="J52" s="281">
        <f t="shared" si="1"/>
        <v>1</v>
      </c>
    </row>
    <row r="53" spans="1:13" ht="12" customHeight="1">
      <c r="E53" s="1582"/>
      <c r="F53" s="484" t="s">
        <v>65</v>
      </c>
      <c r="G53" s="98"/>
      <c r="H53" s="539">
        <f>SUM(H54:H55)</f>
        <v>0</v>
      </c>
      <c r="I53" s="539">
        <f>SUM(I54:I55)</f>
        <v>0</v>
      </c>
      <c r="J53" s="565">
        <f t="shared" si="1"/>
        <v>0</v>
      </c>
    </row>
    <row r="54" spans="1:13" ht="12" customHeight="1">
      <c r="A54" s="91">
        <v>2</v>
      </c>
      <c r="B54" s="91">
        <v>4</v>
      </c>
      <c r="C54" s="91">
        <v>1</v>
      </c>
      <c r="E54" s="1582"/>
      <c r="F54" s="479"/>
      <c r="G54" s="98" t="s">
        <v>240</v>
      </c>
      <c r="H54" s="363">
        <v>0</v>
      </c>
      <c r="I54" s="363">
        <v>0</v>
      </c>
      <c r="J54" s="281">
        <f t="shared" si="1"/>
        <v>0</v>
      </c>
    </row>
    <row r="55" spans="1:13" ht="12" customHeight="1">
      <c r="A55" s="91">
        <v>2</v>
      </c>
      <c r="B55" s="91">
        <v>4</v>
      </c>
      <c r="C55" s="91">
        <v>1</v>
      </c>
      <c r="E55" s="1582"/>
      <c r="F55" s="479"/>
      <c r="G55" s="98" t="s">
        <v>239</v>
      </c>
      <c r="H55" s="363">
        <v>0</v>
      </c>
      <c r="I55" s="363">
        <v>0</v>
      </c>
      <c r="J55" s="281">
        <f t="shared" si="1"/>
        <v>0</v>
      </c>
    </row>
    <row r="56" spans="1:13" ht="12" customHeight="1">
      <c r="E56" s="1582"/>
      <c r="F56" s="484" t="s">
        <v>127</v>
      </c>
      <c r="G56" s="98"/>
      <c r="H56" s="539">
        <f>SUM(H57:H59)</f>
        <v>0</v>
      </c>
      <c r="I56" s="539">
        <f>SUM(I57:I59)</f>
        <v>0</v>
      </c>
      <c r="J56" s="565">
        <f t="shared" si="1"/>
        <v>0</v>
      </c>
    </row>
    <row r="57" spans="1:13" ht="12" customHeight="1">
      <c r="A57" s="91">
        <v>2</v>
      </c>
      <c r="B57" s="91">
        <v>4</v>
      </c>
      <c r="C57" s="91">
        <v>9</v>
      </c>
      <c r="E57" s="1582"/>
      <c r="F57" s="366"/>
      <c r="G57" s="98" t="s">
        <v>240</v>
      </c>
      <c r="H57" s="363">
        <v>0</v>
      </c>
      <c r="I57" s="363">
        <v>0</v>
      </c>
      <c r="J57" s="281">
        <f t="shared" si="1"/>
        <v>0</v>
      </c>
    </row>
    <row r="58" spans="1:13" ht="12" customHeight="1">
      <c r="A58" s="91">
        <v>2</v>
      </c>
      <c r="B58" s="91">
        <v>4</v>
      </c>
      <c r="C58" s="91">
        <v>9</v>
      </c>
      <c r="E58" s="1582"/>
      <c r="F58" s="366"/>
      <c r="G58" s="98" t="s">
        <v>239</v>
      </c>
      <c r="H58" s="363">
        <v>0</v>
      </c>
      <c r="I58" s="363">
        <v>0</v>
      </c>
      <c r="J58" s="281">
        <f t="shared" si="1"/>
        <v>0</v>
      </c>
    </row>
    <row r="59" spans="1:13" ht="12" customHeight="1">
      <c r="A59" s="91">
        <v>2</v>
      </c>
      <c r="B59" s="91">
        <v>4</v>
      </c>
      <c r="C59" s="91">
        <v>9</v>
      </c>
      <c r="E59" s="1582"/>
      <c r="F59" s="366"/>
      <c r="G59" s="98" t="s">
        <v>238</v>
      </c>
      <c r="H59" s="363">
        <v>0</v>
      </c>
      <c r="I59" s="363">
        <v>0</v>
      </c>
      <c r="J59" s="281">
        <f t="shared" si="1"/>
        <v>0</v>
      </c>
    </row>
    <row r="60" spans="1:13" ht="12" customHeight="1">
      <c r="E60" s="1582"/>
      <c r="F60" s="484" t="s">
        <v>38</v>
      </c>
      <c r="G60" s="144"/>
      <c r="H60" s="539">
        <f>SUM(H61)</f>
        <v>0</v>
      </c>
      <c r="I60" s="539">
        <f>SUM(I61)</f>
        <v>0</v>
      </c>
      <c r="J60" s="565">
        <f t="shared" si="1"/>
        <v>0</v>
      </c>
    </row>
    <row r="61" spans="1:13" ht="12" customHeight="1">
      <c r="A61" s="91">
        <v>2</v>
      </c>
      <c r="B61" s="91">
        <v>4</v>
      </c>
      <c r="C61" s="91">
        <v>11</v>
      </c>
      <c r="E61" s="1583"/>
      <c r="F61" s="479"/>
      <c r="G61" s="98" t="s">
        <v>237</v>
      </c>
      <c r="H61" s="363">
        <v>0</v>
      </c>
      <c r="I61" s="363">
        <v>0</v>
      </c>
      <c r="J61" s="278">
        <f t="shared" si="1"/>
        <v>0</v>
      </c>
    </row>
    <row r="62" spans="1:13" ht="12.75" customHeight="1">
      <c r="E62" s="1581">
        <v>1403</v>
      </c>
      <c r="F62" s="139" t="s">
        <v>17</v>
      </c>
      <c r="G62" s="145"/>
      <c r="H62" s="543">
        <f>SUM(H63+H65+H67)</f>
        <v>0</v>
      </c>
      <c r="I62" s="543">
        <f>SUM(I63+I65+I67)</f>
        <v>1</v>
      </c>
      <c r="J62" s="367">
        <f t="shared" si="1"/>
        <v>1</v>
      </c>
      <c r="M62" s="1"/>
    </row>
    <row r="63" spans="1:13" ht="12" customHeight="1">
      <c r="E63" s="1582"/>
      <c r="F63" s="484" t="s">
        <v>39</v>
      </c>
      <c r="G63" s="98"/>
      <c r="H63" s="539">
        <f>SUM(H64:H64)</f>
        <v>0</v>
      </c>
      <c r="I63" s="539">
        <f>SUM(I64:I64)</f>
        <v>1</v>
      </c>
      <c r="J63" s="565">
        <f t="shared" si="1"/>
        <v>1</v>
      </c>
    </row>
    <row r="64" spans="1:13" ht="12" customHeight="1">
      <c r="A64" s="91">
        <v>3</v>
      </c>
      <c r="B64" s="91">
        <v>5</v>
      </c>
      <c r="C64" s="91">
        <v>11</v>
      </c>
      <c r="E64" s="1582"/>
      <c r="F64" s="479"/>
      <c r="G64" s="98" t="s">
        <v>234</v>
      </c>
      <c r="H64" s="363">
        <v>0</v>
      </c>
      <c r="I64" s="363">
        <v>1</v>
      </c>
      <c r="J64" s="281">
        <f t="shared" si="1"/>
        <v>1</v>
      </c>
    </row>
    <row r="65" spans="1:13" ht="12" customHeight="1">
      <c r="E65" s="1582"/>
      <c r="F65" s="484" t="s">
        <v>18</v>
      </c>
      <c r="G65" s="98"/>
      <c r="H65" s="539">
        <f>SUM(H66)</f>
        <v>0</v>
      </c>
      <c r="I65" s="539">
        <f>SUM(I66)</f>
        <v>0</v>
      </c>
      <c r="J65" s="565">
        <f t="shared" si="1"/>
        <v>0</v>
      </c>
    </row>
    <row r="66" spans="1:13" ht="12" customHeight="1">
      <c r="A66" s="91">
        <v>3</v>
      </c>
      <c r="B66" s="91">
        <v>5</v>
      </c>
      <c r="C66" s="91">
        <v>8</v>
      </c>
      <c r="E66" s="1582"/>
      <c r="F66" s="479"/>
      <c r="G66" s="98" t="s">
        <v>234</v>
      </c>
      <c r="H66" s="363">
        <v>0</v>
      </c>
      <c r="I66" s="363">
        <v>0</v>
      </c>
      <c r="J66" s="281">
        <f t="shared" si="1"/>
        <v>0</v>
      </c>
    </row>
    <row r="67" spans="1:13" ht="12" customHeight="1">
      <c r="E67" s="1582"/>
      <c r="F67" s="484" t="s">
        <v>19</v>
      </c>
      <c r="G67" s="98"/>
      <c r="H67" s="539">
        <f>SUM(H68:H69)</f>
        <v>0</v>
      </c>
      <c r="I67" s="539">
        <f>SUM(I68:I69)</f>
        <v>0</v>
      </c>
      <c r="J67" s="565">
        <f t="shared" si="1"/>
        <v>0</v>
      </c>
    </row>
    <row r="68" spans="1:13" ht="12" customHeight="1">
      <c r="A68" s="91">
        <v>3</v>
      </c>
      <c r="B68" s="91">
        <v>5</v>
      </c>
      <c r="C68" s="91">
        <v>10</v>
      </c>
      <c r="E68" s="1582"/>
      <c r="F68" s="479"/>
      <c r="G68" s="98" t="s">
        <v>234</v>
      </c>
      <c r="H68" s="363">
        <v>0</v>
      </c>
      <c r="I68" s="363">
        <v>0</v>
      </c>
      <c r="J68" s="281">
        <f t="shared" si="1"/>
        <v>0</v>
      </c>
    </row>
    <row r="69" spans="1:13" ht="12" customHeight="1">
      <c r="A69" s="91">
        <v>3</v>
      </c>
      <c r="B69" s="91">
        <v>5</v>
      </c>
      <c r="C69" s="91">
        <v>10</v>
      </c>
      <c r="E69" s="1583"/>
      <c r="F69" s="495"/>
      <c r="G69" s="163" t="s">
        <v>233</v>
      </c>
      <c r="H69" s="273">
        <v>0</v>
      </c>
      <c r="I69" s="273">
        <v>0</v>
      </c>
      <c r="J69" s="278">
        <f t="shared" si="1"/>
        <v>0</v>
      </c>
    </row>
    <row r="70" spans="1:13" ht="12" customHeight="1">
      <c r="E70" s="507"/>
      <c r="F70" s="98"/>
      <c r="G70" s="98"/>
      <c r="H70" s="572"/>
      <c r="I70" s="316"/>
      <c r="J70" s="572" t="s">
        <v>232</v>
      </c>
    </row>
    <row r="71" spans="1:13" ht="12" customHeight="1">
      <c r="E71" s="507"/>
      <c r="F71" s="98"/>
      <c r="G71" s="98"/>
      <c r="H71" s="572"/>
      <c r="I71" s="572"/>
      <c r="J71" s="105" t="s">
        <v>231</v>
      </c>
    </row>
    <row r="72" spans="1:13" ht="12" customHeight="1">
      <c r="E72" s="507"/>
      <c r="F72" s="98"/>
      <c r="G72" s="98"/>
      <c r="H72" s="572"/>
      <c r="I72" s="572"/>
      <c r="J72" s="105"/>
    </row>
    <row r="73" spans="1:13" ht="7.5" customHeight="1">
      <c r="E73" s="1597" t="s">
        <v>32</v>
      </c>
      <c r="F73" s="310"/>
      <c r="G73" s="310"/>
      <c r="H73" s="307"/>
      <c r="I73" s="571"/>
      <c r="J73" s="570"/>
    </row>
    <row r="74" spans="1:13" ht="12.75" customHeight="1">
      <c r="E74" s="1598"/>
      <c r="F74" s="171" t="s">
        <v>230</v>
      </c>
      <c r="G74" s="569"/>
      <c r="H74" s="1600" t="s">
        <v>579</v>
      </c>
      <c r="I74" s="1600"/>
      <c r="J74" s="884"/>
    </row>
    <row r="75" spans="1:13">
      <c r="E75" s="1599"/>
      <c r="F75" s="567"/>
      <c r="G75" s="162"/>
      <c r="H75" s="883" t="s">
        <v>29</v>
      </c>
      <c r="I75" s="883" t="s">
        <v>30</v>
      </c>
      <c r="J75" s="882" t="s">
        <v>6</v>
      </c>
    </row>
    <row r="76" spans="1:13" ht="12.75" customHeight="1">
      <c r="E76" s="1570">
        <v>1404</v>
      </c>
      <c r="F76" s="139" t="s">
        <v>40</v>
      </c>
      <c r="G76" s="145"/>
      <c r="H76" s="543">
        <f>SUM(H77,H79)</f>
        <v>0</v>
      </c>
      <c r="I76" s="543">
        <f>SUM(I77,I79)</f>
        <v>0</v>
      </c>
      <c r="J76" s="367">
        <f>SUM(H76:I76)</f>
        <v>0</v>
      </c>
      <c r="M76" s="1"/>
    </row>
    <row r="77" spans="1:13" ht="12" customHeight="1">
      <c r="E77" s="1573"/>
      <c r="F77" s="484" t="s">
        <v>115</v>
      </c>
      <c r="G77" s="98"/>
      <c r="H77" s="539">
        <f>SUM(H78)</f>
        <v>0</v>
      </c>
      <c r="I77" s="539">
        <f>SUM(I78)</f>
        <v>0</v>
      </c>
      <c r="J77" s="565">
        <f>SUM(H77:I77)</f>
        <v>0</v>
      </c>
    </row>
    <row r="78" spans="1:13" ht="12" customHeight="1">
      <c r="A78" s="91">
        <v>4</v>
      </c>
      <c r="B78" s="91">
        <v>6</v>
      </c>
      <c r="C78" s="91">
        <v>11</v>
      </c>
      <c r="E78" s="1566"/>
      <c r="F78" s="479"/>
      <c r="G78" s="98" t="s">
        <v>226</v>
      </c>
      <c r="H78" s="363">
        <v>0</v>
      </c>
      <c r="I78" s="363">
        <v>0</v>
      </c>
      <c r="J78" s="281">
        <f>SUM(H78:I78)</f>
        <v>0</v>
      </c>
    </row>
    <row r="79" spans="1:13" ht="12" customHeight="1">
      <c r="E79" s="1573"/>
      <c r="F79" s="484" t="s">
        <v>20</v>
      </c>
      <c r="G79" s="98"/>
      <c r="H79" s="539">
        <f>SUM(H80)</f>
        <v>0</v>
      </c>
      <c r="I79" s="539">
        <f>SUM(I80)</f>
        <v>0</v>
      </c>
      <c r="J79" s="565">
        <f t="shared" ref="J79:J93" si="2">H79+I79</f>
        <v>0</v>
      </c>
    </row>
    <row r="80" spans="1:13" ht="12" customHeight="1">
      <c r="A80" s="91">
        <v>4</v>
      </c>
      <c r="B80" s="91">
        <v>6</v>
      </c>
      <c r="C80" s="91">
        <v>11</v>
      </c>
      <c r="E80" s="1566"/>
      <c r="F80" s="479"/>
      <c r="G80" s="98" t="s">
        <v>293</v>
      </c>
      <c r="H80" s="536">
        <v>0</v>
      </c>
      <c r="I80" s="536">
        <v>0</v>
      </c>
      <c r="J80" s="281">
        <f t="shared" si="2"/>
        <v>0</v>
      </c>
    </row>
    <row r="81" spans="1:13">
      <c r="E81" s="1581">
        <v>1405</v>
      </c>
      <c r="F81" s="139" t="s">
        <v>21</v>
      </c>
      <c r="G81" s="151"/>
      <c r="H81" s="543">
        <f>SUM(H82+H87+H94+H96)</f>
        <v>0</v>
      </c>
      <c r="I81" s="543">
        <f>SUM(I82+I87+I94+I96)</f>
        <v>1</v>
      </c>
      <c r="J81" s="367">
        <f t="shared" si="2"/>
        <v>1</v>
      </c>
      <c r="M81" s="1"/>
    </row>
    <row r="82" spans="1:13" ht="12" customHeight="1">
      <c r="E82" s="1582"/>
      <c r="F82" s="484" t="s">
        <v>24</v>
      </c>
      <c r="G82" s="98"/>
      <c r="H82" s="539">
        <f>SUM(H83:H86)</f>
        <v>0</v>
      </c>
      <c r="I82" s="539">
        <f>SUM(I83:I86)</f>
        <v>0</v>
      </c>
      <c r="J82" s="565">
        <f t="shared" si="2"/>
        <v>0</v>
      </c>
      <c r="M82" s="1"/>
    </row>
    <row r="83" spans="1:13" ht="12" customHeight="1">
      <c r="A83" s="91">
        <v>5</v>
      </c>
      <c r="B83" s="91">
        <v>4</v>
      </c>
      <c r="C83" s="91">
        <v>8</v>
      </c>
      <c r="E83" s="1582"/>
      <c r="F83" s="479"/>
      <c r="G83" s="98" t="s">
        <v>222</v>
      </c>
      <c r="H83" s="363">
        <v>0</v>
      </c>
      <c r="I83" s="363">
        <v>0</v>
      </c>
      <c r="J83" s="281">
        <f t="shared" si="2"/>
        <v>0</v>
      </c>
    </row>
    <row r="84" spans="1:13" ht="12" customHeight="1">
      <c r="A84" s="91">
        <v>5</v>
      </c>
      <c r="B84" s="91">
        <v>4</v>
      </c>
      <c r="C84" s="91">
        <v>8</v>
      </c>
      <c r="E84" s="1582"/>
      <c r="F84" s="479"/>
      <c r="G84" s="98" t="s">
        <v>220</v>
      </c>
      <c r="H84" s="363">
        <v>0</v>
      </c>
      <c r="I84" s="363">
        <v>0</v>
      </c>
      <c r="J84" s="281">
        <f t="shared" si="2"/>
        <v>0</v>
      </c>
    </row>
    <row r="85" spans="1:13" ht="12" customHeight="1">
      <c r="A85" s="91">
        <v>5</v>
      </c>
      <c r="B85" s="91">
        <v>4</v>
      </c>
      <c r="C85" s="91">
        <v>8</v>
      </c>
      <c r="E85" s="1582"/>
      <c r="F85" s="479"/>
      <c r="G85" s="98" t="s">
        <v>219</v>
      </c>
      <c r="H85" s="363">
        <v>0</v>
      </c>
      <c r="I85" s="363">
        <v>0</v>
      </c>
      <c r="J85" s="281">
        <f t="shared" si="2"/>
        <v>0</v>
      </c>
    </row>
    <row r="86" spans="1:13" ht="12" customHeight="1">
      <c r="A86" s="91">
        <v>5</v>
      </c>
      <c r="B86" s="91">
        <v>4</v>
      </c>
      <c r="C86" s="91">
        <v>8</v>
      </c>
      <c r="E86" s="1582"/>
      <c r="F86" s="479"/>
      <c r="G86" s="98" t="s">
        <v>217</v>
      </c>
      <c r="H86" s="363">
        <v>0</v>
      </c>
      <c r="I86" s="363">
        <v>0</v>
      </c>
      <c r="J86" s="281">
        <f t="shared" si="2"/>
        <v>0</v>
      </c>
    </row>
    <row r="87" spans="1:13" ht="12" customHeight="1">
      <c r="E87" s="1582"/>
      <c r="F87" s="484" t="s">
        <v>22</v>
      </c>
      <c r="G87" s="98"/>
      <c r="H87" s="539">
        <f>SUM(H88:H93)</f>
        <v>0</v>
      </c>
      <c r="I87" s="539">
        <f>SUM(I88:I93)</f>
        <v>1</v>
      </c>
      <c r="J87" s="565">
        <f t="shared" si="2"/>
        <v>1</v>
      </c>
    </row>
    <row r="88" spans="1:13" ht="12" customHeight="1">
      <c r="A88" s="91">
        <v>5</v>
      </c>
      <c r="B88" s="91">
        <v>5</v>
      </c>
      <c r="C88" s="91">
        <v>11</v>
      </c>
      <c r="E88" s="1582"/>
      <c r="F88" s="479"/>
      <c r="G88" s="98" t="s">
        <v>215</v>
      </c>
      <c r="H88" s="363">
        <v>0</v>
      </c>
      <c r="I88" s="363">
        <v>0</v>
      </c>
      <c r="J88" s="281">
        <f t="shared" si="2"/>
        <v>0</v>
      </c>
    </row>
    <row r="89" spans="1:13" ht="12" customHeight="1">
      <c r="A89" s="91">
        <v>5</v>
      </c>
      <c r="B89" s="91">
        <v>5</v>
      </c>
      <c r="C89" s="91">
        <v>11</v>
      </c>
      <c r="E89" s="1582"/>
      <c r="F89" s="479"/>
      <c r="G89" s="98" t="s">
        <v>213</v>
      </c>
      <c r="H89" s="363">
        <v>0</v>
      </c>
      <c r="I89" s="363">
        <v>0</v>
      </c>
      <c r="J89" s="281">
        <f t="shared" si="2"/>
        <v>0</v>
      </c>
    </row>
    <row r="90" spans="1:13" ht="12" customHeight="1">
      <c r="A90" s="91">
        <v>5</v>
      </c>
      <c r="B90" s="91">
        <v>5</v>
      </c>
      <c r="C90" s="91">
        <v>11</v>
      </c>
      <c r="E90" s="1582"/>
      <c r="F90" s="479"/>
      <c r="G90" s="98" t="s">
        <v>211</v>
      </c>
      <c r="H90" s="363">
        <v>0</v>
      </c>
      <c r="I90" s="363">
        <v>0</v>
      </c>
      <c r="J90" s="281">
        <f t="shared" si="2"/>
        <v>0</v>
      </c>
    </row>
    <row r="91" spans="1:13" ht="12" customHeight="1">
      <c r="A91" s="91">
        <v>5</v>
      </c>
      <c r="B91" s="91">
        <v>5</v>
      </c>
      <c r="C91" s="91">
        <v>11</v>
      </c>
      <c r="E91" s="1582"/>
      <c r="F91" s="479"/>
      <c r="G91" s="98" t="s">
        <v>286</v>
      </c>
      <c r="H91" s="363">
        <v>0</v>
      </c>
      <c r="I91" s="363">
        <v>0</v>
      </c>
      <c r="J91" s="281">
        <f t="shared" si="2"/>
        <v>0</v>
      </c>
    </row>
    <row r="92" spans="1:13" ht="12" customHeight="1">
      <c r="A92" s="91">
        <v>5</v>
      </c>
      <c r="B92" s="91">
        <v>5</v>
      </c>
      <c r="C92" s="91">
        <v>11</v>
      </c>
      <c r="E92" s="1582"/>
      <c r="F92" s="479"/>
      <c r="G92" s="98" t="s">
        <v>205</v>
      </c>
      <c r="H92" s="363">
        <v>0</v>
      </c>
      <c r="I92" s="363">
        <v>1</v>
      </c>
      <c r="J92" s="281">
        <f t="shared" si="2"/>
        <v>1</v>
      </c>
    </row>
    <row r="93" spans="1:13" ht="12" customHeight="1">
      <c r="A93" s="91">
        <v>5</v>
      </c>
      <c r="B93" s="91">
        <v>5</v>
      </c>
      <c r="C93" s="91">
        <v>11</v>
      </c>
      <c r="E93" s="1582"/>
      <c r="F93" s="479"/>
      <c r="G93" s="13" t="s">
        <v>208</v>
      </c>
      <c r="H93" s="363">
        <v>0</v>
      </c>
      <c r="I93" s="363">
        <v>0</v>
      </c>
      <c r="J93" s="281">
        <f t="shared" si="2"/>
        <v>0</v>
      </c>
    </row>
    <row r="94" spans="1:13" ht="12" customHeight="1">
      <c r="E94" s="1582"/>
      <c r="F94" s="4" t="s">
        <v>114</v>
      </c>
      <c r="G94" s="12"/>
      <c r="H94" s="539">
        <f>SUM(H95)</f>
        <v>0</v>
      </c>
      <c r="I94" s="539">
        <f>SUM(I95)</f>
        <v>0</v>
      </c>
      <c r="J94" s="565">
        <f>SUM(H94:I94)</f>
        <v>0</v>
      </c>
    </row>
    <row r="95" spans="1:13" ht="12" customHeight="1">
      <c r="A95" s="91">
        <v>5</v>
      </c>
      <c r="B95" s="91">
        <v>5</v>
      </c>
      <c r="C95" s="91">
        <v>10</v>
      </c>
      <c r="E95" s="1582"/>
      <c r="F95" s="98"/>
      <c r="G95" s="98" t="s">
        <v>207</v>
      </c>
      <c r="H95" s="363">
        <v>0</v>
      </c>
      <c r="I95" s="363">
        <v>0</v>
      </c>
      <c r="J95" s="281">
        <f>SUM(H95:I95)</f>
        <v>0</v>
      </c>
    </row>
    <row r="96" spans="1:13" ht="12" customHeight="1">
      <c r="E96" s="1582"/>
      <c r="F96" s="484" t="s">
        <v>58</v>
      </c>
      <c r="G96" s="144"/>
      <c r="H96" s="539">
        <f>SUM(H97)</f>
        <v>0</v>
      </c>
      <c r="I96" s="539">
        <f>SUM(I97)</f>
        <v>0</v>
      </c>
      <c r="J96" s="565">
        <f>SUM(H96:I96)</f>
        <v>0</v>
      </c>
    </row>
    <row r="97" spans="1:13" ht="12" customHeight="1">
      <c r="A97" s="91">
        <v>5</v>
      </c>
      <c r="B97" s="91">
        <v>5</v>
      </c>
      <c r="C97" s="91">
        <v>13</v>
      </c>
      <c r="E97" s="1582"/>
      <c r="F97" s="479"/>
      <c r="G97" s="98" t="s">
        <v>283</v>
      </c>
      <c r="H97" s="363">
        <v>0</v>
      </c>
      <c r="I97" s="363">
        <v>0</v>
      </c>
      <c r="J97" s="281">
        <v>68</v>
      </c>
    </row>
    <row r="98" spans="1:13" ht="12.75" customHeight="1">
      <c r="E98" s="1581">
        <v>1406</v>
      </c>
      <c r="F98" s="139" t="s">
        <v>25</v>
      </c>
      <c r="G98" s="145"/>
      <c r="H98" s="543">
        <f>SUM(H99+H102+H105+H107)</f>
        <v>0</v>
      </c>
      <c r="I98" s="543">
        <f>SUM(I99+I102+I105+I107)</f>
        <v>5</v>
      </c>
      <c r="J98" s="367">
        <f t="shared" ref="J98:J108" si="3">H98+I98</f>
        <v>5</v>
      </c>
      <c r="M98" s="1"/>
    </row>
    <row r="99" spans="1:13" ht="12" customHeight="1">
      <c r="E99" s="1582"/>
      <c r="F99" s="484" t="s">
        <v>135</v>
      </c>
      <c r="G99" s="98"/>
      <c r="H99" s="539">
        <f>SUM(H100:H101)</f>
        <v>0</v>
      </c>
      <c r="I99" s="539">
        <f>SUM(I100:I101)</f>
        <v>0</v>
      </c>
      <c r="J99" s="565">
        <f t="shared" si="3"/>
        <v>0</v>
      </c>
      <c r="M99" s="1"/>
    </row>
    <row r="100" spans="1:13" ht="12" customHeight="1">
      <c r="A100" s="91">
        <v>6</v>
      </c>
      <c r="B100" s="91">
        <v>2</v>
      </c>
      <c r="C100" s="91">
        <v>6</v>
      </c>
      <c r="E100" s="1582"/>
      <c r="F100" s="492"/>
      <c r="G100" s="98" t="s">
        <v>203</v>
      </c>
      <c r="H100" s="363">
        <v>0</v>
      </c>
      <c r="I100" s="363">
        <v>0</v>
      </c>
      <c r="J100" s="281">
        <f t="shared" si="3"/>
        <v>0</v>
      </c>
    </row>
    <row r="101" spans="1:13" ht="12" customHeight="1">
      <c r="A101" s="91">
        <v>6</v>
      </c>
      <c r="B101" s="91">
        <v>2</v>
      </c>
      <c r="C101" s="91">
        <v>11</v>
      </c>
      <c r="E101" s="1582"/>
      <c r="F101" s="492"/>
      <c r="G101" s="98" t="s">
        <v>201</v>
      </c>
      <c r="H101" s="363">
        <v>0</v>
      </c>
      <c r="I101" s="363">
        <v>0</v>
      </c>
      <c r="J101" s="281">
        <f t="shared" si="3"/>
        <v>0</v>
      </c>
    </row>
    <row r="102" spans="1:13" ht="12" customHeight="1">
      <c r="E102" s="1582"/>
      <c r="F102" s="484" t="s">
        <v>26</v>
      </c>
      <c r="G102" s="98"/>
      <c r="H102" s="539">
        <f>SUM(H103:H104)</f>
        <v>0</v>
      </c>
      <c r="I102" s="539">
        <f>SUM(I103:I104)</f>
        <v>0</v>
      </c>
      <c r="J102" s="565">
        <f t="shared" si="3"/>
        <v>0</v>
      </c>
    </row>
    <row r="103" spans="1:13" ht="12" customHeight="1">
      <c r="A103" s="91">
        <v>6</v>
      </c>
      <c r="B103" s="91">
        <v>2</v>
      </c>
      <c r="C103" s="91">
        <v>10</v>
      </c>
      <c r="E103" s="1582"/>
      <c r="F103" s="479"/>
      <c r="G103" s="98" t="s">
        <v>200</v>
      </c>
      <c r="H103" s="363">
        <v>0</v>
      </c>
      <c r="I103" s="363">
        <v>0</v>
      </c>
      <c r="J103" s="281">
        <f t="shared" si="3"/>
        <v>0</v>
      </c>
    </row>
    <row r="104" spans="1:13" ht="12" customHeight="1">
      <c r="A104" s="91">
        <v>6</v>
      </c>
      <c r="B104" s="91">
        <v>2</v>
      </c>
      <c r="C104" s="91">
        <v>6</v>
      </c>
      <c r="E104" s="1582"/>
      <c r="F104" s="479"/>
      <c r="G104" s="98" t="s">
        <v>264</v>
      </c>
      <c r="H104" s="363">
        <v>0</v>
      </c>
      <c r="I104" s="363">
        <v>0</v>
      </c>
      <c r="J104" s="281">
        <f t="shared" si="3"/>
        <v>0</v>
      </c>
    </row>
    <row r="105" spans="1:13" ht="12" customHeight="1">
      <c r="E105" s="1582"/>
      <c r="F105" s="484" t="s">
        <v>42</v>
      </c>
      <c r="G105" s="98"/>
      <c r="H105" s="539">
        <f>SUM(H106)</f>
        <v>0</v>
      </c>
      <c r="I105" s="539">
        <f>SUM(I106)</f>
        <v>5</v>
      </c>
      <c r="J105" s="565">
        <f t="shared" si="3"/>
        <v>5</v>
      </c>
    </row>
    <row r="106" spans="1:13" ht="12" customHeight="1">
      <c r="A106" s="91">
        <v>6</v>
      </c>
      <c r="B106" s="91">
        <v>2</v>
      </c>
      <c r="C106" s="91">
        <v>10</v>
      </c>
      <c r="E106" s="1582"/>
      <c r="F106" s="492"/>
      <c r="G106" s="98" t="s">
        <v>198</v>
      </c>
      <c r="H106" s="363">
        <v>0</v>
      </c>
      <c r="I106" s="363">
        <v>5</v>
      </c>
      <c r="J106" s="281">
        <f t="shared" si="3"/>
        <v>5</v>
      </c>
    </row>
    <row r="107" spans="1:13" ht="12" customHeight="1">
      <c r="E107" s="1582"/>
      <c r="F107" s="484" t="s">
        <v>43</v>
      </c>
      <c r="G107" s="98"/>
      <c r="H107" s="539">
        <f>SUM(H108)</f>
        <v>0</v>
      </c>
      <c r="I107" s="539">
        <f>SUM(I108)</f>
        <v>0</v>
      </c>
      <c r="J107" s="565">
        <f t="shared" si="3"/>
        <v>0</v>
      </c>
    </row>
    <row r="108" spans="1:13" ht="12" customHeight="1">
      <c r="A108" s="91">
        <v>6</v>
      </c>
      <c r="B108" s="91">
        <v>4</v>
      </c>
      <c r="C108" s="91">
        <v>11</v>
      </c>
      <c r="E108" s="1583"/>
      <c r="F108" s="479"/>
      <c r="G108" s="98" t="s">
        <v>197</v>
      </c>
      <c r="H108" s="363">
        <v>0</v>
      </c>
      <c r="I108" s="363">
        <v>0</v>
      </c>
      <c r="J108" s="281">
        <f t="shared" si="3"/>
        <v>0</v>
      </c>
    </row>
    <row r="109" spans="1:13" ht="12.75" customHeight="1">
      <c r="E109" s="1570">
        <v>1407</v>
      </c>
      <c r="F109" s="139" t="s">
        <v>27</v>
      </c>
      <c r="G109" s="145"/>
      <c r="H109" s="543">
        <f>SUM(H110+H113)</f>
        <v>0</v>
      </c>
      <c r="I109" s="543">
        <f>SUM(I110+I113)</f>
        <v>0</v>
      </c>
      <c r="J109" s="367">
        <f>SUM(H109:I109)</f>
        <v>0</v>
      </c>
      <c r="M109" s="1"/>
    </row>
    <row r="110" spans="1:13" ht="12" customHeight="1">
      <c r="E110" s="1573"/>
      <c r="F110" s="484" t="s">
        <v>44</v>
      </c>
      <c r="G110" s="98"/>
      <c r="H110" s="539">
        <f>SUM(H111:H112)</f>
        <v>0</v>
      </c>
      <c r="I110" s="539">
        <f>SUM(I111:I112)</f>
        <v>0</v>
      </c>
      <c r="J110" s="565">
        <f t="shared" ref="J110:J118" si="4">H110+I110</f>
        <v>0</v>
      </c>
    </row>
    <row r="111" spans="1:13" ht="12" customHeight="1">
      <c r="A111" s="91">
        <v>7</v>
      </c>
      <c r="B111" s="91">
        <v>3</v>
      </c>
      <c r="C111" s="91">
        <v>11</v>
      </c>
      <c r="E111" s="1573"/>
      <c r="F111" s="484"/>
      <c r="G111" s="98" t="s">
        <v>195</v>
      </c>
      <c r="H111" s="363">
        <v>0</v>
      </c>
      <c r="I111" s="363">
        <v>0</v>
      </c>
      <c r="J111" s="281">
        <f t="shared" si="4"/>
        <v>0</v>
      </c>
    </row>
    <row r="112" spans="1:13" ht="12" customHeight="1">
      <c r="A112" s="91">
        <v>7</v>
      </c>
      <c r="B112" s="91">
        <v>3</v>
      </c>
      <c r="C112" s="91">
        <v>11</v>
      </c>
      <c r="E112" s="1573"/>
      <c r="F112" s="479"/>
      <c r="G112" s="98" t="s">
        <v>193</v>
      </c>
      <c r="H112" s="363">
        <v>0</v>
      </c>
      <c r="I112" s="363">
        <v>0</v>
      </c>
      <c r="J112" s="281">
        <f t="shared" si="4"/>
        <v>0</v>
      </c>
    </row>
    <row r="113" spans="1:13" ht="12" customHeight="1">
      <c r="E113" s="1573"/>
      <c r="F113" s="484" t="s">
        <v>61</v>
      </c>
      <c r="G113" s="144"/>
      <c r="H113" s="539">
        <f>SUM(H114:H115)</f>
        <v>0</v>
      </c>
      <c r="I113" s="539">
        <f>SUM(I114:I115)</f>
        <v>0</v>
      </c>
      <c r="J113" s="565">
        <f t="shared" si="4"/>
        <v>0</v>
      </c>
    </row>
    <row r="114" spans="1:13" ht="12" customHeight="1">
      <c r="A114" s="91">
        <v>7</v>
      </c>
      <c r="B114" s="91">
        <v>6</v>
      </c>
      <c r="C114" s="91">
        <v>10</v>
      </c>
      <c r="E114" s="1573"/>
      <c r="F114" s="479"/>
      <c r="G114" s="98" t="s">
        <v>192</v>
      </c>
      <c r="H114" s="363">
        <v>0</v>
      </c>
      <c r="I114" s="363">
        <v>0</v>
      </c>
      <c r="J114" s="281">
        <f t="shared" si="4"/>
        <v>0</v>
      </c>
    </row>
    <row r="115" spans="1:13" ht="12" customHeight="1">
      <c r="A115" s="91">
        <v>7</v>
      </c>
      <c r="B115" s="91">
        <v>6</v>
      </c>
      <c r="C115" s="91">
        <v>10</v>
      </c>
      <c r="E115" s="1573"/>
      <c r="F115" s="479"/>
      <c r="G115" s="98" t="s">
        <v>191</v>
      </c>
      <c r="H115" s="363">
        <v>0</v>
      </c>
      <c r="I115" s="363">
        <v>0</v>
      </c>
      <c r="J115" s="281">
        <f t="shared" si="4"/>
        <v>0</v>
      </c>
    </row>
    <row r="116" spans="1:13" ht="12.75" customHeight="1">
      <c r="E116" s="1570">
        <v>1408</v>
      </c>
      <c r="F116" s="139" t="s">
        <v>28</v>
      </c>
      <c r="G116" s="138"/>
      <c r="H116" s="543">
        <f>SUM(H117+H119+H121+H125)</f>
        <v>0</v>
      </c>
      <c r="I116" s="543">
        <f>SUM(I117+I119+I121+I125)</f>
        <v>3</v>
      </c>
      <c r="J116" s="367">
        <f t="shared" si="4"/>
        <v>3</v>
      </c>
      <c r="M116" s="1"/>
    </row>
    <row r="117" spans="1:13" ht="12" customHeight="1">
      <c r="E117" s="1573"/>
      <c r="F117" s="484" t="s">
        <v>23</v>
      </c>
      <c r="G117" s="98"/>
      <c r="H117" s="544">
        <f>SUM(H118)</f>
        <v>0</v>
      </c>
      <c r="I117" s="544">
        <f>SUM(I118)</f>
        <v>2</v>
      </c>
      <c r="J117" s="565">
        <f t="shared" si="4"/>
        <v>2</v>
      </c>
    </row>
    <row r="118" spans="1:13" ht="12" customHeight="1">
      <c r="A118" s="91">
        <v>8</v>
      </c>
      <c r="B118" s="91">
        <v>4</v>
      </c>
      <c r="C118" s="91">
        <v>8</v>
      </c>
      <c r="E118" s="1573"/>
      <c r="F118" s="479"/>
      <c r="G118" s="98" t="s">
        <v>190</v>
      </c>
      <c r="H118" s="363">
        <v>0</v>
      </c>
      <c r="I118" s="363">
        <v>2</v>
      </c>
      <c r="J118" s="281">
        <f t="shared" si="4"/>
        <v>2</v>
      </c>
    </row>
    <row r="119" spans="1:13" ht="12" customHeight="1">
      <c r="E119" s="1573"/>
      <c r="F119" s="484" t="s">
        <v>59</v>
      </c>
      <c r="G119" s="144"/>
      <c r="H119" s="539">
        <f>SUM(H120)</f>
        <v>0</v>
      </c>
      <c r="I119" s="539">
        <f>SUM(I120)</f>
        <v>0</v>
      </c>
      <c r="J119" s="565">
        <f>SUM(H119:I119)</f>
        <v>0</v>
      </c>
    </row>
    <row r="120" spans="1:13" ht="12" customHeight="1">
      <c r="A120" s="91">
        <v>8</v>
      </c>
      <c r="B120" s="91">
        <v>4</v>
      </c>
      <c r="C120" s="91">
        <v>6</v>
      </c>
      <c r="E120" s="1573"/>
      <c r="F120" s="479"/>
      <c r="G120" s="98" t="s">
        <v>189</v>
      </c>
      <c r="H120" s="363">
        <v>0</v>
      </c>
      <c r="I120" s="363">
        <v>0</v>
      </c>
      <c r="J120" s="281">
        <f>SUM(H120:I120)</f>
        <v>0</v>
      </c>
    </row>
    <row r="121" spans="1:13" ht="12" customHeight="1">
      <c r="E121" s="1573"/>
      <c r="F121" s="484" t="s">
        <v>45</v>
      </c>
      <c r="G121" s="98"/>
      <c r="H121" s="539">
        <f>SUM(H122:H124)</f>
        <v>0</v>
      </c>
      <c r="I121" s="539">
        <f>SUM(I122:I124)</f>
        <v>1</v>
      </c>
      <c r="J121" s="565">
        <f t="shared" ref="J121:J126" si="5">H121+I121</f>
        <v>1</v>
      </c>
    </row>
    <row r="122" spans="1:13" ht="12" customHeight="1">
      <c r="A122" s="91">
        <v>8</v>
      </c>
      <c r="B122" s="91">
        <v>4</v>
      </c>
      <c r="C122" s="91">
        <v>11</v>
      </c>
      <c r="E122" s="1573"/>
      <c r="F122" s="484"/>
      <c r="G122" s="98" t="s">
        <v>188</v>
      </c>
      <c r="H122" s="363">
        <v>0</v>
      </c>
      <c r="I122" s="363">
        <v>1</v>
      </c>
      <c r="J122" s="281">
        <f t="shared" si="5"/>
        <v>1</v>
      </c>
    </row>
    <row r="123" spans="1:13" ht="12" customHeight="1">
      <c r="A123" s="91">
        <v>8</v>
      </c>
      <c r="B123" s="91">
        <v>3</v>
      </c>
      <c r="C123" s="91">
        <v>11</v>
      </c>
      <c r="E123" s="1573"/>
      <c r="F123" s="484"/>
      <c r="G123" s="98" t="s">
        <v>273</v>
      </c>
      <c r="H123" s="363">
        <v>0</v>
      </c>
      <c r="I123" s="363">
        <v>0</v>
      </c>
      <c r="J123" s="281">
        <f t="shared" si="5"/>
        <v>0</v>
      </c>
    </row>
    <row r="124" spans="1:13" ht="12" customHeight="1">
      <c r="A124" s="91">
        <v>8</v>
      </c>
      <c r="B124" s="91">
        <v>4</v>
      </c>
      <c r="C124" s="91">
        <v>11</v>
      </c>
      <c r="E124" s="1573"/>
      <c r="F124" s="484"/>
      <c r="G124" s="98" t="s">
        <v>271</v>
      </c>
      <c r="H124" s="363">
        <v>0</v>
      </c>
      <c r="I124" s="363">
        <v>0</v>
      </c>
      <c r="J124" s="281">
        <f t="shared" si="5"/>
        <v>0</v>
      </c>
    </row>
    <row r="125" spans="1:13" ht="12" customHeight="1">
      <c r="E125" s="1573"/>
      <c r="F125" s="484" t="s">
        <v>46</v>
      </c>
      <c r="G125" s="144"/>
      <c r="H125" s="539">
        <f>SUM(H126)</f>
        <v>0</v>
      </c>
      <c r="I125" s="539">
        <f>SUM(I126)</f>
        <v>0</v>
      </c>
      <c r="J125" s="565">
        <f t="shared" si="5"/>
        <v>0</v>
      </c>
    </row>
    <row r="126" spans="1:13" ht="12" customHeight="1">
      <c r="A126" s="91">
        <v>8</v>
      </c>
      <c r="B126" s="91">
        <v>4</v>
      </c>
      <c r="C126" s="91">
        <v>11</v>
      </c>
      <c r="E126" s="1573"/>
      <c r="F126" s="479"/>
      <c r="G126" s="98" t="s">
        <v>185</v>
      </c>
      <c r="H126" s="363">
        <v>0</v>
      </c>
      <c r="I126" s="363">
        <v>0</v>
      </c>
      <c r="J126" s="281">
        <f t="shared" si="5"/>
        <v>0</v>
      </c>
    </row>
    <row r="127" spans="1:13" ht="12.75" customHeight="1">
      <c r="E127" s="1570">
        <v>1624</v>
      </c>
      <c r="F127" s="138" t="s">
        <v>56</v>
      </c>
      <c r="G127" s="145"/>
      <c r="H127" s="543">
        <f>SUM(H128+H130)</f>
        <v>0</v>
      </c>
      <c r="I127" s="543">
        <f>SUM(I128+I130)</f>
        <v>0</v>
      </c>
      <c r="J127" s="543">
        <f>SUM(H127:I127)</f>
        <v>0</v>
      </c>
      <c r="K127" s="366"/>
      <c r="M127" s="1"/>
    </row>
    <row r="128" spans="1:13" ht="12" customHeight="1">
      <c r="E128" s="1573"/>
      <c r="F128" s="487" t="s">
        <v>41</v>
      </c>
      <c r="G128" s="13"/>
      <c r="H128" s="539">
        <f>SUM(H129)</f>
        <v>0</v>
      </c>
      <c r="I128" s="539">
        <f>SUM(I129)</f>
        <v>0</v>
      </c>
      <c r="J128" s="565">
        <f>H128+I128</f>
        <v>0</v>
      </c>
      <c r="M128" s="1"/>
    </row>
    <row r="129" spans="1:13" ht="12" customHeight="1">
      <c r="A129" s="91">
        <v>9</v>
      </c>
      <c r="B129" s="91">
        <v>4</v>
      </c>
      <c r="C129" s="91">
        <v>8</v>
      </c>
      <c r="E129" s="1573"/>
      <c r="F129" s="479"/>
      <c r="G129" s="98" t="s">
        <v>184</v>
      </c>
      <c r="H129" s="363">
        <v>0</v>
      </c>
      <c r="I129" s="363">
        <v>0</v>
      </c>
      <c r="J129" s="281">
        <f>H129+I129</f>
        <v>0</v>
      </c>
      <c r="M129" s="1"/>
    </row>
    <row r="130" spans="1:13" ht="12" customHeight="1">
      <c r="E130" s="1573"/>
      <c r="F130" s="484" t="s">
        <v>62</v>
      </c>
      <c r="G130" s="98"/>
      <c r="H130" s="539">
        <f>SUM(H131)</f>
        <v>0</v>
      </c>
      <c r="I130" s="539">
        <f>SUM(I131)</f>
        <v>0</v>
      </c>
      <c r="J130" s="565">
        <f>H130+I130</f>
        <v>0</v>
      </c>
      <c r="M130" s="1"/>
    </row>
    <row r="131" spans="1:13" ht="12" customHeight="1">
      <c r="A131" s="91">
        <v>9</v>
      </c>
      <c r="B131" s="91">
        <v>5</v>
      </c>
      <c r="C131" s="91">
        <v>11</v>
      </c>
      <c r="E131" s="1571"/>
      <c r="F131" s="495"/>
      <c r="G131" s="163" t="s">
        <v>183</v>
      </c>
      <c r="H131" s="536">
        <v>0</v>
      </c>
      <c r="I131" s="536">
        <v>0</v>
      </c>
      <c r="J131" s="278">
        <f>H131+I131</f>
        <v>0</v>
      </c>
      <c r="M131" s="1"/>
    </row>
    <row r="132" spans="1:13">
      <c r="E132" s="564"/>
      <c r="F132" s="1579" t="s">
        <v>6</v>
      </c>
      <c r="G132" s="1580"/>
      <c r="H132" s="534">
        <f>SUM(H9+H31+H62+H76+H81+H98+H109+H116+H127)</f>
        <v>0</v>
      </c>
      <c r="I132" s="534">
        <f>SUM(I9+I31+I62+I76+I81+I98+I109+I116+I127)</f>
        <v>15</v>
      </c>
      <c r="J132" s="533">
        <f>SUM(J9+J31+J62+J76+J81+J98+J109+J116+J127)</f>
        <v>15</v>
      </c>
    </row>
    <row r="133" spans="1:13" ht="10.5" customHeight="1">
      <c r="E133" s="507"/>
      <c r="F133" s="1591" t="s">
        <v>570</v>
      </c>
      <c r="G133" s="1591"/>
      <c r="H133" s="1591"/>
      <c r="I133" s="1591"/>
      <c r="J133" s="1591"/>
    </row>
    <row r="134" spans="1:13" ht="10.5" customHeight="1">
      <c r="E134" s="507"/>
      <c r="F134" s="1706"/>
      <c r="G134" s="1706"/>
      <c r="H134" s="1706"/>
      <c r="I134" s="1706"/>
      <c r="J134" s="1706"/>
    </row>
    <row r="135" spans="1:13" ht="9" customHeight="1"/>
    <row r="136" spans="1:13" ht="15.75" customHeight="1">
      <c r="E136" s="507"/>
      <c r="G136" s="98"/>
    </row>
    <row r="137" spans="1:13" ht="9" customHeight="1">
      <c r="E137" s="507"/>
    </row>
    <row r="138" spans="1:13" ht="12.75" customHeight="1"/>
    <row r="139" spans="1:13" ht="9" customHeight="1">
      <c r="E139" s="507"/>
    </row>
    <row r="140" spans="1:13" ht="9" customHeight="1">
      <c r="E140" s="507"/>
    </row>
    <row r="141" spans="1:13" ht="9" customHeight="1"/>
    <row r="142" spans="1:13" ht="9" customHeight="1"/>
    <row r="143" spans="1:13" ht="9" customHeight="1"/>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c r="F225" s="98"/>
      <c r="G225" s="98"/>
    </row>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sheetData>
  <mergeCells count="20">
    <mergeCell ref="E76:E80"/>
    <mergeCell ref="E81:E97"/>
    <mergeCell ref="F133:J133"/>
    <mergeCell ref="F134:J134"/>
    <mergeCell ref="F132:G132"/>
    <mergeCell ref="E98:E108"/>
    <mergeCell ref="E109:E115"/>
    <mergeCell ref="E127:E131"/>
    <mergeCell ref="E116:E126"/>
    <mergeCell ref="L2:Z2"/>
    <mergeCell ref="E31:E61"/>
    <mergeCell ref="E73:E75"/>
    <mergeCell ref="E62:E69"/>
    <mergeCell ref="E3:J3"/>
    <mergeCell ref="E2:J2"/>
    <mergeCell ref="E6:E8"/>
    <mergeCell ref="E9:E30"/>
    <mergeCell ref="E4:J4"/>
    <mergeCell ref="H7:I7"/>
    <mergeCell ref="H74:I74"/>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7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A21B6-3AF0-466A-9193-46500C814EF9}">
  <dimension ref="A2:AH480"/>
  <sheetViews>
    <sheetView view="pageBreakPreview" zoomScaleSheetLayoutView="100" workbookViewId="0">
      <selection activeCell="O112" sqref="O112"/>
    </sheetView>
  </sheetViews>
  <sheetFormatPr baseColWidth="10" defaultRowHeight="12.75"/>
  <cols>
    <col min="1" max="1" width="1.85546875" style="2006" customWidth="1"/>
    <col min="2" max="2" width="2.140625" style="2006" customWidth="1"/>
    <col min="3" max="3" width="2.5703125" style="2008" customWidth="1"/>
    <col min="4" max="4" width="6" style="2001" customWidth="1"/>
    <col min="5" max="5" width="1.140625" style="2001" customWidth="1"/>
    <col min="6" max="6" width="63.28515625" style="2001" customWidth="1"/>
    <col min="7" max="9" width="5.7109375" style="2005" customWidth="1"/>
    <col min="10" max="10" width="0.42578125" style="2005" customWidth="1"/>
    <col min="11" max="13" width="5.7109375" style="2005" customWidth="1"/>
    <col min="14" max="15" width="11.42578125" style="2001"/>
    <col min="16" max="16" width="4.7109375" style="2001" customWidth="1"/>
    <col min="17" max="17" width="5" style="2001" customWidth="1"/>
    <col min="18" max="18" width="2.28515625" style="2001" customWidth="1"/>
    <col min="19" max="19" width="26" style="2001" customWidth="1"/>
    <col min="20" max="20" width="8" style="2001" customWidth="1"/>
    <col min="21" max="21" width="1" style="2001" customWidth="1"/>
    <col min="22" max="22" width="6.7109375" style="2001" customWidth="1"/>
    <col min="23" max="23" width="1" style="2001" customWidth="1"/>
    <col min="24" max="24" width="6.7109375" style="2001" customWidth="1"/>
    <col min="25" max="25" width="1" style="2001" customWidth="1"/>
    <col min="26" max="26" width="6.7109375" style="2001" customWidth="1"/>
    <col min="27" max="27" width="1" style="2001" customWidth="1"/>
    <col min="28" max="28" width="6.7109375" style="2001" customWidth="1"/>
    <col min="29" max="29" width="1" style="2001" customWidth="1"/>
    <col min="30" max="30" width="6.7109375" style="2001" customWidth="1"/>
    <col min="31" max="31" width="1" style="2001" customWidth="1"/>
    <col min="32" max="33" width="6.7109375" style="2001" customWidth="1"/>
    <col min="34" max="16384" width="11.42578125" style="2001"/>
  </cols>
  <sheetData>
    <row r="2" spans="1:34" ht="12.75" customHeight="1">
      <c r="D2" s="2085" t="s">
        <v>1159</v>
      </c>
      <c r="E2" s="2085"/>
      <c r="F2" s="2085"/>
      <c r="G2" s="2085"/>
      <c r="H2" s="2085"/>
      <c r="I2" s="2085"/>
      <c r="J2" s="2085"/>
      <c r="K2" s="2085"/>
      <c r="L2" s="2085"/>
      <c r="M2" s="2085"/>
      <c r="N2" s="2156"/>
      <c r="Q2" s="2085"/>
      <c r="R2" s="2085"/>
      <c r="S2" s="2085"/>
      <c r="T2" s="2085"/>
      <c r="U2" s="2085"/>
      <c r="V2" s="2085"/>
      <c r="W2" s="2085"/>
      <c r="X2" s="2085"/>
      <c r="Y2" s="2085"/>
      <c r="Z2" s="2085"/>
      <c r="AA2" s="2085"/>
      <c r="AB2" s="2085"/>
      <c r="AC2" s="2085"/>
      <c r="AD2" s="2085"/>
      <c r="AE2" s="2085"/>
    </row>
    <row r="3" spans="1:34" ht="12.95" customHeight="1">
      <c r="A3" s="2154"/>
      <c r="B3" s="2154"/>
      <c r="C3" s="2153"/>
      <c r="D3" s="2155" t="s">
        <v>74</v>
      </c>
      <c r="E3" s="2155"/>
      <c r="F3" s="2155"/>
      <c r="G3" s="2155"/>
      <c r="H3" s="2155"/>
      <c r="I3" s="2155"/>
      <c r="J3" s="2155"/>
      <c r="K3" s="2155"/>
      <c r="L3" s="2155"/>
      <c r="M3" s="2155"/>
      <c r="N3" s="2047"/>
      <c r="O3" s="2084"/>
      <c r="P3" s="2084"/>
      <c r="Q3" s="2083"/>
      <c r="AG3" s="2082"/>
      <c r="AH3" s="2082"/>
    </row>
    <row r="4" spans="1:34" ht="12.95" customHeight="1">
      <c r="A4" s="2154"/>
      <c r="B4" s="2154"/>
      <c r="C4" s="2153"/>
      <c r="D4" s="2152"/>
      <c r="E4" s="2152"/>
      <c r="F4" s="2152"/>
      <c r="G4" s="2152"/>
      <c r="H4" s="2152"/>
      <c r="I4" s="2152"/>
      <c r="J4" s="2152"/>
      <c r="K4" s="2152"/>
      <c r="L4" s="2152"/>
      <c r="M4" s="2152"/>
      <c r="N4" s="2047"/>
      <c r="O4" s="2084"/>
      <c r="P4" s="2084"/>
      <c r="Q4" s="2083"/>
      <c r="AG4" s="2082"/>
      <c r="AH4" s="2082"/>
    </row>
    <row r="5" spans="1:34" ht="12.95" customHeight="1">
      <c r="A5" s="2009"/>
      <c r="B5" s="2009"/>
      <c r="D5" s="2075" t="s">
        <v>32</v>
      </c>
      <c r="E5" s="2074"/>
      <c r="F5" s="2073"/>
      <c r="G5" s="2151" t="s">
        <v>294</v>
      </c>
      <c r="H5" s="2151"/>
      <c r="I5" s="2151"/>
      <c r="J5" s="2151"/>
      <c r="K5" s="2151"/>
      <c r="L5" s="2151"/>
      <c r="M5" s="2150"/>
      <c r="N5" s="2063"/>
      <c r="O5" s="2009"/>
    </row>
    <row r="6" spans="1:34" ht="12.75" customHeight="1">
      <c r="A6" s="2009"/>
      <c r="B6" s="2009"/>
      <c r="D6" s="2070"/>
      <c r="E6" s="2069" t="s">
        <v>561</v>
      </c>
      <c r="F6" s="2068"/>
      <c r="G6" s="2067" t="s">
        <v>1158</v>
      </c>
      <c r="H6" s="2067"/>
      <c r="I6" s="2067"/>
      <c r="J6" s="2132"/>
      <c r="K6" s="2065" t="s">
        <v>1153</v>
      </c>
      <c r="L6" s="2065"/>
      <c r="M6" s="2064"/>
      <c r="N6" s="2063"/>
      <c r="O6" s="2009"/>
    </row>
    <row r="7" spans="1:34" ht="12.75" customHeight="1">
      <c r="D7" s="2062"/>
      <c r="E7" s="2061"/>
      <c r="F7" s="2060"/>
      <c r="G7" s="2149" t="s">
        <v>29</v>
      </c>
      <c r="H7" s="2149" t="s">
        <v>30</v>
      </c>
      <c r="I7" s="2149" t="s">
        <v>6</v>
      </c>
      <c r="J7" s="2149"/>
      <c r="K7" s="2149" t="s">
        <v>29</v>
      </c>
      <c r="L7" s="2149" t="s">
        <v>30</v>
      </c>
      <c r="M7" s="2148" t="s">
        <v>6</v>
      </c>
      <c r="N7" s="2047"/>
    </row>
    <row r="8" spans="1:34" ht="12.95" customHeight="1">
      <c r="A8" s="2009"/>
      <c r="B8" s="2009"/>
      <c r="D8" s="1807">
        <v>1401</v>
      </c>
      <c r="E8" s="767" t="s">
        <v>12</v>
      </c>
      <c r="F8" s="766"/>
      <c r="G8" s="2147">
        <f>SUM(G10+G12+G15+G18+G25+G28)</f>
        <v>1475</v>
      </c>
      <c r="H8" s="2147">
        <f>SUM(H10+H12+H15+H18+H25+H28)</f>
        <v>506</v>
      </c>
      <c r="I8" s="2125">
        <f>G8+H8</f>
        <v>1981</v>
      </c>
      <c r="J8" s="2125"/>
      <c r="K8" s="2125">
        <f>SUM(K9+K12+K15+K18+K25+K28)</f>
        <v>797</v>
      </c>
      <c r="L8" s="2125">
        <f>SUM(L9+L12+L15+L18+L25+L28)</f>
        <v>234</v>
      </c>
      <c r="M8" s="2128">
        <f>K8+L8</f>
        <v>1031</v>
      </c>
      <c r="N8" s="2047"/>
      <c r="O8" s="2047"/>
    </row>
    <row r="9" spans="1:34" ht="12" customHeight="1">
      <c r="A9" s="2009"/>
      <c r="B9" s="2009"/>
      <c r="D9" s="1809"/>
      <c r="E9" s="723" t="s">
        <v>13</v>
      </c>
      <c r="F9" s="765"/>
      <c r="G9" s="2146">
        <f>G10+G11</f>
        <v>273</v>
      </c>
      <c r="H9" s="2146">
        <f>H10+H11</f>
        <v>149</v>
      </c>
      <c r="I9" s="2108">
        <f>SUM(G9:H9)</f>
        <v>422</v>
      </c>
      <c r="J9" s="2108"/>
      <c r="K9" s="2108">
        <f>K10+K11</f>
        <v>152</v>
      </c>
      <c r="L9" s="2108">
        <f>L10+L11</f>
        <v>83</v>
      </c>
      <c r="M9" s="2145">
        <f>SUM(K9:L9)</f>
        <v>235</v>
      </c>
      <c r="N9" s="2047"/>
      <c r="O9" s="2047"/>
    </row>
    <row r="10" spans="1:34" ht="12" customHeight="1">
      <c r="A10" s="2009"/>
      <c r="B10" s="2009"/>
      <c r="D10" s="1809"/>
      <c r="E10" s="761"/>
      <c r="F10" s="2104" t="s">
        <v>249</v>
      </c>
      <c r="G10" s="2114">
        <v>273</v>
      </c>
      <c r="H10" s="2114">
        <v>149</v>
      </c>
      <c r="I10" s="2098">
        <f>SUM(G10:H10)</f>
        <v>422</v>
      </c>
      <c r="J10" s="2097"/>
      <c r="K10" s="2097">
        <v>152</v>
      </c>
      <c r="L10" s="2097">
        <v>83</v>
      </c>
      <c r="M10" s="2109">
        <f>SUM(K10:L10)</f>
        <v>235</v>
      </c>
      <c r="N10" s="2047"/>
      <c r="O10" s="2047"/>
    </row>
    <row r="11" spans="1:34" ht="12" customHeight="1">
      <c r="A11" s="2009"/>
      <c r="B11" s="2009"/>
      <c r="D11" s="1809"/>
      <c r="E11" s="761"/>
      <c r="F11" s="2104" t="s">
        <v>117</v>
      </c>
      <c r="G11" s="2098">
        <v>0</v>
      </c>
      <c r="H11" s="2098">
        <v>0</v>
      </c>
      <c r="I11" s="2098">
        <f>SUM(G11:H11)</f>
        <v>0</v>
      </c>
      <c r="J11" s="2097"/>
      <c r="K11" s="2097">
        <v>0</v>
      </c>
      <c r="L11" s="2097">
        <v>0</v>
      </c>
      <c r="M11" s="2109">
        <f>SUM(K11:L11)</f>
        <v>0</v>
      </c>
      <c r="N11" s="2047"/>
      <c r="O11" s="2047"/>
    </row>
    <row r="12" spans="1:34" ht="12" customHeight="1">
      <c r="A12" s="2009"/>
      <c r="B12" s="2009"/>
      <c r="D12" s="1809"/>
      <c r="E12" s="747" t="s">
        <v>14</v>
      </c>
      <c r="F12" s="719"/>
      <c r="G12" s="2095">
        <f>SUM(G13:G14)</f>
        <v>409</v>
      </c>
      <c r="H12" s="2095">
        <f>SUM(H13:H14)</f>
        <v>105</v>
      </c>
      <c r="I12" s="2125">
        <f>SUM(G12:H12)</f>
        <v>514</v>
      </c>
      <c r="J12" s="2097"/>
      <c r="K12" s="2095">
        <f>SUM(K13:K14)</f>
        <v>254</v>
      </c>
      <c r="L12" s="2095">
        <f>L13+L14</f>
        <v>56</v>
      </c>
      <c r="M12" s="2128">
        <f>SUM(K12:L12)</f>
        <v>310</v>
      </c>
      <c r="N12" s="2047"/>
      <c r="O12" s="2047"/>
    </row>
    <row r="13" spans="1:34" ht="12" customHeight="1">
      <c r="A13" s="2009"/>
      <c r="B13" s="2009"/>
      <c r="D13" s="1809"/>
      <c r="E13" s="761"/>
      <c r="F13" s="719" t="s">
        <v>259</v>
      </c>
      <c r="G13" s="2098">
        <v>323</v>
      </c>
      <c r="H13" s="2098">
        <v>77</v>
      </c>
      <c r="I13" s="2098">
        <f>SUM(G13:H13)</f>
        <v>400</v>
      </c>
      <c r="J13" s="2097"/>
      <c r="K13" s="2097">
        <v>202</v>
      </c>
      <c r="L13" s="2097">
        <v>43</v>
      </c>
      <c r="M13" s="2109">
        <f>SUM(K13:L13)</f>
        <v>245</v>
      </c>
      <c r="N13" s="2047"/>
      <c r="O13" s="2047"/>
    </row>
    <row r="14" spans="1:34" ht="12" customHeight="1">
      <c r="A14" s="2009"/>
      <c r="B14" s="2009"/>
      <c r="D14" s="1809"/>
      <c r="E14" s="761"/>
      <c r="F14" s="719" t="s">
        <v>258</v>
      </c>
      <c r="G14" s="2098">
        <v>86</v>
      </c>
      <c r="H14" s="2098">
        <v>28</v>
      </c>
      <c r="I14" s="2098">
        <f>SUM(G14:H14)</f>
        <v>114</v>
      </c>
      <c r="J14" s="2097"/>
      <c r="K14" s="2097">
        <v>52</v>
      </c>
      <c r="L14" s="2097">
        <v>13</v>
      </c>
      <c r="M14" s="2109">
        <f>SUM(K14:L14)</f>
        <v>65</v>
      </c>
      <c r="N14" s="2047"/>
      <c r="O14" s="2047"/>
    </row>
    <row r="15" spans="1:34" ht="12" customHeight="1">
      <c r="A15" s="2009"/>
      <c r="B15" s="2009"/>
      <c r="D15" s="1809"/>
      <c r="E15" s="747" t="s">
        <v>15</v>
      </c>
      <c r="F15" s="719"/>
      <c r="G15" s="2095">
        <f>SUM(G16:G17)</f>
        <v>353</v>
      </c>
      <c r="H15" s="2095">
        <f>SUM(H16:H17)</f>
        <v>67</v>
      </c>
      <c r="I15" s="2095">
        <f>G15+H15</f>
        <v>420</v>
      </c>
      <c r="J15" s="2095"/>
      <c r="K15" s="2095">
        <f>K16+K17</f>
        <v>294</v>
      </c>
      <c r="L15" s="2095">
        <f>L16+L17</f>
        <v>62</v>
      </c>
      <c r="M15" s="2128">
        <f>SUM(K15:L15)</f>
        <v>356</v>
      </c>
      <c r="N15" s="2047"/>
      <c r="O15" s="2047"/>
    </row>
    <row r="16" spans="1:34" ht="12" customHeight="1">
      <c r="A16" s="2009"/>
      <c r="B16" s="2009"/>
      <c r="D16" s="1809"/>
      <c r="E16" s="747"/>
      <c r="F16" s="719" t="s">
        <v>315</v>
      </c>
      <c r="G16" s="2112">
        <v>0</v>
      </c>
      <c r="H16" s="2112">
        <v>0</v>
      </c>
      <c r="I16" s="2098">
        <f>SUM(G16:H16)</f>
        <v>0</v>
      </c>
      <c r="J16" s="2097"/>
      <c r="K16" s="2097">
        <v>0</v>
      </c>
      <c r="L16" s="2097">
        <v>0</v>
      </c>
      <c r="M16" s="2109">
        <f>SUM(K16:L16)</f>
        <v>0</v>
      </c>
      <c r="N16" s="2047"/>
      <c r="O16" s="2047"/>
    </row>
    <row r="17" spans="1:15" ht="12" customHeight="1">
      <c r="A17" s="2009"/>
      <c r="B17" s="2009"/>
      <c r="D17" s="1809"/>
      <c r="E17" s="761"/>
      <c r="F17" s="719" t="s">
        <v>256</v>
      </c>
      <c r="G17" s="2098">
        <v>353</v>
      </c>
      <c r="H17" s="2098">
        <v>67</v>
      </c>
      <c r="I17" s="2098">
        <f>SUM(G17:H17)</f>
        <v>420</v>
      </c>
      <c r="J17" s="2097"/>
      <c r="K17" s="2097">
        <v>294</v>
      </c>
      <c r="L17" s="2097">
        <v>62</v>
      </c>
      <c r="M17" s="2109">
        <f>SUM(K17:L17)</f>
        <v>356</v>
      </c>
      <c r="N17" s="2047"/>
      <c r="O17" s="2047"/>
    </row>
    <row r="18" spans="1:15" ht="12" customHeight="1">
      <c r="A18" s="2009"/>
      <c r="B18" s="2009"/>
      <c r="D18" s="1809"/>
      <c r="E18" s="2143" t="s">
        <v>36</v>
      </c>
      <c r="F18" s="2144"/>
      <c r="G18" s="2095">
        <f>SUM(G19:G24)</f>
        <v>259</v>
      </c>
      <c r="H18" s="2095">
        <f>SUM(H19:H24)</f>
        <v>80</v>
      </c>
      <c r="I18" s="2095">
        <f>G18+H18</f>
        <v>339</v>
      </c>
      <c r="J18" s="2095"/>
      <c r="K18" s="2095">
        <f>SUM(K19:K24)</f>
        <v>56</v>
      </c>
      <c r="L18" s="2095">
        <f>SUM(L19:L24)</f>
        <v>18</v>
      </c>
      <c r="M18" s="2110">
        <f>SUM(K18:L18)</f>
        <v>74</v>
      </c>
      <c r="N18" s="2047"/>
      <c r="O18" s="2047"/>
    </row>
    <row r="19" spans="1:15" ht="12" customHeight="1">
      <c r="A19" s="2009"/>
      <c r="B19" s="2009"/>
      <c r="D19" s="1809"/>
      <c r="E19" s="761"/>
      <c r="F19" s="719" t="s">
        <v>250</v>
      </c>
      <c r="G19" s="2098">
        <v>67</v>
      </c>
      <c r="H19" s="2098">
        <v>15</v>
      </c>
      <c r="I19" s="2098">
        <f>SUM(G19:H19)</f>
        <v>82</v>
      </c>
      <c r="J19" s="2097"/>
      <c r="K19" s="2097">
        <v>33</v>
      </c>
      <c r="L19" s="2097">
        <v>4</v>
      </c>
      <c r="M19" s="2109">
        <f>SUM(K19:L19)</f>
        <v>37</v>
      </c>
      <c r="N19" s="2047"/>
      <c r="O19" s="2047"/>
    </row>
    <row r="20" spans="1:15" ht="12" customHeight="1">
      <c r="A20" s="2009"/>
      <c r="B20" s="2009"/>
      <c r="D20" s="1809"/>
      <c r="E20" s="761"/>
      <c r="F20" s="719" t="s">
        <v>255</v>
      </c>
      <c r="G20" s="2098">
        <v>10</v>
      </c>
      <c r="H20" s="2098">
        <v>6</v>
      </c>
      <c r="I20" s="2098">
        <f>SUM(G20:H20)</f>
        <v>16</v>
      </c>
      <c r="J20" s="2097"/>
      <c r="K20" s="2097">
        <v>3</v>
      </c>
      <c r="L20" s="2097">
        <v>3</v>
      </c>
      <c r="M20" s="2109">
        <f>SUM(K20:L20)</f>
        <v>6</v>
      </c>
      <c r="N20" s="2047"/>
      <c r="O20" s="2047"/>
    </row>
    <row r="21" spans="1:15" ht="12" customHeight="1">
      <c r="A21" s="2009"/>
      <c r="B21" s="2009"/>
      <c r="D21" s="1809"/>
      <c r="E21" s="761"/>
      <c r="F21" s="719" t="s">
        <v>265</v>
      </c>
      <c r="G21" s="2098">
        <v>16</v>
      </c>
      <c r="H21" s="2098">
        <v>16</v>
      </c>
      <c r="I21" s="2098">
        <f>SUM(G21:H21)</f>
        <v>32</v>
      </c>
      <c r="J21" s="2097"/>
      <c r="K21" s="2097">
        <v>7</v>
      </c>
      <c r="L21" s="2097">
        <v>8</v>
      </c>
      <c r="M21" s="2109">
        <f>SUM(K21:L21)</f>
        <v>15</v>
      </c>
      <c r="N21" s="2047"/>
      <c r="O21" s="2047"/>
    </row>
    <row r="22" spans="1:15" ht="12" customHeight="1">
      <c r="A22" s="2009"/>
      <c r="B22" s="2009"/>
      <c r="D22" s="1809"/>
      <c r="E22" s="761"/>
      <c r="F22" s="719" t="s">
        <v>253</v>
      </c>
      <c r="G22" s="2112">
        <v>41</v>
      </c>
      <c r="H22" s="2112">
        <v>14</v>
      </c>
      <c r="I22" s="2098">
        <f>SUM(G22:H22)</f>
        <v>55</v>
      </c>
      <c r="J22" s="2097"/>
      <c r="K22" s="2097">
        <v>4</v>
      </c>
      <c r="L22" s="2097">
        <v>0</v>
      </c>
      <c r="M22" s="2109">
        <f>SUM(K22:L22)</f>
        <v>4</v>
      </c>
      <c r="N22" s="2047"/>
      <c r="O22" s="2047"/>
    </row>
    <row r="23" spans="1:15" ht="12" customHeight="1">
      <c r="A23" s="2009"/>
      <c r="B23" s="2009"/>
      <c r="D23" s="1809"/>
      <c r="E23" s="761"/>
      <c r="F23" s="719" t="s">
        <v>252</v>
      </c>
      <c r="G23" s="2112">
        <v>125</v>
      </c>
      <c r="H23" s="2112">
        <v>29</v>
      </c>
      <c r="I23" s="2098">
        <f>SUM(G23:H23)</f>
        <v>154</v>
      </c>
      <c r="J23" s="2097"/>
      <c r="K23" s="2097">
        <v>9</v>
      </c>
      <c r="L23" s="2097">
        <v>3</v>
      </c>
      <c r="M23" s="2109">
        <f>SUM(K23:L23)</f>
        <v>12</v>
      </c>
      <c r="N23" s="2047"/>
      <c r="O23" s="2047"/>
    </row>
    <row r="24" spans="1:15" ht="12" customHeight="1">
      <c r="A24" s="2009"/>
      <c r="B24" s="2009"/>
      <c r="D24" s="1809"/>
      <c r="E24" s="761"/>
      <c r="F24" s="2104" t="s">
        <v>251</v>
      </c>
      <c r="G24" s="2098">
        <v>0</v>
      </c>
      <c r="H24" s="2098">
        <v>0</v>
      </c>
      <c r="I24" s="2098">
        <f>SUM(G24:H24)</f>
        <v>0</v>
      </c>
      <c r="J24" s="2098"/>
      <c r="K24" s="2098">
        <v>0</v>
      </c>
      <c r="L24" s="2098">
        <v>0</v>
      </c>
      <c r="M24" s="2109">
        <f>SUM(K24:L24)</f>
        <v>0</v>
      </c>
      <c r="N24" s="2047"/>
      <c r="O24" s="2047"/>
    </row>
    <row r="25" spans="1:15" ht="12" customHeight="1">
      <c r="A25" s="2009"/>
      <c r="B25" s="2009"/>
      <c r="D25" s="1809"/>
      <c r="E25" s="2143" t="s">
        <v>37</v>
      </c>
      <c r="F25" s="719"/>
      <c r="G25" s="2095">
        <f>G26+G27</f>
        <v>99</v>
      </c>
      <c r="H25" s="2095">
        <f>H26+H27</f>
        <v>50</v>
      </c>
      <c r="I25" s="2095">
        <f>H25</f>
        <v>50</v>
      </c>
      <c r="J25" s="2095"/>
      <c r="K25" s="2095">
        <f>K26+K27</f>
        <v>29</v>
      </c>
      <c r="L25" s="2095">
        <f>L26+L27</f>
        <v>11</v>
      </c>
      <c r="M25" s="2110">
        <f>SUM(K25:L25)</f>
        <v>40</v>
      </c>
      <c r="N25" s="2047"/>
      <c r="O25" s="2047"/>
    </row>
    <row r="26" spans="1:15" ht="12" customHeight="1">
      <c r="A26" s="2009"/>
      <c r="B26" s="2009"/>
      <c r="D26" s="1809"/>
      <c r="E26" s="761"/>
      <c r="F26" s="719" t="s">
        <v>250</v>
      </c>
      <c r="G26" s="2098">
        <v>28</v>
      </c>
      <c r="H26" s="2098">
        <v>28</v>
      </c>
      <c r="I26" s="2098">
        <f>SUM(G26:H26)</f>
        <v>56</v>
      </c>
      <c r="J26" s="2097"/>
      <c r="K26" s="2097">
        <v>6</v>
      </c>
      <c r="L26" s="2097">
        <v>4</v>
      </c>
      <c r="M26" s="2109">
        <f>SUM(K26:L26)</f>
        <v>10</v>
      </c>
      <c r="N26" s="2047"/>
      <c r="O26" s="2047"/>
    </row>
    <row r="27" spans="1:15" ht="12" customHeight="1">
      <c r="A27" s="2009"/>
      <c r="B27" s="2009"/>
      <c r="D27" s="1809"/>
      <c r="E27" s="761"/>
      <c r="F27" s="2104" t="s">
        <v>249</v>
      </c>
      <c r="G27" s="2098">
        <v>71</v>
      </c>
      <c r="H27" s="2098">
        <v>22</v>
      </c>
      <c r="I27" s="2098">
        <f>SUM(G27:H27)</f>
        <v>93</v>
      </c>
      <c r="J27" s="2097"/>
      <c r="K27" s="2097">
        <v>23</v>
      </c>
      <c r="L27" s="2097">
        <v>7</v>
      </c>
      <c r="M27" s="2109">
        <f>SUM(K27:L27)</f>
        <v>30</v>
      </c>
      <c r="N27" s="2047"/>
      <c r="O27" s="2047"/>
    </row>
    <row r="28" spans="1:15" ht="12" customHeight="1">
      <c r="A28" s="2009"/>
      <c r="B28" s="2009"/>
      <c r="D28" s="1809"/>
      <c r="E28" s="747" t="s">
        <v>72</v>
      </c>
      <c r="F28" s="719"/>
      <c r="G28" s="2095">
        <f>G29</f>
        <v>82</v>
      </c>
      <c r="H28" s="2095">
        <f>H29</f>
        <v>55</v>
      </c>
      <c r="I28" s="2125">
        <f>G28+H28</f>
        <v>137</v>
      </c>
      <c r="J28" s="2097"/>
      <c r="K28" s="2095">
        <f>K29</f>
        <v>12</v>
      </c>
      <c r="L28" s="2095">
        <f>L29</f>
        <v>4</v>
      </c>
      <c r="M28" s="2128">
        <f>SUM(K28:L28)</f>
        <v>16</v>
      </c>
      <c r="N28" s="2047"/>
      <c r="O28" s="2047"/>
    </row>
    <row r="29" spans="1:15" ht="12" customHeight="1">
      <c r="A29" s="2009"/>
      <c r="B29" s="2009"/>
      <c r="D29" s="1809"/>
      <c r="E29" s="758"/>
      <c r="F29" s="772" t="s">
        <v>248</v>
      </c>
      <c r="G29" s="2098">
        <v>82</v>
      </c>
      <c r="H29" s="2098">
        <v>55</v>
      </c>
      <c r="I29" s="2098">
        <f>SUM(G29:H29)</f>
        <v>137</v>
      </c>
      <c r="J29" s="2098"/>
      <c r="K29" s="2098">
        <v>12</v>
      </c>
      <c r="L29" s="2097">
        <v>4</v>
      </c>
      <c r="M29" s="2109">
        <f>SUM(K29:L29)</f>
        <v>16</v>
      </c>
      <c r="N29" s="2047"/>
      <c r="O29" s="2047"/>
    </row>
    <row r="30" spans="1:15" ht="12.95" customHeight="1">
      <c r="D30" s="1807">
        <v>1402</v>
      </c>
      <c r="E30" s="741" t="s">
        <v>16</v>
      </c>
      <c r="F30" s="762"/>
      <c r="G30" s="2121">
        <f>SUM(G31+G37+G40+G45+G48+G52+G55+G59)</f>
        <v>3315</v>
      </c>
      <c r="H30" s="2121">
        <f>SUM(H31+H37+H40+H45+H48+H52+H55+H59)</f>
        <v>2941</v>
      </c>
      <c r="I30" s="2121">
        <f>SUM(G30:H30)</f>
        <v>6256</v>
      </c>
      <c r="J30" s="2121">
        <f>J31+J37+J40+J45+J52+J55+J59</f>
        <v>0</v>
      </c>
      <c r="K30" s="2121">
        <f>SUM(K31+K37+K40+K45+K48+K52+K55+K59)</f>
        <v>1721</v>
      </c>
      <c r="L30" s="2121">
        <f>L31+L37+L40+L45+L52+L55+L59+L48</f>
        <v>1657</v>
      </c>
      <c r="M30" s="2120">
        <f>K30+L30</f>
        <v>3378</v>
      </c>
      <c r="N30" s="2047"/>
      <c r="O30" s="2047"/>
    </row>
    <row r="31" spans="1:15" ht="12" customHeight="1">
      <c r="A31" s="2009"/>
      <c r="B31" s="2009"/>
      <c r="C31" s="2009"/>
      <c r="D31" s="1808"/>
      <c r="E31" s="747" t="s">
        <v>96</v>
      </c>
      <c r="F31" s="719"/>
      <c r="G31" s="2095">
        <f>SUM(G32:G36)</f>
        <v>1663</v>
      </c>
      <c r="H31" s="2095">
        <f>SUM(H32:H36)</f>
        <v>1184</v>
      </c>
      <c r="I31" s="2095">
        <f>SUM(G31:H31)</f>
        <v>2847</v>
      </c>
      <c r="J31" s="2095"/>
      <c r="K31" s="2095">
        <f>SUM(K32:K36)</f>
        <v>624</v>
      </c>
      <c r="L31" s="2095">
        <f>SUM(L32:L36)</f>
        <v>587</v>
      </c>
      <c r="M31" s="2110">
        <f>SUM(K31:L31)</f>
        <v>1211</v>
      </c>
      <c r="N31" s="2047"/>
      <c r="O31" s="2047"/>
    </row>
    <row r="32" spans="1:15" ht="12" customHeight="1">
      <c r="A32" s="2009"/>
      <c r="B32" s="2009"/>
      <c r="C32" s="2009"/>
      <c r="D32" s="1808"/>
      <c r="E32" s="761"/>
      <c r="F32" s="719" t="s">
        <v>240</v>
      </c>
      <c r="G32" s="2009">
        <v>411</v>
      </c>
      <c r="H32" s="2009">
        <v>458</v>
      </c>
      <c r="I32" s="2098">
        <f>SUM(G32:H32)</f>
        <v>869</v>
      </c>
      <c r="J32" s="2097"/>
      <c r="K32" s="2097">
        <v>95</v>
      </c>
      <c r="L32" s="2097">
        <v>133</v>
      </c>
      <c r="M32" s="2109">
        <f>SUM(K32:L32)</f>
        <v>228</v>
      </c>
      <c r="N32" s="2047"/>
      <c r="O32" s="2047"/>
    </row>
    <row r="33" spans="1:15" ht="12" customHeight="1">
      <c r="A33" s="2009"/>
      <c r="B33" s="2009"/>
      <c r="C33" s="2009"/>
      <c r="D33" s="1808"/>
      <c r="E33" s="761"/>
      <c r="F33" s="719" t="s">
        <v>239</v>
      </c>
      <c r="G33" s="2097">
        <v>421</v>
      </c>
      <c r="H33" s="2097">
        <v>392</v>
      </c>
      <c r="I33" s="2098">
        <f>SUM(G33:H33)</f>
        <v>813</v>
      </c>
      <c r="J33" s="2097"/>
      <c r="K33" s="2097">
        <v>210</v>
      </c>
      <c r="L33" s="2097">
        <v>252</v>
      </c>
      <c r="M33" s="2109">
        <f>SUM(K33:L33)</f>
        <v>462</v>
      </c>
      <c r="N33" s="2047"/>
      <c r="O33" s="2047"/>
    </row>
    <row r="34" spans="1:15" ht="12" customHeight="1">
      <c r="A34" s="2009"/>
      <c r="B34" s="2009"/>
      <c r="C34" s="2009"/>
      <c r="D34" s="1808"/>
      <c r="E34" s="761"/>
      <c r="F34" s="719" t="s">
        <v>247</v>
      </c>
      <c r="G34" s="2098">
        <v>415</v>
      </c>
      <c r="H34" s="2098">
        <v>220</v>
      </c>
      <c r="I34" s="2098">
        <f>SUM(G34:H34)</f>
        <v>635</v>
      </c>
      <c r="J34" s="2097"/>
      <c r="K34" s="2097">
        <v>66</v>
      </c>
      <c r="L34" s="2097">
        <v>129</v>
      </c>
      <c r="M34" s="2109">
        <f>SUM(K34:L34)</f>
        <v>195</v>
      </c>
      <c r="N34" s="2047"/>
      <c r="O34" s="2047"/>
    </row>
    <row r="35" spans="1:15" ht="12" customHeight="1">
      <c r="A35" s="2009"/>
      <c r="B35" s="2009"/>
      <c r="C35" s="2009"/>
      <c r="D35" s="1808"/>
      <c r="E35" s="761"/>
      <c r="F35" s="719" t="s">
        <v>245</v>
      </c>
      <c r="G35" s="2097">
        <v>350</v>
      </c>
      <c r="H35" s="2097">
        <v>95</v>
      </c>
      <c r="I35" s="2098">
        <f>SUM(G35:H35)</f>
        <v>445</v>
      </c>
      <c r="J35" s="2097"/>
      <c r="K35" s="2097">
        <v>210</v>
      </c>
      <c r="L35" s="2097">
        <v>60</v>
      </c>
      <c r="M35" s="2109">
        <f>SUM(K35:L35)</f>
        <v>270</v>
      </c>
      <c r="N35" s="2047"/>
      <c r="O35" s="2047"/>
    </row>
    <row r="36" spans="1:15" ht="12" customHeight="1">
      <c r="A36" s="2009"/>
      <c r="B36" s="2009"/>
      <c r="C36" s="2009"/>
      <c r="D36" s="1808"/>
      <c r="E36" s="761"/>
      <c r="F36" s="719" t="s">
        <v>1162</v>
      </c>
      <c r="G36" s="2097">
        <v>66</v>
      </c>
      <c r="H36" s="2097">
        <v>19</v>
      </c>
      <c r="I36" s="2098">
        <f>SUM(G36:H36)</f>
        <v>85</v>
      </c>
      <c r="J36" s="2097"/>
      <c r="K36" s="2097">
        <v>43</v>
      </c>
      <c r="L36" s="2097">
        <v>13</v>
      </c>
      <c r="M36" s="2109">
        <f>SUM(K36:L36)</f>
        <v>56</v>
      </c>
      <c r="N36" s="2047"/>
      <c r="O36" s="2047"/>
    </row>
    <row r="37" spans="1:15" ht="12" customHeight="1">
      <c r="A37" s="2009"/>
      <c r="B37" s="2009"/>
      <c r="C37" s="2009"/>
      <c r="D37" s="1808"/>
      <c r="E37" s="747" t="s">
        <v>116</v>
      </c>
      <c r="F37" s="719"/>
      <c r="G37" s="2095">
        <f>G38+G39</f>
        <v>494</v>
      </c>
      <c r="H37" s="2095">
        <f>H38+H39</f>
        <v>422</v>
      </c>
      <c r="I37" s="2095">
        <f>G37+H37</f>
        <v>916</v>
      </c>
      <c r="J37" s="2095"/>
      <c r="K37" s="2095">
        <f>K38+K39</f>
        <v>493</v>
      </c>
      <c r="L37" s="2095">
        <f>L38+L39</f>
        <v>419</v>
      </c>
      <c r="M37" s="2110">
        <f>SUM(K37:L37)</f>
        <v>912</v>
      </c>
      <c r="N37" s="2047"/>
      <c r="O37" s="2047"/>
    </row>
    <row r="38" spans="1:15" ht="12" customHeight="1">
      <c r="A38" s="2009"/>
      <c r="B38" s="2009"/>
      <c r="C38" s="2009"/>
      <c r="D38" s="1808"/>
      <c r="E38" s="761"/>
      <c r="F38" s="719" t="s">
        <v>239</v>
      </c>
      <c r="G38" s="2097">
        <v>303</v>
      </c>
      <c r="H38" s="2097">
        <v>367</v>
      </c>
      <c r="I38" s="2098">
        <f>SUM(G38:H38)</f>
        <v>670</v>
      </c>
      <c r="J38" s="2097"/>
      <c r="K38" s="2097">
        <v>303</v>
      </c>
      <c r="L38" s="2097">
        <v>365</v>
      </c>
      <c r="M38" s="2109">
        <f>SUM(K38:L38)</f>
        <v>668</v>
      </c>
      <c r="N38" s="2047"/>
      <c r="O38" s="2047"/>
    </row>
    <row r="39" spans="1:15" ht="12" customHeight="1">
      <c r="A39" s="2009"/>
      <c r="B39" s="2009"/>
      <c r="C39" s="2009"/>
      <c r="D39" s="1808"/>
      <c r="E39" s="761"/>
      <c r="F39" s="719" t="s">
        <v>245</v>
      </c>
      <c r="G39" s="2097">
        <v>191</v>
      </c>
      <c r="H39" s="2097">
        <v>55</v>
      </c>
      <c r="I39" s="2098">
        <f>SUM(G39:H39)</f>
        <v>246</v>
      </c>
      <c r="J39" s="2097"/>
      <c r="K39" s="2097">
        <v>190</v>
      </c>
      <c r="L39" s="2097">
        <v>54</v>
      </c>
      <c r="M39" s="2109">
        <f>SUM(K39:L39)</f>
        <v>244</v>
      </c>
      <c r="N39" s="2047"/>
      <c r="O39" s="2047"/>
    </row>
    <row r="40" spans="1:15" ht="12" customHeight="1">
      <c r="A40" s="2009"/>
      <c r="B40" s="2009"/>
      <c r="C40" s="2009"/>
      <c r="D40" s="1808"/>
      <c r="E40" s="747" t="s">
        <v>70</v>
      </c>
      <c r="F40" s="719"/>
      <c r="G40" s="2095">
        <f>SUM(G41:G44)</f>
        <v>243</v>
      </c>
      <c r="H40" s="2095">
        <f>SUM(H41:H44)</f>
        <v>343</v>
      </c>
      <c r="I40" s="2095">
        <f>G40+H40</f>
        <v>586</v>
      </c>
      <c r="J40" s="2095"/>
      <c r="K40" s="2095">
        <f>SUM(K41:K44)</f>
        <v>90</v>
      </c>
      <c r="L40" s="2095">
        <f>SUM(L41:L44)</f>
        <v>86</v>
      </c>
      <c r="M40" s="2110">
        <f>SUM(K40:L40)</f>
        <v>176</v>
      </c>
      <c r="N40" s="2047"/>
      <c r="O40" s="2047"/>
    </row>
    <row r="41" spans="1:15" ht="12" customHeight="1">
      <c r="A41" s="2009"/>
      <c r="B41" s="2009"/>
      <c r="C41" s="2009"/>
      <c r="D41" s="1808"/>
      <c r="E41" s="761"/>
      <c r="F41" s="719" t="s">
        <v>240</v>
      </c>
      <c r="G41" s="2097">
        <v>90</v>
      </c>
      <c r="H41" s="2097">
        <v>113</v>
      </c>
      <c r="I41" s="2098">
        <f>SUM(G41:H41)</f>
        <v>203</v>
      </c>
      <c r="J41" s="2097"/>
      <c r="K41" s="2097">
        <v>53</v>
      </c>
      <c r="L41" s="2097">
        <v>57</v>
      </c>
      <c r="M41" s="2109">
        <f>SUM(K41:L41)</f>
        <v>110</v>
      </c>
      <c r="N41" s="2047"/>
      <c r="O41" s="2047"/>
    </row>
    <row r="42" spans="1:15" ht="12" customHeight="1">
      <c r="A42" s="2009"/>
      <c r="B42" s="2009"/>
      <c r="C42" s="2009"/>
      <c r="D42" s="1808"/>
      <c r="E42" s="761"/>
      <c r="F42" s="719" t="s">
        <v>244</v>
      </c>
      <c r="G42" s="2097">
        <v>55</v>
      </c>
      <c r="H42" s="2097">
        <v>44</v>
      </c>
      <c r="I42" s="2098">
        <f>SUM(G42:H42)</f>
        <v>99</v>
      </c>
      <c r="J42" s="2097"/>
      <c r="K42" s="2097">
        <v>28</v>
      </c>
      <c r="L42" s="2097">
        <v>19</v>
      </c>
      <c r="M42" s="2109">
        <f>SUM(K42:L42)</f>
        <v>47</v>
      </c>
      <c r="N42" s="2047"/>
      <c r="O42" s="2047"/>
    </row>
    <row r="43" spans="1:15" ht="12" customHeight="1">
      <c r="A43" s="2009"/>
      <c r="B43" s="2009"/>
      <c r="C43" s="2009"/>
      <c r="D43" s="1808"/>
      <c r="E43" s="761"/>
      <c r="F43" s="719" t="s">
        <v>243</v>
      </c>
      <c r="G43" s="2098">
        <v>53</v>
      </c>
      <c r="H43" s="2098">
        <v>77</v>
      </c>
      <c r="I43" s="2098">
        <f>SUM(G43:H43)</f>
        <v>130</v>
      </c>
      <c r="J43" s="2097">
        <v>7</v>
      </c>
      <c r="K43" s="2097">
        <v>6</v>
      </c>
      <c r="L43" s="2097">
        <v>5</v>
      </c>
      <c r="M43" s="2109">
        <f>SUM(K43:L43)</f>
        <v>11</v>
      </c>
      <c r="N43" s="2047"/>
      <c r="O43" s="2047"/>
    </row>
    <row r="44" spans="1:15" ht="12" customHeight="1">
      <c r="A44" s="2009"/>
      <c r="B44" s="2009"/>
      <c r="C44" s="2009"/>
      <c r="D44" s="1808"/>
      <c r="E44" s="761"/>
      <c r="F44" s="719" t="s">
        <v>238</v>
      </c>
      <c r="G44" s="2097">
        <v>45</v>
      </c>
      <c r="H44" s="2097">
        <v>109</v>
      </c>
      <c r="I44" s="2098">
        <f>SUM(G44:H44)</f>
        <v>154</v>
      </c>
      <c r="J44" s="2097"/>
      <c r="K44" s="2097">
        <v>3</v>
      </c>
      <c r="L44" s="2097">
        <v>5</v>
      </c>
      <c r="M44" s="2109">
        <f>SUM(K44:L44)</f>
        <v>8</v>
      </c>
      <c r="N44" s="2047"/>
      <c r="O44" s="2047"/>
    </row>
    <row r="45" spans="1:15" ht="12" customHeight="1">
      <c r="A45" s="2009"/>
      <c r="B45" s="2009"/>
      <c r="C45" s="2009"/>
      <c r="D45" s="1808"/>
      <c r="E45" s="747" t="s">
        <v>129</v>
      </c>
      <c r="F45" s="719"/>
      <c r="G45" s="2095">
        <f>G46+G47</f>
        <v>371</v>
      </c>
      <c r="H45" s="2095">
        <f>H46+H47</f>
        <v>444</v>
      </c>
      <c r="I45" s="2095">
        <f>G45+H45</f>
        <v>815</v>
      </c>
      <c r="J45" s="2095"/>
      <c r="K45" s="2095">
        <f>SUM(K46:K47)</f>
        <v>175</v>
      </c>
      <c r="L45" s="2095">
        <f>SUM(L46:L47)</f>
        <v>245</v>
      </c>
      <c r="M45" s="2110">
        <f>SUM(K45:L45)</f>
        <v>420</v>
      </c>
      <c r="N45" s="2047"/>
      <c r="O45" s="2047"/>
    </row>
    <row r="46" spans="1:15" ht="12" customHeight="1">
      <c r="A46" s="2009"/>
      <c r="B46" s="2009"/>
      <c r="C46" s="2009"/>
      <c r="D46" s="1808"/>
      <c r="E46" s="761"/>
      <c r="F46" s="719" t="s">
        <v>240</v>
      </c>
      <c r="G46" s="2098">
        <v>146</v>
      </c>
      <c r="H46" s="2098">
        <v>210</v>
      </c>
      <c r="I46" s="2098">
        <f>SUM(G46:H46)</f>
        <v>356</v>
      </c>
      <c r="J46" s="2097"/>
      <c r="K46" s="2097">
        <v>105</v>
      </c>
      <c r="L46" s="2097">
        <v>128</v>
      </c>
      <c r="M46" s="2109">
        <f>SUM(K46:L46)</f>
        <v>233</v>
      </c>
      <c r="N46" s="2047"/>
      <c r="O46" s="2047"/>
    </row>
    <row r="47" spans="1:15" ht="12" customHeight="1">
      <c r="A47" s="2009"/>
      <c r="B47" s="2009"/>
      <c r="C47" s="2009"/>
      <c r="D47" s="1808"/>
      <c r="E47" s="761"/>
      <c r="F47" s="719" t="s">
        <v>239</v>
      </c>
      <c r="G47" s="2112">
        <v>225</v>
      </c>
      <c r="H47" s="2112">
        <v>234</v>
      </c>
      <c r="I47" s="2098">
        <f>SUM(G47:H47)</f>
        <v>459</v>
      </c>
      <c r="J47" s="2097"/>
      <c r="K47" s="2097">
        <v>70</v>
      </c>
      <c r="L47" s="2097">
        <v>117</v>
      </c>
      <c r="M47" s="2109">
        <f>SUM(K47:L47)</f>
        <v>187</v>
      </c>
      <c r="N47" s="2047"/>
      <c r="O47" s="2047"/>
    </row>
    <row r="48" spans="1:15" ht="12" customHeight="1">
      <c r="A48" s="2009"/>
      <c r="B48" s="2009"/>
      <c r="C48" s="2009"/>
      <c r="D48" s="1808"/>
      <c r="E48" s="747" t="s">
        <v>128</v>
      </c>
      <c r="F48" s="719"/>
      <c r="G48" s="2095">
        <f>G49+G50+G51</f>
        <v>153</v>
      </c>
      <c r="H48" s="2095">
        <f>H49+H50+H51</f>
        <v>178</v>
      </c>
      <c r="I48" s="2095">
        <f>G48+H48</f>
        <v>331</v>
      </c>
      <c r="J48" s="2095"/>
      <c r="K48" s="2095">
        <f>K49+K50+K51</f>
        <v>71</v>
      </c>
      <c r="L48" s="2095">
        <f>L49+L50+L51</f>
        <v>89</v>
      </c>
      <c r="M48" s="2128">
        <f>SUM(K48:L48)</f>
        <v>160</v>
      </c>
      <c r="N48" s="2047"/>
      <c r="O48" s="2047"/>
    </row>
    <row r="49" spans="1:15" ht="12" customHeight="1">
      <c r="A49" s="2009"/>
      <c r="B49" s="2009"/>
      <c r="C49" s="2009"/>
      <c r="D49" s="1808"/>
      <c r="E49" s="761"/>
      <c r="F49" s="719" t="s">
        <v>240</v>
      </c>
      <c r="G49" s="2098">
        <v>64</v>
      </c>
      <c r="H49" s="2098">
        <v>75</v>
      </c>
      <c r="I49" s="2098">
        <f>SUM(G49:H49)</f>
        <v>139</v>
      </c>
      <c r="J49" s="2097"/>
      <c r="K49" s="2097">
        <v>25</v>
      </c>
      <c r="L49" s="2097">
        <v>27</v>
      </c>
      <c r="M49" s="2109">
        <f>SUM(K49:L49)</f>
        <v>52</v>
      </c>
      <c r="N49" s="2047"/>
      <c r="O49" s="2047"/>
    </row>
    <row r="50" spans="1:15" ht="12" customHeight="1">
      <c r="A50" s="2009"/>
      <c r="B50" s="2009"/>
      <c r="C50" s="2009"/>
      <c r="D50" s="1808"/>
      <c r="E50" s="761"/>
      <c r="F50" s="719" t="s">
        <v>241</v>
      </c>
      <c r="G50" s="2112">
        <v>3</v>
      </c>
      <c r="H50" s="2112">
        <v>2</v>
      </c>
      <c r="I50" s="2098">
        <f>SUM(G50:H50)</f>
        <v>5</v>
      </c>
      <c r="J50" s="2097"/>
      <c r="K50" s="2097">
        <v>3</v>
      </c>
      <c r="L50" s="2097">
        <v>2</v>
      </c>
      <c r="M50" s="2109">
        <f>SUM(K50:L50)</f>
        <v>5</v>
      </c>
      <c r="N50" s="2047"/>
      <c r="O50" s="2047"/>
    </row>
    <row r="51" spans="1:15" ht="12" customHeight="1">
      <c r="A51" s="2009"/>
      <c r="B51" s="2009"/>
      <c r="C51" s="2009"/>
      <c r="D51" s="1808"/>
      <c r="E51" s="761"/>
      <c r="F51" s="719" t="s">
        <v>239</v>
      </c>
      <c r="G51" s="2112">
        <v>86</v>
      </c>
      <c r="H51" s="2112">
        <v>101</v>
      </c>
      <c r="I51" s="2098">
        <f>SUM(G51:H51)</f>
        <v>187</v>
      </c>
      <c r="J51" s="2097"/>
      <c r="K51" s="2097">
        <v>43</v>
      </c>
      <c r="L51" s="2097">
        <v>60</v>
      </c>
      <c r="M51" s="2109">
        <f>SUM(K51:L51)</f>
        <v>103</v>
      </c>
      <c r="N51" s="2047"/>
      <c r="O51" s="2047"/>
    </row>
    <row r="52" spans="1:15" ht="12" customHeight="1">
      <c r="A52" s="2009"/>
      <c r="B52" s="2009"/>
      <c r="C52" s="2009"/>
      <c r="D52" s="1808"/>
      <c r="E52" s="747" t="s">
        <v>65</v>
      </c>
      <c r="F52" s="719"/>
      <c r="G52" s="2095">
        <f>G53+G54</f>
        <v>130</v>
      </c>
      <c r="H52" s="2095">
        <f>H53+H54</f>
        <v>145</v>
      </c>
      <c r="I52" s="2125">
        <f>G52+H52</f>
        <v>275</v>
      </c>
      <c r="J52" s="2097"/>
      <c r="K52" s="2095">
        <f>K53+K54</f>
        <v>44</v>
      </c>
      <c r="L52" s="2095">
        <f>L53+L54</f>
        <v>42</v>
      </c>
      <c r="M52" s="2116">
        <f>SUM(K52:L52)</f>
        <v>86</v>
      </c>
      <c r="N52" s="2047"/>
      <c r="O52" s="2047"/>
    </row>
    <row r="53" spans="1:15" ht="12" customHeight="1">
      <c r="A53" s="2009"/>
      <c r="B53" s="2009"/>
      <c r="C53" s="2009"/>
      <c r="D53" s="1808"/>
      <c r="E53" s="761"/>
      <c r="F53" s="719" t="s">
        <v>240</v>
      </c>
      <c r="G53" s="2009">
        <v>79</v>
      </c>
      <c r="H53" s="2009">
        <v>77</v>
      </c>
      <c r="I53" s="2098">
        <f>SUM(G53:H53)</f>
        <v>156</v>
      </c>
      <c r="J53" s="2097"/>
      <c r="K53" s="2097">
        <v>25</v>
      </c>
      <c r="L53" s="2097">
        <v>23</v>
      </c>
      <c r="M53" s="2109">
        <f>SUM(K53:L53)</f>
        <v>48</v>
      </c>
      <c r="N53" s="2047"/>
      <c r="O53" s="2047"/>
    </row>
    <row r="54" spans="1:15" ht="12" customHeight="1">
      <c r="A54" s="2009"/>
      <c r="B54" s="2009"/>
      <c r="C54" s="2009"/>
      <c r="D54" s="1808"/>
      <c r="E54" s="761"/>
      <c r="F54" s="719" t="s">
        <v>239</v>
      </c>
      <c r="G54" s="2009">
        <v>51</v>
      </c>
      <c r="H54" s="2009">
        <v>68</v>
      </c>
      <c r="I54" s="2098">
        <f>SUM(G54:H54)</f>
        <v>119</v>
      </c>
      <c r="J54" s="2097"/>
      <c r="K54" s="2097">
        <v>19</v>
      </c>
      <c r="L54" s="2097">
        <v>19</v>
      </c>
      <c r="M54" s="2109">
        <f>SUM(K54:L54)</f>
        <v>38</v>
      </c>
      <c r="N54" s="2047"/>
      <c r="O54" s="2047"/>
    </row>
    <row r="55" spans="1:15" ht="12" customHeight="1">
      <c r="A55" s="2009"/>
      <c r="B55" s="2009"/>
      <c r="C55" s="2009"/>
      <c r="D55" s="1808"/>
      <c r="E55" s="747" t="s">
        <v>127</v>
      </c>
      <c r="F55" s="719"/>
      <c r="G55" s="2095">
        <f>SUM(G56:G58)</f>
        <v>202</v>
      </c>
      <c r="H55" s="2095">
        <f>SUM(H56:H58)</f>
        <v>172</v>
      </c>
      <c r="I55" s="2125">
        <f>G55+H55</f>
        <v>374</v>
      </c>
      <c r="J55" s="2097"/>
      <c r="K55" s="2095">
        <f>SUM(K56:K58)</f>
        <v>177</v>
      </c>
      <c r="L55" s="2095">
        <f>SUM(L56:L58)</f>
        <v>150</v>
      </c>
      <c r="M55" s="2116">
        <f>SUM(K55:L55)</f>
        <v>327</v>
      </c>
      <c r="N55" s="2047"/>
      <c r="O55" s="2047"/>
    </row>
    <row r="56" spans="1:15" ht="12" customHeight="1">
      <c r="A56" s="2009"/>
      <c r="B56" s="2009"/>
      <c r="C56" s="2009"/>
      <c r="D56" s="1808"/>
      <c r="E56" s="2142"/>
      <c r="F56" s="719" t="s">
        <v>240</v>
      </c>
      <c r="G56" s="2112">
        <v>95</v>
      </c>
      <c r="H56" s="2112">
        <v>90</v>
      </c>
      <c r="I56" s="2098">
        <f>SUM(G56:H56)</f>
        <v>185</v>
      </c>
      <c r="J56" s="2097"/>
      <c r="K56" s="2097">
        <v>97</v>
      </c>
      <c r="L56" s="2097">
        <v>89</v>
      </c>
      <c r="M56" s="2109">
        <f>SUM(K56:L56)</f>
        <v>186</v>
      </c>
      <c r="N56" s="2047"/>
      <c r="O56" s="2047"/>
    </row>
    <row r="57" spans="1:15" ht="12" customHeight="1">
      <c r="A57" s="2009"/>
      <c r="B57" s="2009"/>
      <c r="C57" s="2009"/>
      <c r="D57" s="1808"/>
      <c r="E57" s="2142"/>
      <c r="F57" s="719" t="s">
        <v>239</v>
      </c>
      <c r="G57" s="2009">
        <v>100</v>
      </c>
      <c r="H57" s="2097">
        <v>71</v>
      </c>
      <c r="I57" s="2098">
        <f>SUM(G57:H57)</f>
        <v>171</v>
      </c>
      <c r="J57" s="2097"/>
      <c r="K57" s="2097">
        <v>73</v>
      </c>
      <c r="L57" s="2097">
        <v>49</v>
      </c>
      <c r="M57" s="2109">
        <f>SUM(K57:L57)</f>
        <v>122</v>
      </c>
      <c r="N57" s="2047"/>
      <c r="O57" s="2047"/>
    </row>
    <row r="58" spans="1:15" ht="12" customHeight="1">
      <c r="A58" s="2009"/>
      <c r="B58" s="2009"/>
      <c r="C58" s="2009"/>
      <c r="D58" s="1808"/>
      <c r="E58" s="2142"/>
      <c r="F58" s="719" t="s">
        <v>238</v>
      </c>
      <c r="G58" s="2098">
        <v>7</v>
      </c>
      <c r="H58" s="2098">
        <v>11</v>
      </c>
      <c r="I58" s="2098">
        <f>SUM(G58:H58)</f>
        <v>18</v>
      </c>
      <c r="J58" s="2097"/>
      <c r="K58" s="2097">
        <v>7</v>
      </c>
      <c r="L58" s="2097">
        <v>12</v>
      </c>
      <c r="M58" s="2109">
        <f>SUM(K58:L58)</f>
        <v>19</v>
      </c>
      <c r="N58" s="2047"/>
      <c r="O58" s="2047"/>
    </row>
    <row r="59" spans="1:15" ht="12" customHeight="1">
      <c r="A59" s="2009"/>
      <c r="B59" s="2009"/>
      <c r="C59" s="2009"/>
      <c r="D59" s="1808"/>
      <c r="E59" s="747" t="s">
        <v>38</v>
      </c>
      <c r="F59" s="1269"/>
      <c r="G59" s="2125">
        <f>G60</f>
        <v>59</v>
      </c>
      <c r="H59" s="2125">
        <f>H60</f>
        <v>53</v>
      </c>
      <c r="I59" s="2125">
        <f>G59+H59</f>
        <v>112</v>
      </c>
      <c r="J59" s="2097"/>
      <c r="K59" s="2095">
        <f>K60</f>
        <v>47</v>
      </c>
      <c r="L59" s="2095">
        <f>L60</f>
        <v>39</v>
      </c>
      <c r="M59" s="2128">
        <f>SUM(K59:L59)</f>
        <v>86</v>
      </c>
      <c r="N59" s="2047"/>
      <c r="O59" s="2047"/>
    </row>
    <row r="60" spans="1:15" ht="12" customHeight="1">
      <c r="A60" s="2009"/>
      <c r="B60" s="2009"/>
      <c r="C60" s="2009"/>
      <c r="D60" s="1816"/>
      <c r="E60" s="761"/>
      <c r="F60" s="719" t="s">
        <v>237</v>
      </c>
      <c r="G60" s="2097">
        <v>59</v>
      </c>
      <c r="H60" s="2097">
        <v>53</v>
      </c>
      <c r="I60" s="2098">
        <f>SUM(G60:H60)</f>
        <v>112</v>
      </c>
      <c r="J60" s="2097"/>
      <c r="K60" s="2097">
        <v>47</v>
      </c>
      <c r="L60" s="2097">
        <v>39</v>
      </c>
      <c r="M60" s="2109">
        <f>SUM(K60:L60)</f>
        <v>86</v>
      </c>
      <c r="N60" s="2047"/>
      <c r="O60" s="2047"/>
    </row>
    <row r="61" spans="1:15" ht="12.75" customHeight="1">
      <c r="D61" s="1807">
        <v>1403</v>
      </c>
      <c r="E61" s="741" t="s">
        <v>17</v>
      </c>
      <c r="F61" s="762"/>
      <c r="G61" s="2121">
        <f>SUM(G62+G65+G67)</f>
        <v>325</v>
      </c>
      <c r="H61" s="2121">
        <f>SUM(H62+H65+H67)</f>
        <v>505</v>
      </c>
      <c r="I61" s="2121">
        <f>SUM(G61:H61)</f>
        <v>830</v>
      </c>
      <c r="J61" s="2121" t="e">
        <f>J62+J65+J67+#REF!</f>
        <v>#REF!</v>
      </c>
      <c r="K61" s="2121">
        <f>K62+K65+K67</f>
        <v>219</v>
      </c>
      <c r="L61" s="2121">
        <f>L62+L65+L67</f>
        <v>316</v>
      </c>
      <c r="M61" s="2120">
        <f>K61+L61</f>
        <v>535</v>
      </c>
      <c r="N61" s="2047"/>
      <c r="O61" s="2047"/>
    </row>
    <row r="62" spans="1:15" ht="12" customHeight="1">
      <c r="A62" s="2009"/>
      <c r="B62" s="2009"/>
      <c r="D62" s="1808"/>
      <c r="E62" s="747" t="s">
        <v>39</v>
      </c>
      <c r="F62" s="719"/>
      <c r="G62" s="2125">
        <f>G63+G64</f>
        <v>102</v>
      </c>
      <c r="H62" s="2125">
        <f>H63+H64</f>
        <v>171</v>
      </c>
      <c r="I62" s="2125">
        <f>G62+H62</f>
        <v>273</v>
      </c>
      <c r="J62" s="2097"/>
      <c r="K62" s="2095">
        <f>K63+K64</f>
        <v>76</v>
      </c>
      <c r="L62" s="2095">
        <f>L63+L64</f>
        <v>133</v>
      </c>
      <c r="M62" s="2128">
        <f>SUM(K62:L62)</f>
        <v>209</v>
      </c>
      <c r="N62" s="2047"/>
      <c r="O62" s="2047"/>
    </row>
    <row r="63" spans="1:15" ht="12" customHeight="1">
      <c r="A63" s="2009"/>
      <c r="B63" s="2009"/>
      <c r="C63" s="2009"/>
      <c r="D63" s="1808"/>
      <c r="E63" s="761"/>
      <c r="F63" s="719" t="s">
        <v>236</v>
      </c>
      <c r="G63" s="2009">
        <v>0</v>
      </c>
      <c r="H63" s="2009">
        <v>0</v>
      </c>
      <c r="I63" s="2098">
        <f>SUM(G63:H63)</f>
        <v>0</v>
      </c>
      <c r="J63" s="2097"/>
      <c r="K63" s="2097">
        <v>0</v>
      </c>
      <c r="L63" s="2097">
        <v>0</v>
      </c>
      <c r="M63" s="2109">
        <f>SUM(K63:L63)</f>
        <v>0</v>
      </c>
      <c r="N63" s="2047"/>
      <c r="O63" s="2047"/>
    </row>
    <row r="64" spans="1:15" ht="12" customHeight="1">
      <c r="A64" s="2009"/>
      <c r="B64" s="2009"/>
      <c r="C64" s="2009"/>
      <c r="D64" s="1808"/>
      <c r="E64" s="761"/>
      <c r="F64" s="719" t="s">
        <v>234</v>
      </c>
      <c r="G64" s="2098">
        <v>102</v>
      </c>
      <c r="H64" s="2098">
        <v>171</v>
      </c>
      <c r="I64" s="2098">
        <f>SUM(G64:H64)</f>
        <v>273</v>
      </c>
      <c r="J64" s="2097"/>
      <c r="K64" s="2097">
        <v>76</v>
      </c>
      <c r="L64" s="2097">
        <v>133</v>
      </c>
      <c r="M64" s="2109">
        <f>SUM(K64:L64)</f>
        <v>209</v>
      </c>
      <c r="N64" s="2047"/>
      <c r="O64" s="2047"/>
    </row>
    <row r="65" spans="1:15" ht="12" customHeight="1">
      <c r="A65" s="2009"/>
      <c r="B65" s="2009"/>
      <c r="C65" s="2009"/>
      <c r="D65" s="1808"/>
      <c r="E65" s="747" t="s">
        <v>18</v>
      </c>
      <c r="F65" s="719"/>
      <c r="G65" s="2095">
        <f>G66</f>
        <v>72</v>
      </c>
      <c r="H65" s="2095">
        <f>H66</f>
        <v>107</v>
      </c>
      <c r="I65" s="2125">
        <f>G65+H65</f>
        <v>179</v>
      </c>
      <c r="J65" s="2097"/>
      <c r="K65" s="2095">
        <f>K66</f>
        <v>69</v>
      </c>
      <c r="L65" s="2095">
        <f>L66</f>
        <v>97</v>
      </c>
      <c r="M65" s="2128">
        <f>SUM(K65:L65)</f>
        <v>166</v>
      </c>
      <c r="N65" s="2047"/>
      <c r="O65" s="2047"/>
    </row>
    <row r="66" spans="1:15" ht="12" customHeight="1">
      <c r="A66" s="2009"/>
      <c r="B66" s="2009"/>
      <c r="C66" s="2009"/>
      <c r="D66" s="1808"/>
      <c r="E66" s="761"/>
      <c r="F66" s="719" t="s">
        <v>234</v>
      </c>
      <c r="G66" s="2098">
        <v>72</v>
      </c>
      <c r="H66" s="2098">
        <v>107</v>
      </c>
      <c r="I66" s="2098">
        <f>SUM(G66:H66)</f>
        <v>179</v>
      </c>
      <c r="J66" s="2097"/>
      <c r="K66" s="2097">
        <v>69</v>
      </c>
      <c r="L66" s="2097">
        <v>97</v>
      </c>
      <c r="M66" s="2109">
        <f>SUM(K66:L66)</f>
        <v>166</v>
      </c>
      <c r="N66" s="2047"/>
      <c r="O66" s="2047"/>
    </row>
    <row r="67" spans="1:15" ht="12" customHeight="1">
      <c r="A67" s="2009"/>
      <c r="B67" s="2009"/>
      <c r="C67" s="2009"/>
      <c r="D67" s="1808"/>
      <c r="E67" s="747" t="s">
        <v>19</v>
      </c>
      <c r="F67" s="719"/>
      <c r="G67" s="2125">
        <f>SUM(G68:G69)</f>
        <v>151</v>
      </c>
      <c r="H67" s="2125">
        <f>SUM(H68:H69)</f>
        <v>227</v>
      </c>
      <c r="I67" s="2125">
        <f>G67+H67</f>
        <v>378</v>
      </c>
      <c r="J67" s="2097"/>
      <c r="K67" s="2095">
        <f>SUM(K68:K69)</f>
        <v>74</v>
      </c>
      <c r="L67" s="2095">
        <f>SUM(L68:L69)</f>
        <v>86</v>
      </c>
      <c r="M67" s="2128">
        <f>SUM(K67:L67)</f>
        <v>160</v>
      </c>
      <c r="N67" s="2047"/>
      <c r="O67" s="2047"/>
    </row>
    <row r="68" spans="1:15" ht="12" customHeight="1">
      <c r="A68" s="2009"/>
      <c r="B68" s="2009"/>
      <c r="C68" s="2009"/>
      <c r="D68" s="1808"/>
      <c r="E68" s="761"/>
      <c r="F68" s="719" t="s">
        <v>234</v>
      </c>
      <c r="G68" s="2097">
        <v>118</v>
      </c>
      <c r="H68" s="2097">
        <v>191</v>
      </c>
      <c r="I68" s="2098">
        <f>SUM(G68:H68)</f>
        <v>309</v>
      </c>
      <c r="J68" s="2097"/>
      <c r="K68" s="2097">
        <v>61</v>
      </c>
      <c r="L68" s="2097">
        <v>68</v>
      </c>
      <c r="M68" s="2109">
        <f>SUM(K68:L68)</f>
        <v>129</v>
      </c>
      <c r="N68" s="2047"/>
      <c r="O68" s="2047"/>
    </row>
    <row r="69" spans="1:15" ht="12" customHeight="1">
      <c r="A69" s="2009"/>
      <c r="B69" s="2009"/>
      <c r="C69" s="2009"/>
      <c r="D69" s="1816"/>
      <c r="E69" s="758"/>
      <c r="F69" s="772" t="s">
        <v>233</v>
      </c>
      <c r="G69" s="2141">
        <v>33</v>
      </c>
      <c r="H69" s="2141">
        <v>36</v>
      </c>
      <c r="I69" s="2140">
        <f>SUM(G69:H69)</f>
        <v>69</v>
      </c>
      <c r="J69" s="2139"/>
      <c r="K69" s="2139">
        <v>13</v>
      </c>
      <c r="L69" s="2139">
        <v>18</v>
      </c>
      <c r="M69" s="2138">
        <f>SUM(K69:L69)</f>
        <v>31</v>
      </c>
      <c r="N69" s="2047"/>
      <c r="O69" s="2047"/>
    </row>
    <row r="70" spans="1:15" ht="12" customHeight="1">
      <c r="D70" s="2137"/>
      <c r="E70" s="2006"/>
      <c r="F70" s="2006"/>
      <c r="G70" s="2009"/>
      <c r="H70" s="2009"/>
      <c r="I70" s="2097"/>
      <c r="J70" s="2097"/>
      <c r="K70" s="2009"/>
      <c r="L70" s="2135"/>
      <c r="M70" s="2135" t="s">
        <v>232</v>
      </c>
      <c r="N70" s="2047"/>
      <c r="O70" s="2047"/>
    </row>
    <row r="71" spans="1:15" ht="12" customHeight="1">
      <c r="E71" s="2006"/>
      <c r="F71" s="2006"/>
      <c r="G71" s="2009"/>
      <c r="H71" s="2136"/>
      <c r="I71" s="2009"/>
      <c r="J71" s="2009"/>
      <c r="K71" s="2009"/>
      <c r="L71" s="2135" t="s">
        <v>231</v>
      </c>
      <c r="M71" s="2135"/>
    </row>
    <row r="72" spans="1:15" ht="12.95" customHeight="1">
      <c r="A72" s="2009"/>
      <c r="B72" s="2009"/>
      <c r="D72" s="2075" t="s">
        <v>32</v>
      </c>
      <c r="E72" s="2074"/>
      <c r="F72" s="2134"/>
      <c r="G72" s="2133" t="s">
        <v>294</v>
      </c>
      <c r="H72" s="2133"/>
      <c r="I72" s="2133"/>
      <c r="J72" s="2133"/>
      <c r="K72" s="2133"/>
      <c r="L72" s="2133"/>
      <c r="M72" s="2133"/>
      <c r="N72" s="2063"/>
      <c r="O72" s="2009"/>
    </row>
    <row r="73" spans="1:15" ht="12.75" customHeight="1">
      <c r="A73" s="2009"/>
      <c r="B73" s="2009"/>
      <c r="D73" s="2070"/>
      <c r="E73" s="2069" t="s">
        <v>561</v>
      </c>
      <c r="F73" s="2068"/>
      <c r="G73" s="2067" t="s">
        <v>1158</v>
      </c>
      <c r="H73" s="2067"/>
      <c r="I73" s="2067"/>
      <c r="J73" s="2132"/>
      <c r="K73" s="2065" t="s">
        <v>1153</v>
      </c>
      <c r="L73" s="2065"/>
      <c r="M73" s="2065"/>
      <c r="N73" s="2063"/>
      <c r="O73" s="2009"/>
    </row>
    <row r="74" spans="1:15" ht="12.75" customHeight="1">
      <c r="D74" s="2062"/>
      <c r="E74" s="2061"/>
      <c r="F74" s="2055"/>
      <c r="G74" s="2131" t="s">
        <v>29</v>
      </c>
      <c r="H74" s="2131" t="s">
        <v>30</v>
      </c>
      <c r="I74" s="2131" t="s">
        <v>6</v>
      </c>
      <c r="J74" s="2131"/>
      <c r="K74" s="2131" t="s">
        <v>29</v>
      </c>
      <c r="L74" s="2131" t="s">
        <v>30</v>
      </c>
      <c r="M74" s="2130" t="s">
        <v>6</v>
      </c>
      <c r="N74" s="2047"/>
    </row>
    <row r="75" spans="1:15">
      <c r="A75" s="2009"/>
      <c r="B75" s="2009"/>
      <c r="C75" s="2009"/>
      <c r="D75" s="1813">
        <v>1404</v>
      </c>
      <c r="E75" s="741" t="s">
        <v>40</v>
      </c>
      <c r="F75" s="762"/>
      <c r="G75" s="2108">
        <f>SUM(G76+G78)</f>
        <v>1458</v>
      </c>
      <c r="H75" s="2108">
        <f>SUM(H76+H78)</f>
        <v>578</v>
      </c>
      <c r="I75" s="2123">
        <f>G75+H75</f>
        <v>2036</v>
      </c>
      <c r="J75" s="2123"/>
      <c r="K75" s="2123">
        <f>SUM(K76+K78)</f>
        <v>296</v>
      </c>
      <c r="L75" s="2123">
        <f>L76+L78</f>
        <v>195</v>
      </c>
      <c r="M75" s="2129">
        <f>K75+L75</f>
        <v>491</v>
      </c>
    </row>
    <row r="76" spans="1:15" ht="12" customHeight="1">
      <c r="A76" s="2009"/>
      <c r="B76" s="2009"/>
      <c r="C76" s="2009"/>
      <c r="D76" s="1814"/>
      <c r="E76" s="747" t="s">
        <v>115</v>
      </c>
      <c r="F76" s="719"/>
      <c r="G76" s="2108">
        <f>G77</f>
        <v>974</v>
      </c>
      <c r="H76" s="2108">
        <f>H77</f>
        <v>256</v>
      </c>
      <c r="I76" s="2125">
        <f>SUM(G76:H76)</f>
        <v>1230</v>
      </c>
      <c r="J76" s="2097"/>
      <c r="K76" s="2095">
        <f>K77</f>
        <v>0</v>
      </c>
      <c r="L76" s="2095">
        <f>L77</f>
        <v>0</v>
      </c>
      <c r="M76" s="2128">
        <f>SUM(K76:L76)</f>
        <v>0</v>
      </c>
    </row>
    <row r="77" spans="1:15" ht="12" customHeight="1">
      <c r="A77" s="2009"/>
      <c r="B77" s="2009"/>
      <c r="C77" s="2009"/>
      <c r="D77" s="2119"/>
      <c r="E77" s="761"/>
      <c r="F77" s="719" t="s">
        <v>226</v>
      </c>
      <c r="G77" s="2112">
        <v>974</v>
      </c>
      <c r="H77" s="2112">
        <v>256</v>
      </c>
      <c r="I77" s="2098">
        <f>SUM(G77:H77)</f>
        <v>1230</v>
      </c>
      <c r="J77" s="2098"/>
      <c r="K77" s="2098">
        <v>0</v>
      </c>
      <c r="L77" s="2098">
        <v>0</v>
      </c>
      <c r="M77" s="2109">
        <f>SUM(K77:L77)</f>
        <v>0</v>
      </c>
    </row>
    <row r="78" spans="1:15" ht="12" customHeight="1">
      <c r="A78" s="2009"/>
      <c r="B78" s="2009"/>
      <c r="C78" s="2009"/>
      <c r="D78" s="1814"/>
      <c r="E78" s="747" t="s">
        <v>20</v>
      </c>
      <c r="F78" s="719"/>
      <c r="G78" s="2111">
        <f>G79</f>
        <v>484</v>
      </c>
      <c r="H78" s="2111">
        <f>H79</f>
        <v>322</v>
      </c>
      <c r="I78" s="2095">
        <f>SUM(G78:H78)</f>
        <v>806</v>
      </c>
      <c r="J78" s="2095"/>
      <c r="K78" s="2095">
        <f>K79</f>
        <v>296</v>
      </c>
      <c r="L78" s="2095">
        <f>L79</f>
        <v>195</v>
      </c>
      <c r="M78" s="2110">
        <f>SUM(K78:L78)</f>
        <v>491</v>
      </c>
    </row>
    <row r="79" spans="1:15" ht="12" customHeight="1">
      <c r="A79" s="2009"/>
      <c r="B79" s="2009"/>
      <c r="C79" s="2009"/>
      <c r="D79" s="2119"/>
      <c r="E79" s="761"/>
      <c r="F79" s="719" t="s">
        <v>293</v>
      </c>
      <c r="G79" s="2112">
        <v>484</v>
      </c>
      <c r="H79" s="2112">
        <v>322</v>
      </c>
      <c r="I79" s="2098">
        <f>SUM(G79:H79)</f>
        <v>806</v>
      </c>
      <c r="J79" s="2098"/>
      <c r="K79" s="2098">
        <v>296</v>
      </c>
      <c r="L79" s="2098">
        <v>195</v>
      </c>
      <c r="M79" s="2109">
        <f>SUM(K79:L79)</f>
        <v>491</v>
      </c>
    </row>
    <row r="80" spans="1:15" ht="12.75" customHeight="1">
      <c r="A80" s="2009"/>
      <c r="B80" s="2009"/>
      <c r="C80" s="2009"/>
      <c r="D80" s="1807">
        <v>1405</v>
      </c>
      <c r="E80" s="741" t="s">
        <v>21</v>
      </c>
      <c r="F80" s="819"/>
      <c r="G80" s="2121">
        <f>SUM(G81+G86+G93+G95)</f>
        <v>1004</v>
      </c>
      <c r="H80" s="2121">
        <f>SUM(H81+H86+H93+H95)</f>
        <v>1446</v>
      </c>
      <c r="I80" s="2121">
        <f>SUM(G80:H80)</f>
        <v>2450</v>
      </c>
      <c r="J80" s="2121">
        <f>J83+J88+J95+J81</f>
        <v>0</v>
      </c>
      <c r="K80" s="2121">
        <f>SUM(K81+K86+K93+K95)</f>
        <v>137</v>
      </c>
      <c r="L80" s="2121">
        <f>SUM(L81+L86+L93+L95)</f>
        <v>178</v>
      </c>
      <c r="M80" s="2120">
        <f>K80+L80</f>
        <v>315</v>
      </c>
    </row>
    <row r="81" spans="1:13" ht="12" customHeight="1">
      <c r="A81" s="2009"/>
      <c r="B81" s="2009"/>
      <c r="C81" s="2009"/>
      <c r="D81" s="1808"/>
      <c r="E81" s="747" t="s">
        <v>24</v>
      </c>
      <c r="F81" s="719"/>
      <c r="G81" s="2095">
        <f>G82+G83+G84+G85</f>
        <v>87</v>
      </c>
      <c r="H81" s="2095">
        <f>H82+H83+H84+H85</f>
        <v>79</v>
      </c>
      <c r="I81" s="2095">
        <f>SUM(G81:H81)</f>
        <v>166</v>
      </c>
      <c r="J81" s="2095"/>
      <c r="K81" s="2095">
        <f>K82+K83+K84+K85</f>
        <v>74</v>
      </c>
      <c r="L81" s="2095">
        <f>L82+L83+L84+L85</f>
        <v>67</v>
      </c>
      <c r="M81" s="2128">
        <f>SUM(K81:L81)</f>
        <v>141</v>
      </c>
    </row>
    <row r="82" spans="1:13" ht="12" customHeight="1">
      <c r="A82" s="2009"/>
      <c r="B82" s="2009"/>
      <c r="C82" s="2009"/>
      <c r="D82" s="1808"/>
      <c r="E82" s="761"/>
      <c r="F82" s="719" t="s">
        <v>222</v>
      </c>
      <c r="G82" s="2097">
        <v>7</v>
      </c>
      <c r="H82" s="2097">
        <v>6</v>
      </c>
      <c r="I82" s="2098">
        <f>SUM(G82:H82)</f>
        <v>13</v>
      </c>
      <c r="J82" s="2097"/>
      <c r="K82" s="2097">
        <v>6</v>
      </c>
      <c r="L82" s="2097">
        <v>6</v>
      </c>
      <c r="M82" s="2113">
        <f>SUM(K82:L82)</f>
        <v>12</v>
      </c>
    </row>
    <row r="83" spans="1:13" ht="12" customHeight="1">
      <c r="A83" s="2009"/>
      <c r="B83" s="2009"/>
      <c r="C83" s="2009"/>
      <c r="D83" s="1808"/>
      <c r="E83" s="761"/>
      <c r="F83" s="719" t="s">
        <v>220</v>
      </c>
      <c r="G83" s="2114">
        <v>56</v>
      </c>
      <c r="H83" s="2114">
        <v>51</v>
      </c>
      <c r="I83" s="2098">
        <f>SUM(G83:H83)</f>
        <v>107</v>
      </c>
      <c r="J83" s="2095"/>
      <c r="K83" s="2114">
        <v>52</v>
      </c>
      <c r="L83" s="2114">
        <v>45</v>
      </c>
      <c r="M83" s="2113">
        <f>SUM(K83:L83)</f>
        <v>97</v>
      </c>
    </row>
    <row r="84" spans="1:13" ht="12" customHeight="1">
      <c r="A84" s="2009"/>
      <c r="B84" s="2009"/>
      <c r="C84" s="2009"/>
      <c r="D84" s="1808"/>
      <c r="E84" s="761"/>
      <c r="F84" s="719" t="s">
        <v>219</v>
      </c>
      <c r="G84" s="2112">
        <v>18</v>
      </c>
      <c r="H84" s="2112">
        <v>11</v>
      </c>
      <c r="I84" s="2098">
        <f>SUM(G84:H84)</f>
        <v>29</v>
      </c>
      <c r="J84" s="2098"/>
      <c r="K84" s="2098">
        <v>9</v>
      </c>
      <c r="L84" s="2098">
        <v>6</v>
      </c>
      <c r="M84" s="2109">
        <f>SUM(K84:L84)</f>
        <v>15</v>
      </c>
    </row>
    <row r="85" spans="1:13" ht="12" customHeight="1">
      <c r="A85" s="2009"/>
      <c r="B85" s="2009"/>
      <c r="C85" s="2009"/>
      <c r="D85" s="1808"/>
      <c r="E85" s="761"/>
      <c r="F85" s="719" t="s">
        <v>217</v>
      </c>
      <c r="G85" s="2112">
        <v>6</v>
      </c>
      <c r="H85" s="2112">
        <v>11</v>
      </c>
      <c r="I85" s="2098">
        <f>SUM(G85:H85)</f>
        <v>17</v>
      </c>
      <c r="J85" s="2098"/>
      <c r="K85" s="2098">
        <v>7</v>
      </c>
      <c r="L85" s="2098">
        <v>10</v>
      </c>
      <c r="M85" s="2109">
        <f>SUM(K85:L85)</f>
        <v>17</v>
      </c>
    </row>
    <row r="86" spans="1:13" ht="12" customHeight="1">
      <c r="A86" s="2009"/>
      <c r="B86" s="2009"/>
      <c r="C86" s="2009"/>
      <c r="D86" s="1808"/>
      <c r="E86" s="747" t="s">
        <v>22</v>
      </c>
      <c r="F86" s="719"/>
      <c r="G86" s="2117">
        <f>G87+G88+G89+G90+G91+G92</f>
        <v>781</v>
      </c>
      <c r="H86" s="2117">
        <f>H87+H88+H89+H90+H91+H92</f>
        <v>1136</v>
      </c>
      <c r="I86" s="2117">
        <f>SUM(G86:H86)</f>
        <v>1917</v>
      </c>
      <c r="J86" s="2117"/>
      <c r="K86" s="2117">
        <f>SUM(K87:K92)</f>
        <v>43</v>
      </c>
      <c r="L86" s="2117">
        <f>SUM(L87:L92)</f>
        <v>82</v>
      </c>
      <c r="M86" s="2116">
        <f>SUM(K86:L86)</f>
        <v>125</v>
      </c>
    </row>
    <row r="87" spans="1:13" ht="12" customHeight="1">
      <c r="A87" s="2009"/>
      <c r="B87" s="2009"/>
      <c r="C87" s="2009"/>
      <c r="D87" s="1808"/>
      <c r="E87" s="761"/>
      <c r="F87" s="719" t="s">
        <v>215</v>
      </c>
      <c r="G87" s="2098">
        <v>24</v>
      </c>
      <c r="H87" s="2098">
        <v>43</v>
      </c>
      <c r="I87" s="2098">
        <f>SUM(G87:H87)</f>
        <v>67</v>
      </c>
      <c r="J87" s="2098"/>
      <c r="K87" s="2098">
        <v>1</v>
      </c>
      <c r="L87" s="2098">
        <v>8</v>
      </c>
      <c r="M87" s="2109">
        <f>SUM(K87:L87)</f>
        <v>9</v>
      </c>
    </row>
    <row r="88" spans="1:13" ht="12" customHeight="1">
      <c r="A88" s="2009"/>
      <c r="B88" s="2009"/>
      <c r="C88" s="2009"/>
      <c r="D88" s="1808"/>
      <c r="E88" s="761"/>
      <c r="F88" s="719" t="s">
        <v>213</v>
      </c>
      <c r="G88" s="2114">
        <v>319</v>
      </c>
      <c r="H88" s="2114">
        <v>323</v>
      </c>
      <c r="I88" s="2114">
        <f>SUM(G88:H88)</f>
        <v>642</v>
      </c>
      <c r="J88" s="2114"/>
      <c r="K88" s="2114">
        <v>14</v>
      </c>
      <c r="L88" s="2114">
        <v>26</v>
      </c>
      <c r="M88" s="2113">
        <f>SUM(K88:L88)</f>
        <v>40</v>
      </c>
    </row>
    <row r="89" spans="1:13" ht="12" customHeight="1">
      <c r="A89" s="2009"/>
      <c r="B89" s="2009"/>
      <c r="C89" s="2009"/>
      <c r="D89" s="1808"/>
      <c r="E89" s="761"/>
      <c r="F89" s="719" t="s">
        <v>211</v>
      </c>
      <c r="G89" s="2112">
        <v>47</v>
      </c>
      <c r="H89" s="2112">
        <v>14</v>
      </c>
      <c r="I89" s="2098">
        <f>SUM(G89:H89)</f>
        <v>61</v>
      </c>
      <c r="J89" s="2098"/>
      <c r="K89" s="2098">
        <v>7</v>
      </c>
      <c r="L89" s="2098">
        <v>1</v>
      </c>
      <c r="M89" s="2109">
        <f>SUM(K89:L89)</f>
        <v>8</v>
      </c>
    </row>
    <row r="90" spans="1:13" ht="12" customHeight="1">
      <c r="A90" s="2009"/>
      <c r="B90" s="2009"/>
      <c r="C90" s="2009"/>
      <c r="D90" s="1808"/>
      <c r="E90" s="761"/>
      <c r="F90" s="719" t="s">
        <v>286</v>
      </c>
      <c r="G90" s="2098">
        <v>52</v>
      </c>
      <c r="H90" s="2098">
        <v>82</v>
      </c>
      <c r="I90" s="2098">
        <f>SUM(G90:H90)</f>
        <v>134</v>
      </c>
      <c r="J90" s="2098"/>
      <c r="K90" s="2098">
        <v>1</v>
      </c>
      <c r="L90" s="2098">
        <v>1</v>
      </c>
      <c r="M90" s="2109">
        <f>SUM(K90:L90)</f>
        <v>2</v>
      </c>
    </row>
    <row r="91" spans="1:13" ht="12" customHeight="1">
      <c r="A91" s="2009"/>
      <c r="B91" s="2009"/>
      <c r="C91" s="2009"/>
      <c r="D91" s="1808"/>
      <c r="E91" s="761"/>
      <c r="F91" s="719" t="s">
        <v>205</v>
      </c>
      <c r="G91" s="2112">
        <v>313</v>
      </c>
      <c r="H91" s="2112">
        <v>652</v>
      </c>
      <c r="I91" s="2098">
        <f>SUM(G91:H91)</f>
        <v>965</v>
      </c>
      <c r="J91" s="2098"/>
      <c r="K91" s="2098">
        <v>20</v>
      </c>
      <c r="L91" s="2098">
        <v>46</v>
      </c>
      <c r="M91" s="2109">
        <f>SUM(K91:L91)</f>
        <v>66</v>
      </c>
    </row>
    <row r="92" spans="1:13" ht="12" customHeight="1">
      <c r="A92" s="2009"/>
      <c r="B92" s="2009"/>
      <c r="C92" s="2009"/>
      <c r="D92" s="1808"/>
      <c r="E92" s="761"/>
      <c r="F92" s="2104" t="s">
        <v>208</v>
      </c>
      <c r="G92" s="2098">
        <v>26</v>
      </c>
      <c r="H92" s="2098">
        <v>22</v>
      </c>
      <c r="I92" s="2098">
        <f>SUM(G92:H92)</f>
        <v>48</v>
      </c>
      <c r="J92" s="2098"/>
      <c r="K92" s="2098">
        <v>0</v>
      </c>
      <c r="L92" s="2098">
        <v>0</v>
      </c>
      <c r="M92" s="2109">
        <f>SUM(K92:L92)</f>
        <v>0</v>
      </c>
    </row>
    <row r="93" spans="1:13" ht="12" customHeight="1">
      <c r="A93" s="2009"/>
      <c r="B93" s="2009"/>
      <c r="C93" s="2009"/>
      <c r="D93" s="1808"/>
      <c r="E93" s="816" t="s">
        <v>114</v>
      </c>
      <c r="F93" s="2127"/>
      <c r="G93" s="2117">
        <f>G94</f>
        <v>65</v>
      </c>
      <c r="H93" s="2117">
        <f>H94</f>
        <v>107</v>
      </c>
      <c r="I93" s="2117">
        <f>SUM(G93:H93)</f>
        <v>172</v>
      </c>
      <c r="J93" s="2117"/>
      <c r="K93" s="2117">
        <f>K94</f>
        <v>20</v>
      </c>
      <c r="L93" s="2117">
        <f>L94</f>
        <v>29</v>
      </c>
      <c r="M93" s="2116">
        <f>SUM(K93:L93)</f>
        <v>49</v>
      </c>
    </row>
    <row r="94" spans="1:13" ht="12" customHeight="1">
      <c r="A94" s="2009"/>
      <c r="B94" s="2009"/>
      <c r="C94" s="2009"/>
      <c r="D94" s="1808"/>
      <c r="E94" s="719"/>
      <c r="F94" s="719" t="s">
        <v>207</v>
      </c>
      <c r="G94" s="2098">
        <v>65</v>
      </c>
      <c r="H94" s="2098">
        <v>107</v>
      </c>
      <c r="I94" s="2098">
        <f>SUM(G94:H94)</f>
        <v>172</v>
      </c>
      <c r="J94" s="2098"/>
      <c r="K94" s="2098">
        <v>20</v>
      </c>
      <c r="L94" s="2098">
        <v>29</v>
      </c>
      <c r="M94" s="2109">
        <f>SUM(K94:L94)</f>
        <v>49</v>
      </c>
    </row>
    <row r="95" spans="1:13" ht="12" customHeight="1">
      <c r="A95" s="2009"/>
      <c r="B95" s="2009"/>
      <c r="C95" s="2009"/>
      <c r="D95" s="1513"/>
      <c r="E95" s="747" t="s">
        <v>58</v>
      </c>
      <c r="F95" s="1269"/>
      <c r="G95" s="2095">
        <f>SUM(G96:G97)</f>
        <v>71</v>
      </c>
      <c r="H95" s="2095">
        <f>SUM(H96:H97)</f>
        <v>124</v>
      </c>
      <c r="I95" s="2125">
        <f>SUM(G95:H95)</f>
        <v>195</v>
      </c>
      <c r="J95" s="2097"/>
      <c r="K95" s="2095">
        <f>SUM(K96:K97)</f>
        <v>0</v>
      </c>
      <c r="L95" s="2095">
        <f>SUM(L96:L97)</f>
        <v>0</v>
      </c>
      <c r="M95" s="2110">
        <f>SUM(K95:L95)</f>
        <v>0</v>
      </c>
    </row>
    <row r="96" spans="1:13" ht="12" customHeight="1">
      <c r="A96" s="2009"/>
      <c r="B96" s="2009"/>
      <c r="C96" s="2009"/>
      <c r="D96" s="1513"/>
      <c r="E96" s="747"/>
      <c r="F96" s="719" t="s">
        <v>283</v>
      </c>
      <c r="G96" s="2097">
        <v>69</v>
      </c>
      <c r="H96" s="2097">
        <v>98</v>
      </c>
      <c r="I96" s="2098">
        <f>SUM(G96:H96)</f>
        <v>167</v>
      </c>
      <c r="J96" s="2097"/>
      <c r="K96" s="2097">
        <v>0</v>
      </c>
      <c r="L96" s="2097">
        <v>0</v>
      </c>
      <c r="M96" s="2113">
        <f>SUM(K96:L96)</f>
        <v>0</v>
      </c>
    </row>
    <row r="97" spans="1:13" ht="12" customHeight="1">
      <c r="A97" s="2009"/>
      <c r="B97" s="2009"/>
      <c r="C97" s="2009"/>
      <c r="D97" s="1513"/>
      <c r="E97" s="747"/>
      <c r="F97" s="1219" t="s">
        <v>1161</v>
      </c>
      <c r="G97" s="2114">
        <v>2</v>
      </c>
      <c r="H97" s="2114">
        <v>26</v>
      </c>
      <c r="I97" s="2114">
        <f>G97+H97</f>
        <v>28</v>
      </c>
      <c r="J97" s="2097"/>
      <c r="K97" s="2114">
        <v>0</v>
      </c>
      <c r="L97" s="2114">
        <v>0</v>
      </c>
      <c r="M97" s="2113">
        <f>SUM(K97:L97)</f>
        <v>0</v>
      </c>
    </row>
    <row r="98" spans="1:13" ht="12.75" customHeight="1">
      <c r="D98" s="1807">
        <v>1406</v>
      </c>
      <c r="E98" s="741" t="s">
        <v>25</v>
      </c>
      <c r="F98" s="762"/>
      <c r="G98" s="2123">
        <f>SUM(G99+G102+G105+G107)</f>
        <v>712</v>
      </c>
      <c r="H98" s="2123">
        <f>SUM(H99+H102+H105+H107)</f>
        <v>795</v>
      </c>
      <c r="I98" s="2123">
        <f>SUM(G98:H98)</f>
        <v>1507</v>
      </c>
      <c r="J98" s="2122"/>
      <c r="K98" s="2121">
        <f>SUM(K99+K102+K105+K107)</f>
        <v>208</v>
      </c>
      <c r="L98" s="2121">
        <f>SUM(L99+L102+L105+L107)</f>
        <v>208</v>
      </c>
      <c r="M98" s="2120">
        <f>SUM(K98:L98)</f>
        <v>416</v>
      </c>
    </row>
    <row r="99" spans="1:13" ht="12" customHeight="1">
      <c r="A99" s="2009"/>
      <c r="B99" s="2009"/>
      <c r="C99" s="2009"/>
      <c r="D99" s="1808"/>
      <c r="E99" s="747" t="s">
        <v>135</v>
      </c>
      <c r="F99" s="719"/>
      <c r="G99" s="2095">
        <f>G100+G101</f>
        <v>411</v>
      </c>
      <c r="H99" s="2095">
        <f>H100+H101</f>
        <v>482</v>
      </c>
      <c r="I99" s="2125">
        <f>SUM(G99:H99)</f>
        <v>893</v>
      </c>
      <c r="J99" s="2097"/>
      <c r="K99" s="2095">
        <f>K100+K101</f>
        <v>89</v>
      </c>
      <c r="L99" s="2095">
        <f>L100+L101</f>
        <v>78</v>
      </c>
      <c r="M99" s="2110">
        <f>SUM(K99:L99)</f>
        <v>167</v>
      </c>
    </row>
    <row r="100" spans="1:13" ht="12" customHeight="1">
      <c r="A100" s="2009"/>
      <c r="B100" s="2009"/>
      <c r="C100" s="2009"/>
      <c r="D100" s="1808"/>
      <c r="E100" s="744"/>
      <c r="F100" s="719" t="s">
        <v>203</v>
      </c>
      <c r="G100" s="2097">
        <v>39</v>
      </c>
      <c r="H100" s="2097">
        <v>121</v>
      </c>
      <c r="I100" s="2098">
        <f>SUM(G100:H100)</f>
        <v>160</v>
      </c>
      <c r="J100" s="2097"/>
      <c r="K100" s="2097">
        <v>0</v>
      </c>
      <c r="L100" s="2097">
        <v>0</v>
      </c>
      <c r="M100" s="2109">
        <f>SUM(K100:L100)</f>
        <v>0</v>
      </c>
    </row>
    <row r="101" spans="1:13" ht="12" customHeight="1">
      <c r="A101" s="2009"/>
      <c r="B101" s="2009"/>
      <c r="C101" s="2009"/>
      <c r="D101" s="1808"/>
      <c r="E101" s="744"/>
      <c r="F101" s="719" t="s">
        <v>201</v>
      </c>
      <c r="G101" s="2097">
        <v>372</v>
      </c>
      <c r="H101" s="2097">
        <v>361</v>
      </c>
      <c r="I101" s="2098">
        <f>SUM(G101:H101)</f>
        <v>733</v>
      </c>
      <c r="J101" s="2097"/>
      <c r="K101" s="2097">
        <v>89</v>
      </c>
      <c r="L101" s="2097">
        <v>78</v>
      </c>
      <c r="M101" s="2109">
        <f>SUM(K101:L101)</f>
        <v>167</v>
      </c>
    </row>
    <row r="102" spans="1:13" ht="12" customHeight="1">
      <c r="A102" s="2009"/>
      <c r="B102" s="2009"/>
      <c r="C102" s="2009"/>
      <c r="D102" s="1808"/>
      <c r="E102" s="747" t="s">
        <v>26</v>
      </c>
      <c r="F102" s="719"/>
      <c r="G102" s="2095">
        <f>G103+G104</f>
        <v>151</v>
      </c>
      <c r="H102" s="2095">
        <f>H103+H104</f>
        <v>153</v>
      </c>
      <c r="I102" s="2125">
        <f>SUM(G102:H102)</f>
        <v>304</v>
      </c>
      <c r="J102" s="2097"/>
      <c r="K102" s="2095">
        <f>K104+K103</f>
        <v>39</v>
      </c>
      <c r="L102" s="2095">
        <f>L104+L103</f>
        <v>50</v>
      </c>
      <c r="M102" s="2110">
        <f>SUM(K102:L102)</f>
        <v>89</v>
      </c>
    </row>
    <row r="103" spans="1:13" ht="12" customHeight="1">
      <c r="A103" s="2009"/>
      <c r="B103" s="2009"/>
      <c r="C103" s="2009"/>
      <c r="D103" s="1808"/>
      <c r="E103" s="761"/>
      <c r="F103" s="719" t="s">
        <v>200</v>
      </c>
      <c r="G103" s="2097">
        <v>131</v>
      </c>
      <c r="H103" s="2097">
        <v>128</v>
      </c>
      <c r="I103" s="2098">
        <f>SUM(G103:H103)</f>
        <v>259</v>
      </c>
      <c r="J103" s="2097"/>
      <c r="K103" s="2097">
        <v>34</v>
      </c>
      <c r="L103" s="2097">
        <v>38</v>
      </c>
      <c r="M103" s="2109">
        <f>SUM(K103:L103)</f>
        <v>72</v>
      </c>
    </row>
    <row r="104" spans="1:13" ht="12" customHeight="1">
      <c r="A104" s="2009"/>
      <c r="B104" s="2009"/>
      <c r="C104" s="2009"/>
      <c r="D104" s="1808"/>
      <c r="E104" s="761"/>
      <c r="F104" s="719" t="s">
        <v>264</v>
      </c>
      <c r="G104" s="2097">
        <v>20</v>
      </c>
      <c r="H104" s="2097">
        <v>25</v>
      </c>
      <c r="I104" s="2098">
        <f>SUM(G104:H104)</f>
        <v>45</v>
      </c>
      <c r="J104" s="2097"/>
      <c r="K104" s="2097">
        <v>5</v>
      </c>
      <c r="L104" s="2097">
        <v>12</v>
      </c>
      <c r="M104" s="2109">
        <f>SUM(K104:L104)</f>
        <v>17</v>
      </c>
    </row>
    <row r="105" spans="1:13" ht="12" customHeight="1">
      <c r="A105" s="2009"/>
      <c r="B105" s="2009"/>
      <c r="C105" s="2009"/>
      <c r="D105" s="1808"/>
      <c r="E105" s="747" t="s">
        <v>42</v>
      </c>
      <c r="F105" s="719"/>
      <c r="G105" s="2095">
        <f>G106</f>
        <v>138</v>
      </c>
      <c r="H105" s="2095">
        <f>H106</f>
        <v>154</v>
      </c>
      <c r="I105" s="2125">
        <f>SUM(G105:H105)</f>
        <v>292</v>
      </c>
      <c r="J105" s="2097"/>
      <c r="K105" s="2095">
        <f>K106</f>
        <v>72</v>
      </c>
      <c r="L105" s="2095">
        <f>L106</f>
        <v>76</v>
      </c>
      <c r="M105" s="2110">
        <f>SUM(K105:L105)</f>
        <v>148</v>
      </c>
    </row>
    <row r="106" spans="1:13" ht="12" customHeight="1">
      <c r="A106" s="2009"/>
      <c r="B106" s="2009"/>
      <c r="C106" s="2009"/>
      <c r="D106" s="1808"/>
      <c r="E106" s="744"/>
      <c r="F106" s="719" t="s">
        <v>198</v>
      </c>
      <c r="G106" s="2097">
        <v>138</v>
      </c>
      <c r="H106" s="2097">
        <v>154</v>
      </c>
      <c r="I106" s="2098">
        <f>SUM(G106:H106)</f>
        <v>292</v>
      </c>
      <c r="J106" s="2097"/>
      <c r="K106" s="2097">
        <v>72</v>
      </c>
      <c r="L106" s="2097">
        <v>76</v>
      </c>
      <c r="M106" s="2109">
        <f>SUM(K106:L106)</f>
        <v>148</v>
      </c>
    </row>
    <row r="107" spans="1:13" ht="12" customHeight="1">
      <c r="A107" s="2009"/>
      <c r="B107" s="2009"/>
      <c r="C107" s="2009"/>
      <c r="D107" s="1808"/>
      <c r="E107" s="747" t="s">
        <v>43</v>
      </c>
      <c r="F107" s="719"/>
      <c r="G107" s="2095">
        <f>G108</f>
        <v>12</v>
      </c>
      <c r="H107" s="2095">
        <f>H108</f>
        <v>6</v>
      </c>
      <c r="I107" s="2125">
        <f>SUM(G107:H107)</f>
        <v>18</v>
      </c>
      <c r="J107" s="2097"/>
      <c r="K107" s="2095">
        <f>K108</f>
        <v>8</v>
      </c>
      <c r="L107" s="2095">
        <f>L108</f>
        <v>4</v>
      </c>
      <c r="M107" s="2110">
        <f>SUM(K107:L107)</f>
        <v>12</v>
      </c>
    </row>
    <row r="108" spans="1:13" ht="12" customHeight="1">
      <c r="A108" s="2009"/>
      <c r="B108" s="2009"/>
      <c r="C108" s="2009"/>
      <c r="D108" s="1816"/>
      <c r="E108" s="761"/>
      <c r="F108" s="719" t="s">
        <v>197</v>
      </c>
      <c r="G108" s="2097">
        <v>12</v>
      </c>
      <c r="H108" s="2097">
        <v>6</v>
      </c>
      <c r="I108" s="2098">
        <f>SUM(G108:H108)</f>
        <v>18</v>
      </c>
      <c r="J108" s="2097"/>
      <c r="K108" s="2097">
        <v>8</v>
      </c>
      <c r="L108" s="2097">
        <v>4</v>
      </c>
      <c r="M108" s="2109">
        <f>SUM(K108:L108)</f>
        <v>12</v>
      </c>
    </row>
    <row r="109" spans="1:13" ht="12.75" customHeight="1">
      <c r="D109" s="1813">
        <v>1407</v>
      </c>
      <c r="E109" s="741" t="s">
        <v>27</v>
      </c>
      <c r="F109" s="762"/>
      <c r="G109" s="2126">
        <f>SUM(G110+G114)</f>
        <v>216</v>
      </c>
      <c r="H109" s="2126">
        <f>SUM(H110+H114)</f>
        <v>155</v>
      </c>
      <c r="I109" s="2123">
        <f>SUM(G109:H109)</f>
        <v>371</v>
      </c>
      <c r="J109" s="2122"/>
      <c r="K109" s="2121">
        <f>SUM(K110+K114)</f>
        <v>56</v>
      </c>
      <c r="L109" s="2121">
        <f>SUM(L110+L114)</f>
        <v>41</v>
      </c>
      <c r="M109" s="2120">
        <f>SUM(K109:L109)</f>
        <v>97</v>
      </c>
    </row>
    <row r="110" spans="1:13" ht="12" customHeight="1">
      <c r="A110" s="2009"/>
      <c r="B110" s="2009"/>
      <c r="C110" s="2009"/>
      <c r="D110" s="1814"/>
      <c r="E110" s="747" t="s">
        <v>44</v>
      </c>
      <c r="F110" s="719"/>
      <c r="G110" s="2111">
        <f>G111+G113+G112</f>
        <v>101</v>
      </c>
      <c r="H110" s="2095">
        <f>H111+H113+H112</f>
        <v>55</v>
      </c>
      <c r="I110" s="2125">
        <f>SUM(G110:H110)</f>
        <v>156</v>
      </c>
      <c r="J110" s="2097"/>
      <c r="K110" s="2095">
        <f>SUM(K111:K113)</f>
        <v>16</v>
      </c>
      <c r="L110" s="2095">
        <f>SUM(L111:L113)</f>
        <v>5</v>
      </c>
      <c r="M110" s="2110">
        <f>SUM(K110:L110)</f>
        <v>21</v>
      </c>
    </row>
    <row r="111" spans="1:13" ht="12" customHeight="1">
      <c r="A111" s="2009"/>
      <c r="B111" s="2009"/>
      <c r="C111" s="2009"/>
      <c r="D111" s="1814"/>
      <c r="E111" s="747"/>
      <c r="F111" s="719" t="s">
        <v>195</v>
      </c>
      <c r="G111" s="2009">
        <v>53</v>
      </c>
      <c r="H111" s="2097">
        <v>21</v>
      </c>
      <c r="I111" s="2098">
        <f>SUM(G111:H111)</f>
        <v>74</v>
      </c>
      <c r="J111" s="2097"/>
      <c r="K111" s="2097">
        <v>14</v>
      </c>
      <c r="L111" s="2097">
        <v>3</v>
      </c>
      <c r="M111" s="2109">
        <f>SUM(K111:L111)</f>
        <v>17</v>
      </c>
    </row>
    <row r="112" spans="1:13" ht="12" customHeight="1">
      <c r="A112" s="2009"/>
      <c r="B112" s="2009"/>
      <c r="C112" s="2009"/>
      <c r="D112" s="1814"/>
      <c r="E112" s="747"/>
      <c r="F112" s="719" t="s">
        <v>1160</v>
      </c>
      <c r="G112" s="2009">
        <v>9</v>
      </c>
      <c r="H112" s="2097">
        <v>4</v>
      </c>
      <c r="I112" s="2098">
        <f>SUM(G112:H112)</f>
        <v>13</v>
      </c>
      <c r="J112" s="2097"/>
      <c r="K112" s="2097">
        <v>0</v>
      </c>
      <c r="L112" s="2097">
        <v>0</v>
      </c>
      <c r="M112" s="2109">
        <f>SUM(K112:L112)</f>
        <v>0</v>
      </c>
    </row>
    <row r="113" spans="1:13" ht="12" customHeight="1">
      <c r="A113" s="2009"/>
      <c r="B113" s="2009"/>
      <c r="C113" s="2009"/>
      <c r="D113" s="1814"/>
      <c r="E113" s="761"/>
      <c r="F113" s="719" t="s">
        <v>193</v>
      </c>
      <c r="G113" s="2009">
        <v>39</v>
      </c>
      <c r="H113" s="2097">
        <v>30</v>
      </c>
      <c r="I113" s="2098">
        <f>SUM(G113:H113)</f>
        <v>69</v>
      </c>
      <c r="J113" s="2097"/>
      <c r="K113" s="2097">
        <v>2</v>
      </c>
      <c r="L113" s="2097">
        <v>2</v>
      </c>
      <c r="M113" s="2109">
        <f>SUM(K113:L113)</f>
        <v>4</v>
      </c>
    </row>
    <row r="114" spans="1:13" ht="12" customHeight="1">
      <c r="A114" s="2009"/>
      <c r="B114" s="2009"/>
      <c r="C114" s="2009"/>
      <c r="D114" s="1814"/>
      <c r="E114" s="747" t="s">
        <v>61</v>
      </c>
      <c r="F114" s="1269"/>
      <c r="G114" s="2111">
        <f>G115+G116</f>
        <v>115</v>
      </c>
      <c r="H114" s="2111">
        <f>H115+H116</f>
        <v>100</v>
      </c>
      <c r="I114" s="2125">
        <f>SUM(G114:H114)</f>
        <v>215</v>
      </c>
      <c r="J114" s="2097"/>
      <c r="K114" s="2095">
        <f>K115+K116</f>
        <v>40</v>
      </c>
      <c r="L114" s="2095">
        <f>L115+L116</f>
        <v>36</v>
      </c>
      <c r="M114" s="2110">
        <f>SUM(K114:L114)</f>
        <v>76</v>
      </c>
    </row>
    <row r="115" spans="1:13" ht="12" customHeight="1">
      <c r="A115" s="2009"/>
      <c r="B115" s="2009"/>
      <c r="C115" s="2009"/>
      <c r="D115" s="1814"/>
      <c r="E115" s="761"/>
      <c r="F115" s="719" t="s">
        <v>192</v>
      </c>
      <c r="G115" s="2009">
        <v>97</v>
      </c>
      <c r="H115" s="2097">
        <v>87</v>
      </c>
      <c r="I115" s="2098">
        <f>SUM(G115:H115)</f>
        <v>184</v>
      </c>
      <c r="J115" s="2097">
        <v>0</v>
      </c>
      <c r="K115" s="2097">
        <v>40</v>
      </c>
      <c r="L115" s="2097">
        <v>36</v>
      </c>
      <c r="M115" s="2109">
        <f>SUM(K115:L115)</f>
        <v>76</v>
      </c>
    </row>
    <row r="116" spans="1:13" ht="12" customHeight="1">
      <c r="A116" s="2009"/>
      <c r="B116" s="2009"/>
      <c r="C116" s="2009"/>
      <c r="D116" s="1814"/>
      <c r="E116" s="761"/>
      <c r="F116" s="719" t="s">
        <v>191</v>
      </c>
      <c r="G116" s="2112">
        <v>18</v>
      </c>
      <c r="H116" s="2112">
        <v>13</v>
      </c>
      <c r="I116" s="2098">
        <f>SUM(G116:H116)</f>
        <v>31</v>
      </c>
      <c r="J116" s="2097"/>
      <c r="K116" s="2097">
        <v>0</v>
      </c>
      <c r="L116" s="2097">
        <v>0</v>
      </c>
      <c r="M116" s="2109">
        <f>SUM(K116:L116)</f>
        <v>0</v>
      </c>
    </row>
    <row r="117" spans="1:13" ht="12.75" customHeight="1">
      <c r="D117" s="1813">
        <v>1408</v>
      </c>
      <c r="E117" s="741" t="s">
        <v>28</v>
      </c>
      <c r="F117" s="2124"/>
      <c r="G117" s="2121">
        <f>SUM(G118+G120+G122+G126)</f>
        <v>654</v>
      </c>
      <c r="H117" s="2121">
        <f>SUM(H118+H120+H122+H126)</f>
        <v>699</v>
      </c>
      <c r="I117" s="2123">
        <f>SUM(G117:H117)</f>
        <v>1353</v>
      </c>
      <c r="J117" s="2122"/>
      <c r="K117" s="2121">
        <f>SUM(K118+K120+K122+K126)</f>
        <v>78</v>
      </c>
      <c r="L117" s="2121">
        <f>SUM(L118+L120+L122+L126)</f>
        <v>61</v>
      </c>
      <c r="M117" s="2120">
        <f>SUM(K117:L117)</f>
        <v>139</v>
      </c>
    </row>
    <row r="118" spans="1:13" ht="12" customHeight="1">
      <c r="A118" s="2009"/>
      <c r="B118" s="2009"/>
      <c r="C118" s="2009"/>
      <c r="D118" s="1814"/>
      <c r="E118" s="747" t="s">
        <v>23</v>
      </c>
      <c r="F118" s="719"/>
      <c r="G118" s="2095">
        <f>SUM(G119)</f>
        <v>521</v>
      </c>
      <c r="H118" s="2095">
        <f>SUM(H119)</f>
        <v>599</v>
      </c>
      <c r="I118" s="2107">
        <f>SUM(G118:H118)</f>
        <v>1120</v>
      </c>
      <c r="J118" s="2097"/>
      <c r="K118" s="2095">
        <f>SUM(K119)</f>
        <v>11</v>
      </c>
      <c r="L118" s="2095">
        <f>SUM(L119)</f>
        <v>15</v>
      </c>
      <c r="M118" s="2110">
        <f>SUM(K118:L118)</f>
        <v>26</v>
      </c>
    </row>
    <row r="119" spans="1:13" ht="12" customHeight="1">
      <c r="A119" s="2009"/>
      <c r="B119" s="2009"/>
      <c r="C119" s="2009"/>
      <c r="D119" s="1814"/>
      <c r="E119" s="761"/>
      <c r="F119" s="719" t="s">
        <v>190</v>
      </c>
      <c r="G119" s="2098">
        <v>521</v>
      </c>
      <c r="H119" s="2098">
        <v>599</v>
      </c>
      <c r="I119" s="2098">
        <f>SUM(G119:H119)</f>
        <v>1120</v>
      </c>
      <c r="J119" s="2098"/>
      <c r="K119" s="2098">
        <v>11</v>
      </c>
      <c r="L119" s="2098">
        <v>15</v>
      </c>
      <c r="M119" s="2109">
        <f>SUM(K119:L119)</f>
        <v>26</v>
      </c>
    </row>
    <row r="120" spans="1:13" ht="12" customHeight="1">
      <c r="A120" s="2009"/>
      <c r="B120" s="2009"/>
      <c r="C120" s="2009"/>
      <c r="D120" s="1814"/>
      <c r="E120" s="747" t="s">
        <v>59</v>
      </c>
      <c r="F120" s="719"/>
      <c r="G120" s="2111">
        <f>G121</f>
        <v>0</v>
      </c>
      <c r="H120" s="2111">
        <f>H121</f>
        <v>0</v>
      </c>
      <c r="I120" s="2095">
        <f>SUM(G120:H120)</f>
        <v>0</v>
      </c>
      <c r="J120" s="2097"/>
      <c r="K120" s="2095">
        <f>K121</f>
        <v>0</v>
      </c>
      <c r="L120" s="2095">
        <f>L121</f>
        <v>0</v>
      </c>
      <c r="M120" s="2110">
        <f>SUM(K120:L120)</f>
        <v>0</v>
      </c>
    </row>
    <row r="121" spans="1:13" ht="12" customHeight="1">
      <c r="A121" s="2009"/>
      <c r="B121" s="2009"/>
      <c r="C121" s="2009"/>
      <c r="D121" s="2119"/>
      <c r="E121" s="761"/>
      <c r="F121" s="719" t="s">
        <v>189</v>
      </c>
      <c r="G121" s="2009">
        <v>0</v>
      </c>
      <c r="H121" s="2009">
        <v>0</v>
      </c>
      <c r="I121" s="2098">
        <f>SUM(G121:H121)</f>
        <v>0</v>
      </c>
      <c r="J121" s="2097"/>
      <c r="K121" s="2097">
        <v>0</v>
      </c>
      <c r="L121" s="2097">
        <v>0</v>
      </c>
      <c r="M121" s="2096">
        <f>SUM(K121:L121)</f>
        <v>0</v>
      </c>
    </row>
    <row r="122" spans="1:13" ht="12" customHeight="1">
      <c r="A122" s="2009"/>
      <c r="B122" s="2009"/>
      <c r="C122" s="2009"/>
      <c r="D122" s="1814"/>
      <c r="E122" s="747" t="s">
        <v>45</v>
      </c>
      <c r="F122" s="719"/>
      <c r="G122" s="2118">
        <f>G123+G124+G125</f>
        <v>82</v>
      </c>
      <c r="H122" s="2118">
        <f>H123+H124+H125</f>
        <v>46</v>
      </c>
      <c r="I122" s="2117">
        <f>SUM(G122:H122)</f>
        <v>128</v>
      </c>
      <c r="J122" s="2117"/>
      <c r="K122" s="2117">
        <f>K123+K124+K125</f>
        <v>52</v>
      </c>
      <c r="L122" s="2117">
        <f>L123+L124+L125</f>
        <v>29</v>
      </c>
      <c r="M122" s="2116">
        <f>SUM(K122:L122)</f>
        <v>81</v>
      </c>
    </row>
    <row r="123" spans="1:13" ht="12" customHeight="1">
      <c r="A123" s="2009"/>
      <c r="B123" s="2009"/>
      <c r="C123" s="2009"/>
      <c r="D123" s="1814"/>
      <c r="E123" s="747"/>
      <c r="F123" s="719" t="s">
        <v>188</v>
      </c>
      <c r="G123" s="2112">
        <v>35</v>
      </c>
      <c r="H123" s="2112">
        <v>13</v>
      </c>
      <c r="I123" s="2098">
        <f>SUM(G123:H123)</f>
        <v>48</v>
      </c>
      <c r="J123" s="2098"/>
      <c r="K123" s="2098">
        <v>27</v>
      </c>
      <c r="L123" s="2098">
        <v>12</v>
      </c>
      <c r="M123" s="2109">
        <f>SUM(K123:L123)</f>
        <v>39</v>
      </c>
    </row>
    <row r="124" spans="1:13" ht="12" customHeight="1">
      <c r="A124" s="2009"/>
      <c r="B124" s="2009"/>
      <c r="C124" s="2009"/>
      <c r="D124" s="1814"/>
      <c r="E124" s="747"/>
      <c r="F124" s="719" t="s">
        <v>273</v>
      </c>
      <c r="G124" s="2115">
        <v>29</v>
      </c>
      <c r="H124" s="2115">
        <v>12</v>
      </c>
      <c r="I124" s="2114">
        <f>SUM(G124:H124)</f>
        <v>41</v>
      </c>
      <c r="J124" s="2114"/>
      <c r="K124" s="2114">
        <v>15</v>
      </c>
      <c r="L124" s="2114">
        <v>4</v>
      </c>
      <c r="M124" s="2113">
        <f>SUM(K124:L124)</f>
        <v>19</v>
      </c>
    </row>
    <row r="125" spans="1:13" ht="12" customHeight="1">
      <c r="A125" s="2009"/>
      <c r="B125" s="2009"/>
      <c r="C125" s="2009"/>
      <c r="D125" s="1814"/>
      <c r="E125" s="747"/>
      <c r="F125" s="719" t="s">
        <v>271</v>
      </c>
      <c r="G125" s="2112">
        <v>18</v>
      </c>
      <c r="H125" s="2112">
        <v>21</v>
      </c>
      <c r="I125" s="2098">
        <f>SUM(G125:H125)</f>
        <v>39</v>
      </c>
      <c r="J125" s="2098"/>
      <c r="K125" s="2098">
        <v>10</v>
      </c>
      <c r="L125" s="2098">
        <v>13</v>
      </c>
      <c r="M125" s="2109">
        <f>SUM(K125:L125)</f>
        <v>23</v>
      </c>
    </row>
    <row r="126" spans="1:13" ht="12" customHeight="1">
      <c r="A126" s="2009"/>
      <c r="B126" s="2009"/>
      <c r="C126" s="2009"/>
      <c r="D126" s="1814"/>
      <c r="E126" s="747" t="s">
        <v>46</v>
      </c>
      <c r="F126" s="1269"/>
      <c r="G126" s="2111">
        <f>G127</f>
        <v>51</v>
      </c>
      <c r="H126" s="2111">
        <f>H127</f>
        <v>54</v>
      </c>
      <c r="I126" s="2095">
        <f>SUM(G126:H126)</f>
        <v>105</v>
      </c>
      <c r="J126" s="2097"/>
      <c r="K126" s="2095">
        <f>K127</f>
        <v>15</v>
      </c>
      <c r="L126" s="2095">
        <f>L127</f>
        <v>17</v>
      </c>
      <c r="M126" s="2110">
        <f>SUM(K126:L126)</f>
        <v>32</v>
      </c>
    </row>
    <row r="127" spans="1:13" ht="12" customHeight="1">
      <c r="A127" s="2009"/>
      <c r="B127" s="2009"/>
      <c r="C127" s="2009"/>
      <c r="D127" s="1814"/>
      <c r="E127" s="761"/>
      <c r="F127" s="719" t="s">
        <v>185</v>
      </c>
      <c r="G127" s="2009">
        <v>51</v>
      </c>
      <c r="H127" s="2009">
        <v>54</v>
      </c>
      <c r="I127" s="2098">
        <f>SUM(G127:H127)</f>
        <v>105</v>
      </c>
      <c r="J127" s="2097"/>
      <c r="K127" s="2097">
        <v>15</v>
      </c>
      <c r="L127" s="2097">
        <v>17</v>
      </c>
      <c r="M127" s="2109">
        <f>SUM(K127:L127)</f>
        <v>32</v>
      </c>
    </row>
    <row r="128" spans="1:13" ht="12.75" customHeight="1">
      <c r="A128" s="2009"/>
      <c r="B128" s="2009"/>
      <c r="C128" s="2009"/>
      <c r="D128" s="1813">
        <v>1624</v>
      </c>
      <c r="E128" s="2028" t="s">
        <v>56</v>
      </c>
      <c r="F128" s="762"/>
      <c r="G128" s="2107">
        <f>SUM(G129+G131)</f>
        <v>10</v>
      </c>
      <c r="H128" s="2107">
        <f>SUM(H129+H131)</f>
        <v>7</v>
      </c>
      <c r="I128" s="2108">
        <f>SUM(G128:H128)</f>
        <v>17</v>
      </c>
      <c r="J128" s="2107"/>
      <c r="K128" s="2107">
        <f>SUM(K129+K131)</f>
        <v>5</v>
      </c>
      <c r="L128" s="2107">
        <f>SUM(L129+L131)</f>
        <v>4</v>
      </c>
      <c r="M128" s="2106">
        <f>SUM(K128:L128)</f>
        <v>9</v>
      </c>
    </row>
    <row r="129" spans="1:13" ht="12" customHeight="1">
      <c r="A129" s="2009"/>
      <c r="B129" s="2009"/>
      <c r="C129" s="2009"/>
      <c r="D129" s="1814"/>
      <c r="E129" s="2105" t="s">
        <v>41</v>
      </c>
      <c r="F129" s="2104"/>
      <c r="G129" s="2103">
        <f>G130</f>
        <v>10</v>
      </c>
      <c r="H129" s="2103">
        <f>H130</f>
        <v>7</v>
      </c>
      <c r="I129" s="2102">
        <f>SUM(G129:H129)</f>
        <v>17</v>
      </c>
      <c r="J129" s="2101"/>
      <c r="K129" s="2100">
        <f>K130</f>
        <v>5</v>
      </c>
      <c r="L129" s="2100">
        <f>L130</f>
        <v>4</v>
      </c>
      <c r="M129" s="2099">
        <f>SUM(K129:L129)</f>
        <v>9</v>
      </c>
    </row>
    <row r="130" spans="1:13" ht="12" customHeight="1">
      <c r="A130" s="2009"/>
      <c r="B130" s="2009"/>
      <c r="C130" s="2009"/>
      <c r="D130" s="1814"/>
      <c r="E130" s="761"/>
      <c r="F130" s="719" t="s">
        <v>184</v>
      </c>
      <c r="G130" s="2009">
        <v>10</v>
      </c>
      <c r="H130" s="2009">
        <v>7</v>
      </c>
      <c r="I130" s="2098">
        <f>SUM(G130:H130)</f>
        <v>17</v>
      </c>
      <c r="J130" s="2097"/>
      <c r="K130" s="2097">
        <v>5</v>
      </c>
      <c r="L130" s="2097">
        <v>4</v>
      </c>
      <c r="M130" s="2096">
        <f>SUM(K130:L130)</f>
        <v>9</v>
      </c>
    </row>
    <row r="131" spans="1:13" ht="12" customHeight="1">
      <c r="A131" s="2009"/>
      <c r="B131" s="2009"/>
      <c r="C131" s="2009"/>
      <c r="D131" s="1814"/>
      <c r="E131" s="747" t="s">
        <v>62</v>
      </c>
      <c r="F131" s="719"/>
      <c r="G131" s="2095">
        <f>SUM(G132)</f>
        <v>0</v>
      </c>
      <c r="H131" s="2095">
        <f>SUM(H132)</f>
        <v>0</v>
      </c>
      <c r="I131" s="2095">
        <f>SUM(G131:H131)</f>
        <v>0</v>
      </c>
      <c r="J131" s="2095"/>
      <c r="K131" s="2095">
        <f>SUM(K132)</f>
        <v>0</v>
      </c>
      <c r="L131" s="2095">
        <f>SUM(L132)</f>
        <v>0</v>
      </c>
      <c r="M131" s="2094">
        <f>SUM(K131:L131)</f>
        <v>0</v>
      </c>
    </row>
    <row r="132" spans="1:13" ht="12" customHeight="1">
      <c r="A132" s="2009"/>
      <c r="B132" s="2009"/>
      <c r="C132" s="2009"/>
      <c r="D132" s="1815"/>
      <c r="E132" s="758"/>
      <c r="F132" s="772" t="s">
        <v>183</v>
      </c>
      <c r="G132" s="2092">
        <v>0</v>
      </c>
      <c r="H132" s="2092">
        <v>0</v>
      </c>
      <c r="I132" s="2093">
        <f>SUM(G132:H132)</f>
        <v>0</v>
      </c>
      <c r="J132" s="2092"/>
      <c r="K132" s="2092">
        <v>0</v>
      </c>
      <c r="L132" s="2092">
        <v>0</v>
      </c>
      <c r="M132" s="2091">
        <f>SUM(K132:L132)</f>
        <v>0</v>
      </c>
    </row>
    <row r="133" spans="1:13" ht="15" customHeight="1">
      <c r="E133" s="2160" t="s">
        <v>6</v>
      </c>
      <c r="F133" s="2159"/>
      <c r="G133" s="2158">
        <f>SUM(G8+G30+G61+G75+G80+G98+G109+G117+G128)</f>
        <v>9169</v>
      </c>
      <c r="H133" s="2158">
        <f>SUM(H8+H30+H61+H75+H80+H98+H109+H117+H128)</f>
        <v>7632</v>
      </c>
      <c r="I133" s="2158">
        <f>SUM(I8+I30+I61+I75+I80+I98+I109+I117+I128)</f>
        <v>16801</v>
      </c>
      <c r="J133" s="2158" t="e">
        <f>SUM(J8+J30+J61+J75+J80+J98+J109+J117+J128)</f>
        <v>#REF!</v>
      </c>
      <c r="K133" s="2158">
        <f>SUM(K8+K30+K61+K75+K80+K98+K109+K117+K128)</f>
        <v>3517</v>
      </c>
      <c r="L133" s="2158">
        <f>SUM(L8+L30+L61+L75+L80+L98+L109+L117+L128)</f>
        <v>2894</v>
      </c>
      <c r="M133" s="2157">
        <f>SUM(M8+M30+M61+M75+M80+M98+M109+M117+M128)</f>
        <v>6411</v>
      </c>
    </row>
    <row r="134" spans="1:13" s="2006" customFormat="1" ht="10.5" customHeight="1">
      <c r="C134" s="2008"/>
      <c r="E134" s="2006" t="s">
        <v>1152</v>
      </c>
      <c r="G134" s="2009"/>
      <c r="H134" s="2009"/>
      <c r="I134" s="2009"/>
      <c r="J134" s="2009"/>
      <c r="K134" s="2009"/>
      <c r="L134" s="2009"/>
      <c r="M134" s="2009"/>
    </row>
    <row r="135" spans="1:13" ht="9" customHeight="1"/>
    <row r="136" spans="1:13" ht="9" customHeight="1"/>
    <row r="137" spans="1:13" ht="9" customHeight="1"/>
    <row r="138" spans="1:13" ht="9" customHeight="1"/>
    <row r="139" spans="1:13" ht="9" customHeight="1"/>
    <row r="140" spans="1:13" ht="9" customHeight="1"/>
    <row r="141" spans="1:13" ht="9" customHeight="1"/>
    <row r="142" spans="1:13" ht="9" customHeight="1"/>
    <row r="143" spans="1:13" ht="9" customHeight="1"/>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sheetData>
  <sheetProtection selectLockedCells="1" selectUnlockedCells="1"/>
  <mergeCells count="21">
    <mergeCell ref="E133:F133"/>
    <mergeCell ref="D75:D79"/>
    <mergeCell ref="D98:D108"/>
    <mergeCell ref="D109:D116"/>
    <mergeCell ref="D128:D132"/>
    <mergeCell ref="D80:D94"/>
    <mergeCell ref="D117:D127"/>
    <mergeCell ref="D8:D29"/>
    <mergeCell ref="D30:D60"/>
    <mergeCell ref="D61:D69"/>
    <mergeCell ref="D72:D74"/>
    <mergeCell ref="G72:M72"/>
    <mergeCell ref="G73:I73"/>
    <mergeCell ref="K73:M73"/>
    <mergeCell ref="D2:M2"/>
    <mergeCell ref="Q2:AE2"/>
    <mergeCell ref="D3:M3"/>
    <mergeCell ref="D5:D7"/>
    <mergeCell ref="G5:M5"/>
    <mergeCell ref="G6:I6"/>
    <mergeCell ref="K6:M6"/>
  </mergeCells>
  <pageMargins left="0.7" right="0.7" top="0.75" bottom="0.75" header="0.51180555555555551" footer="0.51180555555555551"/>
  <pageSetup paperSize="9" scale="79" firstPageNumber="0" orientation="portrait" r:id="rId1"/>
  <headerFooter alignWithMargins="0"/>
  <rowBreaks count="1" manualBreakCount="1">
    <brk id="70" max="16383" man="1"/>
  </rowBreaks>
  <colBreaks count="1" manualBreakCount="1">
    <brk id="13"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67897-069E-43BB-96BC-FFFB642D814B}">
  <dimension ref="A1:AE408"/>
  <sheetViews>
    <sheetView view="pageBreakPreview" topLeftCell="D1" zoomScaleNormal="115" zoomScaleSheetLayoutView="100" workbookViewId="0">
      <selection activeCell="P25" sqref="P25"/>
    </sheetView>
  </sheetViews>
  <sheetFormatPr baseColWidth="10" defaultRowHeight="12.75"/>
  <cols>
    <col min="1" max="1" width="2.28515625" style="91" hidden="1" customWidth="1"/>
    <col min="2" max="2" width="2.5703125" style="98" hidden="1" customWidth="1"/>
    <col min="3" max="3" width="3.28515625" style="365" hidden="1" customWidth="1"/>
    <col min="4" max="4" width="7.42578125" style="62" customWidth="1"/>
    <col min="5" max="5" width="57.7109375" style="62" customWidth="1"/>
    <col min="6" max="6" width="9.7109375" style="62" customWidth="1"/>
    <col min="7" max="7" width="3.7109375" style="62" customWidth="1"/>
    <col min="8" max="10" width="8.7109375" style="62" customWidth="1"/>
    <col min="11" max="12" width="11.42578125" style="62"/>
    <col min="13" max="13" width="4.7109375" style="62" customWidth="1"/>
    <col min="14" max="14" width="5" style="62" customWidth="1"/>
    <col min="15" max="15" width="2.28515625" style="62" customWidth="1"/>
    <col min="16" max="16" width="26" style="62" customWidth="1"/>
    <col min="17" max="17" width="8"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5" width="6.7109375" style="62" customWidth="1"/>
    <col min="26" max="26" width="1" style="62" customWidth="1"/>
    <col min="27" max="27" width="6.7109375" style="62" customWidth="1"/>
    <col min="28" max="28" width="1" style="62" customWidth="1"/>
    <col min="29" max="30" width="6.7109375" style="62" customWidth="1"/>
    <col min="31" max="16384" width="11.42578125" style="62"/>
  </cols>
  <sheetData>
    <row r="1" spans="1:31" ht="13.5" customHeight="1">
      <c r="F1" s="82"/>
      <c r="G1" s="82"/>
      <c r="H1" s="82"/>
      <c r="I1" s="82"/>
      <c r="K1" s="82"/>
      <c r="L1" s="82"/>
    </row>
    <row r="2" spans="1:31" ht="3.75" customHeight="1">
      <c r="F2" s="82"/>
      <c r="G2" s="82"/>
      <c r="H2" s="82"/>
      <c r="I2" s="82"/>
      <c r="J2" s="82"/>
      <c r="K2" s="82"/>
      <c r="L2" s="82"/>
    </row>
    <row r="3" spans="1:31" ht="12.75" customHeight="1">
      <c r="D3" s="1552" t="s">
        <v>578</v>
      </c>
      <c r="E3" s="1552"/>
      <c r="F3" s="1552"/>
      <c r="G3" s="1552"/>
      <c r="H3" s="1552"/>
      <c r="I3" s="1552"/>
      <c r="J3" s="1552"/>
      <c r="K3" s="82"/>
      <c r="N3" s="1552"/>
      <c r="O3" s="1552"/>
      <c r="P3" s="1552"/>
      <c r="Q3" s="1552"/>
      <c r="R3" s="1552"/>
      <c r="S3" s="1552"/>
      <c r="T3" s="1552"/>
      <c r="U3" s="1552"/>
      <c r="V3" s="1552"/>
      <c r="W3" s="1552"/>
      <c r="X3" s="1552"/>
      <c r="Y3" s="1552"/>
      <c r="Z3" s="1552"/>
      <c r="AA3" s="1552"/>
      <c r="AB3" s="1552"/>
    </row>
    <row r="4" spans="1:31" ht="12.75" customHeight="1">
      <c r="B4" s="315"/>
      <c r="C4" s="532"/>
      <c r="D4" s="1552" t="s">
        <v>55</v>
      </c>
      <c r="E4" s="1552"/>
      <c r="F4" s="1552"/>
      <c r="G4" s="1552"/>
      <c r="H4" s="1552"/>
      <c r="I4" s="1552"/>
      <c r="J4" s="1552"/>
      <c r="K4" s="82"/>
      <c r="L4" s="107"/>
      <c r="M4" s="107"/>
      <c r="N4" s="106"/>
      <c r="AD4" s="105"/>
      <c r="AE4" s="105"/>
    </row>
    <row r="5" spans="1:31" ht="3" customHeight="1">
      <c r="E5" s="163"/>
      <c r="F5" s="163"/>
      <c r="G5" s="163"/>
      <c r="H5" s="854"/>
      <c r="I5" s="853"/>
      <c r="J5" s="426"/>
      <c r="K5" s="82"/>
      <c r="N5" s="98"/>
    </row>
    <row r="6" spans="1:31" ht="12.75" customHeight="1">
      <c r="D6" s="1597" t="s">
        <v>32</v>
      </c>
      <c r="E6" s="310"/>
      <c r="F6" s="1794" t="s">
        <v>577</v>
      </c>
      <c r="G6" s="852"/>
      <c r="H6" s="851"/>
      <c r="I6" s="851"/>
      <c r="J6" s="425"/>
      <c r="K6" s="82"/>
      <c r="N6" s="98"/>
    </row>
    <row r="7" spans="1:31" ht="12.75" customHeight="1">
      <c r="A7" s="91" t="s">
        <v>33</v>
      </c>
      <c r="B7" s="91" t="s">
        <v>1</v>
      </c>
      <c r="C7" s="365" t="s">
        <v>34</v>
      </c>
      <c r="D7" s="1598"/>
      <c r="E7" s="171" t="s">
        <v>121</v>
      </c>
      <c r="F7" s="1795"/>
      <c r="G7" s="304"/>
      <c r="H7" s="1600" t="s">
        <v>573</v>
      </c>
      <c r="I7" s="1600"/>
      <c r="J7" s="1601"/>
      <c r="K7" s="82"/>
      <c r="L7" s="91"/>
    </row>
    <row r="8" spans="1:31">
      <c r="D8" s="1599"/>
      <c r="E8" s="163"/>
      <c r="F8" s="881"/>
      <c r="G8" s="881"/>
      <c r="H8" s="850" t="s">
        <v>29</v>
      </c>
      <c r="I8" s="850" t="s">
        <v>30</v>
      </c>
      <c r="J8" s="849" t="s">
        <v>6</v>
      </c>
      <c r="K8" s="82"/>
    </row>
    <row r="9" spans="1:31">
      <c r="D9" s="1553">
        <v>1401</v>
      </c>
      <c r="E9" s="391" t="s">
        <v>12</v>
      </c>
      <c r="F9" s="458">
        <f>SUM(F10:F15)</f>
        <v>1</v>
      </c>
      <c r="G9" s="458"/>
      <c r="H9" s="458">
        <f>SUM(H10:H15)</f>
        <v>90</v>
      </c>
      <c r="I9" s="458">
        <f>SUM(I10:I15)</f>
        <v>70</v>
      </c>
      <c r="J9" s="848">
        <f t="shared" ref="J9:J49" si="0">SUM(H9:I9)</f>
        <v>160</v>
      </c>
      <c r="K9" s="82"/>
    </row>
    <row r="10" spans="1:31" ht="12" customHeight="1">
      <c r="A10" s="91">
        <v>1</v>
      </c>
      <c r="B10" s="91">
        <v>1</v>
      </c>
      <c r="C10" s="365">
        <v>11</v>
      </c>
      <c r="D10" s="1554"/>
      <c r="E10" s="388" t="s">
        <v>13</v>
      </c>
      <c r="F10" s="847">
        <v>1</v>
      </c>
      <c r="G10" s="847"/>
      <c r="H10" s="339">
        <v>90</v>
      </c>
      <c r="I10" s="847">
        <v>70</v>
      </c>
      <c r="J10" s="840">
        <f t="shared" si="0"/>
        <v>160</v>
      </c>
      <c r="K10" s="82"/>
      <c r="L10" s="82"/>
    </row>
    <row r="11" spans="1:31" ht="12" customHeight="1">
      <c r="A11" s="91">
        <v>1</v>
      </c>
      <c r="B11" s="91">
        <v>1</v>
      </c>
      <c r="C11" s="365">
        <v>5</v>
      </c>
      <c r="D11" s="1554"/>
      <c r="E11" s="370" t="s">
        <v>14</v>
      </c>
      <c r="F11" s="432">
        <v>0</v>
      </c>
      <c r="G11" s="432"/>
      <c r="H11" s="328">
        <v>0</v>
      </c>
      <c r="I11" s="432">
        <v>0</v>
      </c>
      <c r="J11" s="832">
        <f t="shared" si="0"/>
        <v>0</v>
      </c>
      <c r="K11" s="82"/>
      <c r="L11" s="82"/>
    </row>
    <row r="12" spans="1:31" ht="12" customHeight="1">
      <c r="A12" s="91">
        <v>1</v>
      </c>
      <c r="B12" s="91">
        <v>1</v>
      </c>
      <c r="C12" s="365">
        <v>12</v>
      </c>
      <c r="D12" s="1554"/>
      <c r="E12" s="370" t="s">
        <v>15</v>
      </c>
      <c r="F12" s="328">
        <v>0</v>
      </c>
      <c r="G12" s="328"/>
      <c r="H12" s="328">
        <v>0</v>
      </c>
      <c r="I12" s="432">
        <v>0</v>
      </c>
      <c r="J12" s="828">
        <f t="shared" si="0"/>
        <v>0</v>
      </c>
      <c r="K12" s="82"/>
      <c r="L12" s="82"/>
    </row>
    <row r="13" spans="1:31" ht="12" customHeight="1">
      <c r="A13" s="91">
        <v>1</v>
      </c>
      <c r="B13" s="91">
        <v>1</v>
      </c>
      <c r="C13" s="365">
        <v>2</v>
      </c>
      <c r="D13" s="1554"/>
      <c r="E13" s="370" t="s">
        <v>36</v>
      </c>
      <c r="F13" s="328">
        <v>0</v>
      </c>
      <c r="G13" s="328"/>
      <c r="H13" s="328">
        <v>0</v>
      </c>
      <c r="I13" s="432">
        <v>0</v>
      </c>
      <c r="J13" s="828">
        <f t="shared" si="0"/>
        <v>0</v>
      </c>
      <c r="K13" s="82"/>
      <c r="L13" s="82"/>
    </row>
    <row r="14" spans="1:31" ht="12" customHeight="1">
      <c r="A14" s="91">
        <v>1</v>
      </c>
      <c r="B14" s="91">
        <v>1</v>
      </c>
      <c r="C14" s="365">
        <v>4</v>
      </c>
      <c r="D14" s="1554"/>
      <c r="E14" s="370" t="s">
        <v>37</v>
      </c>
      <c r="F14" s="328">
        <v>0</v>
      </c>
      <c r="G14" s="328"/>
      <c r="H14" s="328">
        <v>0</v>
      </c>
      <c r="I14" s="432">
        <v>0</v>
      </c>
      <c r="J14" s="828">
        <f t="shared" si="0"/>
        <v>0</v>
      </c>
      <c r="K14" s="82"/>
      <c r="L14" s="82"/>
    </row>
    <row r="15" spans="1:31" ht="12" customHeight="1">
      <c r="A15" s="91">
        <v>1</v>
      </c>
      <c r="B15" s="91">
        <v>1</v>
      </c>
      <c r="C15" s="365">
        <v>1</v>
      </c>
      <c r="D15" s="1567"/>
      <c r="E15" s="370" t="s">
        <v>72</v>
      </c>
      <c r="F15" s="328">
        <v>0</v>
      </c>
      <c r="G15" s="328"/>
      <c r="H15" s="328">
        <v>0</v>
      </c>
      <c r="I15" s="432">
        <v>0</v>
      </c>
      <c r="J15" s="828">
        <f t="shared" si="0"/>
        <v>0</v>
      </c>
      <c r="K15" s="82"/>
      <c r="L15" s="82"/>
    </row>
    <row r="16" spans="1:31">
      <c r="B16" s="91"/>
      <c r="D16" s="1554">
        <v>1402</v>
      </c>
      <c r="E16" s="139" t="s">
        <v>16</v>
      </c>
      <c r="F16" s="355">
        <f>SUM(F17:F24)</f>
        <v>3</v>
      </c>
      <c r="G16" s="355"/>
      <c r="H16" s="355">
        <f>SUM(H17:H24)</f>
        <v>1550</v>
      </c>
      <c r="I16" s="355">
        <f>SUM(I17:I24)</f>
        <v>1310</v>
      </c>
      <c r="J16" s="834">
        <f t="shared" si="0"/>
        <v>2860</v>
      </c>
      <c r="K16" s="82"/>
      <c r="L16" s="82"/>
    </row>
    <row r="17" spans="1:12" ht="12" customHeight="1">
      <c r="A17" s="91">
        <v>2</v>
      </c>
      <c r="B17" s="91">
        <v>4</v>
      </c>
      <c r="C17" s="365">
        <v>11</v>
      </c>
      <c r="D17" s="1554"/>
      <c r="E17" s="370" t="s">
        <v>96</v>
      </c>
      <c r="F17" s="328">
        <v>1</v>
      </c>
      <c r="G17" s="328"/>
      <c r="H17" s="328">
        <v>600</v>
      </c>
      <c r="I17" s="432">
        <v>500</v>
      </c>
      <c r="J17" s="832">
        <f t="shared" si="0"/>
        <v>1100</v>
      </c>
      <c r="K17" s="82"/>
      <c r="L17" s="82"/>
    </row>
    <row r="18" spans="1:12" ht="12" customHeight="1">
      <c r="A18" s="91">
        <v>2</v>
      </c>
      <c r="B18" s="91">
        <v>4</v>
      </c>
      <c r="C18" s="365">
        <v>10</v>
      </c>
      <c r="D18" s="1554"/>
      <c r="E18" s="370" t="s">
        <v>116</v>
      </c>
      <c r="F18" s="328">
        <v>0</v>
      </c>
      <c r="G18" s="328"/>
      <c r="H18" s="328">
        <v>0</v>
      </c>
      <c r="I18" s="432">
        <v>0</v>
      </c>
      <c r="J18" s="832">
        <f t="shared" si="0"/>
        <v>0</v>
      </c>
      <c r="K18" s="82"/>
      <c r="L18" s="82"/>
    </row>
    <row r="19" spans="1:12" ht="12" customHeight="1">
      <c r="A19" s="91">
        <v>2</v>
      </c>
      <c r="B19" s="91">
        <v>4</v>
      </c>
      <c r="C19" s="365">
        <v>10</v>
      </c>
      <c r="D19" s="1554"/>
      <c r="E19" s="370" t="s">
        <v>70</v>
      </c>
      <c r="F19" s="328">
        <v>0</v>
      </c>
      <c r="G19" s="328"/>
      <c r="H19" s="328">
        <v>0</v>
      </c>
      <c r="I19" s="432">
        <v>0</v>
      </c>
      <c r="J19" s="832">
        <f t="shared" si="0"/>
        <v>0</v>
      </c>
      <c r="K19" s="82"/>
      <c r="L19" s="82"/>
    </row>
    <row r="20" spans="1:12" ht="12" customHeight="1">
      <c r="A20" s="91">
        <v>2</v>
      </c>
      <c r="B20" s="91">
        <v>4</v>
      </c>
      <c r="C20" s="365">
        <v>3</v>
      </c>
      <c r="D20" s="1554"/>
      <c r="E20" s="370" t="s">
        <v>129</v>
      </c>
      <c r="F20" s="328">
        <v>1</v>
      </c>
      <c r="G20" s="328"/>
      <c r="H20" s="328">
        <v>500</v>
      </c>
      <c r="I20" s="432">
        <v>450</v>
      </c>
      <c r="J20" s="832">
        <f t="shared" si="0"/>
        <v>950</v>
      </c>
      <c r="K20" s="82"/>
      <c r="L20" s="82"/>
    </row>
    <row r="21" spans="1:12" ht="12" customHeight="1">
      <c r="A21" s="91">
        <v>2</v>
      </c>
      <c r="B21" s="91">
        <v>4</v>
      </c>
      <c r="C21" s="365">
        <v>7</v>
      </c>
      <c r="D21" s="1554"/>
      <c r="E21" s="370" t="s">
        <v>128</v>
      </c>
      <c r="F21" s="328">
        <v>1</v>
      </c>
      <c r="G21" s="328"/>
      <c r="H21" s="363">
        <v>450</v>
      </c>
      <c r="I21" s="363">
        <v>360</v>
      </c>
      <c r="J21" s="832">
        <f t="shared" si="0"/>
        <v>810</v>
      </c>
      <c r="K21" s="82"/>
      <c r="L21" s="82"/>
    </row>
    <row r="22" spans="1:12" ht="12" customHeight="1">
      <c r="A22" s="91">
        <v>2</v>
      </c>
      <c r="B22" s="91">
        <v>4</v>
      </c>
      <c r="C22" s="365">
        <v>1</v>
      </c>
      <c r="D22" s="1554"/>
      <c r="E22" s="370" t="s">
        <v>65</v>
      </c>
      <c r="F22" s="328">
        <v>0</v>
      </c>
      <c r="G22" s="328"/>
      <c r="H22" s="328">
        <v>0</v>
      </c>
      <c r="I22" s="432">
        <v>0</v>
      </c>
      <c r="J22" s="832">
        <f t="shared" si="0"/>
        <v>0</v>
      </c>
      <c r="K22" s="82"/>
      <c r="L22" s="82"/>
    </row>
    <row r="23" spans="1:12" ht="12" customHeight="1">
      <c r="A23" s="91">
        <v>2</v>
      </c>
      <c r="B23" s="91">
        <v>4</v>
      </c>
      <c r="C23" s="365">
        <v>9</v>
      </c>
      <c r="D23" s="1554"/>
      <c r="E23" s="370" t="s">
        <v>127</v>
      </c>
      <c r="F23" s="328">
        <v>0</v>
      </c>
      <c r="G23" s="328"/>
      <c r="H23" s="328">
        <v>0</v>
      </c>
      <c r="I23" s="432">
        <v>0</v>
      </c>
      <c r="J23" s="832">
        <f t="shared" si="0"/>
        <v>0</v>
      </c>
      <c r="K23" s="82"/>
      <c r="L23" s="82"/>
    </row>
    <row r="24" spans="1:12" ht="12" customHeight="1">
      <c r="A24" s="91">
        <v>2</v>
      </c>
      <c r="B24" s="91">
        <v>4</v>
      </c>
      <c r="C24" s="365">
        <v>11</v>
      </c>
      <c r="D24" s="1554"/>
      <c r="E24" s="370" t="s">
        <v>38</v>
      </c>
      <c r="F24" s="328">
        <v>0</v>
      </c>
      <c r="G24" s="328"/>
      <c r="H24" s="328">
        <v>0</v>
      </c>
      <c r="I24" s="432">
        <v>0</v>
      </c>
      <c r="J24" s="828">
        <f t="shared" si="0"/>
        <v>0</v>
      </c>
      <c r="K24" s="82"/>
      <c r="L24" s="82"/>
    </row>
    <row r="25" spans="1:12">
      <c r="B25" s="91"/>
      <c r="D25" s="1555">
        <v>1403</v>
      </c>
      <c r="E25" s="139" t="s">
        <v>17</v>
      </c>
      <c r="F25" s="355">
        <f>SUM(F26:F28)</f>
        <v>2</v>
      </c>
      <c r="G25" s="355"/>
      <c r="H25" s="355">
        <f>SUM(H26:H28)</f>
        <v>530</v>
      </c>
      <c r="I25" s="355">
        <f>SUM(I26:I28)</f>
        <v>550</v>
      </c>
      <c r="J25" s="834">
        <f t="shared" si="0"/>
        <v>1080</v>
      </c>
      <c r="K25" s="82"/>
      <c r="L25" s="82"/>
    </row>
    <row r="26" spans="1:12" ht="12" customHeight="1">
      <c r="A26" s="91">
        <v>3</v>
      </c>
      <c r="B26" s="91">
        <v>5</v>
      </c>
      <c r="C26" s="365">
        <v>11</v>
      </c>
      <c r="D26" s="1556"/>
      <c r="E26" s="370" t="s">
        <v>39</v>
      </c>
      <c r="F26" s="328">
        <v>1</v>
      </c>
      <c r="G26" s="328"/>
      <c r="H26" s="328">
        <v>180</v>
      </c>
      <c r="I26" s="432">
        <v>150</v>
      </c>
      <c r="J26" s="828">
        <f t="shared" si="0"/>
        <v>330</v>
      </c>
      <c r="K26" s="82"/>
      <c r="L26" s="82"/>
    </row>
    <row r="27" spans="1:12" ht="12" customHeight="1">
      <c r="A27" s="91">
        <v>3</v>
      </c>
      <c r="B27" s="91">
        <v>5</v>
      </c>
      <c r="C27" s="365">
        <v>8</v>
      </c>
      <c r="D27" s="1556"/>
      <c r="E27" s="370" t="s">
        <v>18</v>
      </c>
      <c r="F27" s="328">
        <v>1</v>
      </c>
      <c r="G27" s="328"/>
      <c r="H27" s="328">
        <v>350</v>
      </c>
      <c r="I27" s="432">
        <v>400</v>
      </c>
      <c r="J27" s="828">
        <f t="shared" si="0"/>
        <v>750</v>
      </c>
      <c r="K27" s="82"/>
      <c r="L27" s="82"/>
    </row>
    <row r="28" spans="1:12" ht="12" customHeight="1">
      <c r="A28" s="91">
        <v>3</v>
      </c>
      <c r="B28" s="91">
        <v>5</v>
      </c>
      <c r="C28" s="365">
        <v>10</v>
      </c>
      <c r="D28" s="1556"/>
      <c r="E28" s="846" t="s">
        <v>19</v>
      </c>
      <c r="F28" s="328">
        <v>0</v>
      </c>
      <c r="G28" s="328"/>
      <c r="H28" s="328">
        <v>0</v>
      </c>
      <c r="I28" s="432">
        <v>0</v>
      </c>
      <c r="J28" s="828">
        <f t="shared" si="0"/>
        <v>0</v>
      </c>
      <c r="K28" s="82"/>
      <c r="L28" s="82"/>
    </row>
    <row r="29" spans="1:12">
      <c r="B29" s="91"/>
      <c r="D29" s="1568">
        <v>1404</v>
      </c>
      <c r="E29" s="139" t="s">
        <v>40</v>
      </c>
      <c r="F29" s="355">
        <f>SUM(F30:F31)</f>
        <v>2</v>
      </c>
      <c r="G29" s="355"/>
      <c r="H29" s="355">
        <f>SUM(H30:H31)</f>
        <v>200</v>
      </c>
      <c r="I29" s="355">
        <f>SUM(I30:I31)</f>
        <v>220</v>
      </c>
      <c r="J29" s="845">
        <f t="shared" si="0"/>
        <v>420</v>
      </c>
      <c r="K29" s="82"/>
      <c r="L29" s="82"/>
    </row>
    <row r="30" spans="1:12" ht="12" customHeight="1">
      <c r="A30" s="91">
        <v>4</v>
      </c>
      <c r="B30" s="91">
        <v>6</v>
      </c>
      <c r="C30" s="365">
        <v>11</v>
      </c>
      <c r="D30" s="1568"/>
      <c r="E30" s="370" t="s">
        <v>115</v>
      </c>
      <c r="F30" s="328">
        <v>1</v>
      </c>
      <c r="G30" s="328"/>
      <c r="H30" s="328">
        <v>120</v>
      </c>
      <c r="I30" s="432">
        <v>100</v>
      </c>
      <c r="J30" s="832">
        <f t="shared" si="0"/>
        <v>220</v>
      </c>
      <c r="K30" s="82"/>
      <c r="L30" s="82"/>
    </row>
    <row r="31" spans="1:12" ht="12" customHeight="1">
      <c r="A31" s="91">
        <v>4</v>
      </c>
      <c r="B31" s="91">
        <v>6</v>
      </c>
      <c r="C31" s="365">
        <v>11</v>
      </c>
      <c r="D31" s="1568"/>
      <c r="E31" s="370" t="s">
        <v>20</v>
      </c>
      <c r="F31" s="328">
        <v>1</v>
      </c>
      <c r="G31" s="328"/>
      <c r="H31" s="328">
        <v>80</v>
      </c>
      <c r="I31" s="432">
        <v>120</v>
      </c>
      <c r="J31" s="832">
        <f t="shared" si="0"/>
        <v>200</v>
      </c>
      <c r="K31" s="82"/>
      <c r="L31" s="82"/>
    </row>
    <row r="32" spans="1:12">
      <c r="B32" s="91"/>
      <c r="D32" s="1581">
        <v>1405</v>
      </c>
      <c r="E32" s="391" t="s">
        <v>21</v>
      </c>
      <c r="F32" s="461">
        <f>SUM(F33:F36)</f>
        <v>2</v>
      </c>
      <c r="G32" s="461"/>
      <c r="H32" s="843">
        <f>SUM(H33:H36)</f>
        <v>890</v>
      </c>
      <c r="I32" s="843">
        <f>SUM(I33:I36)</f>
        <v>810</v>
      </c>
      <c r="J32" s="842">
        <f t="shared" si="0"/>
        <v>1700</v>
      </c>
      <c r="K32" s="82"/>
      <c r="L32" s="82"/>
    </row>
    <row r="33" spans="1:10" ht="12" customHeight="1">
      <c r="A33" s="91">
        <v>5</v>
      </c>
      <c r="B33" s="91">
        <v>4</v>
      </c>
      <c r="C33" s="365">
        <v>8</v>
      </c>
      <c r="D33" s="1578"/>
      <c r="E33" s="388" t="s">
        <v>24</v>
      </c>
      <c r="F33" s="841">
        <v>1</v>
      </c>
      <c r="G33" s="841"/>
      <c r="H33" s="841">
        <v>290</v>
      </c>
      <c r="I33" s="841">
        <v>310</v>
      </c>
      <c r="J33" s="840">
        <f t="shared" si="0"/>
        <v>600</v>
      </c>
    </row>
    <row r="34" spans="1:10" ht="12" customHeight="1">
      <c r="A34" s="91">
        <v>5</v>
      </c>
      <c r="B34" s="91">
        <v>5</v>
      </c>
      <c r="C34" s="365">
        <v>11</v>
      </c>
      <c r="D34" s="1578"/>
      <c r="E34" s="370" t="s">
        <v>22</v>
      </c>
      <c r="F34" s="829">
        <v>1</v>
      </c>
      <c r="G34" s="829"/>
      <c r="H34" s="829">
        <v>600</v>
      </c>
      <c r="I34" s="829">
        <v>500</v>
      </c>
      <c r="J34" s="832">
        <f t="shared" si="0"/>
        <v>1100</v>
      </c>
    </row>
    <row r="35" spans="1:10" ht="12" customHeight="1">
      <c r="A35" s="91">
        <v>5</v>
      </c>
      <c r="B35" s="91">
        <v>4</v>
      </c>
      <c r="C35" s="365">
        <v>8</v>
      </c>
      <c r="D35" s="1578"/>
      <c r="E35" s="332" t="s">
        <v>114</v>
      </c>
      <c r="F35" s="432">
        <v>0</v>
      </c>
      <c r="G35" s="432"/>
      <c r="H35" s="432">
        <v>0</v>
      </c>
      <c r="I35" s="432">
        <v>0</v>
      </c>
      <c r="J35" s="832">
        <f t="shared" si="0"/>
        <v>0</v>
      </c>
    </row>
    <row r="36" spans="1:10" ht="12" customHeight="1">
      <c r="B36" s="91"/>
      <c r="D36" s="1586"/>
      <c r="E36" s="330" t="s">
        <v>58</v>
      </c>
      <c r="F36" s="838">
        <v>0</v>
      </c>
      <c r="G36" s="838"/>
      <c r="H36" s="838">
        <v>0</v>
      </c>
      <c r="I36" s="838">
        <v>0</v>
      </c>
      <c r="J36" s="837">
        <f t="shared" si="0"/>
        <v>0</v>
      </c>
    </row>
    <row r="37" spans="1:10">
      <c r="B37" s="91"/>
      <c r="D37" s="1569">
        <v>1406</v>
      </c>
      <c r="E37" s="450" t="s">
        <v>25</v>
      </c>
      <c r="F37" s="836">
        <f>SUM(F38:F41)</f>
        <v>2</v>
      </c>
      <c r="G37" s="836"/>
      <c r="H37" s="836">
        <f>SUM(H38:H41)</f>
        <v>300</v>
      </c>
      <c r="I37" s="836">
        <f>SUM(I38:I41)</f>
        <v>330</v>
      </c>
      <c r="J37" s="457">
        <f t="shared" si="0"/>
        <v>630</v>
      </c>
    </row>
    <row r="38" spans="1:10" ht="12" customHeight="1">
      <c r="A38" s="91">
        <v>6</v>
      </c>
      <c r="B38" s="91">
        <v>2</v>
      </c>
      <c r="C38" s="365">
        <v>11</v>
      </c>
      <c r="D38" s="1569"/>
      <c r="E38" s="370" t="s">
        <v>135</v>
      </c>
      <c r="F38" s="829">
        <v>1</v>
      </c>
      <c r="G38" s="829"/>
      <c r="H38" s="829">
        <v>200</v>
      </c>
      <c r="I38" s="829">
        <v>250</v>
      </c>
      <c r="J38" s="832">
        <f t="shared" si="0"/>
        <v>450</v>
      </c>
    </row>
    <row r="39" spans="1:10" ht="12" customHeight="1">
      <c r="A39" s="91">
        <v>6</v>
      </c>
      <c r="B39" s="91">
        <v>2</v>
      </c>
      <c r="C39" s="365">
        <v>10</v>
      </c>
      <c r="D39" s="1569"/>
      <c r="E39" s="370" t="s">
        <v>26</v>
      </c>
      <c r="F39" s="829">
        <v>1</v>
      </c>
      <c r="G39" s="829"/>
      <c r="H39" s="829">
        <v>100</v>
      </c>
      <c r="I39" s="829">
        <v>80</v>
      </c>
      <c r="J39" s="832">
        <f t="shared" si="0"/>
        <v>180</v>
      </c>
    </row>
    <row r="40" spans="1:10" ht="12" customHeight="1">
      <c r="A40" s="91">
        <v>6</v>
      </c>
      <c r="B40" s="91">
        <v>2</v>
      </c>
      <c r="C40" s="365">
        <v>10</v>
      </c>
      <c r="D40" s="1569"/>
      <c r="E40" s="370" t="s">
        <v>42</v>
      </c>
      <c r="F40" s="829">
        <v>0</v>
      </c>
      <c r="G40" s="829"/>
      <c r="H40" s="829">
        <v>0</v>
      </c>
      <c r="I40" s="829">
        <v>0</v>
      </c>
      <c r="J40" s="828">
        <f t="shared" si="0"/>
        <v>0</v>
      </c>
    </row>
    <row r="41" spans="1:10" ht="12" customHeight="1">
      <c r="A41" s="91">
        <v>6</v>
      </c>
      <c r="B41" s="91">
        <v>4</v>
      </c>
      <c r="C41" s="365">
        <v>11</v>
      </c>
      <c r="D41" s="1569"/>
      <c r="E41" s="370" t="s">
        <v>43</v>
      </c>
      <c r="F41" s="829">
        <v>0</v>
      </c>
      <c r="G41" s="829"/>
      <c r="H41" s="829">
        <v>0</v>
      </c>
      <c r="I41" s="829">
        <v>0</v>
      </c>
      <c r="J41" s="828">
        <f t="shared" si="0"/>
        <v>0</v>
      </c>
    </row>
    <row r="42" spans="1:10">
      <c r="B42" s="91"/>
      <c r="D42" s="1570">
        <v>1407</v>
      </c>
      <c r="E42" s="139" t="s">
        <v>27</v>
      </c>
      <c r="F42" s="835">
        <f>SUM(F43:F44)</f>
        <v>1</v>
      </c>
      <c r="G42" s="835"/>
      <c r="H42" s="835">
        <f>SUM(H43:H44)</f>
        <v>70</v>
      </c>
      <c r="I42" s="835">
        <f>SUM(I43:I44)</f>
        <v>40</v>
      </c>
      <c r="J42" s="834">
        <f t="shared" si="0"/>
        <v>110</v>
      </c>
    </row>
    <row r="43" spans="1:10" ht="12" customHeight="1">
      <c r="A43" s="91">
        <v>7</v>
      </c>
      <c r="B43" s="91">
        <v>3</v>
      </c>
      <c r="C43" s="365">
        <v>11</v>
      </c>
      <c r="D43" s="1573"/>
      <c r="E43" s="370" t="s">
        <v>572</v>
      </c>
      <c r="F43" s="829">
        <v>1</v>
      </c>
      <c r="G43" s="829"/>
      <c r="H43" s="829">
        <v>70</v>
      </c>
      <c r="I43" s="829">
        <v>40</v>
      </c>
      <c r="J43" s="828">
        <f t="shared" si="0"/>
        <v>110</v>
      </c>
    </row>
    <row r="44" spans="1:10" ht="12" customHeight="1">
      <c r="A44" s="91">
        <v>7</v>
      </c>
      <c r="B44" s="91">
        <v>6</v>
      </c>
      <c r="C44" s="365">
        <v>10</v>
      </c>
      <c r="D44" s="1571"/>
      <c r="E44" s="370" t="s">
        <v>61</v>
      </c>
      <c r="F44" s="829">
        <v>0</v>
      </c>
      <c r="G44" s="829"/>
      <c r="H44" s="829">
        <v>0</v>
      </c>
      <c r="I44" s="829">
        <v>0</v>
      </c>
      <c r="J44" s="828">
        <f t="shared" si="0"/>
        <v>0</v>
      </c>
    </row>
    <row r="45" spans="1:10">
      <c r="B45" s="91"/>
      <c r="D45" s="1553">
        <v>1408</v>
      </c>
      <c r="E45" s="139" t="s">
        <v>28</v>
      </c>
      <c r="F45" s="835">
        <f>SUM(F46:F49)</f>
        <v>1</v>
      </c>
      <c r="G45" s="835"/>
      <c r="H45" s="835">
        <f>SUM(H46:H49)</f>
        <v>300</v>
      </c>
      <c r="I45" s="835">
        <f>SUM(I46:I49)</f>
        <v>250</v>
      </c>
      <c r="J45" s="834">
        <f t="shared" si="0"/>
        <v>550</v>
      </c>
    </row>
    <row r="46" spans="1:10">
      <c r="B46" s="91"/>
      <c r="D46" s="1554"/>
      <c r="E46" s="370" t="s">
        <v>23</v>
      </c>
      <c r="F46" s="328">
        <v>1</v>
      </c>
      <c r="G46" s="328"/>
      <c r="H46" s="328">
        <v>300</v>
      </c>
      <c r="I46" s="432">
        <v>250</v>
      </c>
      <c r="J46" s="832">
        <f t="shared" si="0"/>
        <v>550</v>
      </c>
    </row>
    <row r="47" spans="1:10">
      <c r="B47" s="91"/>
      <c r="D47" s="1554"/>
      <c r="E47" s="377" t="s">
        <v>59</v>
      </c>
      <c r="F47" s="328">
        <v>0</v>
      </c>
      <c r="G47" s="328"/>
      <c r="H47" s="328">
        <v>0</v>
      </c>
      <c r="I47" s="432">
        <v>0</v>
      </c>
      <c r="J47" s="832">
        <f t="shared" si="0"/>
        <v>0</v>
      </c>
    </row>
    <row r="48" spans="1:10" ht="12" customHeight="1">
      <c r="A48" s="91">
        <v>8</v>
      </c>
      <c r="B48" s="91">
        <v>4</v>
      </c>
      <c r="C48" s="365">
        <v>11</v>
      </c>
      <c r="D48" s="1554"/>
      <c r="E48" s="377" t="s">
        <v>571</v>
      </c>
      <c r="F48" s="328">
        <v>0</v>
      </c>
      <c r="G48" s="328"/>
      <c r="H48" s="328">
        <v>0</v>
      </c>
      <c r="I48" s="432">
        <v>0</v>
      </c>
      <c r="J48" s="828">
        <f t="shared" si="0"/>
        <v>0</v>
      </c>
    </row>
    <row r="49" spans="1:10" ht="12" customHeight="1">
      <c r="A49" s="91">
        <v>8</v>
      </c>
      <c r="B49" s="91">
        <v>4</v>
      </c>
      <c r="C49" s="365">
        <v>11</v>
      </c>
      <c r="D49" s="1554"/>
      <c r="E49" s="377" t="s">
        <v>125</v>
      </c>
      <c r="F49" s="328">
        <v>0</v>
      </c>
      <c r="G49" s="328"/>
      <c r="H49" s="328">
        <v>0</v>
      </c>
      <c r="I49" s="432">
        <v>0</v>
      </c>
      <c r="J49" s="832">
        <f t="shared" si="0"/>
        <v>0</v>
      </c>
    </row>
    <row r="50" spans="1:10" ht="12.75" customHeight="1">
      <c r="B50" s="91"/>
      <c r="D50" s="1555">
        <v>1624</v>
      </c>
      <c r="E50" s="864" t="s">
        <v>56</v>
      </c>
      <c r="F50" s="843">
        <f>SUM(F51:F52)</f>
        <v>2</v>
      </c>
      <c r="G50" s="843"/>
      <c r="H50" s="843">
        <f>SUM(H51:H52)</f>
        <v>400</v>
      </c>
      <c r="I50" s="843">
        <f>SUM(I51:I52)</f>
        <v>410</v>
      </c>
      <c r="J50" s="842">
        <f>SUM(J51:J52)</f>
        <v>810</v>
      </c>
    </row>
    <row r="51" spans="1:10" ht="12" customHeight="1">
      <c r="B51" s="91"/>
      <c r="D51" s="1556"/>
      <c r="E51" s="341" t="s">
        <v>41</v>
      </c>
      <c r="F51" s="841">
        <v>1</v>
      </c>
      <c r="G51" s="841"/>
      <c r="H51" s="841">
        <v>200</v>
      </c>
      <c r="I51" s="841">
        <v>210</v>
      </c>
      <c r="J51" s="880">
        <f>SUM(H51:I51)</f>
        <v>410</v>
      </c>
    </row>
    <row r="52" spans="1:10" ht="12" customHeight="1">
      <c r="A52" s="91">
        <v>9</v>
      </c>
      <c r="B52" s="91">
        <v>5</v>
      </c>
      <c r="C52" s="365">
        <v>10</v>
      </c>
      <c r="D52" s="1557"/>
      <c r="E52" s="846" t="s">
        <v>62</v>
      </c>
      <c r="F52" s="327">
        <v>1</v>
      </c>
      <c r="G52" s="327"/>
      <c r="H52" s="327">
        <v>200</v>
      </c>
      <c r="I52" s="879">
        <v>200</v>
      </c>
      <c r="J52" s="878">
        <f>SUM(H52:I52)</f>
        <v>400</v>
      </c>
    </row>
    <row r="53" spans="1:10" ht="13.5" customHeight="1">
      <c r="E53" s="636" t="s">
        <v>6</v>
      </c>
      <c r="F53" s="877">
        <f>SUM(F9+F16+F25+F29+F32+F37+F42+F45+F50)</f>
        <v>16</v>
      </c>
      <c r="G53" s="877"/>
      <c r="H53" s="877">
        <f>SUM(H9+H16+H25+H29+H32+H37+H42+H45+H50)</f>
        <v>4330</v>
      </c>
      <c r="I53" s="877">
        <f>SUM(I9+I16+I25+I29+I32+I37+I42+I45+I50)</f>
        <v>3990</v>
      </c>
      <c r="J53" s="876">
        <f>SUM(J9+J16+J25+J29+J32+J37+J42+J45+J50)</f>
        <v>8320</v>
      </c>
    </row>
    <row r="54" spans="1:10" ht="10.5" customHeight="1">
      <c r="D54" s="507"/>
      <c r="E54" s="98" t="s">
        <v>570</v>
      </c>
    </row>
    <row r="55" spans="1:10" ht="9" customHeight="1">
      <c r="D55" s="507"/>
    </row>
    <row r="56" spans="1:10" ht="9" customHeight="1"/>
    <row r="57" spans="1:10" ht="9" customHeight="1">
      <c r="D57" s="507"/>
    </row>
    <row r="58" spans="1:10" ht="9" customHeight="1">
      <c r="D58" s="507"/>
    </row>
    <row r="59" spans="1:10" ht="9" customHeight="1"/>
    <row r="60" spans="1:10" ht="9" customHeight="1"/>
    <row r="61" spans="1:10" ht="9" customHeight="1"/>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9" ht="9" customHeight="1"/>
    <row r="130" spans="5:9" ht="9" customHeight="1"/>
    <row r="131" spans="5:9" ht="9" customHeight="1"/>
    <row r="132" spans="5:9" ht="9" customHeight="1"/>
    <row r="133" spans="5:9" ht="9" customHeight="1"/>
    <row r="134" spans="5:9" ht="9" customHeight="1"/>
    <row r="135" spans="5:9" ht="9" customHeight="1"/>
    <row r="136" spans="5:9" ht="9" customHeight="1"/>
    <row r="137" spans="5:9" ht="9" customHeight="1"/>
    <row r="138" spans="5:9" ht="9" customHeight="1"/>
    <row r="139" spans="5:9" ht="9" customHeight="1"/>
    <row r="140" spans="5:9" ht="9" customHeight="1"/>
    <row r="141" spans="5:9" ht="9" customHeight="1"/>
    <row r="142" spans="5:9" ht="9" customHeight="1"/>
    <row r="143" spans="5:9" ht="9" customHeight="1">
      <c r="E143" s="98"/>
      <c r="F143" s="823"/>
      <c r="G143" s="823"/>
      <c r="H143" s="824"/>
      <c r="I143" s="823"/>
    </row>
    <row r="144" spans="5:9"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mergeCells count="15">
    <mergeCell ref="N3:AB3"/>
    <mergeCell ref="D3:J3"/>
    <mergeCell ref="H7:J7"/>
    <mergeCell ref="D6:D8"/>
    <mergeCell ref="D4:J4"/>
    <mergeCell ref="D9:D15"/>
    <mergeCell ref="F6:F7"/>
    <mergeCell ref="D50:D52"/>
    <mergeCell ref="D42:D44"/>
    <mergeCell ref="D16:D24"/>
    <mergeCell ref="D25:D28"/>
    <mergeCell ref="D29:D31"/>
    <mergeCell ref="D37:D41"/>
    <mergeCell ref="D45:D49"/>
    <mergeCell ref="D32:D36"/>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E6CB0-E2EC-4F81-8FFF-F9F6AC9B9C27}">
  <dimension ref="A1:AF410"/>
  <sheetViews>
    <sheetView view="pageBreakPreview" topLeftCell="D1" zoomScaleNormal="115" zoomScaleSheetLayoutView="100" workbookViewId="0">
      <selection activeCell="D3" sqref="D3:K3"/>
    </sheetView>
  </sheetViews>
  <sheetFormatPr baseColWidth="10" defaultRowHeight="12.75"/>
  <cols>
    <col min="1" max="2" width="2.140625" style="91" hidden="1" customWidth="1"/>
    <col min="3" max="3" width="2.5703125" style="91" hidden="1" customWidth="1"/>
    <col min="4" max="4" width="7.140625" style="62" customWidth="1"/>
    <col min="5" max="5" width="61.5703125" style="62" customWidth="1"/>
    <col min="6" max="6" width="1" style="62" customWidth="1"/>
    <col min="7" max="7" width="9.7109375" style="62" customWidth="1"/>
    <col min="8" max="8" width="3.7109375" style="62" customWidth="1"/>
    <col min="9" max="11" width="8.7109375" style="62" customWidth="1"/>
    <col min="12" max="13" width="11.42578125" style="62"/>
    <col min="14" max="14" width="4.7109375" style="62" customWidth="1"/>
    <col min="15" max="15" width="5" style="62" customWidth="1"/>
    <col min="16" max="16" width="2.28515625" style="62" customWidth="1"/>
    <col min="17" max="17" width="26" style="62" customWidth="1"/>
    <col min="18" max="18" width="8"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6" width="6.7109375" style="62" customWidth="1"/>
    <col min="27" max="27" width="1" style="62" customWidth="1"/>
    <col min="28" max="28" width="6.7109375" style="62" customWidth="1"/>
    <col min="29" max="29" width="1" style="62" customWidth="1"/>
    <col min="30" max="31" width="6.7109375" style="62" customWidth="1"/>
    <col min="32" max="16384" width="11.42578125" style="62"/>
  </cols>
  <sheetData>
    <row r="1" spans="1:32" ht="13.5" customHeight="1">
      <c r="G1" s="82"/>
      <c r="H1" s="82"/>
      <c r="I1" s="82"/>
      <c r="J1" s="82"/>
      <c r="L1" s="82"/>
      <c r="M1" s="82"/>
    </row>
    <row r="2" spans="1:32" ht="3.75" customHeight="1">
      <c r="G2" s="82"/>
      <c r="H2" s="82"/>
      <c r="I2" s="82"/>
      <c r="J2" s="82"/>
      <c r="K2" s="82"/>
      <c r="L2" s="82"/>
      <c r="M2" s="82"/>
    </row>
    <row r="3" spans="1:32" ht="12.75" customHeight="1">
      <c r="D3" s="1552" t="s">
        <v>578</v>
      </c>
      <c r="E3" s="1552"/>
      <c r="F3" s="1552"/>
      <c r="G3" s="1552"/>
      <c r="H3" s="1552"/>
      <c r="I3" s="1552"/>
      <c r="J3" s="1552"/>
      <c r="K3" s="1552"/>
      <c r="L3" s="82"/>
      <c r="O3" s="1552"/>
      <c r="P3" s="1552"/>
      <c r="Q3" s="1552"/>
      <c r="R3" s="1552"/>
      <c r="S3" s="1552"/>
      <c r="T3" s="1552"/>
      <c r="U3" s="1552"/>
      <c r="V3" s="1552"/>
      <c r="W3" s="1552"/>
      <c r="X3" s="1552"/>
      <c r="Y3" s="1552"/>
      <c r="Z3" s="1552"/>
      <c r="AA3" s="1552"/>
      <c r="AB3" s="1552"/>
      <c r="AC3" s="1552"/>
    </row>
    <row r="4" spans="1:32" ht="12.75" customHeight="1">
      <c r="B4" s="313"/>
      <c r="C4" s="313"/>
      <c r="D4" s="1552" t="s">
        <v>74</v>
      </c>
      <c r="E4" s="1552"/>
      <c r="F4" s="1552"/>
      <c r="G4" s="1552"/>
      <c r="H4" s="1552"/>
      <c r="I4" s="1552"/>
      <c r="J4" s="1552"/>
      <c r="K4" s="1552"/>
      <c r="L4" s="82"/>
      <c r="M4" s="107"/>
      <c r="N4" s="107"/>
      <c r="O4" s="106"/>
      <c r="AE4" s="105"/>
      <c r="AF4" s="105"/>
    </row>
    <row r="5" spans="1:32" ht="3" customHeight="1">
      <c r="D5" s="366"/>
      <c r="E5" s="163"/>
      <c r="F5" s="163"/>
      <c r="G5" s="163"/>
      <c r="H5" s="163"/>
      <c r="I5" s="854"/>
      <c r="J5" s="853"/>
      <c r="K5" s="875"/>
      <c r="L5" s="82"/>
      <c r="O5" s="98"/>
    </row>
    <row r="6" spans="1:32" ht="12.75" customHeight="1">
      <c r="D6" s="1597" t="s">
        <v>32</v>
      </c>
      <c r="E6" s="310"/>
      <c r="F6" s="580"/>
      <c r="G6" s="1794" t="s">
        <v>577</v>
      </c>
      <c r="H6" s="852"/>
      <c r="I6" s="851"/>
      <c r="J6" s="851"/>
      <c r="K6" s="425"/>
      <c r="L6" s="82"/>
      <c r="O6" s="98"/>
    </row>
    <row r="7" spans="1:32" ht="12.75" customHeight="1">
      <c r="A7" s="91" t="s">
        <v>33</v>
      </c>
      <c r="B7" s="91" t="s">
        <v>1</v>
      </c>
      <c r="C7" s="91" t="s">
        <v>34</v>
      </c>
      <c r="D7" s="1598"/>
      <c r="E7" s="171" t="s">
        <v>121</v>
      </c>
      <c r="F7" s="170"/>
      <c r="G7" s="1795"/>
      <c r="H7" s="304"/>
      <c r="I7" s="1600" t="s">
        <v>573</v>
      </c>
      <c r="J7" s="1600"/>
      <c r="K7" s="1601"/>
      <c r="L7" s="82"/>
      <c r="M7" s="91"/>
    </row>
    <row r="8" spans="1:32">
      <c r="D8" s="1599"/>
      <c r="E8" s="163"/>
      <c r="F8" s="162"/>
      <c r="G8" s="301"/>
      <c r="H8" s="301"/>
      <c r="I8" s="850" t="s">
        <v>29</v>
      </c>
      <c r="J8" s="850" t="s">
        <v>30</v>
      </c>
      <c r="K8" s="568" t="s">
        <v>6</v>
      </c>
      <c r="L8" s="82"/>
    </row>
    <row r="9" spans="1:32">
      <c r="D9" s="1553">
        <v>1401</v>
      </c>
      <c r="E9" s="391" t="s">
        <v>12</v>
      </c>
      <c r="F9" s="171"/>
      <c r="G9" s="874">
        <f>SUM(G10:G15)</f>
        <v>5</v>
      </c>
      <c r="H9" s="874"/>
      <c r="I9" s="874">
        <f>SUM(I10:I15)</f>
        <v>1860</v>
      </c>
      <c r="J9" s="874">
        <f>SUM(J10:J15)</f>
        <v>1840</v>
      </c>
      <c r="K9" s="575">
        <f t="shared" ref="K9:K54" si="0">SUM(I9:J9)</f>
        <v>3700</v>
      </c>
      <c r="L9" s="82"/>
    </row>
    <row r="10" spans="1:32" ht="12" customHeight="1">
      <c r="A10" s="91">
        <v>1</v>
      </c>
      <c r="B10" s="91">
        <v>1</v>
      </c>
      <c r="C10" s="91">
        <v>11</v>
      </c>
      <c r="D10" s="1554"/>
      <c r="E10" s="388" t="s">
        <v>13</v>
      </c>
      <c r="F10" s="505"/>
      <c r="G10" s="861">
        <v>0</v>
      </c>
      <c r="H10" s="861"/>
      <c r="I10" s="861">
        <v>0</v>
      </c>
      <c r="J10" s="861">
        <v>0</v>
      </c>
      <c r="K10" s="282">
        <f t="shared" si="0"/>
        <v>0</v>
      </c>
      <c r="L10" s="82"/>
      <c r="M10" s="82"/>
    </row>
    <row r="11" spans="1:32" ht="12" customHeight="1">
      <c r="A11" s="91">
        <v>1</v>
      </c>
      <c r="B11" s="91">
        <v>1</v>
      </c>
      <c r="C11" s="91">
        <v>5</v>
      </c>
      <c r="D11" s="1554"/>
      <c r="E11" s="370" t="s">
        <v>14</v>
      </c>
      <c r="F11" s="377"/>
      <c r="G11" s="363">
        <v>1</v>
      </c>
      <c r="H11" s="363"/>
      <c r="I11" s="363">
        <v>85</v>
      </c>
      <c r="J11" s="363">
        <v>65</v>
      </c>
      <c r="K11" s="281">
        <f t="shared" si="0"/>
        <v>150</v>
      </c>
      <c r="L11" s="82"/>
      <c r="M11" s="82"/>
    </row>
    <row r="12" spans="1:32" ht="12" customHeight="1">
      <c r="A12" s="91">
        <v>1</v>
      </c>
      <c r="B12" s="91">
        <v>1</v>
      </c>
      <c r="C12" s="91">
        <v>12</v>
      </c>
      <c r="D12" s="1554"/>
      <c r="E12" s="370" t="s">
        <v>15</v>
      </c>
      <c r="F12" s="377"/>
      <c r="G12" s="363">
        <v>1</v>
      </c>
      <c r="H12" s="363"/>
      <c r="I12" s="363">
        <v>220</v>
      </c>
      <c r="J12" s="363">
        <v>330</v>
      </c>
      <c r="K12" s="859">
        <f t="shared" si="0"/>
        <v>550</v>
      </c>
      <c r="L12" s="82"/>
      <c r="M12" s="82"/>
    </row>
    <row r="13" spans="1:32" ht="12" customHeight="1">
      <c r="A13" s="91">
        <v>1</v>
      </c>
      <c r="B13" s="91">
        <v>1</v>
      </c>
      <c r="C13" s="91">
        <v>2</v>
      </c>
      <c r="D13" s="1554"/>
      <c r="E13" s="370" t="s">
        <v>36</v>
      </c>
      <c r="F13" s="377"/>
      <c r="G13" s="363">
        <v>1</v>
      </c>
      <c r="H13" s="363"/>
      <c r="I13" s="363">
        <v>550</v>
      </c>
      <c r="J13" s="363">
        <v>450</v>
      </c>
      <c r="K13" s="859">
        <f t="shared" si="0"/>
        <v>1000</v>
      </c>
      <c r="L13" s="82"/>
      <c r="M13" s="82"/>
    </row>
    <row r="14" spans="1:32" ht="12" customHeight="1">
      <c r="A14" s="91">
        <v>1</v>
      </c>
      <c r="B14" s="91">
        <v>1</v>
      </c>
      <c r="C14" s="91">
        <v>4</v>
      </c>
      <c r="D14" s="1554"/>
      <c r="E14" s="370" t="s">
        <v>37</v>
      </c>
      <c r="F14" s="377"/>
      <c r="G14" s="363">
        <v>1</v>
      </c>
      <c r="H14" s="363"/>
      <c r="I14" s="363">
        <v>875</v>
      </c>
      <c r="J14" s="363">
        <v>875</v>
      </c>
      <c r="K14" s="859">
        <f t="shared" si="0"/>
        <v>1750</v>
      </c>
      <c r="L14" s="82"/>
      <c r="M14" s="82"/>
    </row>
    <row r="15" spans="1:32" ht="12" customHeight="1">
      <c r="A15" s="91">
        <v>1</v>
      </c>
      <c r="B15" s="91">
        <v>1</v>
      </c>
      <c r="C15" s="91">
        <v>1</v>
      </c>
      <c r="D15" s="1567"/>
      <c r="E15" s="370" t="s">
        <v>72</v>
      </c>
      <c r="F15" s="377"/>
      <c r="G15" s="363">
        <v>1</v>
      </c>
      <c r="H15" s="363"/>
      <c r="I15" s="363">
        <v>130</v>
      </c>
      <c r="J15" s="363">
        <v>120</v>
      </c>
      <c r="K15" s="859">
        <f t="shared" si="0"/>
        <v>250</v>
      </c>
      <c r="L15" s="82"/>
      <c r="M15" s="82"/>
    </row>
    <row r="16" spans="1:32">
      <c r="D16" s="1554">
        <v>1402</v>
      </c>
      <c r="E16" s="139" t="s">
        <v>16</v>
      </c>
      <c r="F16" s="145"/>
      <c r="G16" s="860">
        <f>SUM(G17:G24)</f>
        <v>2</v>
      </c>
      <c r="H16" s="860"/>
      <c r="I16" s="860">
        <f>SUM(I17:I24)</f>
        <v>270</v>
      </c>
      <c r="J16" s="860">
        <f>SUM(J17:J24)</f>
        <v>330</v>
      </c>
      <c r="K16" s="865">
        <f t="shared" si="0"/>
        <v>600</v>
      </c>
      <c r="L16" s="82"/>
      <c r="M16" s="82"/>
    </row>
    <row r="17" spans="1:13" ht="12" customHeight="1">
      <c r="A17" s="91">
        <v>2</v>
      </c>
      <c r="B17" s="91">
        <v>4</v>
      </c>
      <c r="C17" s="91">
        <v>11</v>
      </c>
      <c r="D17" s="1554"/>
      <c r="E17" s="370" t="s">
        <v>96</v>
      </c>
      <c r="F17" s="377"/>
      <c r="G17" s="363">
        <v>0</v>
      </c>
      <c r="H17" s="363"/>
      <c r="I17" s="363">
        <v>0</v>
      </c>
      <c r="J17" s="363">
        <v>0</v>
      </c>
      <c r="K17" s="281">
        <f t="shared" si="0"/>
        <v>0</v>
      </c>
      <c r="L17" s="82"/>
      <c r="M17" s="82"/>
    </row>
    <row r="18" spans="1:13" ht="12" customHeight="1">
      <c r="A18" s="91">
        <v>2</v>
      </c>
      <c r="B18" s="91">
        <v>4</v>
      </c>
      <c r="C18" s="91">
        <v>10</v>
      </c>
      <c r="D18" s="1554"/>
      <c r="E18" s="370" t="s">
        <v>116</v>
      </c>
      <c r="F18" s="377"/>
      <c r="G18" s="363">
        <v>0</v>
      </c>
      <c r="H18" s="363"/>
      <c r="I18" s="363">
        <v>0</v>
      </c>
      <c r="J18" s="363">
        <v>0</v>
      </c>
      <c r="K18" s="281">
        <f t="shared" si="0"/>
        <v>0</v>
      </c>
      <c r="L18" s="82"/>
      <c r="M18" s="82"/>
    </row>
    <row r="19" spans="1:13" ht="12" customHeight="1">
      <c r="A19" s="91">
        <v>2</v>
      </c>
      <c r="B19" s="91">
        <v>4</v>
      </c>
      <c r="C19" s="91">
        <v>10</v>
      </c>
      <c r="D19" s="1554"/>
      <c r="E19" s="370" t="s">
        <v>70</v>
      </c>
      <c r="F19" s="377"/>
      <c r="G19" s="363">
        <v>0</v>
      </c>
      <c r="H19" s="363"/>
      <c r="I19" s="363">
        <v>0</v>
      </c>
      <c r="J19" s="363">
        <v>0</v>
      </c>
      <c r="K19" s="281">
        <f t="shared" si="0"/>
        <v>0</v>
      </c>
      <c r="L19" s="82"/>
      <c r="M19" s="82"/>
    </row>
    <row r="20" spans="1:13" ht="12" customHeight="1">
      <c r="A20" s="91">
        <v>2</v>
      </c>
      <c r="B20" s="91">
        <v>4</v>
      </c>
      <c r="C20" s="91">
        <v>3</v>
      </c>
      <c r="D20" s="1554"/>
      <c r="E20" s="370" t="s">
        <v>129</v>
      </c>
      <c r="F20" s="377"/>
      <c r="G20" s="363">
        <v>0</v>
      </c>
      <c r="H20" s="363"/>
      <c r="I20" s="363">
        <v>0</v>
      </c>
      <c r="J20" s="363">
        <v>0</v>
      </c>
      <c r="K20" s="281">
        <f t="shared" si="0"/>
        <v>0</v>
      </c>
      <c r="L20" s="82"/>
      <c r="M20" s="82"/>
    </row>
    <row r="21" spans="1:13" ht="12" customHeight="1">
      <c r="A21" s="91">
        <v>2</v>
      </c>
      <c r="B21" s="91">
        <v>4</v>
      </c>
      <c r="C21" s="91">
        <v>7</v>
      </c>
      <c r="D21" s="1554"/>
      <c r="E21" s="370" t="s">
        <v>128</v>
      </c>
      <c r="F21" s="377"/>
      <c r="G21" s="363">
        <v>0</v>
      </c>
      <c r="H21" s="363"/>
      <c r="I21" s="363">
        <v>0</v>
      </c>
      <c r="J21" s="363">
        <v>0</v>
      </c>
      <c r="K21" s="281">
        <f t="shared" si="0"/>
        <v>0</v>
      </c>
      <c r="L21" s="82"/>
      <c r="M21" s="82"/>
    </row>
    <row r="22" spans="1:13" ht="12" customHeight="1">
      <c r="A22" s="91">
        <v>2</v>
      </c>
      <c r="B22" s="91">
        <v>4</v>
      </c>
      <c r="C22" s="91">
        <v>1</v>
      </c>
      <c r="D22" s="1554"/>
      <c r="E22" s="370" t="s">
        <v>65</v>
      </c>
      <c r="F22" s="377"/>
      <c r="G22" s="363">
        <v>1</v>
      </c>
      <c r="H22" s="363"/>
      <c r="I22" s="363">
        <v>130</v>
      </c>
      <c r="J22" s="363">
        <v>170</v>
      </c>
      <c r="K22" s="281">
        <f t="shared" si="0"/>
        <v>300</v>
      </c>
      <c r="L22" s="82"/>
      <c r="M22" s="82"/>
    </row>
    <row r="23" spans="1:13" ht="12" customHeight="1">
      <c r="A23" s="91">
        <v>2</v>
      </c>
      <c r="B23" s="91">
        <v>4</v>
      </c>
      <c r="C23" s="91">
        <v>9</v>
      </c>
      <c r="D23" s="1554"/>
      <c r="E23" s="370" t="s">
        <v>127</v>
      </c>
      <c r="F23" s="377"/>
      <c r="G23" s="363">
        <v>1</v>
      </c>
      <c r="H23" s="363"/>
      <c r="I23" s="363">
        <v>140</v>
      </c>
      <c r="J23" s="363">
        <v>160</v>
      </c>
      <c r="K23" s="281">
        <f t="shared" si="0"/>
        <v>300</v>
      </c>
      <c r="L23" s="82"/>
      <c r="M23" s="82"/>
    </row>
    <row r="24" spans="1:13" ht="12" customHeight="1">
      <c r="A24" s="91">
        <v>2</v>
      </c>
      <c r="B24" s="91">
        <v>4</v>
      </c>
      <c r="C24" s="91">
        <v>11</v>
      </c>
      <c r="D24" s="1554"/>
      <c r="E24" s="370" t="s">
        <v>173</v>
      </c>
      <c r="F24" s="377"/>
      <c r="G24" s="363">
        <v>0</v>
      </c>
      <c r="H24" s="363"/>
      <c r="I24" s="363">
        <v>0</v>
      </c>
      <c r="J24" s="363">
        <v>0</v>
      </c>
      <c r="K24" s="859">
        <f t="shared" si="0"/>
        <v>0</v>
      </c>
      <c r="L24" s="82"/>
      <c r="M24" s="82"/>
    </row>
    <row r="25" spans="1:13">
      <c r="D25" s="1555">
        <v>1403</v>
      </c>
      <c r="E25" s="139" t="s">
        <v>17</v>
      </c>
      <c r="F25" s="145"/>
      <c r="G25" s="860">
        <f>SUM(G26:G28)</f>
        <v>1</v>
      </c>
      <c r="H25" s="860"/>
      <c r="I25" s="860">
        <f>SUM(I26:I28)</f>
        <v>120</v>
      </c>
      <c r="J25" s="860">
        <f>SUM(J26:J28)</f>
        <v>150</v>
      </c>
      <c r="K25" s="865">
        <f t="shared" si="0"/>
        <v>270</v>
      </c>
      <c r="L25" s="82"/>
      <c r="M25" s="82"/>
    </row>
    <row r="26" spans="1:13" ht="12" customHeight="1">
      <c r="A26" s="91">
        <v>3</v>
      </c>
      <c r="B26" s="91">
        <v>5</v>
      </c>
      <c r="C26" s="91">
        <v>11</v>
      </c>
      <c r="D26" s="1556"/>
      <c r="E26" s="370" t="s">
        <v>39</v>
      </c>
      <c r="F26" s="377"/>
      <c r="G26" s="363">
        <v>0</v>
      </c>
      <c r="H26" s="363"/>
      <c r="I26" s="363">
        <v>0</v>
      </c>
      <c r="J26" s="363">
        <v>0</v>
      </c>
      <c r="K26" s="859">
        <f t="shared" si="0"/>
        <v>0</v>
      </c>
      <c r="L26" s="82"/>
      <c r="M26" s="82"/>
    </row>
    <row r="27" spans="1:13" ht="12" customHeight="1">
      <c r="A27" s="91">
        <v>3</v>
      </c>
      <c r="B27" s="91">
        <v>5</v>
      </c>
      <c r="C27" s="91">
        <v>8</v>
      </c>
      <c r="D27" s="1556"/>
      <c r="E27" s="370" t="s">
        <v>18</v>
      </c>
      <c r="F27" s="377"/>
      <c r="G27" s="363">
        <v>0</v>
      </c>
      <c r="H27" s="363"/>
      <c r="I27" s="363">
        <v>0</v>
      </c>
      <c r="J27" s="363">
        <v>0</v>
      </c>
      <c r="K27" s="859">
        <f t="shared" si="0"/>
        <v>0</v>
      </c>
      <c r="L27" s="82"/>
      <c r="M27" s="82"/>
    </row>
    <row r="28" spans="1:13" ht="12" customHeight="1">
      <c r="A28" s="91">
        <v>3</v>
      </c>
      <c r="B28" s="91">
        <v>5</v>
      </c>
      <c r="C28" s="91">
        <v>10</v>
      </c>
      <c r="D28" s="1556"/>
      <c r="E28" s="846" t="s">
        <v>19</v>
      </c>
      <c r="F28" s="497"/>
      <c r="G28" s="363">
        <v>1</v>
      </c>
      <c r="H28" s="363"/>
      <c r="I28" s="363">
        <v>120</v>
      </c>
      <c r="J28" s="363">
        <v>150</v>
      </c>
      <c r="K28" s="859">
        <f t="shared" si="0"/>
        <v>270</v>
      </c>
      <c r="L28" s="82"/>
      <c r="M28" s="82"/>
    </row>
    <row r="29" spans="1:13">
      <c r="D29" s="1568">
        <v>1404</v>
      </c>
      <c r="E29" s="139" t="s">
        <v>40</v>
      </c>
      <c r="F29" s="145"/>
      <c r="G29" s="860">
        <f>SUM(G30:G31)</f>
        <v>0</v>
      </c>
      <c r="H29" s="860"/>
      <c r="I29" s="860">
        <f>SUM(I30:I31)</f>
        <v>0</v>
      </c>
      <c r="J29" s="860">
        <f>SUM(J30:J31)</f>
        <v>0</v>
      </c>
      <c r="K29" s="873">
        <f t="shared" si="0"/>
        <v>0</v>
      </c>
      <c r="L29" s="82"/>
      <c r="M29" s="82"/>
    </row>
    <row r="30" spans="1:13" ht="12" customHeight="1">
      <c r="A30" s="91">
        <v>4</v>
      </c>
      <c r="B30" s="91">
        <v>6</v>
      </c>
      <c r="C30" s="91">
        <v>11</v>
      </c>
      <c r="D30" s="1568"/>
      <c r="E30" s="370" t="s">
        <v>115</v>
      </c>
      <c r="F30" s="377"/>
      <c r="G30" s="363">
        <v>0</v>
      </c>
      <c r="H30" s="363"/>
      <c r="I30" s="363">
        <v>0</v>
      </c>
      <c r="J30" s="363">
        <v>0</v>
      </c>
      <c r="K30" s="281">
        <f t="shared" si="0"/>
        <v>0</v>
      </c>
      <c r="L30" s="82"/>
      <c r="M30" s="82"/>
    </row>
    <row r="31" spans="1:13" ht="12" customHeight="1">
      <c r="A31" s="91">
        <v>4</v>
      </c>
      <c r="B31" s="91">
        <v>6</v>
      </c>
      <c r="C31" s="91">
        <v>11</v>
      </c>
      <c r="D31" s="1568"/>
      <c r="E31" s="370" t="s">
        <v>20</v>
      </c>
      <c r="F31" s="377"/>
      <c r="G31" s="363">
        <v>0</v>
      </c>
      <c r="H31" s="363"/>
      <c r="I31" s="363">
        <v>0</v>
      </c>
      <c r="J31" s="363">
        <v>0</v>
      </c>
      <c r="K31" s="281">
        <f t="shared" si="0"/>
        <v>0</v>
      </c>
      <c r="L31" s="82"/>
      <c r="M31" s="82"/>
    </row>
    <row r="32" spans="1:13">
      <c r="D32" s="1581">
        <v>1405</v>
      </c>
      <c r="E32" s="391" t="s">
        <v>21</v>
      </c>
      <c r="F32" s="844"/>
      <c r="G32" s="872">
        <f>SUM(G33:G36)</f>
        <v>1</v>
      </c>
      <c r="H32" s="872"/>
      <c r="I32" s="872">
        <f>SUM(I33:I36)</f>
        <v>200</v>
      </c>
      <c r="J32" s="872">
        <f>SUM(J33:J36)</f>
        <v>350</v>
      </c>
      <c r="K32" s="871">
        <f t="shared" si="0"/>
        <v>550</v>
      </c>
      <c r="L32" s="82"/>
      <c r="M32" s="82"/>
    </row>
    <row r="33" spans="1:11" ht="12" customHeight="1">
      <c r="A33" s="91">
        <v>5</v>
      </c>
      <c r="B33" s="91">
        <v>4</v>
      </c>
      <c r="C33" s="91">
        <v>8</v>
      </c>
      <c r="D33" s="1578"/>
      <c r="E33" s="388" t="s">
        <v>24</v>
      </c>
      <c r="F33" s="505"/>
      <c r="G33" s="870">
        <v>0</v>
      </c>
      <c r="H33" s="870"/>
      <c r="I33" s="870">
        <v>0</v>
      </c>
      <c r="J33" s="870">
        <v>0</v>
      </c>
      <c r="K33" s="282">
        <f t="shared" si="0"/>
        <v>0</v>
      </c>
    </row>
    <row r="34" spans="1:11" ht="12" customHeight="1">
      <c r="A34" s="91">
        <v>5</v>
      </c>
      <c r="B34" s="91">
        <v>5</v>
      </c>
      <c r="C34" s="91">
        <v>11</v>
      </c>
      <c r="D34" s="1578"/>
      <c r="E34" s="370" t="s">
        <v>22</v>
      </c>
      <c r="F34" s="377"/>
      <c r="G34" s="376">
        <v>0</v>
      </c>
      <c r="H34" s="376"/>
      <c r="I34" s="376">
        <v>0</v>
      </c>
      <c r="J34" s="376">
        <v>0</v>
      </c>
      <c r="K34" s="281">
        <f t="shared" si="0"/>
        <v>0</v>
      </c>
    </row>
    <row r="35" spans="1:11" ht="12" customHeight="1">
      <c r="A35" s="91">
        <v>5</v>
      </c>
      <c r="B35" s="91">
        <v>4</v>
      </c>
      <c r="C35" s="91">
        <v>8</v>
      </c>
      <c r="D35" s="1578"/>
      <c r="E35" s="332" t="s">
        <v>114</v>
      </c>
      <c r="F35" s="839"/>
      <c r="G35" s="363">
        <v>0</v>
      </c>
      <c r="H35" s="363"/>
      <c r="I35" s="363">
        <v>0</v>
      </c>
      <c r="J35" s="363">
        <v>0</v>
      </c>
      <c r="K35" s="281">
        <f t="shared" si="0"/>
        <v>0</v>
      </c>
    </row>
    <row r="36" spans="1:11" ht="12" customHeight="1">
      <c r="D36" s="1586"/>
      <c r="E36" s="330" t="s">
        <v>58</v>
      </c>
      <c r="F36" s="596"/>
      <c r="G36" s="869">
        <v>1</v>
      </c>
      <c r="H36" s="869"/>
      <c r="I36" s="869">
        <v>200</v>
      </c>
      <c r="J36" s="869">
        <v>350</v>
      </c>
      <c r="K36" s="868">
        <f t="shared" si="0"/>
        <v>550</v>
      </c>
    </row>
    <row r="37" spans="1:11">
      <c r="D37" s="1569">
        <v>1406</v>
      </c>
      <c r="E37" s="450" t="s">
        <v>25</v>
      </c>
      <c r="F37" s="163"/>
      <c r="G37" s="867">
        <f>SUM(G38:G41)</f>
        <v>1</v>
      </c>
      <c r="H37" s="867"/>
      <c r="I37" s="867">
        <f>SUM(I38:I41)</f>
        <v>250</v>
      </c>
      <c r="J37" s="867">
        <f>SUM(J38:J41)</f>
        <v>260</v>
      </c>
      <c r="K37" s="286">
        <f t="shared" si="0"/>
        <v>510</v>
      </c>
    </row>
    <row r="38" spans="1:11" ht="12" customHeight="1">
      <c r="A38" s="91">
        <v>6</v>
      </c>
      <c r="B38" s="91">
        <v>2</v>
      </c>
      <c r="C38" s="91">
        <v>11</v>
      </c>
      <c r="D38" s="1569"/>
      <c r="E38" s="370" t="s">
        <v>135</v>
      </c>
      <c r="F38" s="377"/>
      <c r="G38" s="376">
        <v>0</v>
      </c>
      <c r="H38" s="376"/>
      <c r="I38" s="376">
        <v>0</v>
      </c>
      <c r="J38" s="376">
        <v>0</v>
      </c>
      <c r="K38" s="281">
        <f t="shared" si="0"/>
        <v>0</v>
      </c>
    </row>
    <row r="39" spans="1:11" ht="12" customHeight="1">
      <c r="A39" s="91">
        <v>6</v>
      </c>
      <c r="B39" s="91">
        <v>2</v>
      </c>
      <c r="C39" s="91">
        <v>10</v>
      </c>
      <c r="D39" s="1569"/>
      <c r="E39" s="370" t="s">
        <v>26</v>
      </c>
      <c r="F39" s="377"/>
      <c r="G39" s="376">
        <v>0</v>
      </c>
      <c r="H39" s="376"/>
      <c r="I39" s="376">
        <v>0</v>
      </c>
      <c r="J39" s="376">
        <v>0</v>
      </c>
      <c r="K39" s="281">
        <f t="shared" si="0"/>
        <v>0</v>
      </c>
    </row>
    <row r="40" spans="1:11" ht="12" customHeight="1">
      <c r="A40" s="91">
        <v>6</v>
      </c>
      <c r="B40" s="91">
        <v>2</v>
      </c>
      <c r="C40" s="91">
        <v>10</v>
      </c>
      <c r="D40" s="1569"/>
      <c r="E40" s="370" t="s">
        <v>42</v>
      </c>
      <c r="F40" s="377"/>
      <c r="G40" s="376">
        <v>1</v>
      </c>
      <c r="H40" s="376"/>
      <c r="I40" s="376">
        <v>250</v>
      </c>
      <c r="J40" s="376">
        <v>260</v>
      </c>
      <c r="K40" s="859">
        <f t="shared" si="0"/>
        <v>510</v>
      </c>
    </row>
    <row r="41" spans="1:11" ht="12" customHeight="1">
      <c r="A41" s="91">
        <v>6</v>
      </c>
      <c r="B41" s="91">
        <v>4</v>
      </c>
      <c r="C41" s="91">
        <v>11</v>
      </c>
      <c r="D41" s="1569"/>
      <c r="E41" s="370" t="s">
        <v>43</v>
      </c>
      <c r="F41" s="377"/>
      <c r="G41" s="376">
        <v>0</v>
      </c>
      <c r="H41" s="376"/>
      <c r="I41" s="376">
        <v>0</v>
      </c>
      <c r="J41" s="376">
        <v>0</v>
      </c>
      <c r="K41" s="859">
        <f t="shared" si="0"/>
        <v>0</v>
      </c>
    </row>
    <row r="42" spans="1:11">
      <c r="D42" s="1569">
        <v>1407</v>
      </c>
      <c r="E42" s="139" t="s">
        <v>27</v>
      </c>
      <c r="F42" s="145"/>
      <c r="G42" s="866">
        <f>SUM(G43:G44)</f>
        <v>1</v>
      </c>
      <c r="H42" s="866"/>
      <c r="I42" s="866">
        <f>SUM(I43:I44)</f>
        <v>150</v>
      </c>
      <c r="J42" s="866">
        <f>SUM(J43:J44)</f>
        <v>180</v>
      </c>
      <c r="K42" s="865">
        <f t="shared" si="0"/>
        <v>330</v>
      </c>
    </row>
    <row r="43" spans="1:11" ht="12" customHeight="1">
      <c r="A43" s="91">
        <v>7</v>
      </c>
      <c r="B43" s="91">
        <v>3</v>
      </c>
      <c r="C43" s="91">
        <v>11</v>
      </c>
      <c r="D43" s="1569"/>
      <c r="E43" s="370" t="s">
        <v>572</v>
      </c>
      <c r="F43" s="377"/>
      <c r="G43" s="376">
        <v>0</v>
      </c>
      <c r="H43" s="376"/>
      <c r="I43" s="376">
        <v>0</v>
      </c>
      <c r="J43" s="376">
        <v>0</v>
      </c>
      <c r="K43" s="859">
        <f t="shared" si="0"/>
        <v>0</v>
      </c>
    </row>
    <row r="44" spans="1:11" ht="12" customHeight="1">
      <c r="A44" s="91">
        <v>7</v>
      </c>
      <c r="B44" s="91">
        <v>6</v>
      </c>
      <c r="C44" s="91">
        <v>10</v>
      </c>
      <c r="D44" s="1569"/>
      <c r="E44" s="370" t="s">
        <v>61</v>
      </c>
      <c r="F44" s="377"/>
      <c r="G44" s="376">
        <v>1</v>
      </c>
      <c r="H44" s="376"/>
      <c r="I44" s="376">
        <v>150</v>
      </c>
      <c r="J44" s="376">
        <v>180</v>
      </c>
      <c r="K44" s="859">
        <f t="shared" si="0"/>
        <v>330</v>
      </c>
    </row>
    <row r="45" spans="1:11">
      <c r="D45" s="1553">
        <v>1408</v>
      </c>
      <c r="E45" s="391" t="s">
        <v>28</v>
      </c>
      <c r="F45" s="864"/>
      <c r="G45" s="863">
        <f>SUM(G46:G49)</f>
        <v>0</v>
      </c>
      <c r="H45" s="863"/>
      <c r="I45" s="863">
        <f>SUM(I46:I49)</f>
        <v>0</v>
      </c>
      <c r="J45" s="863">
        <f>SUM(J46:J49)</f>
        <v>0</v>
      </c>
      <c r="K45" s="862">
        <f t="shared" si="0"/>
        <v>0</v>
      </c>
    </row>
    <row r="46" spans="1:11">
      <c r="D46" s="1659"/>
      <c r="E46" s="388" t="s">
        <v>23</v>
      </c>
      <c r="F46" s="505"/>
      <c r="G46" s="861">
        <v>0</v>
      </c>
      <c r="H46" s="861"/>
      <c r="I46" s="861">
        <v>0</v>
      </c>
      <c r="J46" s="861">
        <v>0</v>
      </c>
      <c r="K46" s="282">
        <f t="shared" si="0"/>
        <v>0</v>
      </c>
    </row>
    <row r="47" spans="1:11">
      <c r="D47" s="1659"/>
      <c r="E47" s="370" t="s">
        <v>59</v>
      </c>
      <c r="F47" s="377"/>
      <c r="G47" s="363">
        <v>0</v>
      </c>
      <c r="H47" s="363"/>
      <c r="I47" s="363">
        <v>0</v>
      </c>
      <c r="J47" s="363">
        <v>0</v>
      </c>
      <c r="K47" s="281">
        <f t="shared" si="0"/>
        <v>0</v>
      </c>
    </row>
    <row r="48" spans="1:11" ht="12" customHeight="1">
      <c r="A48" s="91">
        <v>8</v>
      </c>
      <c r="B48" s="91">
        <v>4</v>
      </c>
      <c r="C48" s="91">
        <v>11</v>
      </c>
      <c r="D48" s="1659"/>
      <c r="E48" s="370" t="s">
        <v>571</v>
      </c>
      <c r="F48" s="377"/>
      <c r="G48" s="363">
        <v>0</v>
      </c>
      <c r="H48" s="363"/>
      <c r="I48" s="363">
        <v>0</v>
      </c>
      <c r="J48" s="363">
        <v>0</v>
      </c>
      <c r="K48" s="859">
        <f t="shared" si="0"/>
        <v>0</v>
      </c>
    </row>
    <row r="49" spans="1:11" ht="12" customHeight="1">
      <c r="A49" s="91">
        <v>8</v>
      </c>
      <c r="B49" s="91">
        <v>4</v>
      </c>
      <c r="C49" s="91">
        <v>11</v>
      </c>
      <c r="D49" s="1659"/>
      <c r="E49" s="370" t="s">
        <v>125</v>
      </c>
      <c r="F49" s="377"/>
      <c r="G49" s="363">
        <v>0</v>
      </c>
      <c r="H49" s="363"/>
      <c r="I49" s="363">
        <v>0</v>
      </c>
      <c r="J49" s="363">
        <v>0</v>
      </c>
      <c r="K49" s="278">
        <f t="shared" si="0"/>
        <v>0</v>
      </c>
    </row>
    <row r="50" spans="1:11" ht="12.75" customHeight="1">
      <c r="D50" s="1555">
        <v>1624</v>
      </c>
      <c r="E50" s="139" t="s">
        <v>56</v>
      </c>
      <c r="F50" s="145"/>
      <c r="G50" s="860">
        <f>SUM(G51:G52)</f>
        <v>1</v>
      </c>
      <c r="H50" s="860"/>
      <c r="I50" s="860">
        <f>SUM(I51:I52)</f>
        <v>300</v>
      </c>
      <c r="J50" s="860">
        <f>SUM(J51:J52)</f>
        <v>320</v>
      </c>
      <c r="K50" s="286">
        <f t="shared" si="0"/>
        <v>620</v>
      </c>
    </row>
    <row r="51" spans="1:11" ht="12" customHeight="1">
      <c r="D51" s="1556"/>
      <c r="E51" s="332" t="s">
        <v>41</v>
      </c>
      <c r="F51" s="320"/>
      <c r="G51" s="376">
        <v>0</v>
      </c>
      <c r="H51" s="376"/>
      <c r="I51" s="376">
        <v>0</v>
      </c>
      <c r="J51" s="376">
        <v>0</v>
      </c>
      <c r="K51" s="859">
        <f t="shared" si="0"/>
        <v>0</v>
      </c>
    </row>
    <row r="52" spans="1:11" ht="12" customHeight="1">
      <c r="A52" s="91">
        <v>9</v>
      </c>
      <c r="B52" s="91">
        <v>5</v>
      </c>
      <c r="C52" s="91">
        <v>10</v>
      </c>
      <c r="D52" s="1557"/>
      <c r="E52" s="846" t="s">
        <v>62</v>
      </c>
      <c r="F52" s="497"/>
      <c r="G52" s="536">
        <v>1</v>
      </c>
      <c r="H52" s="536"/>
      <c r="I52" s="536">
        <v>300</v>
      </c>
      <c r="J52" s="536">
        <v>320</v>
      </c>
      <c r="K52" s="278">
        <f t="shared" si="0"/>
        <v>620</v>
      </c>
    </row>
    <row r="53" spans="1:11" ht="12.75" customHeight="1">
      <c r="D53" s="1796"/>
      <c r="E53" s="139" t="s">
        <v>50</v>
      </c>
      <c r="F53" s="831"/>
      <c r="G53" s="543">
        <f>SUM(G54)</f>
        <v>1</v>
      </c>
      <c r="H53" s="543"/>
      <c r="I53" s="543">
        <f>SUM(I54)</f>
        <v>300</v>
      </c>
      <c r="J53" s="543">
        <f>SUM(J54)</f>
        <v>280</v>
      </c>
      <c r="K53" s="574">
        <f t="shared" si="0"/>
        <v>580</v>
      </c>
    </row>
    <row r="54" spans="1:11" ht="12" customHeight="1">
      <c r="D54" s="1797"/>
      <c r="E54" s="846" t="s">
        <v>342</v>
      </c>
      <c r="F54" s="497"/>
      <c r="G54" s="536">
        <v>1</v>
      </c>
      <c r="H54" s="536"/>
      <c r="I54" s="536">
        <v>300</v>
      </c>
      <c r="J54" s="536">
        <v>280</v>
      </c>
      <c r="K54" s="278">
        <f t="shared" si="0"/>
        <v>580</v>
      </c>
    </row>
    <row r="55" spans="1:11" ht="12" customHeight="1">
      <c r="E55" s="269" t="s">
        <v>6</v>
      </c>
      <c r="F55" s="827"/>
      <c r="G55" s="534">
        <f>SUM(G9+G16+G25+G29+G32+G37+G42+G45+G50+G53)</f>
        <v>13</v>
      </c>
      <c r="H55" s="534"/>
      <c r="I55" s="534">
        <f>SUM(I9+I16+I25+I29+I32+I37+I42+I45+I50+I53)</f>
        <v>3450</v>
      </c>
      <c r="J55" s="534">
        <f>SUM(J9+J16+J25+J29+J32+J37+J42+J45+J50+J53)</f>
        <v>3710</v>
      </c>
      <c r="K55" s="533">
        <f>SUM(K9+K16+K25+K29+K32+K37+K42+K45+K50+K53)</f>
        <v>7160</v>
      </c>
    </row>
    <row r="56" spans="1:11" ht="10.5" customHeight="1">
      <c r="D56" s="507"/>
      <c r="E56" s="98" t="s">
        <v>570</v>
      </c>
      <c r="F56" s="98"/>
    </row>
    <row r="57" spans="1:11" ht="9" customHeight="1">
      <c r="D57" s="507"/>
    </row>
    <row r="58" spans="1:11" ht="9" customHeight="1"/>
    <row r="59" spans="1:11" ht="9" customHeight="1">
      <c r="D59" s="507"/>
    </row>
    <row r="60" spans="1:11" ht="9" customHeight="1">
      <c r="D60" s="507"/>
    </row>
    <row r="61" spans="1:11" ht="9" customHeight="1"/>
    <row r="62" spans="1:11" ht="9" customHeight="1"/>
    <row r="63" spans="1:11" ht="9" customHeight="1"/>
    <row r="64" spans="1: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c r="E145" s="98"/>
      <c r="F145" s="98"/>
      <c r="G145" s="823"/>
      <c r="H145" s="823"/>
      <c r="I145" s="824"/>
      <c r="J145" s="823"/>
    </row>
    <row r="146" spans="5:10" ht="9" customHeight="1"/>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sheetData>
  <mergeCells count="16">
    <mergeCell ref="D53:D54"/>
    <mergeCell ref="D50:D52"/>
    <mergeCell ref="D16:D24"/>
    <mergeCell ref="D25:D28"/>
    <mergeCell ref="D29:D31"/>
    <mergeCell ref="D37:D41"/>
    <mergeCell ref="D42:D44"/>
    <mergeCell ref="D45:D49"/>
    <mergeCell ref="D32:D36"/>
    <mergeCell ref="D9:D15"/>
    <mergeCell ref="G6:G7"/>
    <mergeCell ref="O3:AC3"/>
    <mergeCell ref="D3:K3"/>
    <mergeCell ref="I7:K7"/>
    <mergeCell ref="D6:D8"/>
    <mergeCell ref="D4:K4"/>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EC21-CF1A-41C5-867F-3660A3563EF8}">
  <dimension ref="A1:AF408"/>
  <sheetViews>
    <sheetView view="pageBreakPreview" zoomScaleNormal="115" zoomScaleSheetLayoutView="100" workbookViewId="0">
      <selection activeCell="D3" sqref="D3:K3"/>
    </sheetView>
  </sheetViews>
  <sheetFormatPr baseColWidth="10" defaultRowHeight="12.75"/>
  <cols>
    <col min="1" max="1" width="2.5703125" style="91" customWidth="1"/>
    <col min="2" max="2" width="2.28515625" style="98" customWidth="1"/>
    <col min="3" max="3" width="4" style="365" customWidth="1"/>
    <col min="4" max="4" width="7.42578125" style="62" customWidth="1"/>
    <col min="5" max="5" width="61.5703125" style="62" customWidth="1"/>
    <col min="6" max="6" width="1" style="62" customWidth="1"/>
    <col min="7" max="7" width="9.7109375" style="62" customWidth="1"/>
    <col min="8" max="8" width="3.7109375" style="62" customWidth="1"/>
    <col min="9" max="11" width="8.7109375" style="62" customWidth="1"/>
    <col min="12" max="13" width="11.42578125" style="62"/>
    <col min="14" max="14" width="4.7109375" style="62" customWidth="1"/>
    <col min="15" max="15" width="5" style="62" customWidth="1"/>
    <col min="16" max="16" width="2.28515625" style="62" customWidth="1"/>
    <col min="17" max="17" width="26" style="62" customWidth="1"/>
    <col min="18" max="18" width="8"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6" width="6.7109375" style="62" customWidth="1"/>
    <col min="27" max="27" width="1" style="62" customWidth="1"/>
    <col min="28" max="28" width="6.7109375" style="62" customWidth="1"/>
    <col min="29" max="29" width="1" style="62" customWidth="1"/>
    <col min="30" max="31" width="6.7109375" style="62" customWidth="1"/>
    <col min="32" max="16384" width="11.42578125" style="62"/>
  </cols>
  <sheetData>
    <row r="1" spans="2:32" ht="13.5" customHeight="1">
      <c r="G1" s="82"/>
      <c r="H1" s="82"/>
      <c r="I1" s="82"/>
      <c r="J1" s="82"/>
      <c r="L1" s="82"/>
      <c r="M1" s="82"/>
    </row>
    <row r="2" spans="2:32" ht="3.75" customHeight="1">
      <c r="G2" s="82"/>
      <c r="H2" s="82"/>
      <c r="I2" s="82"/>
      <c r="J2" s="82"/>
      <c r="K2" s="82"/>
      <c r="L2" s="82"/>
      <c r="M2" s="82"/>
    </row>
    <row r="3" spans="2:32" ht="12.75" customHeight="1">
      <c r="D3" s="1798" t="s">
        <v>575</v>
      </c>
      <c r="E3" s="1798"/>
      <c r="F3" s="1798"/>
      <c r="G3" s="1798"/>
      <c r="H3" s="1798"/>
      <c r="I3" s="1798"/>
      <c r="J3" s="1798"/>
      <c r="K3" s="1798"/>
      <c r="L3" s="82"/>
      <c r="O3" s="1552"/>
      <c r="P3" s="1552"/>
      <c r="Q3" s="1552"/>
      <c r="R3" s="1552"/>
      <c r="S3" s="1552"/>
      <c r="T3" s="1552"/>
      <c r="U3" s="1552"/>
      <c r="V3" s="1552"/>
      <c r="W3" s="1552"/>
      <c r="X3" s="1552"/>
      <c r="Y3" s="1552"/>
      <c r="Z3" s="1552"/>
      <c r="AA3" s="1552"/>
      <c r="AB3" s="1552"/>
      <c r="AC3" s="1552"/>
    </row>
    <row r="4" spans="2:32" ht="12.75" customHeight="1">
      <c r="B4" s="315"/>
      <c r="C4" s="532"/>
      <c r="D4" s="1552" t="s">
        <v>55</v>
      </c>
      <c r="E4" s="1552"/>
      <c r="F4" s="1552"/>
      <c r="G4" s="1552"/>
      <c r="H4" s="1552"/>
      <c r="I4" s="1552"/>
      <c r="J4" s="1552"/>
      <c r="K4" s="1552"/>
      <c r="L4" s="82"/>
      <c r="M4" s="107"/>
      <c r="N4" s="107"/>
      <c r="O4" s="106"/>
      <c r="AE4" s="105"/>
      <c r="AF4" s="105"/>
    </row>
    <row r="5" spans="2:32" ht="3" customHeight="1">
      <c r="E5" s="163"/>
      <c r="F5" s="163"/>
      <c r="G5" s="854"/>
      <c r="H5" s="854"/>
      <c r="I5" s="854"/>
      <c r="J5" s="853"/>
      <c r="K5" s="426"/>
      <c r="L5" s="82"/>
      <c r="O5" s="98"/>
    </row>
    <row r="6" spans="2:32" ht="12.75" customHeight="1">
      <c r="D6" s="1597" t="s">
        <v>32</v>
      </c>
      <c r="E6" s="310"/>
      <c r="F6" s="580"/>
      <c r="G6" s="1794" t="s">
        <v>574</v>
      </c>
      <c r="H6" s="852"/>
      <c r="I6" s="851"/>
      <c r="J6" s="851"/>
      <c r="K6" s="425"/>
      <c r="L6" s="82"/>
      <c r="O6" s="98"/>
    </row>
    <row r="7" spans="2:32" ht="12.75" customHeight="1">
      <c r="B7" s="91"/>
      <c r="D7" s="1598"/>
      <c r="E7" s="171" t="s">
        <v>121</v>
      </c>
      <c r="F7" s="170"/>
      <c r="G7" s="1795"/>
      <c r="H7" s="304"/>
      <c r="I7" s="1600" t="s">
        <v>573</v>
      </c>
      <c r="J7" s="1600"/>
      <c r="K7" s="1601"/>
      <c r="L7" s="82"/>
      <c r="M7" s="91"/>
    </row>
    <row r="8" spans="2:32">
      <c r="D8" s="1599"/>
      <c r="E8" s="163"/>
      <c r="F8" s="162"/>
      <c r="G8" s="301"/>
      <c r="H8" s="301"/>
      <c r="I8" s="850" t="s">
        <v>29</v>
      </c>
      <c r="J8" s="850" t="s">
        <v>30</v>
      </c>
      <c r="K8" s="849" t="s">
        <v>6</v>
      </c>
      <c r="L8" s="82"/>
    </row>
    <row r="9" spans="2:32">
      <c r="D9" s="1553">
        <v>1401</v>
      </c>
      <c r="E9" s="391" t="s">
        <v>12</v>
      </c>
      <c r="F9" s="171"/>
      <c r="G9" s="458">
        <f>SUM(G10:G15)</f>
        <v>12</v>
      </c>
      <c r="H9" s="458"/>
      <c r="I9" s="458">
        <f>SUM(I10:I15)</f>
        <v>260</v>
      </c>
      <c r="J9" s="458">
        <f>SUM(J10:J15)</f>
        <v>100</v>
      </c>
      <c r="K9" s="848">
        <f t="shared" ref="K9:K52" si="0">SUM(I9:J9)</f>
        <v>360</v>
      </c>
      <c r="L9" s="82"/>
    </row>
    <row r="10" spans="2:32" ht="12" customHeight="1">
      <c r="B10" s="91"/>
      <c r="D10" s="1554"/>
      <c r="E10" s="388" t="s">
        <v>13</v>
      </c>
      <c r="F10" s="505"/>
      <c r="G10" s="847">
        <v>2</v>
      </c>
      <c r="H10" s="847"/>
      <c r="I10" s="339">
        <v>80</v>
      </c>
      <c r="J10" s="847">
        <v>20</v>
      </c>
      <c r="K10" s="840">
        <f t="shared" si="0"/>
        <v>100</v>
      </c>
      <c r="L10" s="82"/>
      <c r="M10" s="82"/>
    </row>
    <row r="11" spans="2:32" ht="12" customHeight="1">
      <c r="B11" s="91"/>
      <c r="D11" s="1554"/>
      <c r="E11" s="370" t="s">
        <v>14</v>
      </c>
      <c r="F11" s="377"/>
      <c r="G11" s="432">
        <v>2</v>
      </c>
      <c r="H11" s="432"/>
      <c r="I11" s="328">
        <v>20</v>
      </c>
      <c r="J11" s="432">
        <v>10</v>
      </c>
      <c r="K11" s="832">
        <f t="shared" si="0"/>
        <v>30</v>
      </c>
      <c r="L11" s="82"/>
      <c r="M11" s="82"/>
    </row>
    <row r="12" spans="2:32" ht="12" customHeight="1">
      <c r="B12" s="91"/>
      <c r="D12" s="1554"/>
      <c r="E12" s="370" t="s">
        <v>15</v>
      </c>
      <c r="F12" s="377"/>
      <c r="G12" s="432">
        <v>2</v>
      </c>
      <c r="H12" s="432"/>
      <c r="I12" s="363">
        <v>50</v>
      </c>
      <c r="J12" s="363">
        <v>20</v>
      </c>
      <c r="K12" s="281">
        <f t="shared" si="0"/>
        <v>70</v>
      </c>
      <c r="L12" s="82"/>
      <c r="M12" s="82"/>
    </row>
    <row r="13" spans="2:32" ht="12" customHeight="1">
      <c r="B13" s="91"/>
      <c r="D13" s="1554"/>
      <c r="E13" s="370" t="s">
        <v>36</v>
      </c>
      <c r="F13" s="377"/>
      <c r="G13" s="432">
        <v>2</v>
      </c>
      <c r="H13" s="432"/>
      <c r="I13" s="328">
        <v>50</v>
      </c>
      <c r="J13" s="432">
        <v>10</v>
      </c>
      <c r="K13" s="828">
        <f t="shared" si="0"/>
        <v>60</v>
      </c>
      <c r="L13" s="82"/>
      <c r="M13" s="82"/>
    </row>
    <row r="14" spans="2:32" ht="12" customHeight="1">
      <c r="B14" s="91"/>
      <c r="D14" s="1554"/>
      <c r="E14" s="370" t="s">
        <v>37</v>
      </c>
      <c r="F14" s="377"/>
      <c r="G14" s="432">
        <v>2</v>
      </c>
      <c r="H14" s="432"/>
      <c r="I14" s="328">
        <v>20</v>
      </c>
      <c r="J14" s="432">
        <v>0</v>
      </c>
      <c r="K14" s="828">
        <f t="shared" si="0"/>
        <v>20</v>
      </c>
      <c r="L14" s="82"/>
      <c r="M14" s="82"/>
    </row>
    <row r="15" spans="2:32" ht="12" customHeight="1">
      <c r="B15" s="91"/>
      <c r="D15" s="1567"/>
      <c r="E15" s="370" t="s">
        <v>72</v>
      </c>
      <c r="F15" s="377"/>
      <c r="G15" s="432">
        <v>2</v>
      </c>
      <c r="H15" s="432"/>
      <c r="I15" s="328">
        <v>40</v>
      </c>
      <c r="J15" s="432">
        <v>40</v>
      </c>
      <c r="K15" s="828">
        <f t="shared" si="0"/>
        <v>80</v>
      </c>
      <c r="L15" s="82"/>
      <c r="M15" s="82"/>
    </row>
    <row r="16" spans="2:32">
      <c r="B16" s="91"/>
      <c r="D16" s="1554">
        <v>1402</v>
      </c>
      <c r="E16" s="139" t="s">
        <v>16</v>
      </c>
      <c r="F16" s="145"/>
      <c r="G16" s="355">
        <f>SUM(G17:G24)</f>
        <v>18</v>
      </c>
      <c r="H16" s="355"/>
      <c r="I16" s="355">
        <f>SUM(I17:I24)</f>
        <v>1260</v>
      </c>
      <c r="J16" s="355">
        <f>SUM(J17:J24)</f>
        <v>755</v>
      </c>
      <c r="K16" s="834">
        <f t="shared" si="0"/>
        <v>2015</v>
      </c>
      <c r="L16" s="82"/>
      <c r="M16" s="82"/>
    </row>
    <row r="17" spans="2:13" ht="12" customHeight="1">
      <c r="B17" s="91"/>
      <c r="D17" s="1554"/>
      <c r="E17" s="370" t="s">
        <v>96</v>
      </c>
      <c r="F17" s="377"/>
      <c r="G17" s="432">
        <v>5</v>
      </c>
      <c r="H17" s="432"/>
      <c r="I17" s="328">
        <v>80</v>
      </c>
      <c r="J17" s="432">
        <v>40</v>
      </c>
      <c r="K17" s="832">
        <f t="shared" si="0"/>
        <v>120</v>
      </c>
      <c r="L17" s="82"/>
      <c r="M17" s="82"/>
    </row>
    <row r="18" spans="2:13" ht="12" customHeight="1">
      <c r="B18" s="91"/>
      <c r="D18" s="1554"/>
      <c r="E18" s="370" t="s">
        <v>116</v>
      </c>
      <c r="F18" s="377"/>
      <c r="G18" s="432">
        <v>3</v>
      </c>
      <c r="H18" s="432"/>
      <c r="I18" s="328">
        <v>300</v>
      </c>
      <c r="J18" s="432">
        <v>250</v>
      </c>
      <c r="K18" s="832">
        <f t="shared" si="0"/>
        <v>550</v>
      </c>
      <c r="L18" s="82"/>
      <c r="M18" s="82"/>
    </row>
    <row r="19" spans="2:13" ht="12" customHeight="1">
      <c r="B19" s="91"/>
      <c r="D19" s="1554"/>
      <c r="E19" s="370" t="s">
        <v>70</v>
      </c>
      <c r="F19" s="377"/>
      <c r="G19" s="432">
        <v>2</v>
      </c>
      <c r="H19" s="432"/>
      <c r="I19" s="328">
        <v>150</v>
      </c>
      <c r="J19" s="432">
        <v>100</v>
      </c>
      <c r="K19" s="832">
        <f t="shared" si="0"/>
        <v>250</v>
      </c>
      <c r="L19" s="82"/>
      <c r="M19" s="82"/>
    </row>
    <row r="20" spans="2:13" ht="12" customHeight="1">
      <c r="B20" s="91"/>
      <c r="D20" s="1554"/>
      <c r="E20" s="370" t="s">
        <v>129</v>
      </c>
      <c r="F20" s="377"/>
      <c r="G20" s="432">
        <v>2</v>
      </c>
      <c r="H20" s="432"/>
      <c r="I20" s="328">
        <v>250</v>
      </c>
      <c r="J20" s="432">
        <v>150</v>
      </c>
      <c r="K20" s="832">
        <f t="shared" si="0"/>
        <v>400</v>
      </c>
      <c r="L20" s="82"/>
      <c r="M20" s="82"/>
    </row>
    <row r="21" spans="2:13" ht="12" customHeight="1">
      <c r="B21" s="91"/>
      <c r="D21" s="1554"/>
      <c r="E21" s="370" t="s">
        <v>128</v>
      </c>
      <c r="F21" s="377"/>
      <c r="G21" s="432">
        <v>1</v>
      </c>
      <c r="H21" s="432"/>
      <c r="I21" s="328">
        <v>80</v>
      </c>
      <c r="J21" s="432">
        <v>40</v>
      </c>
      <c r="K21" s="832">
        <f t="shared" si="0"/>
        <v>120</v>
      </c>
      <c r="L21" s="82"/>
      <c r="M21" s="82"/>
    </row>
    <row r="22" spans="2:13" ht="12" customHeight="1">
      <c r="B22" s="91"/>
      <c r="D22" s="1554"/>
      <c r="E22" s="370" t="s">
        <v>65</v>
      </c>
      <c r="F22" s="377"/>
      <c r="G22" s="432">
        <v>2</v>
      </c>
      <c r="H22" s="432"/>
      <c r="I22" s="328">
        <v>200</v>
      </c>
      <c r="J22" s="432">
        <v>80</v>
      </c>
      <c r="K22" s="832">
        <f t="shared" si="0"/>
        <v>280</v>
      </c>
      <c r="L22" s="82"/>
      <c r="M22" s="82"/>
    </row>
    <row r="23" spans="2:13" ht="12" customHeight="1">
      <c r="B23" s="91"/>
      <c r="D23" s="1554"/>
      <c r="E23" s="370" t="s">
        <v>127</v>
      </c>
      <c r="F23" s="377"/>
      <c r="G23" s="432">
        <v>2</v>
      </c>
      <c r="H23" s="432"/>
      <c r="I23" s="328">
        <v>150</v>
      </c>
      <c r="J23" s="432">
        <v>80</v>
      </c>
      <c r="K23" s="832">
        <f t="shared" si="0"/>
        <v>230</v>
      </c>
      <c r="L23" s="82"/>
      <c r="M23" s="82"/>
    </row>
    <row r="24" spans="2:13" ht="12" customHeight="1">
      <c r="B24" s="91"/>
      <c r="D24" s="1554"/>
      <c r="E24" s="370" t="s">
        <v>38</v>
      </c>
      <c r="F24" s="377"/>
      <c r="G24" s="432">
        <v>1</v>
      </c>
      <c r="H24" s="432"/>
      <c r="I24" s="328">
        <v>50</v>
      </c>
      <c r="J24" s="432">
        <v>15</v>
      </c>
      <c r="K24" s="828">
        <f t="shared" si="0"/>
        <v>65</v>
      </c>
      <c r="L24" s="82"/>
      <c r="M24" s="82"/>
    </row>
    <row r="25" spans="2:13">
      <c r="B25" s="91"/>
      <c r="D25" s="1555">
        <v>1403</v>
      </c>
      <c r="E25" s="139" t="s">
        <v>17</v>
      </c>
      <c r="F25" s="145"/>
      <c r="G25" s="355">
        <f>SUM(G26:G28)</f>
        <v>6</v>
      </c>
      <c r="H25" s="355"/>
      <c r="I25" s="355">
        <f>SUM(I26:I28)</f>
        <v>450</v>
      </c>
      <c r="J25" s="355">
        <f>SUM(J26:J28)</f>
        <v>150</v>
      </c>
      <c r="K25" s="834">
        <f t="shared" si="0"/>
        <v>600</v>
      </c>
      <c r="L25" s="82"/>
      <c r="M25" s="82"/>
    </row>
    <row r="26" spans="2:13" ht="12" customHeight="1">
      <c r="B26" s="91"/>
      <c r="D26" s="1556"/>
      <c r="E26" s="370" t="s">
        <v>39</v>
      </c>
      <c r="F26" s="377"/>
      <c r="G26" s="432">
        <v>2</v>
      </c>
      <c r="H26" s="432"/>
      <c r="I26" s="328">
        <v>200</v>
      </c>
      <c r="J26" s="432">
        <v>50</v>
      </c>
      <c r="K26" s="828">
        <f t="shared" si="0"/>
        <v>250</v>
      </c>
      <c r="L26" s="82"/>
      <c r="M26" s="82"/>
    </row>
    <row r="27" spans="2:13" ht="12" customHeight="1">
      <c r="B27" s="91"/>
      <c r="D27" s="1556"/>
      <c r="E27" s="370" t="s">
        <v>18</v>
      </c>
      <c r="F27" s="377"/>
      <c r="G27" s="432">
        <v>2</v>
      </c>
      <c r="H27" s="432"/>
      <c r="I27" s="328">
        <v>100</v>
      </c>
      <c r="J27" s="432">
        <v>50</v>
      </c>
      <c r="K27" s="828">
        <f t="shared" si="0"/>
        <v>150</v>
      </c>
      <c r="L27" s="82"/>
      <c r="M27" s="82"/>
    </row>
    <row r="28" spans="2:13" ht="12" customHeight="1">
      <c r="B28" s="91"/>
      <c r="D28" s="1556"/>
      <c r="E28" s="846" t="s">
        <v>19</v>
      </c>
      <c r="F28" s="497"/>
      <c r="G28" s="432">
        <v>2</v>
      </c>
      <c r="H28" s="432"/>
      <c r="I28" s="328">
        <v>150</v>
      </c>
      <c r="J28" s="432">
        <v>50</v>
      </c>
      <c r="K28" s="828">
        <f t="shared" si="0"/>
        <v>200</v>
      </c>
      <c r="L28" s="82"/>
      <c r="M28" s="82"/>
    </row>
    <row r="29" spans="2:13">
      <c r="B29" s="91"/>
      <c r="D29" s="1568">
        <v>1404</v>
      </c>
      <c r="E29" s="139" t="s">
        <v>40</v>
      </c>
      <c r="F29" s="145"/>
      <c r="G29" s="355">
        <f>SUM(G30:G31)</f>
        <v>8</v>
      </c>
      <c r="H29" s="355"/>
      <c r="I29" s="355">
        <f>SUM(I30:I31)</f>
        <v>550</v>
      </c>
      <c r="J29" s="355">
        <f>SUM(J30:J31)</f>
        <v>200</v>
      </c>
      <c r="K29" s="845">
        <f t="shared" si="0"/>
        <v>750</v>
      </c>
      <c r="L29" s="82"/>
      <c r="M29" s="82"/>
    </row>
    <row r="30" spans="2:13" ht="12" customHeight="1">
      <c r="B30" s="91"/>
      <c r="D30" s="1568"/>
      <c r="E30" s="370" t="s">
        <v>115</v>
      </c>
      <c r="F30" s="98"/>
      <c r="G30" s="432">
        <v>5</v>
      </c>
      <c r="H30" s="432"/>
      <c r="I30" s="328">
        <v>350</v>
      </c>
      <c r="J30" s="432">
        <v>100</v>
      </c>
      <c r="K30" s="832">
        <f t="shared" si="0"/>
        <v>450</v>
      </c>
      <c r="L30" s="82"/>
      <c r="M30" s="82"/>
    </row>
    <row r="31" spans="2:13" ht="12" customHeight="1">
      <c r="B31" s="91"/>
      <c r="D31" s="1568"/>
      <c r="E31" s="370" t="s">
        <v>20</v>
      </c>
      <c r="F31" s="98"/>
      <c r="G31" s="432">
        <v>3</v>
      </c>
      <c r="H31" s="432"/>
      <c r="I31" s="328">
        <v>200</v>
      </c>
      <c r="J31" s="432">
        <v>100</v>
      </c>
      <c r="K31" s="832">
        <f t="shared" si="0"/>
        <v>300</v>
      </c>
      <c r="L31" s="82"/>
      <c r="M31" s="82"/>
    </row>
    <row r="32" spans="2:13">
      <c r="B32" s="91"/>
      <c r="D32" s="1581">
        <v>1405</v>
      </c>
      <c r="E32" s="391" t="s">
        <v>21</v>
      </c>
      <c r="F32" s="844"/>
      <c r="G32" s="461">
        <f>SUM(G33:G36)</f>
        <v>7</v>
      </c>
      <c r="H32" s="461"/>
      <c r="I32" s="843">
        <f>SUM(I33:I36)</f>
        <v>250</v>
      </c>
      <c r="J32" s="843">
        <f>SUM(J33:J36)</f>
        <v>175</v>
      </c>
      <c r="K32" s="842">
        <f t="shared" si="0"/>
        <v>425</v>
      </c>
      <c r="L32" s="82"/>
      <c r="M32" s="82"/>
    </row>
    <row r="33" spans="2:11" ht="12" customHeight="1">
      <c r="B33" s="91"/>
      <c r="D33" s="1578"/>
      <c r="E33" s="388" t="s">
        <v>24</v>
      </c>
      <c r="F33" s="505"/>
      <c r="G33" s="841">
        <v>2</v>
      </c>
      <c r="H33" s="841"/>
      <c r="I33" s="841">
        <v>100</v>
      </c>
      <c r="J33" s="841">
        <v>80</v>
      </c>
      <c r="K33" s="840">
        <f t="shared" si="0"/>
        <v>180</v>
      </c>
    </row>
    <row r="34" spans="2:11" ht="12" customHeight="1">
      <c r="B34" s="91"/>
      <c r="D34" s="1578"/>
      <c r="E34" s="370" t="s">
        <v>22</v>
      </c>
      <c r="F34" s="377"/>
      <c r="G34" s="829">
        <v>2</v>
      </c>
      <c r="H34" s="829"/>
      <c r="I34" s="829">
        <v>80</v>
      </c>
      <c r="J34" s="829">
        <v>70</v>
      </c>
      <c r="K34" s="832">
        <f t="shared" si="0"/>
        <v>150</v>
      </c>
    </row>
    <row r="35" spans="2:11" ht="12" customHeight="1">
      <c r="B35" s="91"/>
      <c r="D35" s="1578"/>
      <c r="E35" s="332" t="s">
        <v>114</v>
      </c>
      <c r="F35" s="839"/>
      <c r="G35" s="432">
        <v>1</v>
      </c>
      <c r="H35" s="432"/>
      <c r="I35" s="432">
        <v>30</v>
      </c>
      <c r="J35" s="432">
        <v>10</v>
      </c>
      <c r="K35" s="832">
        <f t="shared" si="0"/>
        <v>40</v>
      </c>
    </row>
    <row r="36" spans="2:11" ht="12" customHeight="1">
      <c r="B36" s="91"/>
      <c r="D36" s="1586"/>
      <c r="E36" s="330" t="s">
        <v>58</v>
      </c>
      <c r="F36" s="596"/>
      <c r="G36" s="838">
        <v>2</v>
      </c>
      <c r="H36" s="838"/>
      <c r="I36" s="838">
        <v>40</v>
      </c>
      <c r="J36" s="838">
        <v>15</v>
      </c>
      <c r="K36" s="837">
        <f t="shared" si="0"/>
        <v>55</v>
      </c>
    </row>
    <row r="37" spans="2:11">
      <c r="B37" s="91"/>
      <c r="D37" s="1569">
        <v>1406</v>
      </c>
      <c r="E37" s="450" t="s">
        <v>25</v>
      </c>
      <c r="F37" s="163"/>
      <c r="G37" s="836">
        <f>SUM(G38:G41)</f>
        <v>4</v>
      </c>
      <c r="H37" s="836"/>
      <c r="I37" s="836">
        <f>SUM(I38:I41)</f>
        <v>260</v>
      </c>
      <c r="J37" s="836">
        <f>SUM(J38:J41)</f>
        <v>170</v>
      </c>
      <c r="K37" s="457">
        <f t="shared" si="0"/>
        <v>430</v>
      </c>
    </row>
    <row r="38" spans="2:11" ht="12" customHeight="1">
      <c r="B38" s="91"/>
      <c r="D38" s="1569"/>
      <c r="E38" s="370" t="s">
        <v>135</v>
      </c>
      <c r="F38" s="377"/>
      <c r="G38" s="829">
        <v>2</v>
      </c>
      <c r="H38" s="829"/>
      <c r="I38" s="829">
        <v>160</v>
      </c>
      <c r="J38" s="829">
        <v>120</v>
      </c>
      <c r="K38" s="832">
        <f t="shared" si="0"/>
        <v>280</v>
      </c>
    </row>
    <row r="39" spans="2:11" ht="12" customHeight="1">
      <c r="B39" s="91"/>
      <c r="D39" s="1569"/>
      <c r="E39" s="370" t="s">
        <v>26</v>
      </c>
      <c r="F39" s="377"/>
      <c r="G39" s="829">
        <v>1</v>
      </c>
      <c r="H39" s="829"/>
      <c r="I39" s="829">
        <v>40</v>
      </c>
      <c r="J39" s="829">
        <v>20</v>
      </c>
      <c r="K39" s="832">
        <f t="shared" si="0"/>
        <v>60</v>
      </c>
    </row>
    <row r="40" spans="2:11" ht="12" customHeight="1">
      <c r="B40" s="91"/>
      <c r="D40" s="1569"/>
      <c r="E40" s="370" t="s">
        <v>42</v>
      </c>
      <c r="F40" s="377"/>
      <c r="G40" s="829">
        <v>1</v>
      </c>
      <c r="H40" s="829"/>
      <c r="I40" s="829">
        <v>60</v>
      </c>
      <c r="J40" s="829">
        <v>30</v>
      </c>
      <c r="K40" s="828">
        <f t="shared" si="0"/>
        <v>90</v>
      </c>
    </row>
    <row r="41" spans="2:11" ht="12" customHeight="1">
      <c r="B41" s="91"/>
      <c r="D41" s="1569"/>
      <c r="E41" s="370" t="s">
        <v>43</v>
      </c>
      <c r="F41" s="377"/>
      <c r="G41" s="829">
        <v>0</v>
      </c>
      <c r="H41" s="829"/>
      <c r="I41" s="829">
        <v>0</v>
      </c>
      <c r="J41" s="829">
        <v>0</v>
      </c>
      <c r="K41" s="828">
        <f t="shared" si="0"/>
        <v>0</v>
      </c>
    </row>
    <row r="42" spans="2:11">
      <c r="B42" s="91"/>
      <c r="D42" s="1570">
        <v>1407</v>
      </c>
      <c r="E42" s="139" t="s">
        <v>27</v>
      </c>
      <c r="F42" s="145"/>
      <c r="G42" s="835">
        <f>SUM(G43:G44)</f>
        <v>0</v>
      </c>
      <c r="H42" s="835"/>
      <c r="I42" s="835">
        <f>SUM(I43:I44)</f>
        <v>0</v>
      </c>
      <c r="J42" s="835">
        <f>SUM(J43:J44)</f>
        <v>0</v>
      </c>
      <c r="K42" s="834">
        <f t="shared" si="0"/>
        <v>0</v>
      </c>
    </row>
    <row r="43" spans="2:11" ht="12" customHeight="1">
      <c r="B43" s="91"/>
      <c r="D43" s="1573"/>
      <c r="E43" s="370" t="s">
        <v>572</v>
      </c>
      <c r="F43" s="377"/>
      <c r="G43" s="829">
        <v>0</v>
      </c>
      <c r="H43" s="829"/>
      <c r="I43" s="829">
        <v>0</v>
      </c>
      <c r="J43" s="829">
        <v>0</v>
      </c>
      <c r="K43" s="828">
        <f t="shared" si="0"/>
        <v>0</v>
      </c>
    </row>
    <row r="44" spans="2:11" ht="12" customHeight="1">
      <c r="B44" s="91"/>
      <c r="D44" s="1571"/>
      <c r="E44" s="370" t="s">
        <v>61</v>
      </c>
      <c r="F44" s="377"/>
      <c r="G44" s="829">
        <v>0</v>
      </c>
      <c r="H44" s="829"/>
      <c r="I44" s="829">
        <v>0</v>
      </c>
      <c r="J44" s="829">
        <v>0</v>
      </c>
      <c r="K44" s="828">
        <f t="shared" si="0"/>
        <v>0</v>
      </c>
    </row>
    <row r="45" spans="2:11">
      <c r="B45" s="91"/>
      <c r="D45" s="1553">
        <v>1408</v>
      </c>
      <c r="E45" s="139" t="s">
        <v>28</v>
      </c>
      <c r="F45" s="138"/>
      <c r="G45" s="835">
        <f>SUM(G46:G49)</f>
        <v>2</v>
      </c>
      <c r="H45" s="835"/>
      <c r="I45" s="835">
        <f>SUM(I46:I49)</f>
        <v>100</v>
      </c>
      <c r="J45" s="835">
        <f>SUM(J46:J49)</f>
        <v>80</v>
      </c>
      <c r="K45" s="834">
        <f t="shared" si="0"/>
        <v>180</v>
      </c>
    </row>
    <row r="46" spans="2:11">
      <c r="B46" s="91"/>
      <c r="D46" s="1554"/>
      <c r="E46" s="370" t="s">
        <v>23</v>
      </c>
      <c r="F46" s="377"/>
      <c r="G46" s="432">
        <v>2</v>
      </c>
      <c r="H46" s="432"/>
      <c r="I46" s="328">
        <v>100</v>
      </c>
      <c r="J46" s="432">
        <v>80</v>
      </c>
      <c r="K46" s="832">
        <f t="shared" si="0"/>
        <v>180</v>
      </c>
    </row>
    <row r="47" spans="2:11">
      <c r="B47" s="91"/>
      <c r="D47" s="1554"/>
      <c r="E47" s="377" t="s">
        <v>59</v>
      </c>
      <c r="F47" s="377"/>
      <c r="G47" s="432">
        <v>0</v>
      </c>
      <c r="H47" s="432"/>
      <c r="I47" s="328">
        <v>0</v>
      </c>
      <c r="J47" s="432">
        <v>0</v>
      </c>
      <c r="K47" s="832">
        <f t="shared" si="0"/>
        <v>0</v>
      </c>
    </row>
    <row r="48" spans="2:11" ht="12" customHeight="1">
      <c r="B48" s="91"/>
      <c r="D48" s="1554"/>
      <c r="E48" s="377" t="s">
        <v>571</v>
      </c>
      <c r="F48" s="377"/>
      <c r="G48" s="432">
        <v>0</v>
      </c>
      <c r="H48" s="432"/>
      <c r="I48" s="328">
        <v>0</v>
      </c>
      <c r="J48" s="432">
        <v>0</v>
      </c>
      <c r="K48" s="828">
        <f t="shared" si="0"/>
        <v>0</v>
      </c>
    </row>
    <row r="49" spans="2:11" ht="12" customHeight="1">
      <c r="B49" s="91"/>
      <c r="D49" s="1554"/>
      <c r="E49" s="377" t="s">
        <v>125</v>
      </c>
      <c r="F49" s="377"/>
      <c r="G49" s="432">
        <v>0</v>
      </c>
      <c r="H49" s="432"/>
      <c r="I49" s="328">
        <v>0</v>
      </c>
      <c r="J49" s="432">
        <v>0</v>
      </c>
      <c r="K49" s="832">
        <f t="shared" si="0"/>
        <v>0</v>
      </c>
    </row>
    <row r="50" spans="2:11" ht="12.75" customHeight="1">
      <c r="B50" s="91"/>
      <c r="D50" s="1555">
        <v>1624</v>
      </c>
      <c r="E50" s="139" t="s">
        <v>56</v>
      </c>
      <c r="F50" s="831"/>
      <c r="G50" s="430">
        <f>SUM(G51:G52)</f>
        <v>2</v>
      </c>
      <c r="H50" s="430"/>
      <c r="I50" s="430">
        <f>SUM(I51:I52)</f>
        <v>20</v>
      </c>
      <c r="J50" s="430">
        <f>SUM(J51:J52)</f>
        <v>10</v>
      </c>
      <c r="K50" s="830">
        <f t="shared" si="0"/>
        <v>30</v>
      </c>
    </row>
    <row r="51" spans="2:11" ht="12" customHeight="1">
      <c r="B51" s="91"/>
      <c r="D51" s="1556"/>
      <c r="E51" s="332" t="s">
        <v>41</v>
      </c>
      <c r="F51" s="320"/>
      <c r="G51" s="829">
        <v>2</v>
      </c>
      <c r="H51" s="829"/>
      <c r="I51" s="829">
        <v>20</v>
      </c>
      <c r="J51" s="829">
        <v>10</v>
      </c>
      <c r="K51" s="828">
        <f t="shared" si="0"/>
        <v>30</v>
      </c>
    </row>
    <row r="52" spans="2:11" ht="12" customHeight="1">
      <c r="B52" s="91"/>
      <c r="D52" s="1557"/>
      <c r="E52" s="377" t="s">
        <v>62</v>
      </c>
      <c r="G52" s="91">
        <v>0</v>
      </c>
      <c r="H52" s="91"/>
      <c r="I52" s="91">
        <v>0</v>
      </c>
      <c r="J52" s="91">
        <v>0</v>
      </c>
      <c r="K52" s="828">
        <f t="shared" si="0"/>
        <v>0</v>
      </c>
    </row>
    <row r="53" spans="2:11" ht="13.5" customHeight="1">
      <c r="E53" s="269" t="s">
        <v>6</v>
      </c>
      <c r="F53" s="827"/>
      <c r="G53" s="826">
        <f>SUM(G9+G16+G25+G29+G32+G37+G42+G45+G50)</f>
        <v>59</v>
      </c>
      <c r="H53" s="826"/>
      <c r="I53" s="826">
        <f>SUM(I9+I16+I25+I29+I32+I37+I42+I45+I50)</f>
        <v>3150</v>
      </c>
      <c r="J53" s="826">
        <f>SUM(J9+J16+J25+J29+J32+J37+J42+J45+J50)</f>
        <v>1640</v>
      </c>
      <c r="K53" s="825">
        <f>SUM(K9+K16+K25+K29+K32+K37+K42+K45+K50)</f>
        <v>4790</v>
      </c>
    </row>
    <row r="54" spans="2:11" ht="10.5" customHeight="1">
      <c r="D54" s="507"/>
      <c r="E54" s="98" t="s">
        <v>570</v>
      </c>
      <c r="F54" s="98"/>
    </row>
    <row r="55" spans="2:11" ht="9" customHeight="1">
      <c r="D55" s="507"/>
    </row>
    <row r="56" spans="2:11" ht="9" customHeight="1"/>
    <row r="57" spans="2:11" ht="9" customHeight="1">
      <c r="D57" s="507"/>
    </row>
    <row r="58" spans="2:11" ht="9" customHeight="1">
      <c r="D58" s="507"/>
    </row>
    <row r="59" spans="2:11" ht="9" customHeight="1"/>
    <row r="60" spans="2:11" ht="9" customHeight="1"/>
    <row r="61" spans="2:11" ht="9" customHeight="1"/>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10" ht="9" customHeight="1"/>
    <row r="130" spans="5:10" ht="9" customHeight="1"/>
    <row r="131" spans="5:10" ht="9" customHeight="1"/>
    <row r="132" spans="5:10" ht="9" customHeight="1"/>
    <row r="133" spans="5:10" ht="9" customHeight="1"/>
    <row r="134" spans="5:10" ht="9" customHeight="1"/>
    <row r="135" spans="5:10" ht="9" customHeight="1"/>
    <row r="136" spans="5:10" ht="9" customHeight="1"/>
    <row r="137" spans="5:10" ht="9" customHeight="1"/>
    <row r="138" spans="5:10" ht="9" customHeight="1"/>
    <row r="139" spans="5:10" ht="9" customHeight="1"/>
    <row r="140" spans="5:10" ht="9" customHeight="1"/>
    <row r="141" spans="5:10" ht="9" customHeight="1"/>
    <row r="142" spans="5:10" ht="9" customHeight="1"/>
    <row r="143" spans="5:10" ht="9" customHeight="1">
      <c r="E143" s="98"/>
      <c r="F143" s="98"/>
      <c r="G143" s="823"/>
      <c r="H143" s="823"/>
      <c r="I143" s="824"/>
      <c r="J143" s="823"/>
    </row>
    <row r="144" spans="5:10"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mergeCells count="15">
    <mergeCell ref="D50:D52"/>
    <mergeCell ref="D42:D44"/>
    <mergeCell ref="D16:D24"/>
    <mergeCell ref="D25:D28"/>
    <mergeCell ref="D29:D31"/>
    <mergeCell ref="D37:D41"/>
    <mergeCell ref="D45:D49"/>
    <mergeCell ref="D32:D36"/>
    <mergeCell ref="D9:D15"/>
    <mergeCell ref="G6:G7"/>
    <mergeCell ref="O3:AC3"/>
    <mergeCell ref="D3:K3"/>
    <mergeCell ref="I7:K7"/>
    <mergeCell ref="D6:D8"/>
    <mergeCell ref="D4:K4"/>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A3F0D-625D-4D7B-B9F7-06E9F662A577}">
  <dimension ref="A1:AF410"/>
  <sheetViews>
    <sheetView view="pageBreakPreview" zoomScaleNormal="115" zoomScaleSheetLayoutView="100" workbookViewId="0">
      <selection activeCell="O13" sqref="O13"/>
    </sheetView>
  </sheetViews>
  <sheetFormatPr baseColWidth="10" defaultRowHeight="12.75"/>
  <cols>
    <col min="1" max="1" width="1.7109375" style="91" customWidth="1"/>
    <col min="2" max="2" width="2.140625" style="91" bestFit="1" customWidth="1"/>
    <col min="3" max="3" width="2.85546875" style="91" customWidth="1"/>
    <col min="4" max="4" width="7.140625" style="62" customWidth="1"/>
    <col min="5" max="5" width="61.5703125" style="62" customWidth="1"/>
    <col min="6" max="6" width="1" style="62" customWidth="1"/>
    <col min="7" max="7" width="9.7109375" style="62" customWidth="1"/>
    <col min="8" max="8" width="3.7109375" style="62" customWidth="1"/>
    <col min="9" max="11" width="8.7109375" style="62" customWidth="1"/>
    <col min="12" max="13" width="11.42578125" style="62"/>
    <col min="14" max="14" width="4.7109375" style="62" customWidth="1"/>
    <col min="15" max="15" width="5" style="62" customWidth="1"/>
    <col min="16" max="16" width="2.28515625" style="62" customWidth="1"/>
    <col min="17" max="17" width="26" style="62" customWidth="1"/>
    <col min="18" max="18" width="8"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6" width="6.7109375" style="62" customWidth="1"/>
    <col min="27" max="27" width="1" style="62" customWidth="1"/>
    <col min="28" max="28" width="6.7109375" style="62" customWidth="1"/>
    <col min="29" max="29" width="1" style="62" customWidth="1"/>
    <col min="30" max="31" width="6.7109375" style="62" customWidth="1"/>
    <col min="32" max="16384" width="11.42578125" style="62"/>
  </cols>
  <sheetData>
    <row r="1" spans="2:32" ht="13.5" customHeight="1">
      <c r="G1" s="82"/>
      <c r="H1" s="82"/>
      <c r="I1" s="82"/>
      <c r="J1" s="82"/>
      <c r="L1" s="82"/>
      <c r="M1" s="82"/>
    </row>
    <row r="2" spans="2:32" ht="3.75" customHeight="1">
      <c r="G2" s="82"/>
      <c r="H2" s="82"/>
      <c r="I2" s="82"/>
      <c r="J2" s="82"/>
      <c r="K2" s="82"/>
      <c r="L2" s="82"/>
      <c r="M2" s="82"/>
    </row>
    <row r="3" spans="2:32" ht="12.75" customHeight="1">
      <c r="D3" s="1552" t="s">
        <v>575</v>
      </c>
      <c r="E3" s="1552"/>
      <c r="F3" s="1552"/>
      <c r="G3" s="1552"/>
      <c r="H3" s="1552"/>
      <c r="I3" s="1552"/>
      <c r="J3" s="1552"/>
      <c r="K3" s="1552"/>
      <c r="L3" s="82"/>
      <c r="O3" s="1552"/>
      <c r="P3" s="1552"/>
      <c r="Q3" s="1552"/>
      <c r="R3" s="1552"/>
      <c r="S3" s="1552"/>
      <c r="T3" s="1552"/>
      <c r="U3" s="1552"/>
      <c r="V3" s="1552"/>
      <c r="W3" s="1552"/>
      <c r="X3" s="1552"/>
      <c r="Y3" s="1552"/>
      <c r="Z3" s="1552"/>
      <c r="AA3" s="1552"/>
      <c r="AB3" s="1552"/>
      <c r="AC3" s="1552"/>
    </row>
    <row r="4" spans="2:32" ht="12.75" customHeight="1">
      <c r="B4" s="313"/>
      <c r="C4" s="313"/>
      <c r="D4" s="1552" t="s">
        <v>576</v>
      </c>
      <c r="E4" s="1552"/>
      <c r="F4" s="1552"/>
      <c r="G4" s="1552"/>
      <c r="H4" s="1552"/>
      <c r="I4" s="1552"/>
      <c r="J4" s="1552"/>
      <c r="K4" s="1552"/>
      <c r="L4" s="82"/>
      <c r="M4" s="107"/>
      <c r="N4" s="107"/>
      <c r="O4" s="106"/>
      <c r="AE4" s="105"/>
      <c r="AF4" s="105"/>
    </row>
    <row r="5" spans="2:32" ht="3" customHeight="1">
      <c r="D5" s="366"/>
      <c r="E5" s="163"/>
      <c r="F5" s="163"/>
      <c r="G5" s="854"/>
      <c r="H5" s="854"/>
      <c r="I5" s="854"/>
      <c r="J5" s="853"/>
      <c r="K5" s="875"/>
      <c r="L5" s="82"/>
      <c r="O5" s="98"/>
    </row>
    <row r="6" spans="2:32" ht="12.75" customHeight="1">
      <c r="D6" s="1597" t="s">
        <v>32</v>
      </c>
      <c r="E6" s="310"/>
      <c r="F6" s="580"/>
      <c r="G6" s="1794" t="s">
        <v>574</v>
      </c>
      <c r="H6" s="852"/>
      <c r="I6" s="851"/>
      <c r="J6" s="851"/>
      <c r="K6" s="425"/>
      <c r="L6" s="82"/>
      <c r="O6" s="98"/>
    </row>
    <row r="7" spans="2:32" ht="12.75" customHeight="1">
      <c r="D7" s="1598"/>
      <c r="E7" s="171" t="s">
        <v>121</v>
      </c>
      <c r="F7" s="170"/>
      <c r="G7" s="1795"/>
      <c r="H7" s="304"/>
      <c r="I7" s="1600" t="s">
        <v>573</v>
      </c>
      <c r="J7" s="1600"/>
      <c r="K7" s="1601"/>
      <c r="L7" s="82"/>
      <c r="M7" s="91"/>
    </row>
    <row r="8" spans="2:32">
      <c r="D8" s="1599"/>
      <c r="E8" s="163"/>
      <c r="F8" s="162"/>
      <c r="G8" s="301"/>
      <c r="H8" s="301"/>
      <c r="I8" s="850" t="s">
        <v>29</v>
      </c>
      <c r="J8" s="850" t="s">
        <v>30</v>
      </c>
      <c r="K8" s="568" t="s">
        <v>6</v>
      </c>
      <c r="L8" s="82"/>
    </row>
    <row r="9" spans="2:32">
      <c r="D9" s="1553">
        <v>1401</v>
      </c>
      <c r="E9" s="391" t="s">
        <v>12</v>
      </c>
      <c r="F9" s="171"/>
      <c r="G9" s="874">
        <f>SUM(G10:G15)</f>
        <v>9</v>
      </c>
      <c r="H9" s="874"/>
      <c r="I9" s="874">
        <f>SUM(I10:I15)</f>
        <v>250</v>
      </c>
      <c r="J9" s="874">
        <f>SUM(J10:J15)</f>
        <v>130</v>
      </c>
      <c r="K9" s="575">
        <f t="shared" ref="K9:K54" si="0">SUM(I9:J9)</f>
        <v>380</v>
      </c>
      <c r="L9" s="82"/>
    </row>
    <row r="10" spans="2:32" ht="12" customHeight="1">
      <c r="D10" s="1554"/>
      <c r="E10" s="388" t="s">
        <v>13</v>
      </c>
      <c r="F10" s="505"/>
      <c r="G10" s="861">
        <v>2</v>
      </c>
      <c r="H10" s="861"/>
      <c r="I10" s="861">
        <v>60</v>
      </c>
      <c r="J10" s="861">
        <v>10</v>
      </c>
      <c r="K10" s="282">
        <f t="shared" si="0"/>
        <v>70</v>
      </c>
      <c r="L10" s="82"/>
      <c r="M10" s="82"/>
    </row>
    <row r="11" spans="2:32" ht="12" customHeight="1">
      <c r="D11" s="1554"/>
      <c r="E11" s="370" t="s">
        <v>14</v>
      </c>
      <c r="F11" s="377"/>
      <c r="G11" s="363">
        <v>1</v>
      </c>
      <c r="H11" s="363"/>
      <c r="I11" s="363">
        <v>50</v>
      </c>
      <c r="J11" s="363">
        <v>20</v>
      </c>
      <c r="K11" s="281">
        <f t="shared" si="0"/>
        <v>70</v>
      </c>
      <c r="L11" s="82"/>
      <c r="M11" s="82"/>
    </row>
    <row r="12" spans="2:32" ht="12" customHeight="1">
      <c r="D12" s="1554"/>
      <c r="E12" s="370" t="s">
        <v>15</v>
      </c>
      <c r="F12" s="377"/>
      <c r="G12" s="363">
        <v>2</v>
      </c>
      <c r="H12" s="363"/>
      <c r="I12" s="363">
        <v>40</v>
      </c>
      <c r="J12" s="363">
        <v>40</v>
      </c>
      <c r="K12" s="859">
        <f t="shared" si="0"/>
        <v>80</v>
      </c>
      <c r="L12" s="82"/>
      <c r="M12" s="82"/>
    </row>
    <row r="13" spans="2:32" ht="12" customHeight="1">
      <c r="D13" s="1554"/>
      <c r="E13" s="370" t="s">
        <v>36</v>
      </c>
      <c r="F13" s="377"/>
      <c r="G13" s="363">
        <v>2</v>
      </c>
      <c r="H13" s="363"/>
      <c r="I13" s="363">
        <v>40</v>
      </c>
      <c r="J13" s="363">
        <v>20</v>
      </c>
      <c r="K13" s="859">
        <f t="shared" si="0"/>
        <v>60</v>
      </c>
      <c r="L13" s="82"/>
      <c r="M13" s="82"/>
    </row>
    <row r="14" spans="2:32" ht="12" customHeight="1">
      <c r="D14" s="1554"/>
      <c r="E14" s="370" t="s">
        <v>37</v>
      </c>
      <c r="F14" s="377"/>
      <c r="G14" s="363">
        <v>1</v>
      </c>
      <c r="H14" s="363"/>
      <c r="I14" s="363">
        <v>40</v>
      </c>
      <c r="J14" s="363">
        <v>20</v>
      </c>
      <c r="K14" s="859">
        <f t="shared" si="0"/>
        <v>60</v>
      </c>
      <c r="L14" s="82"/>
      <c r="M14" s="82"/>
    </row>
    <row r="15" spans="2:32" ht="12" customHeight="1">
      <c r="D15" s="1567"/>
      <c r="E15" s="370" t="s">
        <v>72</v>
      </c>
      <c r="F15" s="377"/>
      <c r="G15" s="363">
        <v>1</v>
      </c>
      <c r="H15" s="363"/>
      <c r="I15" s="363">
        <v>20</v>
      </c>
      <c r="J15" s="363">
        <v>20</v>
      </c>
      <c r="K15" s="859">
        <f t="shared" si="0"/>
        <v>40</v>
      </c>
      <c r="L15" s="82"/>
      <c r="M15" s="82"/>
    </row>
    <row r="16" spans="2:32">
      <c r="D16" s="1554">
        <v>1402</v>
      </c>
      <c r="E16" s="139" t="s">
        <v>16</v>
      </c>
      <c r="F16" s="145"/>
      <c r="G16" s="860">
        <f>SUM(G17:G24)</f>
        <v>9</v>
      </c>
      <c r="H16" s="860"/>
      <c r="I16" s="860">
        <f>SUM(I17:I24)</f>
        <v>580</v>
      </c>
      <c r="J16" s="860">
        <f>SUM(J17:J24)</f>
        <v>320</v>
      </c>
      <c r="K16" s="865">
        <f t="shared" si="0"/>
        <v>900</v>
      </c>
      <c r="L16" s="82"/>
      <c r="M16" s="82"/>
    </row>
    <row r="17" spans="4:13" ht="12" customHeight="1">
      <c r="D17" s="1554"/>
      <c r="E17" s="370" t="s">
        <v>96</v>
      </c>
      <c r="F17" s="377"/>
      <c r="G17" s="363">
        <v>2</v>
      </c>
      <c r="H17" s="363"/>
      <c r="I17" s="363">
        <v>200</v>
      </c>
      <c r="J17" s="363">
        <v>120</v>
      </c>
      <c r="K17" s="281">
        <f t="shared" si="0"/>
        <v>320</v>
      </c>
      <c r="L17" s="82"/>
      <c r="M17" s="82"/>
    </row>
    <row r="18" spans="4:13" ht="12" customHeight="1">
      <c r="D18" s="1554"/>
      <c r="E18" s="370" t="s">
        <v>116</v>
      </c>
      <c r="F18" s="377"/>
      <c r="G18" s="363">
        <v>2</v>
      </c>
      <c r="H18" s="363"/>
      <c r="I18" s="363">
        <v>120</v>
      </c>
      <c r="J18" s="363">
        <v>40</v>
      </c>
      <c r="K18" s="281">
        <f t="shared" si="0"/>
        <v>160</v>
      </c>
      <c r="L18" s="82"/>
      <c r="M18" s="82"/>
    </row>
    <row r="19" spans="4:13" ht="12" customHeight="1">
      <c r="D19" s="1554"/>
      <c r="E19" s="370" t="s">
        <v>70</v>
      </c>
      <c r="F19" s="377"/>
      <c r="G19" s="363">
        <v>2</v>
      </c>
      <c r="H19" s="363"/>
      <c r="I19" s="363">
        <v>60</v>
      </c>
      <c r="J19" s="363">
        <v>40</v>
      </c>
      <c r="K19" s="281">
        <f t="shared" si="0"/>
        <v>100</v>
      </c>
      <c r="L19" s="82"/>
      <c r="M19" s="82"/>
    </row>
    <row r="20" spans="4:13" ht="12" customHeight="1">
      <c r="D20" s="1554"/>
      <c r="E20" s="370" t="s">
        <v>129</v>
      </c>
      <c r="F20" s="377"/>
      <c r="G20" s="363">
        <v>0</v>
      </c>
      <c r="H20" s="363"/>
      <c r="I20" s="363">
        <v>0</v>
      </c>
      <c r="J20" s="363">
        <v>0</v>
      </c>
      <c r="K20" s="281">
        <f t="shared" si="0"/>
        <v>0</v>
      </c>
      <c r="L20" s="82"/>
      <c r="M20" s="82"/>
    </row>
    <row r="21" spans="4:13" ht="12" customHeight="1">
      <c r="D21" s="1554"/>
      <c r="E21" s="370" t="s">
        <v>128</v>
      </c>
      <c r="F21" s="377"/>
      <c r="G21" s="363">
        <v>1</v>
      </c>
      <c r="H21" s="363"/>
      <c r="I21" s="363">
        <v>60</v>
      </c>
      <c r="J21" s="363">
        <v>40</v>
      </c>
      <c r="K21" s="281">
        <f t="shared" si="0"/>
        <v>100</v>
      </c>
      <c r="L21" s="82"/>
      <c r="M21" s="82"/>
    </row>
    <row r="22" spans="4:13" ht="12" customHeight="1">
      <c r="D22" s="1554"/>
      <c r="E22" s="370" t="s">
        <v>65</v>
      </c>
      <c r="F22" s="377"/>
      <c r="G22" s="363">
        <v>1</v>
      </c>
      <c r="H22" s="363"/>
      <c r="I22" s="363">
        <v>60</v>
      </c>
      <c r="J22" s="363">
        <v>40</v>
      </c>
      <c r="K22" s="281">
        <f t="shared" si="0"/>
        <v>100</v>
      </c>
      <c r="L22" s="82"/>
      <c r="M22" s="82"/>
    </row>
    <row r="23" spans="4:13" ht="12" customHeight="1">
      <c r="D23" s="1554"/>
      <c r="E23" s="370" t="s">
        <v>127</v>
      </c>
      <c r="F23" s="377"/>
      <c r="G23" s="363">
        <v>1</v>
      </c>
      <c r="H23" s="363"/>
      <c r="I23" s="363">
        <v>80</v>
      </c>
      <c r="J23" s="363">
        <v>40</v>
      </c>
      <c r="K23" s="281">
        <f t="shared" si="0"/>
        <v>120</v>
      </c>
      <c r="L23" s="82"/>
      <c r="M23" s="82"/>
    </row>
    <row r="24" spans="4:13" ht="12" customHeight="1">
      <c r="D24" s="1554"/>
      <c r="E24" s="370" t="s">
        <v>173</v>
      </c>
      <c r="F24" s="377"/>
      <c r="G24" s="363">
        <v>0</v>
      </c>
      <c r="H24" s="363"/>
      <c r="I24" s="363">
        <v>0</v>
      </c>
      <c r="J24" s="363">
        <v>0</v>
      </c>
      <c r="K24" s="859">
        <f t="shared" si="0"/>
        <v>0</v>
      </c>
      <c r="L24" s="82"/>
      <c r="M24" s="82"/>
    </row>
    <row r="25" spans="4:13">
      <c r="D25" s="1555">
        <v>1403</v>
      </c>
      <c r="E25" s="139" t="s">
        <v>17</v>
      </c>
      <c r="F25" s="145"/>
      <c r="G25" s="860">
        <f>SUM(G26:G28)</f>
        <v>3</v>
      </c>
      <c r="H25" s="860"/>
      <c r="I25" s="860">
        <f>SUM(I26:I28)</f>
        <v>110</v>
      </c>
      <c r="J25" s="860">
        <f>SUM(J26:J28)</f>
        <v>85</v>
      </c>
      <c r="K25" s="865">
        <f t="shared" si="0"/>
        <v>195</v>
      </c>
      <c r="L25" s="82"/>
      <c r="M25" s="82"/>
    </row>
    <row r="26" spans="4:13" ht="12" customHeight="1">
      <c r="D26" s="1556"/>
      <c r="E26" s="370" t="s">
        <v>39</v>
      </c>
      <c r="F26" s="377"/>
      <c r="G26" s="363">
        <v>0</v>
      </c>
      <c r="H26" s="363"/>
      <c r="I26" s="363">
        <v>0</v>
      </c>
      <c r="J26" s="363">
        <v>0</v>
      </c>
      <c r="K26" s="859">
        <f t="shared" si="0"/>
        <v>0</v>
      </c>
      <c r="L26" s="82"/>
      <c r="M26" s="82"/>
    </row>
    <row r="27" spans="4:13" ht="12" customHeight="1">
      <c r="D27" s="1556"/>
      <c r="E27" s="370" t="s">
        <v>18</v>
      </c>
      <c r="F27" s="377"/>
      <c r="G27" s="363">
        <v>1</v>
      </c>
      <c r="H27" s="363"/>
      <c r="I27" s="363">
        <v>50</v>
      </c>
      <c r="J27" s="363">
        <v>40</v>
      </c>
      <c r="K27" s="859">
        <f t="shared" si="0"/>
        <v>90</v>
      </c>
      <c r="L27" s="82"/>
      <c r="M27" s="82"/>
    </row>
    <row r="28" spans="4:13" ht="12" customHeight="1">
      <c r="D28" s="1556"/>
      <c r="E28" s="846" t="s">
        <v>19</v>
      </c>
      <c r="F28" s="497"/>
      <c r="G28" s="363">
        <v>2</v>
      </c>
      <c r="H28" s="363"/>
      <c r="I28" s="363">
        <v>60</v>
      </c>
      <c r="J28" s="363">
        <v>45</v>
      </c>
      <c r="K28" s="859">
        <f t="shared" si="0"/>
        <v>105</v>
      </c>
      <c r="L28" s="82"/>
      <c r="M28" s="82"/>
    </row>
    <row r="29" spans="4:13">
      <c r="D29" s="1568">
        <v>1404</v>
      </c>
      <c r="E29" s="139" t="s">
        <v>40</v>
      </c>
      <c r="F29" s="145"/>
      <c r="G29" s="860">
        <f>SUM(G30:G31)</f>
        <v>3</v>
      </c>
      <c r="H29" s="860"/>
      <c r="I29" s="860">
        <f>SUM(I30:I31)</f>
        <v>300</v>
      </c>
      <c r="J29" s="860">
        <f>SUM(J30:J31)</f>
        <v>210</v>
      </c>
      <c r="K29" s="873">
        <f t="shared" si="0"/>
        <v>510</v>
      </c>
      <c r="L29" s="82"/>
      <c r="M29" s="82"/>
    </row>
    <row r="30" spans="4:13" ht="12" customHeight="1">
      <c r="D30" s="1568"/>
      <c r="E30" s="370" t="s">
        <v>115</v>
      </c>
      <c r="F30" s="377"/>
      <c r="G30" s="363">
        <v>2</v>
      </c>
      <c r="H30" s="363"/>
      <c r="I30" s="363">
        <v>200</v>
      </c>
      <c r="J30" s="363">
        <v>150</v>
      </c>
      <c r="K30" s="281">
        <f t="shared" si="0"/>
        <v>350</v>
      </c>
      <c r="L30" s="82"/>
      <c r="M30" s="82"/>
    </row>
    <row r="31" spans="4:13" ht="12" customHeight="1">
      <c r="D31" s="1568"/>
      <c r="E31" s="370" t="s">
        <v>20</v>
      </c>
      <c r="F31" s="377"/>
      <c r="G31" s="363">
        <v>1</v>
      </c>
      <c r="H31" s="363"/>
      <c r="I31" s="363">
        <v>100</v>
      </c>
      <c r="J31" s="363">
        <v>60</v>
      </c>
      <c r="K31" s="281">
        <f t="shared" si="0"/>
        <v>160</v>
      </c>
      <c r="L31" s="82"/>
      <c r="M31" s="82"/>
    </row>
    <row r="32" spans="4:13">
      <c r="D32" s="1581">
        <v>1405</v>
      </c>
      <c r="E32" s="391" t="s">
        <v>21</v>
      </c>
      <c r="F32" s="844"/>
      <c r="G32" s="872">
        <f>SUM(G33:G36)</f>
        <v>3</v>
      </c>
      <c r="H32" s="872"/>
      <c r="I32" s="872">
        <f>SUM(I33:I36)</f>
        <v>215</v>
      </c>
      <c r="J32" s="872">
        <f>SUM(J33:J36)</f>
        <v>150</v>
      </c>
      <c r="K32" s="871">
        <f t="shared" si="0"/>
        <v>365</v>
      </c>
      <c r="L32" s="82"/>
      <c r="M32" s="82"/>
    </row>
    <row r="33" spans="4:11" ht="12" customHeight="1">
      <c r="D33" s="1578"/>
      <c r="E33" s="388" t="s">
        <v>24</v>
      </c>
      <c r="F33" s="505"/>
      <c r="G33" s="870">
        <v>1</v>
      </c>
      <c r="H33" s="870"/>
      <c r="I33" s="870">
        <v>50</v>
      </c>
      <c r="J33" s="870">
        <v>30</v>
      </c>
      <c r="K33" s="282">
        <f t="shared" si="0"/>
        <v>80</v>
      </c>
    </row>
    <row r="34" spans="4:11" ht="12" customHeight="1">
      <c r="D34" s="1578"/>
      <c r="E34" s="370" t="s">
        <v>22</v>
      </c>
      <c r="F34" s="377"/>
      <c r="G34" s="376">
        <v>1</v>
      </c>
      <c r="H34" s="376"/>
      <c r="I34" s="376">
        <v>100</v>
      </c>
      <c r="J34" s="376">
        <v>80</v>
      </c>
      <c r="K34" s="281">
        <f t="shared" si="0"/>
        <v>180</v>
      </c>
    </row>
    <row r="35" spans="4:11" ht="12" customHeight="1">
      <c r="D35" s="1578"/>
      <c r="E35" s="332" t="s">
        <v>114</v>
      </c>
      <c r="F35" s="839"/>
      <c r="G35" s="363">
        <v>0</v>
      </c>
      <c r="H35" s="363"/>
      <c r="I35" s="363">
        <v>0</v>
      </c>
      <c r="J35" s="363">
        <v>0</v>
      </c>
      <c r="K35" s="281">
        <f t="shared" si="0"/>
        <v>0</v>
      </c>
    </row>
    <row r="36" spans="4:11" ht="12" customHeight="1">
      <c r="D36" s="1586"/>
      <c r="E36" s="330" t="s">
        <v>58</v>
      </c>
      <c r="F36" s="596"/>
      <c r="G36" s="869">
        <v>1</v>
      </c>
      <c r="H36" s="869"/>
      <c r="I36" s="869">
        <v>65</v>
      </c>
      <c r="J36" s="869">
        <v>40</v>
      </c>
      <c r="K36" s="868">
        <f t="shared" si="0"/>
        <v>105</v>
      </c>
    </row>
    <row r="37" spans="4:11">
      <c r="D37" s="1569">
        <v>1406</v>
      </c>
      <c r="E37" s="450" t="s">
        <v>25</v>
      </c>
      <c r="F37" s="163"/>
      <c r="G37" s="867">
        <f>SUM(G38:G41)</f>
        <v>7</v>
      </c>
      <c r="H37" s="867"/>
      <c r="I37" s="867">
        <f>SUM(I38:I41)</f>
        <v>350</v>
      </c>
      <c r="J37" s="867">
        <f>SUM(J38:J41)</f>
        <v>135</v>
      </c>
      <c r="K37" s="270">
        <f t="shared" si="0"/>
        <v>485</v>
      </c>
    </row>
    <row r="38" spans="4:11" ht="12" customHeight="1">
      <c r="D38" s="1569"/>
      <c r="E38" s="370" t="s">
        <v>135</v>
      </c>
      <c r="F38" s="377"/>
      <c r="G38" s="376">
        <v>3</v>
      </c>
      <c r="H38" s="376"/>
      <c r="I38" s="376">
        <v>250</v>
      </c>
      <c r="J38" s="376">
        <v>80</v>
      </c>
      <c r="K38" s="281">
        <f t="shared" si="0"/>
        <v>330</v>
      </c>
    </row>
    <row r="39" spans="4:11" ht="12" customHeight="1">
      <c r="D39" s="1569"/>
      <c r="E39" s="370" t="s">
        <v>26</v>
      </c>
      <c r="F39" s="377"/>
      <c r="G39" s="376">
        <v>2</v>
      </c>
      <c r="H39" s="376"/>
      <c r="I39" s="376">
        <v>60</v>
      </c>
      <c r="J39" s="376">
        <v>35</v>
      </c>
      <c r="K39" s="281">
        <f t="shared" si="0"/>
        <v>95</v>
      </c>
    </row>
    <row r="40" spans="4:11" ht="12" customHeight="1">
      <c r="D40" s="1569"/>
      <c r="E40" s="370" t="s">
        <v>42</v>
      </c>
      <c r="F40" s="377"/>
      <c r="G40" s="376">
        <v>2</v>
      </c>
      <c r="H40" s="376"/>
      <c r="I40" s="376">
        <v>40</v>
      </c>
      <c r="J40" s="376">
        <v>20</v>
      </c>
      <c r="K40" s="859">
        <f t="shared" si="0"/>
        <v>60</v>
      </c>
    </row>
    <row r="41" spans="4:11" ht="12" customHeight="1">
      <c r="D41" s="1569"/>
      <c r="E41" s="370" t="s">
        <v>43</v>
      </c>
      <c r="F41" s="377"/>
      <c r="G41" s="376">
        <v>0</v>
      </c>
      <c r="H41" s="376"/>
      <c r="I41" s="376">
        <v>0</v>
      </c>
      <c r="J41" s="376">
        <v>0</v>
      </c>
      <c r="K41" s="859">
        <f t="shared" si="0"/>
        <v>0</v>
      </c>
    </row>
    <row r="42" spans="4:11">
      <c r="D42" s="1569">
        <v>1407</v>
      </c>
      <c r="E42" s="139" t="s">
        <v>27</v>
      </c>
      <c r="F42" s="145"/>
      <c r="G42" s="866">
        <f>SUM(G43:G44)</f>
        <v>0</v>
      </c>
      <c r="H42" s="866"/>
      <c r="I42" s="866">
        <f>SUM(I43:I44)</f>
        <v>0</v>
      </c>
      <c r="J42" s="866">
        <f>SUM(J43:J44)</f>
        <v>0</v>
      </c>
      <c r="K42" s="865">
        <f t="shared" si="0"/>
        <v>0</v>
      </c>
    </row>
    <row r="43" spans="4:11" ht="12" customHeight="1">
      <c r="D43" s="1569"/>
      <c r="E43" s="370" t="s">
        <v>572</v>
      </c>
      <c r="F43" s="377"/>
      <c r="G43" s="376">
        <v>0</v>
      </c>
      <c r="H43" s="376"/>
      <c r="I43" s="376">
        <v>0</v>
      </c>
      <c r="J43" s="376">
        <v>0</v>
      </c>
      <c r="K43" s="859">
        <f t="shared" si="0"/>
        <v>0</v>
      </c>
    </row>
    <row r="44" spans="4:11" ht="12" customHeight="1">
      <c r="D44" s="1569"/>
      <c r="E44" s="370" t="s">
        <v>105</v>
      </c>
      <c r="F44" s="377"/>
      <c r="G44" s="376">
        <v>0</v>
      </c>
      <c r="H44" s="376"/>
      <c r="I44" s="376">
        <v>0</v>
      </c>
      <c r="J44" s="376">
        <v>0</v>
      </c>
      <c r="K44" s="859">
        <f t="shared" si="0"/>
        <v>0</v>
      </c>
    </row>
    <row r="45" spans="4:11">
      <c r="D45" s="1553">
        <v>1408</v>
      </c>
      <c r="E45" s="391" t="s">
        <v>28</v>
      </c>
      <c r="F45" s="864"/>
      <c r="G45" s="863">
        <f>SUM(G46:G49)</f>
        <v>1</v>
      </c>
      <c r="H45" s="863"/>
      <c r="I45" s="863">
        <f>SUM(I46:I49)</f>
        <v>60</v>
      </c>
      <c r="J45" s="863">
        <f>SUM(J46:J49)</f>
        <v>40</v>
      </c>
      <c r="K45" s="862">
        <f t="shared" si="0"/>
        <v>100</v>
      </c>
    </row>
    <row r="46" spans="4:11">
      <c r="D46" s="1659"/>
      <c r="E46" s="388" t="s">
        <v>23</v>
      </c>
      <c r="F46" s="505"/>
      <c r="G46" s="861">
        <v>1</v>
      </c>
      <c r="H46" s="861"/>
      <c r="I46" s="861">
        <v>60</v>
      </c>
      <c r="J46" s="861">
        <v>40</v>
      </c>
      <c r="K46" s="282">
        <f t="shared" si="0"/>
        <v>100</v>
      </c>
    </row>
    <row r="47" spans="4:11">
      <c r="D47" s="1659"/>
      <c r="E47" s="370" t="s">
        <v>157</v>
      </c>
      <c r="F47" s="377"/>
      <c r="G47" s="363">
        <v>0</v>
      </c>
      <c r="H47" s="363"/>
      <c r="I47" s="363">
        <v>0</v>
      </c>
      <c r="J47" s="363">
        <v>0</v>
      </c>
      <c r="K47" s="281">
        <f t="shared" si="0"/>
        <v>0</v>
      </c>
    </row>
    <row r="48" spans="4:11" ht="12" customHeight="1">
      <c r="D48" s="1659"/>
      <c r="E48" s="370" t="s">
        <v>571</v>
      </c>
      <c r="F48" s="377"/>
      <c r="G48" s="363">
        <v>0</v>
      </c>
      <c r="H48" s="363"/>
      <c r="I48" s="363">
        <v>0</v>
      </c>
      <c r="J48" s="363">
        <v>0</v>
      </c>
      <c r="K48" s="859">
        <f t="shared" si="0"/>
        <v>0</v>
      </c>
    </row>
    <row r="49" spans="4:11" ht="12" customHeight="1">
      <c r="D49" s="1659"/>
      <c r="E49" s="370" t="s">
        <v>125</v>
      </c>
      <c r="F49" s="377"/>
      <c r="G49" s="363">
        <v>0</v>
      </c>
      <c r="H49" s="363"/>
      <c r="I49" s="363">
        <v>0</v>
      </c>
      <c r="J49" s="363">
        <v>0</v>
      </c>
      <c r="K49" s="281">
        <f t="shared" si="0"/>
        <v>0</v>
      </c>
    </row>
    <row r="50" spans="4:11" ht="12" customHeight="1">
      <c r="D50" s="1657">
        <v>1624</v>
      </c>
      <c r="E50" s="139" t="s">
        <v>56</v>
      </c>
      <c r="F50" s="145"/>
      <c r="G50" s="860">
        <f>SUM(G51:G52)</f>
        <v>0</v>
      </c>
      <c r="H50" s="860"/>
      <c r="I50" s="860">
        <f>SUM(I51:I52)</f>
        <v>0</v>
      </c>
      <c r="J50" s="860">
        <f>SUM(J51:J52)</f>
        <v>0</v>
      </c>
      <c r="K50" s="270">
        <f t="shared" si="0"/>
        <v>0</v>
      </c>
    </row>
    <row r="51" spans="4:11" ht="12" customHeight="1">
      <c r="D51" s="1731"/>
      <c r="E51" s="332" t="s">
        <v>41</v>
      </c>
      <c r="F51" s="320"/>
      <c r="G51" s="376">
        <v>0</v>
      </c>
      <c r="H51" s="376"/>
      <c r="I51" s="376">
        <v>0</v>
      </c>
      <c r="J51" s="376">
        <v>0</v>
      </c>
      <c r="K51" s="859">
        <f t="shared" si="0"/>
        <v>0</v>
      </c>
    </row>
    <row r="52" spans="4:11" ht="12" customHeight="1">
      <c r="D52" s="1799"/>
      <c r="E52" s="846" t="s">
        <v>62</v>
      </c>
      <c r="F52" s="497"/>
      <c r="G52" s="536">
        <v>0</v>
      </c>
      <c r="H52" s="536"/>
      <c r="I52" s="536">
        <v>0</v>
      </c>
      <c r="J52" s="536">
        <v>0</v>
      </c>
      <c r="K52" s="278">
        <f t="shared" si="0"/>
        <v>0</v>
      </c>
    </row>
    <row r="53" spans="4:11" ht="12" customHeight="1">
      <c r="D53" s="1553"/>
      <c r="E53" s="450" t="s">
        <v>50</v>
      </c>
      <c r="F53" s="497"/>
      <c r="G53" s="858">
        <f>SUM(G54)</f>
        <v>0</v>
      </c>
      <c r="H53" s="858"/>
      <c r="I53" s="858">
        <f>SUM(I54)</f>
        <v>0</v>
      </c>
      <c r="J53" s="858">
        <f>SUM(J54)</f>
        <v>0</v>
      </c>
      <c r="K53" s="574">
        <f t="shared" si="0"/>
        <v>0</v>
      </c>
    </row>
    <row r="54" spans="4:11" ht="12" customHeight="1">
      <c r="D54" s="1567"/>
      <c r="E54" s="846" t="s">
        <v>342</v>
      </c>
      <c r="F54" s="497"/>
      <c r="G54" s="536">
        <v>0</v>
      </c>
      <c r="H54" s="536"/>
      <c r="I54" s="536">
        <v>0</v>
      </c>
      <c r="J54" s="536">
        <v>0</v>
      </c>
      <c r="K54" s="278">
        <f t="shared" si="0"/>
        <v>0</v>
      </c>
    </row>
    <row r="55" spans="4:11" ht="12" customHeight="1">
      <c r="E55" s="636" t="s">
        <v>6</v>
      </c>
      <c r="F55" s="857"/>
      <c r="G55" s="856">
        <f>SUM(G9+G16+G25+G29+G32+G37+G42+G45+G50+G53)</f>
        <v>35</v>
      </c>
      <c r="H55" s="856"/>
      <c r="I55" s="856">
        <f>SUM(I9+I16+I25+I29+I32+I37+I42+I45+I50+I53)</f>
        <v>1865</v>
      </c>
      <c r="J55" s="856">
        <f>SUM(J9+J16+J25+J29+J32+J37+J42+J45+J50+J53)</f>
        <v>1070</v>
      </c>
      <c r="K55" s="855">
        <f>SUM(K9+K16+K25+K29+K32+K37+K42+K45+K50+K53)</f>
        <v>2935</v>
      </c>
    </row>
    <row r="56" spans="4:11" ht="10.5" customHeight="1">
      <c r="D56" s="507"/>
      <c r="E56" s="98" t="s">
        <v>570</v>
      </c>
      <c r="F56" s="98"/>
    </row>
    <row r="57" spans="4:11" ht="9" customHeight="1">
      <c r="D57" s="507"/>
    </row>
    <row r="58" spans="4:11" ht="9" customHeight="1"/>
    <row r="59" spans="4:11" ht="9" customHeight="1">
      <c r="D59" s="507"/>
    </row>
    <row r="60" spans="4:11" ht="9" customHeight="1">
      <c r="D60" s="507"/>
    </row>
    <row r="61" spans="4:11" ht="9" customHeight="1"/>
    <row r="62" spans="4:11" ht="9" customHeight="1"/>
    <row r="63" spans="4:11" ht="9" customHeight="1"/>
    <row r="64" spans="4: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c r="E145" s="98"/>
      <c r="F145" s="98"/>
      <c r="G145" s="823"/>
      <c r="H145" s="823"/>
      <c r="I145" s="824"/>
      <c r="J145" s="823"/>
    </row>
    <row r="146" spans="5:10" ht="9" customHeight="1"/>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sheetData>
  <mergeCells count="16">
    <mergeCell ref="D53:D54"/>
    <mergeCell ref="G6:G7"/>
    <mergeCell ref="O3:AC3"/>
    <mergeCell ref="D3:K3"/>
    <mergeCell ref="I7:K7"/>
    <mergeCell ref="D6:D8"/>
    <mergeCell ref="D4:K4"/>
    <mergeCell ref="D9:D15"/>
    <mergeCell ref="D50:D52"/>
    <mergeCell ref="D16:D24"/>
    <mergeCell ref="D25:D28"/>
    <mergeCell ref="D29:D31"/>
    <mergeCell ref="D37:D41"/>
    <mergeCell ref="D42:D44"/>
    <mergeCell ref="D45:D49"/>
    <mergeCell ref="D32:D36"/>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0907-16FD-48F8-972E-764C00703EA8}">
  <dimension ref="A1:AH319"/>
  <sheetViews>
    <sheetView view="pageBreakPreview" zoomScaleNormal="110" zoomScaleSheetLayoutView="100" workbookViewId="0">
      <selection activeCell="R18" sqref="R18"/>
    </sheetView>
  </sheetViews>
  <sheetFormatPr baseColWidth="10" defaultColWidth="11.42578125" defaultRowHeight="12.75"/>
  <cols>
    <col min="1" max="2" width="2.42578125" style="697" customWidth="1"/>
    <col min="3" max="3" width="2.42578125" style="696" customWidth="1"/>
    <col min="4" max="4" width="7.7109375" style="694" customWidth="1"/>
    <col min="5" max="5" width="1.140625" style="694" customWidth="1"/>
    <col min="6" max="6" width="64.85546875" style="694" customWidth="1"/>
    <col min="7" max="9" width="5.7109375" style="695" customWidth="1"/>
    <col min="10" max="10" width="2.42578125" style="695" customWidth="1"/>
    <col min="11" max="13" width="5.7109375" style="695" customWidth="1"/>
    <col min="14" max="15" width="11.42578125" style="694"/>
    <col min="16" max="16" width="4.7109375" style="694" customWidth="1"/>
    <col min="17" max="17" width="5" style="694" customWidth="1"/>
    <col min="18" max="18" width="2.28515625" style="694" customWidth="1"/>
    <col min="19" max="19" width="26" style="694" customWidth="1"/>
    <col min="20" max="20" width="8" style="694" customWidth="1"/>
    <col min="21" max="21" width="1" style="694" customWidth="1"/>
    <col min="22" max="22" width="6.7109375" style="694" customWidth="1"/>
    <col min="23" max="23" width="1" style="694" customWidth="1"/>
    <col min="24" max="24" width="6.7109375" style="694" customWidth="1"/>
    <col min="25" max="25" width="1" style="694" customWidth="1"/>
    <col min="26" max="26" width="6.7109375" style="694" customWidth="1"/>
    <col min="27" max="27" width="1" style="694" customWidth="1"/>
    <col min="28" max="28" width="6.7109375" style="694" customWidth="1"/>
    <col min="29" max="29" width="1" style="694" customWidth="1"/>
    <col min="30" max="30" width="6.7109375" style="694" customWidth="1"/>
    <col min="31" max="31" width="1" style="694" customWidth="1"/>
    <col min="32" max="33" width="6.7109375" style="694" customWidth="1"/>
    <col min="34" max="16384" width="11.42578125" style="694"/>
  </cols>
  <sheetData>
    <row r="1" spans="1:34" ht="8.1" customHeight="1">
      <c r="E1" s="698"/>
      <c r="L1" s="789"/>
      <c r="M1" s="789"/>
    </row>
    <row r="2" spans="1:34" ht="8.1" customHeight="1"/>
    <row r="3" spans="1:34" ht="8.1" customHeight="1">
      <c r="L3" s="788"/>
    </row>
    <row r="4" spans="1:34" ht="12.75" customHeight="1">
      <c r="A4" s="719"/>
      <c r="B4" s="719"/>
      <c r="D4" s="1801" t="s">
        <v>563</v>
      </c>
      <c r="E4" s="1801"/>
      <c r="F4" s="1801"/>
      <c r="G4" s="1801"/>
      <c r="H4" s="1801"/>
      <c r="I4" s="1801"/>
      <c r="J4" s="1801"/>
      <c r="K4" s="1801"/>
      <c r="L4" s="1801"/>
      <c r="M4" s="1801"/>
      <c r="N4" s="784"/>
      <c r="Q4" s="1800"/>
      <c r="R4" s="1800"/>
      <c r="S4" s="1800"/>
      <c r="T4" s="1800"/>
      <c r="U4" s="1800"/>
      <c r="V4" s="1800"/>
      <c r="W4" s="1800"/>
      <c r="X4" s="1800"/>
      <c r="Y4" s="1800"/>
      <c r="Z4" s="1800"/>
      <c r="AA4" s="1800"/>
      <c r="AB4" s="1800"/>
      <c r="AC4" s="1800"/>
      <c r="AD4" s="1800"/>
      <c r="AE4" s="1800"/>
    </row>
    <row r="5" spans="1:34" ht="12.75" customHeight="1">
      <c r="A5" s="787"/>
      <c r="B5" s="787"/>
      <c r="C5" s="786"/>
      <c r="D5" s="1801" t="s">
        <v>562</v>
      </c>
      <c r="E5" s="1801"/>
      <c r="F5" s="1801"/>
      <c r="G5" s="1801"/>
      <c r="H5" s="1801"/>
      <c r="I5" s="1801"/>
      <c r="J5" s="1801"/>
      <c r="K5" s="1801"/>
      <c r="L5" s="1801"/>
      <c r="M5" s="1801"/>
      <c r="N5" s="784"/>
      <c r="O5" s="783"/>
      <c r="P5" s="783"/>
      <c r="Q5" s="782"/>
      <c r="AG5" s="781"/>
      <c r="AH5" s="781"/>
    </row>
    <row r="6" spans="1:34" ht="12.75" customHeight="1">
      <c r="A6" s="787"/>
      <c r="B6" s="787"/>
      <c r="C6" s="786"/>
      <c r="D6" s="785"/>
      <c r="E6" s="785"/>
      <c r="F6" s="785"/>
      <c r="G6" s="785"/>
      <c r="H6" s="785"/>
      <c r="I6" s="785"/>
      <c r="J6" s="785"/>
      <c r="K6" s="785"/>
      <c r="L6" s="785"/>
      <c r="M6" s="785"/>
      <c r="N6" s="784"/>
      <c r="O6" s="783"/>
      <c r="P6" s="783"/>
      <c r="Q6" s="782"/>
      <c r="AG6" s="781"/>
      <c r="AH6" s="781"/>
    </row>
    <row r="7" spans="1:34" ht="12.75" customHeight="1">
      <c r="A7" s="787"/>
      <c r="B7" s="787"/>
      <c r="C7" s="786"/>
      <c r="D7" s="785"/>
      <c r="E7" s="785"/>
      <c r="F7" s="785"/>
      <c r="G7" s="785"/>
      <c r="H7" s="785"/>
      <c r="I7" s="785"/>
      <c r="J7" s="785"/>
      <c r="K7" s="785"/>
      <c r="L7" s="785"/>
      <c r="M7" s="785"/>
      <c r="N7" s="784"/>
      <c r="O7" s="783"/>
      <c r="P7" s="783"/>
      <c r="Q7" s="782"/>
      <c r="AG7" s="781"/>
      <c r="AH7" s="781"/>
    </row>
    <row r="8" spans="1:34" ht="2.25" customHeight="1">
      <c r="A8" s="719"/>
      <c r="B8" s="719"/>
      <c r="E8" s="772"/>
      <c r="F8" s="772"/>
      <c r="G8" s="779"/>
      <c r="H8" s="780"/>
      <c r="I8" s="780"/>
      <c r="J8" s="779"/>
      <c r="K8" s="779"/>
      <c r="L8" s="779"/>
      <c r="M8" s="779"/>
      <c r="N8" s="755"/>
      <c r="Q8" s="719"/>
    </row>
    <row r="9" spans="1:34" ht="3.75" customHeight="1">
      <c r="A9" s="719"/>
      <c r="B9" s="719"/>
      <c r="D9" s="1802" t="s">
        <v>32</v>
      </c>
      <c r="E9" s="765"/>
      <c r="F9" s="778"/>
      <c r="G9" s="776"/>
      <c r="H9" s="777"/>
      <c r="I9" s="777"/>
      <c r="J9" s="776"/>
      <c r="K9" s="776"/>
      <c r="L9" s="776"/>
      <c r="M9" s="775"/>
      <c r="N9" s="755"/>
      <c r="Q9" s="719"/>
    </row>
    <row r="10" spans="1:34" ht="13.5" customHeight="1">
      <c r="A10" s="699"/>
      <c r="B10" s="699"/>
      <c r="D10" s="1803"/>
      <c r="E10" s="766" t="s">
        <v>561</v>
      </c>
      <c r="F10" s="774"/>
      <c r="G10" s="1805" t="s">
        <v>560</v>
      </c>
      <c r="H10" s="1805"/>
      <c r="I10" s="1805"/>
      <c r="J10" s="773"/>
      <c r="K10" s="1805" t="s">
        <v>559</v>
      </c>
      <c r="L10" s="1805"/>
      <c r="M10" s="1806"/>
      <c r="N10" s="755"/>
      <c r="O10" s="699"/>
    </row>
    <row r="11" spans="1:34" ht="13.5" customHeight="1">
      <c r="A11" s="719"/>
      <c r="B11" s="719"/>
      <c r="D11" s="1804"/>
      <c r="E11" s="772"/>
      <c r="F11" s="771"/>
      <c r="G11" s="770" t="s">
        <v>29</v>
      </c>
      <c r="H11" s="770" t="s">
        <v>30</v>
      </c>
      <c r="I11" s="770" t="s">
        <v>6</v>
      </c>
      <c r="J11" s="770"/>
      <c r="K11" s="770" t="s">
        <v>29</v>
      </c>
      <c r="L11" s="770" t="s">
        <v>30</v>
      </c>
      <c r="M11" s="769" t="s">
        <v>6</v>
      </c>
      <c r="N11" s="755"/>
    </row>
    <row r="12" spans="1:34" ht="12.95" customHeight="1">
      <c r="A12" s="768"/>
      <c r="B12" s="768"/>
      <c r="D12" s="1807">
        <v>1401</v>
      </c>
      <c r="E12" s="767" t="s">
        <v>12</v>
      </c>
      <c r="F12" s="766"/>
      <c r="G12" s="753">
        <f>SUM(G13)</f>
        <v>2</v>
      </c>
      <c r="H12" s="753">
        <f>SUM(H13)</f>
        <v>1</v>
      </c>
      <c r="I12" s="753">
        <f>G12+H12</f>
        <v>3</v>
      </c>
      <c r="J12" s="753"/>
      <c r="K12" s="753">
        <f>SUM(K13)</f>
        <v>2</v>
      </c>
      <c r="L12" s="753">
        <f>SUM(L13)</f>
        <v>1</v>
      </c>
      <c r="M12" s="764">
        <f>K12+L12</f>
        <v>3</v>
      </c>
      <c r="N12" s="755"/>
      <c r="O12" s="755"/>
    </row>
    <row r="13" spans="1:34" ht="12" customHeight="1">
      <c r="A13" s="699"/>
      <c r="B13" s="699"/>
      <c r="D13" s="1808"/>
      <c r="E13" s="723" t="s">
        <v>13</v>
      </c>
      <c r="F13" s="765"/>
      <c r="G13" s="753">
        <f>G14</f>
        <v>2</v>
      </c>
      <c r="H13" s="753">
        <f>H14</f>
        <v>1</v>
      </c>
      <c r="I13" s="753">
        <f>SUM(G13:H13)</f>
        <v>3</v>
      </c>
      <c r="J13" s="753"/>
      <c r="K13" s="753">
        <f>K14</f>
        <v>2</v>
      </c>
      <c r="L13" s="753">
        <f>L14</f>
        <v>1</v>
      </c>
      <c r="M13" s="764">
        <f>SUM(K13:L13)</f>
        <v>3</v>
      </c>
      <c r="N13" s="755"/>
      <c r="O13" s="755"/>
    </row>
    <row r="14" spans="1:34" ht="12" customHeight="1">
      <c r="A14" s="699"/>
      <c r="B14" s="699"/>
      <c r="D14" s="1809"/>
      <c r="E14" s="761"/>
      <c r="F14" s="697" t="s">
        <v>249</v>
      </c>
      <c r="G14" s="742">
        <v>2</v>
      </c>
      <c r="H14" s="742">
        <v>1</v>
      </c>
      <c r="I14" s="733">
        <f>SUM(G14:H14)</f>
        <v>3</v>
      </c>
      <c r="J14" s="742"/>
      <c r="K14" s="742">
        <v>2</v>
      </c>
      <c r="L14" s="742">
        <v>1</v>
      </c>
      <c r="M14" s="763">
        <f>SUM(K14:L14)</f>
        <v>3</v>
      </c>
      <c r="N14" s="755"/>
      <c r="O14" s="755"/>
    </row>
    <row r="15" spans="1:34" ht="12.95" customHeight="1">
      <c r="A15" s="719"/>
      <c r="B15" s="719"/>
      <c r="D15" s="1807">
        <v>1402</v>
      </c>
      <c r="E15" s="741" t="s">
        <v>16</v>
      </c>
      <c r="F15" s="762"/>
      <c r="G15" s="725">
        <f>SUM(G16+G19)</f>
        <v>1</v>
      </c>
      <c r="H15" s="725">
        <f>SUM(H16+H19)</f>
        <v>15</v>
      </c>
      <c r="I15" s="725">
        <f>SUM(G15:H15)</f>
        <v>16</v>
      </c>
      <c r="J15" s="725"/>
      <c r="K15" s="725">
        <f>SUM(K16+K19)</f>
        <v>14</v>
      </c>
      <c r="L15" s="725">
        <f>SUM(L16+L19)</f>
        <v>2</v>
      </c>
      <c r="M15" s="709">
        <f t="shared" ref="M15:M46" si="0">K15+L15</f>
        <v>16</v>
      </c>
      <c r="N15" s="755"/>
      <c r="O15" s="755"/>
    </row>
    <row r="16" spans="1:34" ht="12" customHeight="1">
      <c r="A16" s="699"/>
      <c r="B16" s="699"/>
      <c r="C16" s="699"/>
      <c r="D16" s="1808"/>
      <c r="E16" s="747" t="s">
        <v>116</v>
      </c>
      <c r="F16" s="697"/>
      <c r="G16" s="745">
        <f>SUM(G17:G18)</f>
        <v>1</v>
      </c>
      <c r="H16" s="745">
        <f>SUM(H17:H18)</f>
        <v>2</v>
      </c>
      <c r="I16" s="745">
        <f>SUM(I17:I18)</f>
        <v>3</v>
      </c>
      <c r="J16" s="745"/>
      <c r="K16" s="745">
        <f>SUM(K17:K18)</f>
        <v>3</v>
      </c>
      <c r="L16" s="745">
        <f>SUM(L17:L18)</f>
        <v>0</v>
      </c>
      <c r="M16" s="759">
        <f t="shared" si="0"/>
        <v>3</v>
      </c>
      <c r="N16" s="755"/>
      <c r="O16" s="755"/>
    </row>
    <row r="17" spans="1:15" ht="12" customHeight="1">
      <c r="A17" s="699"/>
      <c r="B17" s="699"/>
      <c r="C17" s="699"/>
      <c r="D17" s="1808"/>
      <c r="E17" s="761"/>
      <c r="F17" s="697" t="s">
        <v>239</v>
      </c>
      <c r="G17" s="743">
        <v>0</v>
      </c>
      <c r="H17" s="743">
        <v>1</v>
      </c>
      <c r="I17" s="733">
        <f>SUM(G17:H17)</f>
        <v>1</v>
      </c>
      <c r="J17" s="742"/>
      <c r="K17" s="742">
        <v>1</v>
      </c>
      <c r="L17" s="742">
        <v>0</v>
      </c>
      <c r="M17" s="732">
        <f t="shared" si="0"/>
        <v>1</v>
      </c>
      <c r="N17" s="755"/>
      <c r="O17" s="755"/>
    </row>
    <row r="18" spans="1:15" ht="12" customHeight="1">
      <c r="A18" s="699"/>
      <c r="B18" s="699"/>
      <c r="C18" s="699"/>
      <c r="D18" s="1808"/>
      <c r="E18" s="761"/>
      <c r="F18" s="697" t="s">
        <v>245</v>
      </c>
      <c r="G18" s="743">
        <v>1</v>
      </c>
      <c r="H18" s="743">
        <v>1</v>
      </c>
      <c r="I18" s="733">
        <f>SUM(G18:H18)</f>
        <v>2</v>
      </c>
      <c r="J18" s="742"/>
      <c r="K18" s="742">
        <v>2</v>
      </c>
      <c r="L18" s="742">
        <v>0</v>
      </c>
      <c r="M18" s="732">
        <f t="shared" si="0"/>
        <v>2</v>
      </c>
      <c r="N18" s="755"/>
      <c r="O18" s="755"/>
    </row>
    <row r="19" spans="1:15" ht="12" customHeight="1">
      <c r="A19" s="699"/>
      <c r="B19" s="699"/>
      <c r="C19" s="699"/>
      <c r="D19" s="1808"/>
      <c r="E19" s="747" t="s">
        <v>70</v>
      </c>
      <c r="F19" s="697"/>
      <c r="G19" s="745">
        <f>SUM(G20:G22)</f>
        <v>0</v>
      </c>
      <c r="H19" s="745">
        <f>SUM(H20:H22)</f>
        <v>13</v>
      </c>
      <c r="I19" s="745">
        <f>SUM(I20:I22)</f>
        <v>13</v>
      </c>
      <c r="J19" s="745"/>
      <c r="K19" s="745">
        <f>SUM(K20:K22)</f>
        <v>11</v>
      </c>
      <c r="L19" s="745">
        <f>SUM(L20:L22)</f>
        <v>2</v>
      </c>
      <c r="M19" s="720">
        <f t="shared" si="0"/>
        <v>13</v>
      </c>
      <c r="N19" s="755"/>
      <c r="O19" s="755"/>
    </row>
    <row r="20" spans="1:15" ht="12" customHeight="1">
      <c r="A20" s="699"/>
      <c r="B20" s="699"/>
      <c r="C20" s="699"/>
      <c r="D20" s="1808"/>
      <c r="E20" s="761"/>
      <c r="F20" s="697" t="s">
        <v>240</v>
      </c>
      <c r="G20" s="742">
        <v>0</v>
      </c>
      <c r="H20" s="742">
        <v>9</v>
      </c>
      <c r="I20" s="733">
        <f t="shared" ref="I20:I25" si="1">SUM(G20:H20)</f>
        <v>9</v>
      </c>
      <c r="J20" s="742"/>
      <c r="K20" s="742">
        <v>8</v>
      </c>
      <c r="L20" s="742">
        <v>1</v>
      </c>
      <c r="M20" s="732">
        <f t="shared" si="0"/>
        <v>9</v>
      </c>
      <c r="N20" s="755"/>
      <c r="O20" s="755"/>
    </row>
    <row r="21" spans="1:15" ht="12" customHeight="1">
      <c r="A21" s="699"/>
      <c r="B21" s="699"/>
      <c r="C21" s="699"/>
      <c r="D21" s="1808"/>
      <c r="E21" s="761"/>
      <c r="F21" s="697" t="s">
        <v>244</v>
      </c>
      <c r="G21" s="742">
        <v>0</v>
      </c>
      <c r="H21" s="742">
        <v>0</v>
      </c>
      <c r="I21" s="733">
        <f t="shared" si="1"/>
        <v>0</v>
      </c>
      <c r="J21" s="742"/>
      <c r="K21" s="742">
        <v>0</v>
      </c>
      <c r="L21" s="742">
        <v>0</v>
      </c>
      <c r="M21" s="732">
        <f t="shared" si="0"/>
        <v>0</v>
      </c>
      <c r="N21" s="755"/>
      <c r="O21" s="755"/>
    </row>
    <row r="22" spans="1:15" ht="12" customHeight="1">
      <c r="A22" s="699"/>
      <c r="B22" s="699"/>
      <c r="C22" s="699"/>
      <c r="D22" s="1808"/>
      <c r="E22" s="761"/>
      <c r="F22" s="697" t="s">
        <v>238</v>
      </c>
      <c r="G22" s="743">
        <v>0</v>
      </c>
      <c r="H22" s="743">
        <v>4</v>
      </c>
      <c r="I22" s="733">
        <f t="shared" si="1"/>
        <v>4</v>
      </c>
      <c r="J22" s="742"/>
      <c r="K22" s="743">
        <v>3</v>
      </c>
      <c r="L22" s="743">
        <v>1</v>
      </c>
      <c r="M22" s="716">
        <f t="shared" si="0"/>
        <v>4</v>
      </c>
      <c r="N22" s="755"/>
      <c r="O22" s="755"/>
    </row>
    <row r="23" spans="1:15" ht="12.75" customHeight="1">
      <c r="A23" s="719"/>
      <c r="B23" s="719"/>
      <c r="D23" s="1807">
        <v>1403</v>
      </c>
      <c r="E23" s="741" t="s">
        <v>17</v>
      </c>
      <c r="F23" s="713"/>
      <c r="G23" s="725">
        <f>G24</f>
        <v>0</v>
      </c>
      <c r="H23" s="725">
        <f>H24</f>
        <v>3</v>
      </c>
      <c r="I23" s="725">
        <f t="shared" si="1"/>
        <v>3</v>
      </c>
      <c r="J23" s="725"/>
      <c r="K23" s="725">
        <f>K24</f>
        <v>1</v>
      </c>
      <c r="L23" s="725">
        <f>L24</f>
        <v>2</v>
      </c>
      <c r="M23" s="760">
        <f t="shared" si="0"/>
        <v>3</v>
      </c>
      <c r="N23" s="755"/>
      <c r="O23" s="755"/>
    </row>
    <row r="24" spans="1:15" ht="12" customHeight="1">
      <c r="A24" s="699"/>
      <c r="B24" s="699"/>
      <c r="C24" s="699"/>
      <c r="D24" s="1808"/>
      <c r="E24" s="747" t="s">
        <v>140</v>
      </c>
      <c r="F24" s="697"/>
      <c r="G24" s="746">
        <f>G25</f>
        <v>0</v>
      </c>
      <c r="H24" s="746">
        <f>H25</f>
        <v>3</v>
      </c>
      <c r="I24" s="746">
        <f t="shared" si="1"/>
        <v>3</v>
      </c>
      <c r="J24" s="742"/>
      <c r="K24" s="745">
        <f>K25</f>
        <v>1</v>
      </c>
      <c r="L24" s="745">
        <f>L25</f>
        <v>2</v>
      </c>
      <c r="M24" s="759">
        <f t="shared" si="0"/>
        <v>3</v>
      </c>
      <c r="N24" s="755"/>
      <c r="O24" s="755"/>
    </row>
    <row r="25" spans="1:15" ht="12" customHeight="1">
      <c r="A25" s="699"/>
      <c r="B25" s="699"/>
      <c r="C25" s="699"/>
      <c r="D25" s="1810"/>
      <c r="E25" s="758"/>
      <c r="F25" s="730" t="s">
        <v>234</v>
      </c>
      <c r="G25" s="757">
        <v>0</v>
      </c>
      <c r="H25" s="757">
        <v>3</v>
      </c>
      <c r="I25" s="728">
        <f t="shared" si="1"/>
        <v>3</v>
      </c>
      <c r="J25" s="756"/>
      <c r="K25" s="756">
        <v>1</v>
      </c>
      <c r="L25" s="756">
        <v>2</v>
      </c>
      <c r="M25" s="716">
        <f t="shared" si="0"/>
        <v>3</v>
      </c>
      <c r="N25" s="755"/>
      <c r="O25" s="755"/>
    </row>
    <row r="26" spans="1:15">
      <c r="A26" s="699"/>
      <c r="B26" s="699"/>
      <c r="C26" s="699"/>
      <c r="D26" s="715"/>
      <c r="E26" s="741" t="s">
        <v>40</v>
      </c>
      <c r="F26" s="713"/>
      <c r="G26" s="710">
        <f>SUM(G27+G29)</f>
        <v>3</v>
      </c>
      <c r="H26" s="710">
        <f>SUM(H27+H29)</f>
        <v>7</v>
      </c>
      <c r="I26" s="710">
        <f>SUM(I29+I27)</f>
        <v>10</v>
      </c>
      <c r="J26" s="710"/>
      <c r="K26" s="710">
        <f>SUM(K27+K29)</f>
        <v>7</v>
      </c>
      <c r="L26" s="710">
        <f>SUM(L27+L29)</f>
        <v>3</v>
      </c>
      <c r="M26" s="709">
        <f t="shared" si="0"/>
        <v>10</v>
      </c>
    </row>
    <row r="27" spans="1:15">
      <c r="A27" s="699"/>
      <c r="B27" s="699"/>
      <c r="C27" s="699"/>
      <c r="D27" s="724"/>
      <c r="E27" s="723" t="s">
        <v>558</v>
      </c>
      <c r="F27" s="754"/>
      <c r="G27" s="753">
        <f>G28</f>
        <v>2</v>
      </c>
      <c r="H27" s="753">
        <f>H28</f>
        <v>3</v>
      </c>
      <c r="I27" s="753">
        <f>SUM(G27:H27)</f>
        <v>5</v>
      </c>
      <c r="J27" s="752"/>
      <c r="K27" s="751">
        <f>K28</f>
        <v>3</v>
      </c>
      <c r="L27" s="751">
        <f>L28</f>
        <v>2</v>
      </c>
      <c r="M27" s="720">
        <f t="shared" si="0"/>
        <v>5</v>
      </c>
    </row>
    <row r="28" spans="1:15">
      <c r="A28" s="699"/>
      <c r="B28" s="699"/>
      <c r="C28" s="699"/>
      <c r="D28" s="724">
        <v>1404</v>
      </c>
      <c r="E28" s="727"/>
      <c r="F28" s="697" t="s">
        <v>226</v>
      </c>
      <c r="G28" s="733">
        <v>2</v>
      </c>
      <c r="H28" s="733">
        <v>3</v>
      </c>
      <c r="I28" s="733">
        <f>G28+H28</f>
        <v>5</v>
      </c>
      <c r="J28" s="733"/>
      <c r="K28" s="733">
        <v>3</v>
      </c>
      <c r="L28" s="733">
        <v>2</v>
      </c>
      <c r="M28" s="732">
        <f t="shared" si="0"/>
        <v>5</v>
      </c>
    </row>
    <row r="29" spans="1:15">
      <c r="A29" s="699"/>
      <c r="B29" s="699"/>
      <c r="C29" s="699"/>
      <c r="D29" s="724"/>
      <c r="E29" s="747" t="s">
        <v>20</v>
      </c>
      <c r="F29" s="697"/>
      <c r="G29" s="746">
        <f>SUM(G30)</f>
        <v>1</v>
      </c>
      <c r="H29" s="746">
        <f>SUM(H30)</f>
        <v>4</v>
      </c>
      <c r="I29" s="746">
        <f>SUM(I30)</f>
        <v>5</v>
      </c>
      <c r="J29" s="742"/>
      <c r="K29" s="745">
        <f>SUM(K30)</f>
        <v>4</v>
      </c>
      <c r="L29" s="745">
        <f>SUM(L30)</f>
        <v>1</v>
      </c>
      <c r="M29" s="720">
        <f t="shared" si="0"/>
        <v>5</v>
      </c>
    </row>
    <row r="30" spans="1:15">
      <c r="A30" s="699"/>
      <c r="B30" s="699"/>
      <c r="C30" s="699"/>
      <c r="D30" s="708"/>
      <c r="E30" s="714"/>
      <c r="F30" s="730" t="s">
        <v>293</v>
      </c>
      <c r="G30" s="728">
        <v>1</v>
      </c>
      <c r="H30" s="728">
        <v>4</v>
      </c>
      <c r="I30" s="728">
        <f>G30+H30</f>
        <v>5</v>
      </c>
      <c r="J30" s="728"/>
      <c r="K30" s="728">
        <v>4</v>
      </c>
      <c r="L30" s="728">
        <v>1</v>
      </c>
      <c r="M30" s="716">
        <f t="shared" si="0"/>
        <v>5</v>
      </c>
    </row>
    <row r="31" spans="1:15" ht="12.75" customHeight="1">
      <c r="A31" s="699"/>
      <c r="B31" s="699"/>
      <c r="C31" s="699"/>
      <c r="D31" s="1813">
        <v>1405</v>
      </c>
      <c r="E31" s="741" t="s">
        <v>21</v>
      </c>
      <c r="F31" s="750"/>
      <c r="G31" s="725">
        <f>SUM(G32)</f>
        <v>2</v>
      </c>
      <c r="H31" s="725">
        <f>SUM(H32)</f>
        <v>16</v>
      </c>
      <c r="I31" s="725">
        <f t="shared" ref="I31:I46" si="2">SUM(G31:H31)</f>
        <v>18</v>
      </c>
      <c r="J31" s="725"/>
      <c r="K31" s="725">
        <f>SUM(K32)</f>
        <v>12</v>
      </c>
      <c r="L31" s="725">
        <f>SUM(L32)</f>
        <v>6</v>
      </c>
      <c r="M31" s="709">
        <f t="shared" si="0"/>
        <v>18</v>
      </c>
    </row>
    <row r="32" spans="1:15" ht="12.75" customHeight="1">
      <c r="A32" s="699"/>
      <c r="B32" s="699"/>
      <c r="C32" s="699"/>
      <c r="D32" s="1814"/>
      <c r="E32" s="723" t="s">
        <v>22</v>
      </c>
      <c r="F32" s="697"/>
      <c r="G32" s="749">
        <f>SUM(G33:G36)</f>
        <v>2</v>
      </c>
      <c r="H32" s="749">
        <f>SUM(H33:H36)</f>
        <v>16</v>
      </c>
      <c r="I32" s="721">
        <f t="shared" si="2"/>
        <v>18</v>
      </c>
      <c r="J32" s="749"/>
      <c r="K32" s="749">
        <f>SUM(K33:K36)</f>
        <v>12</v>
      </c>
      <c r="L32" s="749">
        <f>SUM(L33:L36)</f>
        <v>6</v>
      </c>
      <c r="M32" s="720">
        <f t="shared" si="0"/>
        <v>18</v>
      </c>
    </row>
    <row r="33" spans="1:13" ht="12.75" customHeight="1">
      <c r="A33" s="699"/>
      <c r="B33" s="699"/>
      <c r="C33" s="699"/>
      <c r="D33" s="1814"/>
      <c r="E33" s="727"/>
      <c r="F33" s="697" t="s">
        <v>215</v>
      </c>
      <c r="G33" s="717">
        <v>0</v>
      </c>
      <c r="H33" s="717">
        <v>1</v>
      </c>
      <c r="I33" s="717">
        <f t="shared" si="2"/>
        <v>1</v>
      </c>
      <c r="J33" s="717"/>
      <c r="K33" s="717">
        <v>1</v>
      </c>
      <c r="L33" s="717">
        <v>0</v>
      </c>
      <c r="M33" s="732">
        <f t="shared" si="0"/>
        <v>1</v>
      </c>
    </row>
    <row r="34" spans="1:13" ht="12.75" customHeight="1">
      <c r="A34" s="699"/>
      <c r="B34" s="699"/>
      <c r="C34" s="699"/>
      <c r="D34" s="1814"/>
      <c r="E34" s="727"/>
      <c r="F34" s="697" t="s">
        <v>557</v>
      </c>
      <c r="G34" s="717">
        <v>1</v>
      </c>
      <c r="H34" s="717">
        <v>0</v>
      </c>
      <c r="I34" s="717">
        <f t="shared" si="2"/>
        <v>1</v>
      </c>
      <c r="J34" s="717"/>
      <c r="K34" s="717">
        <v>1</v>
      </c>
      <c r="L34" s="717">
        <v>0</v>
      </c>
      <c r="M34" s="732">
        <f t="shared" si="0"/>
        <v>1</v>
      </c>
    </row>
    <row r="35" spans="1:13" ht="12.75" customHeight="1">
      <c r="A35" s="699"/>
      <c r="B35" s="699"/>
      <c r="C35" s="699"/>
      <c r="D35" s="1814"/>
      <c r="E35" s="727"/>
      <c r="F35" s="697" t="s">
        <v>556</v>
      </c>
      <c r="G35" s="717">
        <v>0</v>
      </c>
      <c r="H35" s="717">
        <v>6</v>
      </c>
      <c r="I35" s="717">
        <f t="shared" si="2"/>
        <v>6</v>
      </c>
      <c r="J35" s="717"/>
      <c r="K35" s="717">
        <v>2</v>
      </c>
      <c r="L35" s="717">
        <v>4</v>
      </c>
      <c r="M35" s="732">
        <f t="shared" si="0"/>
        <v>6</v>
      </c>
    </row>
    <row r="36" spans="1:13" ht="12.75" customHeight="1">
      <c r="A36" s="699"/>
      <c r="B36" s="699"/>
      <c r="C36" s="699"/>
      <c r="D36" s="1815"/>
      <c r="E36" s="714"/>
      <c r="F36" s="730" t="s">
        <v>283</v>
      </c>
      <c r="G36" s="718">
        <v>1</v>
      </c>
      <c r="H36" s="718">
        <v>9</v>
      </c>
      <c r="I36" s="718">
        <f t="shared" si="2"/>
        <v>10</v>
      </c>
      <c r="J36" s="718"/>
      <c r="K36" s="718">
        <v>8</v>
      </c>
      <c r="L36" s="718">
        <v>2</v>
      </c>
      <c r="M36" s="716">
        <f t="shared" si="0"/>
        <v>10</v>
      </c>
    </row>
    <row r="37" spans="1:13" ht="12.75" customHeight="1">
      <c r="A37" s="719"/>
      <c r="B37" s="719"/>
      <c r="D37" s="1807">
        <v>1406</v>
      </c>
      <c r="E37" s="741" t="s">
        <v>25</v>
      </c>
      <c r="F37" s="713"/>
      <c r="G37" s="748">
        <f>SUM(G38)</f>
        <v>3</v>
      </c>
      <c r="H37" s="748">
        <f>SUM(H38)</f>
        <v>2</v>
      </c>
      <c r="I37" s="725">
        <f t="shared" si="2"/>
        <v>5</v>
      </c>
      <c r="J37" s="748"/>
      <c r="K37" s="748">
        <f>SUM(K38)</f>
        <v>3</v>
      </c>
      <c r="L37" s="748">
        <f>SUM(L38)</f>
        <v>2</v>
      </c>
      <c r="M37" s="709">
        <f t="shared" si="0"/>
        <v>5</v>
      </c>
    </row>
    <row r="38" spans="1:13" ht="12.75" customHeight="1">
      <c r="A38" s="719"/>
      <c r="B38" s="719"/>
      <c r="D38" s="1808"/>
      <c r="E38" s="747" t="s">
        <v>555</v>
      </c>
      <c r="F38" s="697"/>
      <c r="G38" s="746">
        <f>SUM(G39)</f>
        <v>3</v>
      </c>
      <c r="H38" s="746">
        <f>SUM(H39)</f>
        <v>2</v>
      </c>
      <c r="I38" s="721">
        <f t="shared" si="2"/>
        <v>5</v>
      </c>
      <c r="J38" s="742"/>
      <c r="K38" s="745">
        <f>K39</f>
        <v>3</v>
      </c>
      <c r="L38" s="745">
        <f>L39</f>
        <v>2</v>
      </c>
      <c r="M38" s="720">
        <f t="shared" si="0"/>
        <v>5</v>
      </c>
    </row>
    <row r="39" spans="1:13" ht="12.75" customHeight="1">
      <c r="A39" s="719"/>
      <c r="B39" s="719"/>
      <c r="D39" s="1808"/>
      <c r="E39" s="744"/>
      <c r="F39" s="697" t="s">
        <v>198</v>
      </c>
      <c r="G39" s="743">
        <v>3</v>
      </c>
      <c r="H39" s="743">
        <v>2</v>
      </c>
      <c r="I39" s="718">
        <f t="shared" si="2"/>
        <v>5</v>
      </c>
      <c r="J39" s="742"/>
      <c r="K39" s="742">
        <v>3</v>
      </c>
      <c r="L39" s="742">
        <v>2</v>
      </c>
      <c r="M39" s="716">
        <f t="shared" si="0"/>
        <v>5</v>
      </c>
    </row>
    <row r="40" spans="1:13" ht="12.75" customHeight="1">
      <c r="A40" s="719"/>
      <c r="B40" s="719"/>
      <c r="D40" s="1813">
        <v>1407</v>
      </c>
      <c r="E40" s="741" t="s">
        <v>27</v>
      </c>
      <c r="F40" s="713"/>
      <c r="G40" s="712">
        <f>SUM(G41)</f>
        <v>0</v>
      </c>
      <c r="H40" s="712">
        <f>SUM(H41)</f>
        <v>1</v>
      </c>
      <c r="I40" s="740">
        <f t="shared" si="2"/>
        <v>1</v>
      </c>
      <c r="J40" s="739"/>
      <c r="K40" s="710">
        <f>SUM(K41)</f>
        <v>1</v>
      </c>
      <c r="L40" s="710">
        <f>SUM(L41)</f>
        <v>0</v>
      </c>
      <c r="M40" s="709">
        <f t="shared" si="0"/>
        <v>1</v>
      </c>
    </row>
    <row r="41" spans="1:13" ht="12.75" customHeight="1">
      <c r="A41" s="719"/>
      <c r="B41" s="719"/>
      <c r="D41" s="1814"/>
      <c r="E41" s="738" t="s">
        <v>554</v>
      </c>
      <c r="F41" s="737"/>
      <c r="G41" s="736">
        <f>SUM(G42:G43)</f>
        <v>0</v>
      </c>
      <c r="H41" s="736">
        <f>SUM(H42:H43)</f>
        <v>1</v>
      </c>
      <c r="I41" s="721">
        <f t="shared" si="2"/>
        <v>1</v>
      </c>
      <c r="J41" s="736"/>
      <c r="K41" s="736">
        <f>SUM(K42:K43)</f>
        <v>1</v>
      </c>
      <c r="L41" s="736">
        <f>SUM(L42:L43)</f>
        <v>0</v>
      </c>
      <c r="M41" s="720">
        <f t="shared" si="0"/>
        <v>1</v>
      </c>
    </row>
    <row r="42" spans="1:13" ht="12.75" customHeight="1">
      <c r="A42" s="719"/>
      <c r="B42" s="719"/>
      <c r="D42" s="1814"/>
      <c r="E42" s="735"/>
      <c r="F42" s="697" t="s">
        <v>195</v>
      </c>
      <c r="G42" s="734">
        <v>0</v>
      </c>
      <c r="H42" s="734">
        <v>0</v>
      </c>
      <c r="I42" s="717">
        <f t="shared" si="2"/>
        <v>0</v>
      </c>
      <c r="J42" s="733"/>
      <c r="K42" s="733">
        <v>0</v>
      </c>
      <c r="L42" s="733">
        <v>0</v>
      </c>
      <c r="M42" s="732">
        <f t="shared" si="0"/>
        <v>0</v>
      </c>
    </row>
    <row r="43" spans="1:13" ht="12.75" customHeight="1">
      <c r="A43" s="719"/>
      <c r="B43" s="719"/>
      <c r="D43" s="1815"/>
      <c r="E43" s="731"/>
      <c r="F43" s="730" t="s">
        <v>193</v>
      </c>
      <c r="G43" s="729">
        <v>0</v>
      </c>
      <c r="H43" s="729">
        <v>1</v>
      </c>
      <c r="I43" s="718">
        <f t="shared" si="2"/>
        <v>1</v>
      </c>
      <c r="J43" s="728"/>
      <c r="K43" s="728">
        <v>1</v>
      </c>
      <c r="L43" s="728">
        <v>0</v>
      </c>
      <c r="M43" s="716">
        <f t="shared" si="0"/>
        <v>1</v>
      </c>
    </row>
    <row r="44" spans="1:13" ht="12.75" customHeight="1">
      <c r="A44" s="719"/>
      <c r="B44" s="719"/>
      <c r="D44" s="1813">
        <v>1408</v>
      </c>
      <c r="E44" s="727" t="s">
        <v>28</v>
      </c>
      <c r="F44" s="726"/>
      <c r="G44" s="725">
        <f>SUM(G45)</f>
        <v>1</v>
      </c>
      <c r="H44" s="725">
        <f>SUM(H45)</f>
        <v>0</v>
      </c>
      <c r="I44" s="725">
        <f t="shared" si="2"/>
        <v>1</v>
      </c>
      <c r="J44" s="725"/>
      <c r="K44" s="725">
        <f>SUM(K45)</f>
        <v>1</v>
      </c>
      <c r="L44" s="725">
        <f>SUM(L45)</f>
        <v>0</v>
      </c>
      <c r="M44" s="709">
        <f t="shared" si="0"/>
        <v>1</v>
      </c>
    </row>
    <row r="45" spans="1:13" ht="12.75" customHeight="1">
      <c r="A45" s="719"/>
      <c r="B45" s="719"/>
      <c r="D45" s="1814"/>
      <c r="E45" s="723" t="s">
        <v>23</v>
      </c>
      <c r="F45" s="722"/>
      <c r="G45" s="721">
        <f>G46</f>
        <v>1</v>
      </c>
      <c r="H45" s="721">
        <f>H46</f>
        <v>0</v>
      </c>
      <c r="I45" s="721">
        <f t="shared" si="2"/>
        <v>1</v>
      </c>
      <c r="J45" s="721"/>
      <c r="K45" s="721">
        <f>K46</f>
        <v>1</v>
      </c>
      <c r="L45" s="721">
        <f>L46</f>
        <v>0</v>
      </c>
      <c r="M45" s="720">
        <f t="shared" si="0"/>
        <v>1</v>
      </c>
    </row>
    <row r="46" spans="1:13" ht="12.75" customHeight="1">
      <c r="A46" s="719"/>
      <c r="B46" s="719"/>
      <c r="D46" s="1815"/>
      <c r="E46" s="714"/>
      <c r="F46" s="697" t="s">
        <v>190</v>
      </c>
      <c r="G46" s="717">
        <v>1</v>
      </c>
      <c r="H46" s="717">
        <v>0</v>
      </c>
      <c r="I46" s="718">
        <f t="shared" si="2"/>
        <v>1</v>
      </c>
      <c r="J46" s="717"/>
      <c r="K46" s="717">
        <v>1</v>
      </c>
      <c r="L46" s="717">
        <v>0</v>
      </c>
      <c r="M46" s="716">
        <f t="shared" si="0"/>
        <v>1</v>
      </c>
    </row>
    <row r="47" spans="1:13" ht="12.75" customHeight="1">
      <c r="A47" s="699"/>
      <c r="B47" s="699"/>
      <c r="C47" s="699"/>
      <c r="D47" s="1813">
        <v>1624</v>
      </c>
      <c r="E47" s="714" t="s">
        <v>56</v>
      </c>
      <c r="F47" s="713"/>
      <c r="G47" s="712"/>
      <c r="H47" s="712"/>
      <c r="I47" s="711"/>
      <c r="J47" s="710"/>
      <c r="K47" s="710"/>
      <c r="L47" s="710"/>
      <c r="M47" s="709"/>
    </row>
    <row r="48" spans="1:13" ht="6" customHeight="1">
      <c r="A48" s="699"/>
      <c r="B48" s="699"/>
      <c r="C48" s="699"/>
      <c r="D48" s="1815"/>
      <c r="E48" s="707"/>
      <c r="F48" s="706"/>
      <c r="G48" s="705"/>
      <c r="H48" s="705"/>
      <c r="I48" s="704"/>
      <c r="J48" s="703"/>
      <c r="K48" s="703"/>
      <c r="L48" s="703"/>
      <c r="M48" s="702"/>
    </row>
    <row r="49" spans="1:13" ht="12" customHeight="1">
      <c r="E49" s="1811" t="s">
        <v>6</v>
      </c>
      <c r="F49" s="1812"/>
      <c r="G49" s="701">
        <f>SUM(G12+G15+G23+G26+G31+G37+G40+G44+G48)</f>
        <v>12</v>
      </c>
      <c r="H49" s="701">
        <f>SUM(H12+H15+H23+H26+H31+H37+H40+H44+H48)</f>
        <v>45</v>
      </c>
      <c r="I49" s="701">
        <f>SUM(I12+I15+I23+I26+I31+I37+I40+I44+I48)</f>
        <v>57</v>
      </c>
      <c r="J49" s="701"/>
      <c r="K49" s="701">
        <f>SUM(K12+K15+K23+K26+K31+K37+K40+K44+K48)</f>
        <v>41</v>
      </c>
      <c r="L49" s="701">
        <f>SUM(L12+L15+L23+L26+L31+L37+L40+L44+L48)</f>
        <v>16</v>
      </c>
      <c r="M49" s="700">
        <f>SUM(M12+M15+M23+M26+M31+M37+M40+M44+M48)</f>
        <v>57</v>
      </c>
    </row>
    <row r="50" spans="1:13" s="697" customFormat="1" ht="11.25" customHeight="1">
      <c r="C50" s="696"/>
      <c r="E50" s="697" t="s">
        <v>553</v>
      </c>
      <c r="G50" s="699"/>
      <c r="H50" s="699"/>
      <c r="I50" s="699"/>
      <c r="J50" s="699"/>
      <c r="K50" s="699"/>
      <c r="L50" s="699"/>
      <c r="M50" s="699"/>
    </row>
    <row r="51" spans="1:13" ht="9" customHeight="1">
      <c r="E51" s="698"/>
    </row>
    <row r="52" spans="1:13" ht="9" customHeight="1"/>
    <row r="53" spans="1:13" ht="9" customHeight="1"/>
    <row r="54" spans="1:13" ht="9" customHeight="1"/>
    <row r="55" spans="1:13" ht="9" customHeight="1"/>
    <row r="56" spans="1:13" ht="9" customHeight="1"/>
    <row r="57" spans="1:13" ht="9" customHeight="1"/>
    <row r="58" spans="1:13" ht="9" customHeight="1"/>
    <row r="59" spans="1:13" ht="9" customHeight="1">
      <c r="A59" s="694"/>
      <c r="B59" s="694"/>
      <c r="C59" s="694"/>
      <c r="G59" s="694"/>
      <c r="H59" s="694"/>
      <c r="I59" s="694"/>
      <c r="J59" s="694"/>
      <c r="K59" s="694"/>
      <c r="L59" s="694"/>
      <c r="M59" s="694"/>
    </row>
    <row r="60" spans="1:13" ht="9" customHeight="1">
      <c r="A60" s="694"/>
      <c r="B60" s="694"/>
      <c r="C60" s="694"/>
      <c r="G60" s="694"/>
      <c r="H60" s="694"/>
      <c r="I60" s="694"/>
      <c r="J60" s="694"/>
      <c r="K60" s="694"/>
      <c r="L60" s="694"/>
      <c r="M60" s="694"/>
    </row>
    <row r="61" spans="1:13" ht="9" customHeight="1">
      <c r="A61" s="694"/>
      <c r="B61" s="694"/>
      <c r="C61" s="694"/>
      <c r="G61" s="694"/>
      <c r="H61" s="694"/>
      <c r="I61" s="694"/>
      <c r="J61" s="694"/>
      <c r="K61" s="694"/>
      <c r="L61" s="694"/>
      <c r="M61" s="694"/>
    </row>
    <row r="62" spans="1:13" ht="9" customHeight="1">
      <c r="A62" s="694"/>
      <c r="B62" s="694"/>
      <c r="C62" s="694"/>
      <c r="G62" s="694"/>
      <c r="H62" s="694"/>
      <c r="I62" s="694"/>
      <c r="J62" s="694"/>
      <c r="K62" s="694"/>
      <c r="L62" s="694"/>
      <c r="M62" s="694"/>
    </row>
    <row r="63" spans="1:13" ht="9" customHeight="1">
      <c r="A63" s="694"/>
      <c r="B63" s="694"/>
      <c r="C63" s="694"/>
      <c r="G63" s="694"/>
      <c r="H63" s="694"/>
      <c r="I63" s="694"/>
      <c r="J63" s="694"/>
      <c r="K63" s="694"/>
      <c r="L63" s="694"/>
      <c r="M63" s="694"/>
    </row>
    <row r="64" spans="1:13" ht="9" customHeight="1">
      <c r="A64" s="694"/>
      <c r="B64" s="694"/>
      <c r="C64" s="694"/>
      <c r="G64" s="694"/>
      <c r="H64" s="694"/>
      <c r="I64" s="694"/>
      <c r="J64" s="694"/>
      <c r="K64" s="694"/>
      <c r="L64" s="694"/>
      <c r="M64" s="694"/>
    </row>
    <row r="65" s="694" customFormat="1" ht="9" customHeight="1"/>
    <row r="66" s="694" customFormat="1" ht="9" customHeight="1"/>
    <row r="67" s="694" customFormat="1" ht="9" customHeight="1"/>
    <row r="68" s="694" customFormat="1" ht="9" customHeight="1"/>
    <row r="69" s="694" customFormat="1" ht="9" customHeight="1"/>
    <row r="70" s="694" customFormat="1" ht="9" customHeight="1"/>
    <row r="71" s="694" customFormat="1" ht="9" customHeight="1"/>
    <row r="72" s="694" customFormat="1" ht="9" customHeight="1"/>
    <row r="73" s="694" customFormat="1" ht="9" customHeight="1"/>
    <row r="74" s="694" customFormat="1" ht="9" customHeight="1"/>
    <row r="75" s="694" customFormat="1" ht="9" customHeight="1"/>
    <row r="76" s="694" customFormat="1" ht="9" customHeight="1"/>
    <row r="77" s="694" customFormat="1" ht="9" customHeight="1"/>
    <row r="78" s="694" customFormat="1" ht="9" customHeight="1"/>
    <row r="79" s="694" customFormat="1" ht="9" customHeight="1"/>
    <row r="80" s="694" customFormat="1" ht="9" customHeight="1"/>
    <row r="81" s="694" customFormat="1" ht="9" customHeight="1"/>
    <row r="82" s="694" customFormat="1" ht="9" customHeight="1"/>
    <row r="83" s="694" customFormat="1" ht="9" customHeight="1"/>
    <row r="84" s="694" customFormat="1" ht="9" customHeight="1"/>
    <row r="85" s="694" customFormat="1" ht="9" customHeight="1"/>
    <row r="86" s="694" customFormat="1" ht="9" customHeight="1"/>
    <row r="87" s="694" customFormat="1" ht="9" customHeight="1"/>
    <row r="88" s="694" customFormat="1" ht="9" customHeight="1"/>
    <row r="89" s="694" customFormat="1" ht="9" customHeight="1"/>
    <row r="90" s="694" customFormat="1" ht="9" customHeight="1"/>
    <row r="91" s="694" customFormat="1" ht="9" customHeight="1"/>
    <row r="92" s="694" customFormat="1" ht="9" customHeight="1"/>
    <row r="93" s="694" customFormat="1" ht="9" customHeight="1"/>
    <row r="94" s="694" customFormat="1" ht="9" customHeight="1"/>
    <row r="95" s="694" customFormat="1" ht="9" customHeight="1"/>
    <row r="96" s="694" customFormat="1" ht="9" customHeight="1"/>
    <row r="97" s="694" customFormat="1" ht="9" customHeight="1"/>
    <row r="98" s="694" customFormat="1" ht="9" customHeight="1"/>
    <row r="99" s="694" customFormat="1" ht="9" customHeight="1"/>
    <row r="100" s="694" customFormat="1" ht="9" customHeight="1"/>
    <row r="101" s="694" customFormat="1" ht="9" customHeight="1"/>
    <row r="102" s="694" customFormat="1" ht="9" customHeight="1"/>
    <row r="103" s="694" customFormat="1" ht="9" customHeight="1"/>
    <row r="104" s="694" customFormat="1" ht="9" customHeight="1"/>
    <row r="105" s="694" customFormat="1" ht="9" customHeight="1"/>
    <row r="106" s="694" customFormat="1" ht="9" customHeight="1"/>
    <row r="107" s="694" customFormat="1" ht="9" customHeight="1"/>
    <row r="108" s="694" customFormat="1" ht="9" customHeight="1"/>
    <row r="109" s="694" customFormat="1" ht="9" customHeight="1"/>
    <row r="110" s="694" customFormat="1" ht="9" customHeight="1"/>
    <row r="111" s="694" customFormat="1" ht="9" customHeight="1"/>
    <row r="112" s="694" customFormat="1" ht="9" customHeight="1"/>
    <row r="113" s="694" customFormat="1" ht="9" customHeight="1"/>
    <row r="114" s="694" customFormat="1" ht="9" customHeight="1"/>
    <row r="115" s="694" customFormat="1" ht="9" customHeight="1"/>
    <row r="116" s="694" customFormat="1" ht="9" customHeight="1"/>
    <row r="117" s="694" customFormat="1" ht="9" customHeight="1"/>
    <row r="118" s="694" customFormat="1" ht="9" customHeight="1"/>
    <row r="119" s="694" customFormat="1" ht="9" customHeight="1"/>
    <row r="120" s="694" customFormat="1" ht="9" customHeight="1"/>
    <row r="121" s="694" customFormat="1" ht="9" customHeight="1"/>
    <row r="122" s="694" customFormat="1" ht="9" customHeight="1"/>
    <row r="123" s="694" customFormat="1" ht="9" customHeight="1"/>
    <row r="124" s="694" customFormat="1" ht="9" customHeight="1"/>
    <row r="125" s="694" customFormat="1" ht="9" customHeight="1"/>
    <row r="126" s="694" customFormat="1" ht="9" customHeight="1"/>
    <row r="127" s="694" customFormat="1" ht="9" customHeight="1"/>
    <row r="128" s="694" customFormat="1" ht="9" customHeight="1"/>
    <row r="129" s="694" customFormat="1" ht="9" customHeight="1"/>
    <row r="130" s="694" customFormat="1" ht="9" customHeight="1"/>
    <row r="131" s="694" customFormat="1" ht="9" customHeight="1"/>
    <row r="132" s="694" customFormat="1" ht="9" customHeight="1"/>
    <row r="133" s="694" customFormat="1" ht="9" customHeight="1"/>
    <row r="134" s="694" customFormat="1" ht="9" customHeight="1"/>
    <row r="135" s="694" customFormat="1" ht="9" customHeight="1"/>
    <row r="136" s="694" customFormat="1" ht="9" customHeight="1"/>
    <row r="137" s="694" customFormat="1" ht="9" customHeight="1"/>
    <row r="138" s="694" customFormat="1" ht="9" customHeight="1"/>
    <row r="139" s="694" customFormat="1" ht="9" customHeight="1"/>
    <row r="140" s="694" customFormat="1" ht="9" customHeight="1"/>
    <row r="141" s="694" customFormat="1" ht="9" customHeight="1"/>
    <row r="142" s="694" customFormat="1" ht="9" customHeight="1"/>
    <row r="143" s="694" customFormat="1" ht="9" customHeight="1"/>
    <row r="144" s="694" customFormat="1" ht="9" customHeight="1"/>
    <row r="145" s="694" customFormat="1" ht="9" customHeight="1"/>
    <row r="146" s="694" customFormat="1" ht="9" customHeight="1"/>
    <row r="147" s="694" customFormat="1" ht="9" customHeight="1"/>
    <row r="148" s="694" customFormat="1" ht="9" customHeight="1"/>
    <row r="149" s="694" customFormat="1" ht="9" customHeight="1"/>
    <row r="150" s="694" customFormat="1" ht="9" customHeight="1"/>
    <row r="151" s="694" customFormat="1" ht="9" customHeight="1"/>
    <row r="152" s="694" customFormat="1" ht="9" customHeight="1"/>
    <row r="153" s="694" customFormat="1" ht="9" customHeight="1"/>
    <row r="154" s="694" customFormat="1" ht="9" customHeight="1"/>
    <row r="155" s="694" customFormat="1" ht="9" customHeight="1"/>
    <row r="156" s="694" customFormat="1" ht="9" customHeight="1"/>
    <row r="157" s="694" customFormat="1" ht="9" customHeight="1"/>
    <row r="158" s="694" customFormat="1" ht="9" customHeight="1"/>
    <row r="159" s="694" customFormat="1" ht="9" customHeight="1"/>
    <row r="160" s="694" customFormat="1" ht="9" customHeight="1"/>
    <row r="161" s="694" customFormat="1" ht="9" customHeight="1"/>
    <row r="162" s="694" customFormat="1" ht="9" customHeight="1"/>
    <row r="163" s="694" customFormat="1" ht="9" customHeight="1"/>
    <row r="164" s="694" customFormat="1" ht="9" customHeight="1"/>
    <row r="165" s="694" customFormat="1" ht="9" customHeight="1"/>
    <row r="166" s="694" customFormat="1" ht="9" customHeight="1"/>
    <row r="167" s="694" customFormat="1" ht="9" customHeight="1"/>
    <row r="168" s="694" customFormat="1" ht="9" customHeight="1"/>
    <row r="169" s="694" customFormat="1" ht="9" customHeight="1"/>
    <row r="170" s="694" customFormat="1" ht="9" customHeight="1"/>
    <row r="171" s="694" customFormat="1" ht="9" customHeight="1"/>
    <row r="172" s="694" customFormat="1" ht="9" customHeight="1"/>
    <row r="173" s="694" customFormat="1" ht="9" customHeight="1"/>
    <row r="174" s="694" customFormat="1" ht="9" customHeight="1"/>
    <row r="175" s="694" customFormat="1" ht="9" customHeight="1"/>
    <row r="176" s="694" customFormat="1" ht="9" customHeight="1"/>
    <row r="177" s="694" customFormat="1" ht="9" customHeight="1"/>
    <row r="178" s="694" customFormat="1" ht="9" customHeight="1"/>
    <row r="179" s="694" customFormat="1" ht="9" customHeight="1"/>
    <row r="180" s="694" customFormat="1" ht="9" customHeight="1"/>
    <row r="181" s="694" customFormat="1" ht="9" customHeight="1"/>
    <row r="182" s="694" customFormat="1" ht="9" customHeight="1"/>
    <row r="183" s="694" customFormat="1" ht="9" customHeight="1"/>
    <row r="184" s="694" customFormat="1" ht="9" customHeight="1"/>
    <row r="185" s="694" customFormat="1" ht="9" customHeight="1"/>
    <row r="186" s="694" customFormat="1" ht="9" customHeight="1"/>
    <row r="187" s="694" customFormat="1" ht="9" customHeight="1"/>
    <row r="188" s="694" customFormat="1" ht="9" customHeight="1"/>
    <row r="189" s="694" customFormat="1" ht="9" customHeight="1"/>
    <row r="190" s="694" customFormat="1" ht="9" customHeight="1"/>
    <row r="191" s="694" customFormat="1" ht="9" customHeight="1"/>
    <row r="192" s="694" customFormat="1" ht="9" customHeight="1"/>
    <row r="193" s="694" customFormat="1" ht="9" customHeight="1"/>
    <row r="194" s="694" customFormat="1" ht="9" customHeight="1"/>
    <row r="195" s="694" customFormat="1" ht="9" customHeight="1"/>
    <row r="196" s="694" customFormat="1" ht="9" customHeight="1"/>
    <row r="197" s="694" customFormat="1" ht="9" customHeight="1"/>
    <row r="198" s="694" customFormat="1" ht="9" customHeight="1"/>
    <row r="199" s="694" customFormat="1" ht="9" customHeight="1"/>
    <row r="200" s="694" customFormat="1" ht="9" customHeight="1"/>
    <row r="201" s="694" customFormat="1" ht="9" customHeight="1"/>
    <row r="202" s="694" customFormat="1" ht="9" customHeight="1"/>
    <row r="203" s="694" customFormat="1" ht="9" customHeight="1"/>
    <row r="204" s="694" customFormat="1" ht="9" customHeight="1"/>
    <row r="205" s="694" customFormat="1" ht="9" customHeight="1"/>
    <row r="206" s="694" customFormat="1" ht="9" customHeight="1"/>
    <row r="207" s="694" customFormat="1" ht="9" customHeight="1"/>
    <row r="208" s="694" customFormat="1" ht="9" customHeight="1"/>
    <row r="209" s="694" customFormat="1" ht="9" customHeight="1"/>
    <row r="210" s="694" customFormat="1" ht="9" customHeight="1"/>
    <row r="211" s="694" customFormat="1" ht="9" customHeight="1"/>
    <row r="212" s="694" customFormat="1" ht="9" customHeight="1"/>
    <row r="213" s="694" customFormat="1" ht="9" customHeight="1"/>
    <row r="214" s="694" customFormat="1" ht="9" customHeight="1"/>
    <row r="215" s="694" customFormat="1" ht="9" customHeight="1"/>
    <row r="216" s="694" customFormat="1" ht="9" customHeight="1"/>
    <row r="217" s="694" customFormat="1" ht="9" customHeight="1"/>
    <row r="218" s="694" customFormat="1" ht="9" customHeight="1"/>
    <row r="219" s="694" customFormat="1" ht="9" customHeight="1"/>
    <row r="220" s="694" customFormat="1" ht="9" customHeight="1"/>
    <row r="221" s="694" customFormat="1" ht="9" customHeight="1"/>
    <row r="222" s="694" customFormat="1" ht="9" customHeight="1"/>
    <row r="223" s="694" customFormat="1" ht="9" customHeight="1"/>
    <row r="224" s="694" customFormat="1" ht="9" customHeight="1"/>
    <row r="225" s="694" customFormat="1" ht="9" customHeight="1"/>
    <row r="226" s="694" customFormat="1" ht="9" customHeight="1"/>
    <row r="227" s="694" customFormat="1" ht="9" customHeight="1"/>
    <row r="228" s="694" customFormat="1" ht="9" customHeight="1"/>
    <row r="229" s="694" customFormat="1" ht="9" customHeight="1"/>
    <row r="230" s="694" customFormat="1" ht="9" customHeight="1"/>
    <row r="231" s="694" customFormat="1" ht="9" customHeight="1"/>
    <row r="232" s="694" customFormat="1" ht="9" customHeight="1"/>
    <row r="233" s="694" customFormat="1" ht="9" customHeight="1"/>
    <row r="234" s="694" customFormat="1" ht="9" customHeight="1"/>
    <row r="235" s="694" customFormat="1" ht="9" customHeight="1"/>
    <row r="236" s="694" customFormat="1" ht="9" customHeight="1"/>
    <row r="237" s="694" customFormat="1" ht="9" customHeight="1"/>
    <row r="238" s="694" customFormat="1" ht="9" customHeight="1"/>
    <row r="239" s="694" customFormat="1" ht="9" customHeight="1"/>
    <row r="240" s="694" customFormat="1" ht="9" customHeight="1"/>
    <row r="241" s="694" customFormat="1" ht="9" customHeight="1"/>
    <row r="242" s="694" customFormat="1" ht="9" customHeight="1"/>
    <row r="243" s="694" customFormat="1" ht="9" customHeight="1"/>
    <row r="244" s="694" customFormat="1" ht="9" customHeight="1"/>
    <row r="245" s="694" customFormat="1" ht="9" customHeight="1"/>
    <row r="246" s="694" customFormat="1" ht="9" customHeight="1"/>
    <row r="247" s="694" customFormat="1" ht="9" customHeight="1"/>
    <row r="248" s="694" customFormat="1" ht="9" customHeight="1"/>
    <row r="249" s="694" customFormat="1" ht="9" customHeight="1"/>
    <row r="250" s="694" customFormat="1" ht="9" customHeight="1"/>
    <row r="251" s="694" customFormat="1" ht="9" customHeight="1"/>
    <row r="252" s="694" customFormat="1" ht="9" customHeight="1"/>
    <row r="253" s="694" customFormat="1" ht="9" customHeight="1"/>
    <row r="254" s="694" customFormat="1" ht="9" customHeight="1"/>
    <row r="255" s="694" customFormat="1" ht="9" customHeight="1"/>
    <row r="256" s="694" customFormat="1" ht="9" customHeight="1"/>
    <row r="257" s="694" customFormat="1" ht="9" customHeight="1"/>
    <row r="258" s="694" customFormat="1" ht="9" customHeight="1"/>
    <row r="259" s="694" customFormat="1" ht="9" customHeight="1"/>
    <row r="260" s="694" customFormat="1" ht="9" customHeight="1"/>
    <row r="261" s="694" customFormat="1" ht="9" customHeight="1"/>
    <row r="262" s="694" customFormat="1" ht="9" customHeight="1"/>
    <row r="263" s="694" customFormat="1" ht="9" customHeight="1"/>
    <row r="264" s="694" customFormat="1" ht="9" customHeight="1"/>
    <row r="265" s="694" customFormat="1" ht="9" customHeight="1"/>
    <row r="266" s="694" customFormat="1" ht="9" customHeight="1"/>
    <row r="267" s="694" customFormat="1" ht="9" customHeight="1"/>
    <row r="268" s="694" customFormat="1" ht="9" customHeight="1"/>
    <row r="269" s="694" customFormat="1" ht="9" customHeight="1"/>
    <row r="270" s="694" customFormat="1" ht="9" customHeight="1"/>
    <row r="271" s="694" customFormat="1" ht="9" customHeight="1"/>
    <row r="272" s="694" customFormat="1" ht="9" customHeight="1"/>
    <row r="273" s="694" customFormat="1" ht="9" customHeight="1"/>
    <row r="274" s="694" customFormat="1" ht="9" customHeight="1"/>
    <row r="275" s="694" customFormat="1" ht="9" customHeight="1"/>
    <row r="276" s="694" customFormat="1" ht="9" customHeight="1"/>
    <row r="277" s="694" customFormat="1" ht="9" customHeight="1"/>
    <row r="278" s="694" customFormat="1" ht="9" customHeight="1"/>
    <row r="279" s="694" customFormat="1" ht="9" customHeight="1"/>
    <row r="280" s="694" customFormat="1" ht="9" customHeight="1"/>
    <row r="281" s="694" customFormat="1" ht="9" customHeight="1"/>
    <row r="282" s="694" customFormat="1" ht="9" customHeight="1"/>
    <row r="283" s="694" customFormat="1" ht="9" customHeight="1"/>
    <row r="284" s="694" customFormat="1" ht="9" customHeight="1"/>
    <row r="285" s="694" customFormat="1" ht="9" customHeight="1"/>
    <row r="286" s="694" customFormat="1" ht="9" customHeight="1"/>
    <row r="287" s="694" customFormat="1" ht="9" customHeight="1"/>
    <row r="288" s="694" customFormat="1" ht="9" customHeight="1"/>
    <row r="289" s="694" customFormat="1" ht="9" customHeight="1"/>
    <row r="290" s="694" customFormat="1" ht="9" customHeight="1"/>
    <row r="291" s="694" customFormat="1" ht="9" customHeight="1"/>
    <row r="292" s="694" customFormat="1" ht="9" customHeight="1"/>
    <row r="293" s="694" customFormat="1" ht="9" customHeight="1"/>
    <row r="294" s="694" customFormat="1" ht="9" customHeight="1"/>
    <row r="295" s="694" customFormat="1" ht="9" customHeight="1"/>
    <row r="296" s="694" customFormat="1" ht="9" customHeight="1"/>
    <row r="297" s="694" customFormat="1" ht="9" customHeight="1"/>
    <row r="298" s="694" customFormat="1" ht="9" customHeight="1"/>
    <row r="299" s="694" customFormat="1" ht="9" customHeight="1"/>
    <row r="300" s="694" customFormat="1" ht="9" customHeight="1"/>
    <row r="301" s="694" customFormat="1" ht="9" customHeight="1"/>
    <row r="302" s="694" customFormat="1" ht="9" customHeight="1"/>
    <row r="303" s="694" customFormat="1" ht="9" customHeight="1"/>
    <row r="304" s="694" customFormat="1" ht="9" customHeight="1"/>
    <row r="305" s="694" customFormat="1" ht="9" customHeight="1"/>
    <row r="306" s="694" customFormat="1" ht="9" customHeight="1"/>
    <row r="307" s="694" customFormat="1" ht="9" customHeight="1"/>
    <row r="308" s="694" customFormat="1" ht="9" customHeight="1"/>
    <row r="309" s="694" customFormat="1" ht="9" customHeight="1"/>
    <row r="310" s="694" customFormat="1" ht="9" customHeight="1"/>
    <row r="311" s="694" customFormat="1" ht="9" customHeight="1"/>
    <row r="312" s="694" customFormat="1" ht="9" customHeight="1"/>
    <row r="313" s="694" customFormat="1" ht="9" customHeight="1"/>
    <row r="314" s="694" customFormat="1" ht="9" customHeight="1"/>
    <row r="315" s="694" customFormat="1" ht="9" customHeight="1"/>
    <row r="316" s="694" customFormat="1" ht="9" customHeight="1"/>
    <row r="317" s="694" customFormat="1" ht="9" customHeight="1"/>
    <row r="318" s="694" customFormat="1"/>
    <row r="319" s="694" customFormat="1"/>
  </sheetData>
  <mergeCells count="15">
    <mergeCell ref="E49:F49"/>
    <mergeCell ref="D40:D43"/>
    <mergeCell ref="D44:D46"/>
    <mergeCell ref="D47:D48"/>
    <mergeCell ref="D31:D36"/>
    <mergeCell ref="D12:D14"/>
    <mergeCell ref="D15:D22"/>
    <mergeCell ref="D23:D25"/>
    <mergeCell ref="D37:D39"/>
    <mergeCell ref="D4:M4"/>
    <mergeCell ref="Q4:AE4"/>
    <mergeCell ref="D5:M5"/>
    <mergeCell ref="D9:D11"/>
    <mergeCell ref="G10:I10"/>
    <mergeCell ref="K10:M10"/>
  </mergeCells>
  <pageMargins left="0.7" right="0.7" top="0.75" bottom="0.75" header="0.3" footer="0.3"/>
  <pageSetup paperSize="9" scale="63" orientation="portrait" r:id="rId1"/>
  <colBreaks count="1" manualBreakCount="1">
    <brk id="14"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5C742-F731-46D1-B1FA-CFAACCDFD335}">
  <dimension ref="A1:AH319"/>
  <sheetViews>
    <sheetView view="pageBreakPreview" zoomScaleNormal="100" zoomScaleSheetLayoutView="100" workbookViewId="0">
      <selection activeCell="R18" sqref="R18"/>
    </sheetView>
  </sheetViews>
  <sheetFormatPr baseColWidth="10" defaultColWidth="11.42578125" defaultRowHeight="12.75"/>
  <cols>
    <col min="1" max="2" width="2.42578125" style="697" customWidth="1"/>
    <col min="3" max="3" width="2.42578125" style="696" customWidth="1"/>
    <col min="4" max="4" width="7.7109375" style="694" customWidth="1"/>
    <col min="5" max="5" width="1.140625" style="694" customWidth="1"/>
    <col min="6" max="6" width="64.85546875" style="694" customWidth="1"/>
    <col min="7" max="9" width="5.7109375" style="695" customWidth="1"/>
    <col min="10" max="10" width="2.42578125" style="695" customWidth="1"/>
    <col min="11" max="13" width="5.7109375" style="695" customWidth="1"/>
    <col min="14" max="15" width="11.42578125" style="694"/>
    <col min="16" max="16" width="4.7109375" style="694" customWidth="1"/>
    <col min="17" max="17" width="5" style="694" customWidth="1"/>
    <col min="18" max="18" width="2.28515625" style="694" customWidth="1"/>
    <col min="19" max="19" width="26" style="694" customWidth="1"/>
    <col min="20" max="20" width="8" style="694" customWidth="1"/>
    <col min="21" max="21" width="1" style="694" customWidth="1"/>
    <col min="22" max="22" width="6.7109375" style="694" customWidth="1"/>
    <col min="23" max="23" width="1" style="694" customWidth="1"/>
    <col min="24" max="24" width="6.7109375" style="694" customWidth="1"/>
    <col min="25" max="25" width="1" style="694" customWidth="1"/>
    <col min="26" max="26" width="6.7109375" style="694" customWidth="1"/>
    <col min="27" max="27" width="1" style="694" customWidth="1"/>
    <col min="28" max="28" width="6.7109375" style="694" customWidth="1"/>
    <col min="29" max="29" width="1" style="694" customWidth="1"/>
    <col min="30" max="30" width="6.7109375" style="694" customWidth="1"/>
    <col min="31" max="31" width="1" style="694" customWidth="1"/>
    <col min="32" max="33" width="6.7109375" style="694" customWidth="1"/>
    <col min="34" max="16384" width="11.42578125" style="694"/>
  </cols>
  <sheetData>
    <row r="1" spans="1:34" ht="8.1" customHeight="1">
      <c r="E1" s="698"/>
      <c r="L1" s="789"/>
      <c r="M1" s="789"/>
    </row>
    <row r="2" spans="1:34" ht="8.1" customHeight="1"/>
    <row r="3" spans="1:34" ht="8.1" customHeight="1">
      <c r="L3" s="788"/>
    </row>
    <row r="4" spans="1:34" ht="12.75" customHeight="1">
      <c r="A4" s="719"/>
      <c r="B4" s="719"/>
      <c r="D4" s="1801" t="s">
        <v>563</v>
      </c>
      <c r="E4" s="1801"/>
      <c r="F4" s="1801"/>
      <c r="G4" s="1801"/>
      <c r="H4" s="1801"/>
      <c r="I4" s="1801"/>
      <c r="J4" s="1801"/>
      <c r="K4" s="1801"/>
      <c r="L4" s="1801"/>
      <c r="M4" s="1801"/>
      <c r="N4" s="784"/>
      <c r="Q4" s="1800"/>
      <c r="R4" s="1800"/>
      <c r="S4" s="1800"/>
      <c r="T4" s="1800"/>
      <c r="U4" s="1800"/>
      <c r="V4" s="1800"/>
      <c r="W4" s="1800"/>
      <c r="X4" s="1800"/>
      <c r="Y4" s="1800"/>
      <c r="Z4" s="1800"/>
      <c r="AA4" s="1800"/>
      <c r="AB4" s="1800"/>
      <c r="AC4" s="1800"/>
      <c r="AD4" s="1800"/>
      <c r="AE4" s="1800"/>
    </row>
    <row r="5" spans="1:34" ht="12.75" customHeight="1">
      <c r="A5" s="787"/>
      <c r="B5" s="787"/>
      <c r="C5" s="786"/>
      <c r="D5" s="1801" t="s">
        <v>565</v>
      </c>
      <c r="E5" s="1801"/>
      <c r="F5" s="1801"/>
      <c r="G5" s="1801"/>
      <c r="H5" s="1801"/>
      <c r="I5" s="1801"/>
      <c r="J5" s="1801"/>
      <c r="K5" s="1801"/>
      <c r="L5" s="1801"/>
      <c r="M5" s="1801"/>
      <c r="N5" s="784"/>
      <c r="O5" s="783"/>
      <c r="P5" s="783"/>
      <c r="Q5" s="782"/>
      <c r="AG5" s="781"/>
      <c r="AH5" s="781"/>
    </row>
    <row r="6" spans="1:34" ht="12.75" customHeight="1">
      <c r="A6" s="787"/>
      <c r="B6" s="787"/>
      <c r="C6" s="786"/>
      <c r="D6" s="785"/>
      <c r="E6" s="785"/>
      <c r="F6" s="785"/>
      <c r="G6" s="785"/>
      <c r="H6" s="785"/>
      <c r="I6" s="785"/>
      <c r="J6" s="785"/>
      <c r="K6" s="785"/>
      <c r="L6" s="785"/>
      <c r="M6" s="785"/>
      <c r="N6" s="784"/>
      <c r="O6" s="783"/>
      <c r="P6" s="783"/>
      <c r="Q6" s="782"/>
      <c r="AG6" s="781"/>
      <c r="AH6" s="781"/>
    </row>
    <row r="7" spans="1:34" ht="12.75" customHeight="1">
      <c r="A7" s="787"/>
      <c r="B7" s="787"/>
      <c r="C7" s="786"/>
      <c r="D7" s="785"/>
      <c r="E7" s="785"/>
      <c r="F7" s="785"/>
      <c r="G7" s="785"/>
      <c r="H7" s="785"/>
      <c r="I7" s="785"/>
      <c r="J7" s="785"/>
      <c r="K7" s="785"/>
      <c r="L7" s="785"/>
      <c r="M7" s="785"/>
      <c r="N7" s="784"/>
      <c r="O7" s="783"/>
      <c r="P7" s="783"/>
      <c r="Q7" s="782"/>
      <c r="AG7" s="781"/>
      <c r="AH7" s="781"/>
    </row>
    <row r="8" spans="1:34" ht="2.25" customHeight="1">
      <c r="A8" s="719"/>
      <c r="B8" s="719"/>
      <c r="E8" s="772"/>
      <c r="F8" s="772"/>
      <c r="G8" s="779"/>
      <c r="H8" s="780"/>
      <c r="I8" s="780"/>
      <c r="J8" s="779"/>
      <c r="K8" s="779"/>
      <c r="L8" s="779"/>
      <c r="M8" s="779"/>
      <c r="N8" s="755"/>
      <c r="Q8" s="719"/>
    </row>
    <row r="9" spans="1:34" ht="3.75" customHeight="1">
      <c r="A9" s="719"/>
      <c r="B9" s="719"/>
      <c r="D9" s="1802" t="s">
        <v>32</v>
      </c>
      <c r="E9" s="765"/>
      <c r="F9" s="778"/>
      <c r="G9" s="776"/>
      <c r="H9" s="777"/>
      <c r="I9" s="777"/>
      <c r="J9" s="776"/>
      <c r="K9" s="776"/>
      <c r="L9" s="776"/>
      <c r="M9" s="775"/>
      <c r="N9" s="755"/>
      <c r="Q9" s="719"/>
    </row>
    <row r="10" spans="1:34" ht="13.5" customHeight="1">
      <c r="A10" s="699"/>
      <c r="B10" s="699"/>
      <c r="D10" s="1803"/>
      <c r="E10" s="766" t="s">
        <v>561</v>
      </c>
      <c r="F10" s="774"/>
      <c r="G10" s="1805" t="s">
        <v>560</v>
      </c>
      <c r="H10" s="1805"/>
      <c r="I10" s="1805"/>
      <c r="J10" s="773"/>
      <c r="K10" s="1805" t="s">
        <v>559</v>
      </c>
      <c r="L10" s="1805"/>
      <c r="M10" s="1806"/>
      <c r="N10" s="755"/>
      <c r="O10" s="699"/>
    </row>
    <row r="11" spans="1:34" ht="13.5" customHeight="1">
      <c r="A11" s="719"/>
      <c r="B11" s="719"/>
      <c r="D11" s="1804"/>
      <c r="E11" s="772"/>
      <c r="F11" s="771"/>
      <c r="G11" s="770" t="s">
        <v>29</v>
      </c>
      <c r="H11" s="770" t="s">
        <v>30</v>
      </c>
      <c r="I11" s="770" t="s">
        <v>6</v>
      </c>
      <c r="J11" s="770"/>
      <c r="K11" s="770" t="s">
        <v>29</v>
      </c>
      <c r="L11" s="770" t="s">
        <v>30</v>
      </c>
      <c r="M11" s="769" t="s">
        <v>6</v>
      </c>
      <c r="N11" s="755"/>
    </row>
    <row r="12" spans="1:34" ht="12.95" customHeight="1">
      <c r="A12" s="768"/>
      <c r="B12" s="768"/>
      <c r="D12" s="1807">
        <v>1401</v>
      </c>
      <c r="E12" s="767" t="s">
        <v>12</v>
      </c>
      <c r="F12" s="766"/>
      <c r="G12" s="753">
        <f>SUM(G13)</f>
        <v>1</v>
      </c>
      <c r="H12" s="753">
        <f>SUM(H13)</f>
        <v>1</v>
      </c>
      <c r="I12" s="753">
        <f>G12+H12</f>
        <v>2</v>
      </c>
      <c r="J12" s="753"/>
      <c r="K12" s="753">
        <f>SUM(K13)</f>
        <v>1</v>
      </c>
      <c r="L12" s="753">
        <f>SUM(L13)</f>
        <v>1</v>
      </c>
      <c r="M12" s="764">
        <f>K12+L12</f>
        <v>2</v>
      </c>
      <c r="N12" s="755"/>
      <c r="O12" s="755"/>
    </row>
    <row r="13" spans="1:34" ht="12" customHeight="1">
      <c r="A13" s="699"/>
      <c r="B13" s="699"/>
      <c r="D13" s="1808"/>
      <c r="E13" s="723" t="s">
        <v>13</v>
      </c>
      <c r="F13" s="765"/>
      <c r="G13" s="753">
        <f>G14</f>
        <v>1</v>
      </c>
      <c r="H13" s="753">
        <f>H14</f>
        <v>1</v>
      </c>
      <c r="I13" s="753">
        <f t="shared" ref="I13:I47" si="0">SUM(G13:H13)</f>
        <v>2</v>
      </c>
      <c r="J13" s="753"/>
      <c r="K13" s="753">
        <f>K14</f>
        <v>1</v>
      </c>
      <c r="L13" s="753">
        <f>L14</f>
        <v>1</v>
      </c>
      <c r="M13" s="764">
        <f>SUM(K13:L13)</f>
        <v>2</v>
      </c>
      <c r="N13" s="755"/>
      <c r="O13" s="755"/>
    </row>
    <row r="14" spans="1:34" ht="12" customHeight="1">
      <c r="A14" s="699"/>
      <c r="B14" s="699"/>
      <c r="D14" s="1809"/>
      <c r="E14" s="761"/>
      <c r="F14" s="697" t="s">
        <v>249</v>
      </c>
      <c r="G14" s="742">
        <v>1</v>
      </c>
      <c r="H14" s="742">
        <v>1</v>
      </c>
      <c r="I14" s="733">
        <f t="shared" si="0"/>
        <v>2</v>
      </c>
      <c r="J14" s="742"/>
      <c r="K14" s="742">
        <v>1</v>
      </c>
      <c r="L14" s="742">
        <v>1</v>
      </c>
      <c r="M14" s="763">
        <f>SUM(K14:L14)</f>
        <v>2</v>
      </c>
      <c r="N14" s="755"/>
      <c r="O14" s="755"/>
    </row>
    <row r="15" spans="1:34" ht="12.95" customHeight="1">
      <c r="A15" s="719"/>
      <c r="B15" s="719"/>
      <c r="D15" s="1807">
        <v>1402</v>
      </c>
      <c r="E15" s="741" t="s">
        <v>16</v>
      </c>
      <c r="F15" s="762"/>
      <c r="G15" s="725">
        <f>SUM(G16+G19)</f>
        <v>2</v>
      </c>
      <c r="H15" s="725">
        <f>SUM(H19+H16)</f>
        <v>15</v>
      </c>
      <c r="I15" s="725">
        <f t="shared" si="0"/>
        <v>17</v>
      </c>
      <c r="J15" s="725"/>
      <c r="K15" s="725">
        <f>SUM(K19+K16)</f>
        <v>12</v>
      </c>
      <c r="L15" s="725">
        <f>SUM(L19+L16)</f>
        <v>5</v>
      </c>
      <c r="M15" s="709">
        <f>K15+L15</f>
        <v>17</v>
      </c>
      <c r="N15" s="755"/>
      <c r="O15" s="755"/>
    </row>
    <row r="16" spans="1:34" ht="12" customHeight="1">
      <c r="A16" s="699"/>
      <c r="B16" s="699"/>
      <c r="C16" s="699"/>
      <c r="D16" s="1808"/>
      <c r="E16" s="747" t="s">
        <v>116</v>
      </c>
      <c r="F16" s="697"/>
      <c r="G16" s="745">
        <f>SUM(G17:G18)</f>
        <v>1</v>
      </c>
      <c r="H16" s="745">
        <f>SUM(H17:H18)</f>
        <v>4</v>
      </c>
      <c r="I16" s="745">
        <f t="shared" si="0"/>
        <v>5</v>
      </c>
      <c r="J16" s="745"/>
      <c r="K16" s="745">
        <f>SUM(K17:K18)</f>
        <v>4</v>
      </c>
      <c r="L16" s="745">
        <f>SUM(L17:L18)</f>
        <v>1</v>
      </c>
      <c r="M16" s="799">
        <f t="shared" ref="M16:M47" si="1">SUM(K16:L16)</f>
        <v>5</v>
      </c>
      <c r="N16" s="755"/>
      <c r="O16" s="755"/>
    </row>
    <row r="17" spans="1:15" ht="12" customHeight="1">
      <c r="A17" s="699"/>
      <c r="B17" s="699"/>
      <c r="C17" s="699"/>
      <c r="D17" s="1808"/>
      <c r="E17" s="761"/>
      <c r="F17" s="697" t="s">
        <v>239</v>
      </c>
      <c r="G17" s="743">
        <v>0</v>
      </c>
      <c r="H17" s="743">
        <v>2</v>
      </c>
      <c r="I17" s="733">
        <f t="shared" si="0"/>
        <v>2</v>
      </c>
      <c r="J17" s="742"/>
      <c r="K17" s="742">
        <v>1</v>
      </c>
      <c r="L17" s="742">
        <v>1</v>
      </c>
      <c r="M17" s="763">
        <f t="shared" si="1"/>
        <v>2</v>
      </c>
      <c r="N17" s="755"/>
      <c r="O17" s="755"/>
    </row>
    <row r="18" spans="1:15" ht="12" customHeight="1">
      <c r="A18" s="699"/>
      <c r="B18" s="699"/>
      <c r="C18" s="699"/>
      <c r="D18" s="1808"/>
      <c r="E18" s="761"/>
      <c r="F18" s="697" t="s">
        <v>245</v>
      </c>
      <c r="G18" s="743">
        <v>1</v>
      </c>
      <c r="H18" s="743">
        <v>2</v>
      </c>
      <c r="I18" s="733">
        <f t="shared" si="0"/>
        <v>3</v>
      </c>
      <c r="J18" s="742"/>
      <c r="K18" s="742">
        <v>3</v>
      </c>
      <c r="L18" s="742">
        <v>0</v>
      </c>
      <c r="M18" s="763">
        <f t="shared" si="1"/>
        <v>3</v>
      </c>
      <c r="N18" s="755"/>
      <c r="O18" s="755"/>
    </row>
    <row r="19" spans="1:15" ht="12" customHeight="1">
      <c r="A19" s="699"/>
      <c r="B19" s="699"/>
      <c r="C19" s="699"/>
      <c r="D19" s="1808"/>
      <c r="E19" s="747" t="s">
        <v>70</v>
      </c>
      <c r="F19" s="697"/>
      <c r="G19" s="745">
        <f>G20+G21+G22</f>
        <v>1</v>
      </c>
      <c r="H19" s="745">
        <f>SUM(H20:H22)</f>
        <v>11</v>
      </c>
      <c r="I19" s="745">
        <f t="shared" si="0"/>
        <v>12</v>
      </c>
      <c r="J19" s="745"/>
      <c r="K19" s="745">
        <f>SUM(K20:K22)</f>
        <v>8</v>
      </c>
      <c r="L19" s="745">
        <f>SUM(L20:L22)</f>
        <v>4</v>
      </c>
      <c r="M19" s="799">
        <f t="shared" si="1"/>
        <v>12</v>
      </c>
      <c r="N19" s="755"/>
      <c r="O19" s="755"/>
    </row>
    <row r="20" spans="1:15" ht="12" customHeight="1">
      <c r="A20" s="699"/>
      <c r="B20" s="699"/>
      <c r="C20" s="699"/>
      <c r="D20" s="1808"/>
      <c r="E20" s="761"/>
      <c r="F20" s="697" t="s">
        <v>240</v>
      </c>
      <c r="G20" s="742">
        <v>0</v>
      </c>
      <c r="H20" s="742">
        <v>7</v>
      </c>
      <c r="I20" s="733">
        <f t="shared" si="0"/>
        <v>7</v>
      </c>
      <c r="J20" s="742"/>
      <c r="K20" s="742">
        <v>5</v>
      </c>
      <c r="L20" s="742">
        <v>2</v>
      </c>
      <c r="M20" s="763">
        <f t="shared" si="1"/>
        <v>7</v>
      </c>
      <c r="N20" s="755"/>
      <c r="O20" s="755"/>
    </row>
    <row r="21" spans="1:15" ht="12" customHeight="1">
      <c r="A21" s="699"/>
      <c r="B21" s="699"/>
      <c r="C21" s="699"/>
      <c r="D21" s="1808"/>
      <c r="E21" s="761"/>
      <c r="F21" s="697" t="s">
        <v>244</v>
      </c>
      <c r="G21" s="742">
        <v>0</v>
      </c>
      <c r="H21" s="742">
        <v>0</v>
      </c>
      <c r="I21" s="733">
        <f t="shared" si="0"/>
        <v>0</v>
      </c>
      <c r="J21" s="742"/>
      <c r="K21" s="742">
        <v>0</v>
      </c>
      <c r="L21" s="742">
        <v>0</v>
      </c>
      <c r="M21" s="763">
        <f t="shared" si="1"/>
        <v>0</v>
      </c>
      <c r="N21" s="755"/>
      <c r="O21" s="755"/>
    </row>
    <row r="22" spans="1:15" ht="12" customHeight="1">
      <c r="A22" s="699"/>
      <c r="B22" s="699"/>
      <c r="C22" s="699"/>
      <c r="D22" s="1808"/>
      <c r="E22" s="761"/>
      <c r="F22" s="697" t="s">
        <v>238</v>
      </c>
      <c r="G22" s="743">
        <v>1</v>
      </c>
      <c r="H22" s="743">
        <v>4</v>
      </c>
      <c r="I22" s="733">
        <f t="shared" si="0"/>
        <v>5</v>
      </c>
      <c r="J22" s="742"/>
      <c r="K22" s="743">
        <v>3</v>
      </c>
      <c r="L22" s="743">
        <v>2</v>
      </c>
      <c r="M22" s="763">
        <f t="shared" si="1"/>
        <v>5</v>
      </c>
      <c r="N22" s="755"/>
      <c r="O22" s="755"/>
    </row>
    <row r="23" spans="1:15" ht="12.75" customHeight="1">
      <c r="A23" s="719"/>
      <c r="B23" s="719"/>
      <c r="D23" s="1807">
        <v>1403</v>
      </c>
      <c r="E23" s="741" t="s">
        <v>17</v>
      </c>
      <c r="F23" s="713"/>
      <c r="G23" s="725">
        <f>G24</f>
        <v>0</v>
      </c>
      <c r="H23" s="725">
        <f>H24</f>
        <v>4</v>
      </c>
      <c r="I23" s="725">
        <f t="shared" si="0"/>
        <v>4</v>
      </c>
      <c r="J23" s="725"/>
      <c r="K23" s="725">
        <f>K24</f>
        <v>2</v>
      </c>
      <c r="L23" s="725">
        <f>L24</f>
        <v>2</v>
      </c>
      <c r="M23" s="709">
        <f t="shared" si="1"/>
        <v>4</v>
      </c>
      <c r="N23" s="755"/>
      <c r="O23" s="755"/>
    </row>
    <row r="24" spans="1:15" ht="12" customHeight="1">
      <c r="A24" s="699"/>
      <c r="B24" s="699"/>
      <c r="C24" s="699"/>
      <c r="D24" s="1808"/>
      <c r="E24" s="747" t="s">
        <v>140</v>
      </c>
      <c r="F24" s="697"/>
      <c r="G24" s="746">
        <f>G25</f>
        <v>0</v>
      </c>
      <c r="H24" s="746">
        <f>H25</f>
        <v>4</v>
      </c>
      <c r="I24" s="746">
        <f t="shared" si="0"/>
        <v>4</v>
      </c>
      <c r="J24" s="742"/>
      <c r="K24" s="745">
        <f>K25</f>
        <v>2</v>
      </c>
      <c r="L24" s="745">
        <f>L25</f>
        <v>2</v>
      </c>
      <c r="M24" s="805">
        <f t="shared" si="1"/>
        <v>4</v>
      </c>
      <c r="N24" s="755"/>
      <c r="O24" s="755"/>
    </row>
    <row r="25" spans="1:15" ht="12" customHeight="1">
      <c r="A25" s="699"/>
      <c r="B25" s="699"/>
      <c r="C25" s="699"/>
      <c r="D25" s="1810"/>
      <c r="E25" s="758"/>
      <c r="F25" s="730" t="s">
        <v>234</v>
      </c>
      <c r="G25" s="757">
        <v>0</v>
      </c>
      <c r="H25" s="757">
        <v>4</v>
      </c>
      <c r="I25" s="728">
        <f t="shared" si="0"/>
        <v>4</v>
      </c>
      <c r="J25" s="756"/>
      <c r="K25" s="756">
        <v>2</v>
      </c>
      <c r="L25" s="756">
        <v>2</v>
      </c>
      <c r="M25" s="801">
        <f t="shared" si="1"/>
        <v>4</v>
      </c>
      <c r="N25" s="755"/>
      <c r="O25" s="755"/>
    </row>
    <row r="26" spans="1:15">
      <c r="A26" s="699"/>
      <c r="B26" s="699"/>
      <c r="C26" s="699"/>
      <c r="D26" s="715"/>
      <c r="E26" s="741" t="s">
        <v>40</v>
      </c>
      <c r="F26" s="713"/>
      <c r="G26" s="751">
        <f>G27+G29</f>
        <v>3</v>
      </c>
      <c r="H26" s="710">
        <f>SUM(H29+H27)</f>
        <v>9</v>
      </c>
      <c r="I26" s="710">
        <f t="shared" si="0"/>
        <v>12</v>
      </c>
      <c r="J26" s="710"/>
      <c r="K26" s="710">
        <f>K27+K29</f>
        <v>7</v>
      </c>
      <c r="L26" s="710">
        <f>L27+L29</f>
        <v>5</v>
      </c>
      <c r="M26" s="797">
        <f t="shared" si="1"/>
        <v>12</v>
      </c>
    </row>
    <row r="27" spans="1:15">
      <c r="A27" s="699"/>
      <c r="B27" s="699"/>
      <c r="C27" s="699"/>
      <c r="D27" s="724"/>
      <c r="E27" s="723" t="s">
        <v>558</v>
      </c>
      <c r="F27" s="754"/>
      <c r="G27" s="753">
        <f>SUM(G28)</f>
        <v>2</v>
      </c>
      <c r="H27" s="746">
        <f>SUM(H28)</f>
        <v>4</v>
      </c>
      <c r="I27" s="746">
        <f t="shared" si="0"/>
        <v>6</v>
      </c>
      <c r="J27" s="742"/>
      <c r="K27" s="745">
        <f>K28</f>
        <v>4</v>
      </c>
      <c r="L27" s="745">
        <f>L28</f>
        <v>2</v>
      </c>
      <c r="M27" s="799">
        <f t="shared" si="1"/>
        <v>6</v>
      </c>
    </row>
    <row r="28" spans="1:15">
      <c r="A28" s="699"/>
      <c r="B28" s="699"/>
      <c r="C28" s="699"/>
      <c r="D28" s="724">
        <v>1404</v>
      </c>
      <c r="E28" s="727"/>
      <c r="F28" s="697" t="s">
        <v>226</v>
      </c>
      <c r="G28" s="733">
        <v>2</v>
      </c>
      <c r="H28" s="733">
        <v>4</v>
      </c>
      <c r="I28" s="733">
        <f t="shared" si="0"/>
        <v>6</v>
      </c>
      <c r="J28" s="733"/>
      <c r="K28" s="733">
        <v>4</v>
      </c>
      <c r="L28" s="733">
        <v>2</v>
      </c>
      <c r="M28" s="763">
        <f t="shared" si="1"/>
        <v>6</v>
      </c>
    </row>
    <row r="29" spans="1:15">
      <c r="A29" s="699"/>
      <c r="B29" s="699"/>
      <c r="C29" s="699"/>
      <c r="D29" s="724"/>
      <c r="E29" s="747" t="s">
        <v>20</v>
      </c>
      <c r="F29" s="697"/>
      <c r="G29" s="746">
        <f>SUM(G30)</f>
        <v>1</v>
      </c>
      <c r="H29" s="746">
        <f>SUM(H30)</f>
        <v>5</v>
      </c>
      <c r="I29" s="745">
        <f t="shared" si="0"/>
        <v>6</v>
      </c>
      <c r="J29" s="742"/>
      <c r="K29" s="745">
        <f>SUM(K30)</f>
        <v>3</v>
      </c>
      <c r="L29" s="745">
        <f>SUM(L30)</f>
        <v>3</v>
      </c>
      <c r="M29" s="799">
        <f t="shared" si="1"/>
        <v>6</v>
      </c>
    </row>
    <row r="30" spans="1:15">
      <c r="A30" s="699"/>
      <c r="B30" s="699"/>
      <c r="C30" s="699"/>
      <c r="D30" s="708"/>
      <c r="E30" s="714"/>
      <c r="F30" s="730" t="s">
        <v>293</v>
      </c>
      <c r="G30" s="728">
        <v>1</v>
      </c>
      <c r="H30" s="728">
        <v>5</v>
      </c>
      <c r="I30" s="733">
        <f t="shared" si="0"/>
        <v>6</v>
      </c>
      <c r="J30" s="728"/>
      <c r="K30" s="728">
        <v>3</v>
      </c>
      <c r="L30" s="728">
        <v>3</v>
      </c>
      <c r="M30" s="763">
        <f t="shared" si="1"/>
        <v>6</v>
      </c>
    </row>
    <row r="31" spans="1:15" ht="12.75" customHeight="1">
      <c r="A31" s="699"/>
      <c r="B31" s="699"/>
      <c r="C31" s="699"/>
      <c r="D31" s="1807">
        <v>1405</v>
      </c>
      <c r="E31" s="741" t="s">
        <v>21</v>
      </c>
      <c r="F31" s="750"/>
      <c r="G31" s="725">
        <f>SUM(G32)</f>
        <v>1</v>
      </c>
      <c r="H31" s="725">
        <f>SUM(H32)</f>
        <v>16</v>
      </c>
      <c r="I31" s="725">
        <f t="shared" si="0"/>
        <v>17</v>
      </c>
      <c r="J31" s="725"/>
      <c r="K31" s="725">
        <f>SUM(K32)</f>
        <v>12</v>
      </c>
      <c r="L31" s="725">
        <f>SUM(L32)</f>
        <v>5</v>
      </c>
      <c r="M31" s="709">
        <f t="shared" si="1"/>
        <v>17</v>
      </c>
    </row>
    <row r="32" spans="1:15" ht="12.75" customHeight="1">
      <c r="A32" s="699"/>
      <c r="B32" s="699"/>
      <c r="C32" s="699"/>
      <c r="D32" s="1808"/>
      <c r="E32" s="747" t="s">
        <v>22</v>
      </c>
      <c r="F32" s="697"/>
      <c r="G32" s="749">
        <f>SUM(G33:G37)</f>
        <v>1</v>
      </c>
      <c r="H32" s="749">
        <f>SUM(H33:H37)</f>
        <v>16</v>
      </c>
      <c r="I32" s="749">
        <f t="shared" si="0"/>
        <v>17</v>
      </c>
      <c r="J32" s="749"/>
      <c r="K32" s="749">
        <f>SUM(K33:K37)</f>
        <v>12</v>
      </c>
      <c r="L32" s="749">
        <f>SUM(L33:L37)</f>
        <v>5</v>
      </c>
      <c r="M32" s="720">
        <f t="shared" si="1"/>
        <v>17</v>
      </c>
    </row>
    <row r="33" spans="1:13" ht="12.75" customHeight="1">
      <c r="A33" s="699"/>
      <c r="B33" s="699"/>
      <c r="C33" s="699"/>
      <c r="D33" s="1808"/>
      <c r="E33" s="727"/>
      <c r="F33" s="697" t="s">
        <v>215</v>
      </c>
      <c r="G33" s="717">
        <v>0</v>
      </c>
      <c r="H33" s="717">
        <v>2</v>
      </c>
      <c r="I33" s="717">
        <f t="shared" si="0"/>
        <v>2</v>
      </c>
      <c r="J33" s="717"/>
      <c r="K33" s="717">
        <v>2</v>
      </c>
      <c r="L33" s="717">
        <v>0</v>
      </c>
      <c r="M33" s="732">
        <f t="shared" si="1"/>
        <v>2</v>
      </c>
    </row>
    <row r="34" spans="1:13" ht="12.75" customHeight="1">
      <c r="A34" s="699"/>
      <c r="B34" s="699"/>
      <c r="C34" s="699"/>
      <c r="D34" s="1808"/>
      <c r="E34" s="727"/>
      <c r="F34" s="697" t="s">
        <v>557</v>
      </c>
      <c r="G34" s="717">
        <v>0</v>
      </c>
      <c r="H34" s="717">
        <v>1</v>
      </c>
      <c r="I34" s="717">
        <f t="shared" si="0"/>
        <v>1</v>
      </c>
      <c r="J34" s="717"/>
      <c r="K34" s="717">
        <v>0</v>
      </c>
      <c r="L34" s="717">
        <v>1</v>
      </c>
      <c r="M34" s="732">
        <f t="shared" si="1"/>
        <v>1</v>
      </c>
    </row>
    <row r="35" spans="1:13" ht="12.75" customHeight="1">
      <c r="A35" s="699"/>
      <c r="B35" s="699"/>
      <c r="C35" s="699"/>
      <c r="D35" s="1808"/>
      <c r="E35" s="727"/>
      <c r="F35" s="697" t="s">
        <v>211</v>
      </c>
      <c r="G35" s="717">
        <v>0</v>
      </c>
      <c r="H35" s="717">
        <v>1</v>
      </c>
      <c r="I35" s="717">
        <f t="shared" si="0"/>
        <v>1</v>
      </c>
      <c r="J35" s="717"/>
      <c r="K35" s="717">
        <v>1</v>
      </c>
      <c r="L35" s="717">
        <v>0</v>
      </c>
      <c r="M35" s="732">
        <f t="shared" si="1"/>
        <v>1</v>
      </c>
    </row>
    <row r="36" spans="1:13" ht="12.75" customHeight="1">
      <c r="A36" s="699"/>
      <c r="B36" s="699"/>
      <c r="C36" s="699"/>
      <c r="D36" s="1808"/>
      <c r="E36" s="727"/>
      <c r="F36" s="697" t="s">
        <v>556</v>
      </c>
      <c r="G36" s="717">
        <v>0</v>
      </c>
      <c r="H36" s="717">
        <v>5</v>
      </c>
      <c r="I36" s="717">
        <f t="shared" si="0"/>
        <v>5</v>
      </c>
      <c r="J36" s="717"/>
      <c r="K36" s="717">
        <v>3</v>
      </c>
      <c r="L36" s="717">
        <v>2</v>
      </c>
      <c r="M36" s="732">
        <f t="shared" si="1"/>
        <v>5</v>
      </c>
    </row>
    <row r="37" spans="1:13" ht="12.75" customHeight="1">
      <c r="A37" s="699"/>
      <c r="B37" s="699"/>
      <c r="C37" s="699"/>
      <c r="D37" s="1816"/>
      <c r="E37" s="714"/>
      <c r="F37" s="730" t="s">
        <v>283</v>
      </c>
      <c r="G37" s="718">
        <v>1</v>
      </c>
      <c r="H37" s="718">
        <v>7</v>
      </c>
      <c r="I37" s="717">
        <f t="shared" si="0"/>
        <v>8</v>
      </c>
      <c r="J37" s="718"/>
      <c r="K37" s="718">
        <v>6</v>
      </c>
      <c r="L37" s="718">
        <v>2</v>
      </c>
      <c r="M37" s="716">
        <f t="shared" si="1"/>
        <v>8</v>
      </c>
    </row>
    <row r="38" spans="1:13" ht="12.75" customHeight="1">
      <c r="A38" s="719"/>
      <c r="B38" s="719"/>
      <c r="D38" s="1807">
        <v>1406</v>
      </c>
      <c r="E38" s="741" t="s">
        <v>25</v>
      </c>
      <c r="F38" s="713"/>
      <c r="G38" s="748">
        <f>SUM(G39)</f>
        <v>3</v>
      </c>
      <c r="H38" s="748">
        <f>SUM(H39)</f>
        <v>2</v>
      </c>
      <c r="I38" s="748">
        <f t="shared" si="0"/>
        <v>5</v>
      </c>
      <c r="J38" s="748"/>
      <c r="K38" s="748">
        <f>SUM(K39)</f>
        <v>3</v>
      </c>
      <c r="L38" s="748">
        <f>SUM(L39)</f>
        <v>2</v>
      </c>
      <c r="M38" s="806">
        <f t="shared" si="1"/>
        <v>5</v>
      </c>
    </row>
    <row r="39" spans="1:13" ht="12.75" customHeight="1">
      <c r="A39" s="719"/>
      <c r="B39" s="719"/>
      <c r="D39" s="1808"/>
      <c r="E39" s="747" t="s">
        <v>555</v>
      </c>
      <c r="F39" s="697"/>
      <c r="G39" s="745">
        <f>SUM(G40)</f>
        <v>3</v>
      </c>
      <c r="H39" s="745">
        <f>SUM(H40)</f>
        <v>2</v>
      </c>
      <c r="I39" s="746">
        <f t="shared" si="0"/>
        <v>5</v>
      </c>
      <c r="J39" s="742"/>
      <c r="K39" s="745">
        <f>K40</f>
        <v>3</v>
      </c>
      <c r="L39" s="745">
        <f>L40</f>
        <v>2</v>
      </c>
      <c r="M39" s="805">
        <f t="shared" si="1"/>
        <v>5</v>
      </c>
    </row>
    <row r="40" spans="1:13" ht="12.75" customHeight="1">
      <c r="A40" s="719"/>
      <c r="B40" s="719"/>
      <c r="D40" s="1808"/>
      <c r="E40" s="744"/>
      <c r="F40" s="697" t="s">
        <v>198</v>
      </c>
      <c r="G40" s="743">
        <v>3</v>
      </c>
      <c r="H40" s="743">
        <v>2</v>
      </c>
      <c r="I40" s="733">
        <f t="shared" si="0"/>
        <v>5</v>
      </c>
      <c r="J40" s="742"/>
      <c r="K40" s="742">
        <v>3</v>
      </c>
      <c r="L40" s="742">
        <v>2</v>
      </c>
      <c r="M40" s="763">
        <f t="shared" si="1"/>
        <v>5</v>
      </c>
    </row>
    <row r="41" spans="1:13" ht="12.75" customHeight="1">
      <c r="A41" s="719"/>
      <c r="B41" s="719"/>
      <c r="D41" s="1813">
        <v>1407</v>
      </c>
      <c r="E41" s="767" t="s">
        <v>27</v>
      </c>
      <c r="F41" s="754"/>
      <c r="G41" s="736">
        <f>SUM(G42)</f>
        <v>0</v>
      </c>
      <c r="H41" s="736">
        <f>SUM(H42)</f>
        <v>0</v>
      </c>
      <c r="I41" s="753">
        <f t="shared" si="0"/>
        <v>0</v>
      </c>
      <c r="J41" s="752"/>
      <c r="K41" s="751">
        <f>SUM(K42)</f>
        <v>0</v>
      </c>
      <c r="L41" s="751">
        <f>SUM(L42)</f>
        <v>0</v>
      </c>
      <c r="M41" s="804">
        <f t="shared" si="1"/>
        <v>0</v>
      </c>
    </row>
    <row r="42" spans="1:13" ht="12.75" customHeight="1">
      <c r="A42" s="719"/>
      <c r="B42" s="719"/>
      <c r="D42" s="1814"/>
      <c r="E42" s="798" t="s">
        <v>564</v>
      </c>
      <c r="F42" s="737"/>
      <c r="G42" s="736">
        <f>SUM(G44)</f>
        <v>0</v>
      </c>
      <c r="H42" s="736">
        <f>SUM(H44)</f>
        <v>0</v>
      </c>
      <c r="I42" s="753">
        <f t="shared" si="0"/>
        <v>0</v>
      </c>
      <c r="J42" s="736"/>
      <c r="K42" s="736">
        <f>SUM(K44)</f>
        <v>0</v>
      </c>
      <c r="L42" s="736">
        <f>SUM(L44)</f>
        <v>0</v>
      </c>
      <c r="M42" s="804">
        <f t="shared" si="1"/>
        <v>0</v>
      </c>
    </row>
    <row r="43" spans="1:13" ht="12.75" customHeight="1">
      <c r="A43" s="719"/>
      <c r="B43" s="719"/>
      <c r="D43" s="1814"/>
      <c r="E43" s="803"/>
      <c r="F43" s="697" t="s">
        <v>195</v>
      </c>
      <c r="G43" s="699">
        <v>0</v>
      </c>
      <c r="H43" s="699">
        <v>0</v>
      </c>
      <c r="I43" s="699">
        <f t="shared" si="0"/>
        <v>0</v>
      </c>
      <c r="J43" s="699"/>
      <c r="K43" s="699">
        <v>0</v>
      </c>
      <c r="L43" s="699">
        <v>0</v>
      </c>
      <c r="M43" s="802">
        <f t="shared" si="1"/>
        <v>0</v>
      </c>
    </row>
    <row r="44" spans="1:13" ht="12.75" customHeight="1">
      <c r="A44" s="719"/>
      <c r="B44" s="719"/>
      <c r="D44" s="1815"/>
      <c r="E44" s="714"/>
      <c r="F44" s="730" t="s">
        <v>193</v>
      </c>
      <c r="G44" s="729">
        <v>0</v>
      </c>
      <c r="H44" s="729">
        <v>0</v>
      </c>
      <c r="I44" s="728">
        <f t="shared" si="0"/>
        <v>0</v>
      </c>
      <c r="J44" s="728"/>
      <c r="K44" s="728">
        <v>0</v>
      </c>
      <c r="L44" s="728">
        <v>0</v>
      </c>
      <c r="M44" s="801">
        <f t="shared" si="1"/>
        <v>0</v>
      </c>
    </row>
    <row r="45" spans="1:13" ht="12.75" customHeight="1">
      <c r="A45" s="719"/>
      <c r="B45" s="719"/>
      <c r="D45" s="1807">
        <v>1408</v>
      </c>
      <c r="E45" s="727" t="s">
        <v>28</v>
      </c>
      <c r="F45" s="800"/>
      <c r="G45" s="749">
        <f>SUM(G46)</f>
        <v>1</v>
      </c>
      <c r="H45" s="749">
        <f>SUM(H46)</f>
        <v>1</v>
      </c>
      <c r="I45" s="746">
        <f t="shared" si="0"/>
        <v>2</v>
      </c>
      <c r="J45" s="742"/>
      <c r="K45" s="745">
        <f>SUM(K46)</f>
        <v>1</v>
      </c>
      <c r="L45" s="745">
        <f>SUM(L46)</f>
        <v>1</v>
      </c>
      <c r="M45" s="799">
        <f t="shared" si="1"/>
        <v>2</v>
      </c>
    </row>
    <row r="46" spans="1:13" ht="12.75" customHeight="1">
      <c r="A46" s="719"/>
      <c r="B46" s="719"/>
      <c r="D46" s="1808"/>
      <c r="E46" s="798" t="s">
        <v>23</v>
      </c>
      <c r="F46" s="722"/>
      <c r="G46" s="721">
        <f>G47</f>
        <v>1</v>
      </c>
      <c r="H46" s="721">
        <f>H47</f>
        <v>1</v>
      </c>
      <c r="I46" s="721">
        <f t="shared" si="0"/>
        <v>2</v>
      </c>
      <c r="J46" s="721"/>
      <c r="K46" s="721">
        <f>K47</f>
        <v>1</v>
      </c>
      <c r="L46" s="721">
        <f>L47</f>
        <v>1</v>
      </c>
      <c r="M46" s="759">
        <f t="shared" si="1"/>
        <v>2</v>
      </c>
    </row>
    <row r="47" spans="1:13" ht="12.75" customHeight="1">
      <c r="A47" s="719"/>
      <c r="B47" s="719"/>
      <c r="D47" s="1816"/>
      <c r="E47" s="727"/>
      <c r="F47" s="697" t="s">
        <v>190</v>
      </c>
      <c r="G47" s="717">
        <v>1</v>
      </c>
      <c r="H47" s="717">
        <v>1</v>
      </c>
      <c r="I47" s="717">
        <f t="shared" si="0"/>
        <v>2</v>
      </c>
      <c r="J47" s="717"/>
      <c r="K47" s="717">
        <v>1</v>
      </c>
      <c r="L47" s="717">
        <v>1</v>
      </c>
      <c r="M47" s="732">
        <f t="shared" si="1"/>
        <v>2</v>
      </c>
    </row>
    <row r="48" spans="1:13" ht="12.75" customHeight="1">
      <c r="A48" s="699"/>
      <c r="B48" s="699"/>
      <c r="C48" s="699"/>
      <c r="D48" s="1813">
        <v>1624</v>
      </c>
      <c r="E48" s="741" t="s">
        <v>56</v>
      </c>
      <c r="F48" s="713"/>
      <c r="G48" s="712"/>
      <c r="H48" s="712"/>
      <c r="I48" s="748"/>
      <c r="J48" s="710"/>
      <c r="K48" s="710"/>
      <c r="L48" s="710"/>
      <c r="M48" s="797"/>
    </row>
    <row r="49" spans="1:13" ht="6" customHeight="1">
      <c r="A49" s="699"/>
      <c r="B49" s="699"/>
      <c r="C49" s="699"/>
      <c r="D49" s="1815"/>
      <c r="E49" s="796"/>
      <c r="F49" s="795"/>
      <c r="G49" s="794"/>
      <c r="H49" s="794"/>
      <c r="I49" s="793"/>
      <c r="J49" s="792"/>
      <c r="K49" s="791"/>
      <c r="L49" s="791"/>
      <c r="M49" s="790"/>
    </row>
    <row r="50" spans="1:13" ht="12.75" customHeight="1">
      <c r="E50" s="1811" t="s">
        <v>6</v>
      </c>
      <c r="F50" s="1812"/>
      <c r="G50" s="701">
        <f>SUM(G12+G15+G23+G26+G31+G38+G41+G45+G49)</f>
        <v>11</v>
      </c>
      <c r="H50" s="701">
        <f>SUM(H12+H15+H23+H26+H31+H38+H41+H45+H49)</f>
        <v>48</v>
      </c>
      <c r="I50" s="701">
        <f>SUM(I12+I15+I23+I26+I31+I38+I41+I45+I49)</f>
        <v>59</v>
      </c>
      <c r="J50" s="701"/>
      <c r="K50" s="701">
        <f>SUM(K12+K15+K23+K26+K31+K38+K41+K45+K49)</f>
        <v>38</v>
      </c>
      <c r="L50" s="701">
        <f>SUM(L12+L15+L23+L26+L31+L38+L41+L45+L49)</f>
        <v>21</v>
      </c>
      <c r="M50" s="700">
        <f>SUM(M12+M15+M23+M26+M31+M38+M41+M45+M49)</f>
        <v>59</v>
      </c>
    </row>
    <row r="51" spans="1:13" s="697" customFormat="1" ht="11.25" customHeight="1">
      <c r="C51" s="696"/>
      <c r="E51" s="697" t="s">
        <v>553</v>
      </c>
      <c r="G51" s="699"/>
      <c r="H51" s="699"/>
      <c r="I51" s="699"/>
      <c r="J51" s="699"/>
      <c r="K51" s="699"/>
      <c r="L51" s="699"/>
      <c r="M51" s="699"/>
    </row>
    <row r="52" spans="1:13" ht="9" customHeight="1">
      <c r="E52" s="698"/>
    </row>
    <row r="53" spans="1:13" ht="9" customHeight="1"/>
    <row r="54" spans="1:13" ht="9" customHeight="1"/>
    <row r="55" spans="1:13" ht="9" customHeight="1"/>
    <row r="56" spans="1:13" ht="9" customHeight="1"/>
    <row r="57" spans="1:13" ht="9" customHeight="1"/>
    <row r="58" spans="1:13" ht="9" customHeight="1"/>
    <row r="59" spans="1:13" ht="9" customHeight="1">
      <c r="A59" s="694"/>
      <c r="B59" s="694"/>
      <c r="C59" s="694"/>
      <c r="G59" s="694"/>
      <c r="H59" s="694"/>
      <c r="I59" s="694"/>
      <c r="J59" s="694"/>
      <c r="K59" s="694"/>
      <c r="L59" s="694"/>
      <c r="M59" s="694"/>
    </row>
    <row r="60" spans="1:13" ht="9" customHeight="1">
      <c r="A60" s="694"/>
      <c r="B60" s="694"/>
      <c r="C60" s="694"/>
      <c r="G60" s="694"/>
      <c r="H60" s="694"/>
      <c r="I60" s="694"/>
      <c r="J60" s="694"/>
      <c r="K60" s="694"/>
      <c r="L60" s="694"/>
      <c r="M60" s="694"/>
    </row>
    <row r="61" spans="1:13" ht="9" customHeight="1">
      <c r="A61" s="694"/>
      <c r="B61" s="694"/>
      <c r="C61" s="694"/>
      <c r="G61" s="694"/>
      <c r="H61" s="694"/>
      <c r="I61" s="694"/>
      <c r="J61" s="694"/>
      <c r="K61" s="694"/>
      <c r="L61" s="694"/>
      <c r="M61" s="694"/>
    </row>
    <row r="62" spans="1:13" ht="9" customHeight="1">
      <c r="A62" s="694"/>
      <c r="B62" s="694"/>
      <c r="C62" s="694"/>
      <c r="G62" s="694"/>
      <c r="H62" s="694"/>
      <c r="I62" s="694"/>
      <c r="J62" s="694"/>
      <c r="K62" s="694"/>
      <c r="L62" s="694"/>
      <c r="M62" s="694"/>
    </row>
    <row r="63" spans="1:13" ht="9" customHeight="1">
      <c r="A63" s="694"/>
      <c r="B63" s="694"/>
      <c r="C63" s="694"/>
      <c r="G63" s="694"/>
      <c r="H63" s="694"/>
      <c r="I63" s="694"/>
      <c r="J63" s="694"/>
      <c r="K63" s="694"/>
      <c r="L63" s="694"/>
      <c r="M63" s="694"/>
    </row>
    <row r="64" spans="1:13" ht="9" customHeight="1">
      <c r="A64" s="694"/>
      <c r="B64" s="694"/>
      <c r="C64" s="694"/>
      <c r="G64" s="694"/>
      <c r="H64" s="694"/>
      <c r="I64" s="694"/>
      <c r="J64" s="694"/>
      <c r="K64" s="694"/>
      <c r="L64" s="694"/>
      <c r="M64" s="694"/>
    </row>
    <row r="65" s="694" customFormat="1" ht="9" customHeight="1"/>
    <row r="66" s="694" customFormat="1" ht="9" customHeight="1"/>
    <row r="67" s="694" customFormat="1" ht="9" customHeight="1"/>
    <row r="68" s="694" customFormat="1" ht="9" customHeight="1"/>
    <row r="69" s="694" customFormat="1" ht="9" customHeight="1"/>
    <row r="70" s="694" customFormat="1" ht="9" customHeight="1"/>
    <row r="71" s="694" customFormat="1" ht="9" customHeight="1"/>
    <row r="72" s="694" customFormat="1" ht="9" customHeight="1"/>
    <row r="73" s="694" customFormat="1" ht="9" customHeight="1"/>
    <row r="74" s="694" customFormat="1" ht="9" customHeight="1"/>
    <row r="75" s="694" customFormat="1" ht="9" customHeight="1"/>
    <row r="76" s="694" customFormat="1" ht="9" customHeight="1"/>
    <row r="77" s="694" customFormat="1" ht="9" customHeight="1"/>
    <row r="78" s="694" customFormat="1" ht="9" customHeight="1"/>
    <row r="79" s="694" customFormat="1" ht="9" customHeight="1"/>
    <row r="80" s="694" customFormat="1" ht="9" customHeight="1"/>
    <row r="81" s="694" customFormat="1" ht="9" customHeight="1"/>
    <row r="82" s="694" customFormat="1" ht="9" customHeight="1"/>
    <row r="83" s="694" customFormat="1" ht="9" customHeight="1"/>
    <row r="84" s="694" customFormat="1" ht="9" customHeight="1"/>
    <row r="85" s="694" customFormat="1" ht="9" customHeight="1"/>
    <row r="86" s="694" customFormat="1" ht="9" customHeight="1"/>
    <row r="87" s="694" customFormat="1" ht="9" customHeight="1"/>
    <row r="88" s="694" customFormat="1" ht="9" customHeight="1"/>
    <row r="89" s="694" customFormat="1" ht="9" customHeight="1"/>
    <row r="90" s="694" customFormat="1" ht="9" customHeight="1"/>
    <row r="91" s="694" customFormat="1" ht="9" customHeight="1"/>
    <row r="92" s="694" customFormat="1" ht="9" customHeight="1"/>
    <row r="93" s="694" customFormat="1" ht="9" customHeight="1"/>
    <row r="94" s="694" customFormat="1" ht="9" customHeight="1"/>
    <row r="95" s="694" customFormat="1" ht="9" customHeight="1"/>
    <row r="96" s="694" customFormat="1" ht="9" customHeight="1"/>
    <row r="97" s="694" customFormat="1" ht="9" customHeight="1"/>
    <row r="98" s="694" customFormat="1" ht="9" customHeight="1"/>
    <row r="99" s="694" customFormat="1" ht="9" customHeight="1"/>
    <row r="100" s="694" customFormat="1" ht="9" customHeight="1"/>
    <row r="101" s="694" customFormat="1" ht="9" customHeight="1"/>
    <row r="102" s="694" customFormat="1" ht="9" customHeight="1"/>
    <row r="103" s="694" customFormat="1" ht="9" customHeight="1"/>
    <row r="104" s="694" customFormat="1" ht="9" customHeight="1"/>
    <row r="105" s="694" customFormat="1" ht="9" customHeight="1"/>
    <row r="106" s="694" customFormat="1" ht="9" customHeight="1"/>
    <row r="107" s="694" customFormat="1" ht="9" customHeight="1"/>
    <row r="108" s="694" customFormat="1" ht="9" customHeight="1"/>
    <row r="109" s="694" customFormat="1" ht="9" customHeight="1"/>
    <row r="110" s="694" customFormat="1" ht="9" customHeight="1"/>
    <row r="111" s="694" customFormat="1" ht="9" customHeight="1"/>
    <row r="112" s="694" customFormat="1" ht="9" customHeight="1"/>
    <row r="113" s="694" customFormat="1" ht="9" customHeight="1"/>
    <row r="114" s="694" customFormat="1" ht="9" customHeight="1"/>
    <row r="115" s="694" customFormat="1" ht="9" customHeight="1"/>
    <row r="116" s="694" customFormat="1" ht="9" customHeight="1"/>
    <row r="117" s="694" customFormat="1" ht="9" customHeight="1"/>
    <row r="118" s="694" customFormat="1" ht="9" customHeight="1"/>
    <row r="119" s="694" customFormat="1" ht="9" customHeight="1"/>
    <row r="120" s="694" customFormat="1" ht="9" customHeight="1"/>
    <row r="121" s="694" customFormat="1" ht="9" customHeight="1"/>
    <row r="122" s="694" customFormat="1" ht="9" customHeight="1"/>
    <row r="123" s="694" customFormat="1" ht="9" customHeight="1"/>
    <row r="124" s="694" customFormat="1" ht="9" customHeight="1"/>
    <row r="125" s="694" customFormat="1" ht="9" customHeight="1"/>
    <row r="126" s="694" customFormat="1" ht="9" customHeight="1"/>
    <row r="127" s="694" customFormat="1" ht="9" customHeight="1"/>
    <row r="128" s="694" customFormat="1" ht="9" customHeight="1"/>
    <row r="129" s="694" customFormat="1" ht="9" customHeight="1"/>
    <row r="130" s="694" customFormat="1" ht="9" customHeight="1"/>
    <row r="131" s="694" customFormat="1" ht="9" customHeight="1"/>
    <row r="132" s="694" customFormat="1" ht="9" customHeight="1"/>
    <row r="133" s="694" customFormat="1" ht="9" customHeight="1"/>
    <row r="134" s="694" customFormat="1" ht="9" customHeight="1"/>
    <row r="135" s="694" customFormat="1" ht="9" customHeight="1"/>
    <row r="136" s="694" customFormat="1" ht="9" customHeight="1"/>
    <row r="137" s="694" customFormat="1" ht="9" customHeight="1"/>
    <row r="138" s="694" customFormat="1" ht="9" customHeight="1"/>
    <row r="139" s="694" customFormat="1" ht="9" customHeight="1"/>
    <row r="140" s="694" customFormat="1" ht="9" customHeight="1"/>
    <row r="141" s="694" customFormat="1" ht="9" customHeight="1"/>
    <row r="142" s="694" customFormat="1" ht="9" customHeight="1"/>
    <row r="143" s="694" customFormat="1" ht="9" customHeight="1"/>
    <row r="144" s="694" customFormat="1" ht="9" customHeight="1"/>
    <row r="145" s="694" customFormat="1" ht="9" customHeight="1"/>
    <row r="146" s="694" customFormat="1" ht="9" customHeight="1"/>
    <row r="147" s="694" customFormat="1" ht="9" customHeight="1"/>
    <row r="148" s="694" customFormat="1" ht="9" customHeight="1"/>
    <row r="149" s="694" customFormat="1" ht="9" customHeight="1"/>
    <row r="150" s="694" customFormat="1" ht="9" customHeight="1"/>
    <row r="151" s="694" customFormat="1" ht="9" customHeight="1"/>
    <row r="152" s="694" customFormat="1" ht="9" customHeight="1"/>
    <row r="153" s="694" customFormat="1" ht="9" customHeight="1"/>
    <row r="154" s="694" customFormat="1" ht="9" customHeight="1"/>
    <row r="155" s="694" customFormat="1" ht="9" customHeight="1"/>
    <row r="156" s="694" customFormat="1" ht="9" customHeight="1"/>
    <row r="157" s="694" customFormat="1" ht="9" customHeight="1"/>
    <row r="158" s="694" customFormat="1" ht="9" customHeight="1"/>
    <row r="159" s="694" customFormat="1" ht="9" customHeight="1"/>
    <row r="160" s="694" customFormat="1" ht="9" customHeight="1"/>
    <row r="161" s="694" customFormat="1" ht="9" customHeight="1"/>
    <row r="162" s="694" customFormat="1" ht="9" customHeight="1"/>
    <row r="163" s="694" customFormat="1" ht="9" customHeight="1"/>
    <row r="164" s="694" customFormat="1" ht="9" customHeight="1"/>
    <row r="165" s="694" customFormat="1" ht="9" customHeight="1"/>
    <row r="166" s="694" customFormat="1" ht="9" customHeight="1"/>
    <row r="167" s="694" customFormat="1" ht="9" customHeight="1"/>
    <row r="168" s="694" customFormat="1" ht="9" customHeight="1"/>
    <row r="169" s="694" customFormat="1" ht="9" customHeight="1"/>
    <row r="170" s="694" customFormat="1" ht="9" customHeight="1"/>
    <row r="171" s="694" customFormat="1" ht="9" customHeight="1"/>
    <row r="172" s="694" customFormat="1" ht="9" customHeight="1"/>
    <row r="173" s="694" customFormat="1" ht="9" customHeight="1"/>
    <row r="174" s="694" customFormat="1" ht="9" customHeight="1"/>
    <row r="175" s="694" customFormat="1" ht="9" customHeight="1"/>
    <row r="176" s="694" customFormat="1" ht="9" customHeight="1"/>
    <row r="177" s="694" customFormat="1" ht="9" customHeight="1"/>
    <row r="178" s="694" customFormat="1" ht="9" customHeight="1"/>
    <row r="179" s="694" customFormat="1" ht="9" customHeight="1"/>
    <row r="180" s="694" customFormat="1" ht="9" customHeight="1"/>
    <row r="181" s="694" customFormat="1" ht="9" customHeight="1"/>
    <row r="182" s="694" customFormat="1" ht="9" customHeight="1"/>
    <row r="183" s="694" customFormat="1" ht="9" customHeight="1"/>
    <row r="184" s="694" customFormat="1" ht="9" customHeight="1"/>
    <row r="185" s="694" customFormat="1" ht="9" customHeight="1"/>
    <row r="186" s="694" customFormat="1" ht="9" customHeight="1"/>
    <row r="187" s="694" customFormat="1" ht="9" customHeight="1"/>
    <row r="188" s="694" customFormat="1" ht="9" customHeight="1"/>
    <row r="189" s="694" customFormat="1" ht="9" customHeight="1"/>
    <row r="190" s="694" customFormat="1" ht="9" customHeight="1"/>
    <row r="191" s="694" customFormat="1" ht="9" customHeight="1"/>
    <row r="192" s="694" customFormat="1" ht="9" customHeight="1"/>
    <row r="193" s="694" customFormat="1" ht="9" customHeight="1"/>
    <row r="194" s="694" customFormat="1" ht="9" customHeight="1"/>
    <row r="195" s="694" customFormat="1" ht="9" customHeight="1"/>
    <row r="196" s="694" customFormat="1" ht="9" customHeight="1"/>
    <row r="197" s="694" customFormat="1" ht="9" customHeight="1"/>
    <row r="198" s="694" customFormat="1" ht="9" customHeight="1"/>
    <row r="199" s="694" customFormat="1" ht="9" customHeight="1"/>
    <row r="200" s="694" customFormat="1" ht="9" customHeight="1"/>
    <row r="201" s="694" customFormat="1" ht="9" customHeight="1"/>
    <row r="202" s="694" customFormat="1" ht="9" customHeight="1"/>
    <row r="203" s="694" customFormat="1" ht="9" customHeight="1"/>
    <row r="204" s="694" customFormat="1" ht="9" customHeight="1"/>
    <row r="205" s="694" customFormat="1" ht="9" customHeight="1"/>
    <row r="206" s="694" customFormat="1" ht="9" customHeight="1"/>
    <row r="207" s="694" customFormat="1" ht="9" customHeight="1"/>
    <row r="208" s="694" customFormat="1" ht="9" customHeight="1"/>
    <row r="209" s="694" customFormat="1" ht="9" customHeight="1"/>
    <row r="210" s="694" customFormat="1" ht="9" customHeight="1"/>
    <row r="211" s="694" customFormat="1" ht="9" customHeight="1"/>
    <row r="212" s="694" customFormat="1" ht="9" customHeight="1"/>
    <row r="213" s="694" customFormat="1" ht="9" customHeight="1"/>
    <row r="214" s="694" customFormat="1" ht="9" customHeight="1"/>
    <row r="215" s="694" customFormat="1" ht="9" customHeight="1"/>
    <row r="216" s="694" customFormat="1" ht="9" customHeight="1"/>
    <row r="217" s="694" customFormat="1" ht="9" customHeight="1"/>
    <row r="218" s="694" customFormat="1" ht="9" customHeight="1"/>
    <row r="219" s="694" customFormat="1" ht="9" customHeight="1"/>
    <row r="220" s="694" customFormat="1" ht="9" customHeight="1"/>
    <row r="221" s="694" customFormat="1" ht="9" customHeight="1"/>
    <row r="222" s="694" customFormat="1" ht="9" customHeight="1"/>
    <row r="223" s="694" customFormat="1" ht="9" customHeight="1"/>
    <row r="224" s="694" customFormat="1" ht="9" customHeight="1"/>
    <row r="225" s="694" customFormat="1" ht="9" customHeight="1"/>
    <row r="226" s="694" customFormat="1" ht="9" customHeight="1"/>
    <row r="227" s="694" customFormat="1" ht="9" customHeight="1"/>
    <row r="228" s="694" customFormat="1" ht="9" customHeight="1"/>
    <row r="229" s="694" customFormat="1" ht="9" customHeight="1"/>
    <row r="230" s="694" customFormat="1" ht="9" customHeight="1"/>
    <row r="231" s="694" customFormat="1" ht="9" customHeight="1"/>
    <row r="232" s="694" customFormat="1" ht="9" customHeight="1"/>
    <row r="233" s="694" customFormat="1" ht="9" customHeight="1"/>
    <row r="234" s="694" customFormat="1" ht="9" customHeight="1"/>
    <row r="235" s="694" customFormat="1" ht="9" customHeight="1"/>
    <row r="236" s="694" customFormat="1" ht="9" customHeight="1"/>
    <row r="237" s="694" customFormat="1" ht="9" customHeight="1"/>
    <row r="238" s="694" customFormat="1" ht="9" customHeight="1"/>
    <row r="239" s="694" customFormat="1" ht="9" customHeight="1"/>
    <row r="240" s="694" customFormat="1" ht="9" customHeight="1"/>
    <row r="241" s="694" customFormat="1" ht="9" customHeight="1"/>
    <row r="242" s="694" customFormat="1" ht="9" customHeight="1"/>
    <row r="243" s="694" customFormat="1" ht="9" customHeight="1"/>
    <row r="244" s="694" customFormat="1" ht="9" customHeight="1"/>
    <row r="245" s="694" customFormat="1" ht="9" customHeight="1"/>
    <row r="246" s="694" customFormat="1" ht="9" customHeight="1"/>
    <row r="247" s="694" customFormat="1" ht="9" customHeight="1"/>
    <row r="248" s="694" customFormat="1" ht="9" customHeight="1"/>
    <row r="249" s="694" customFormat="1" ht="9" customHeight="1"/>
    <row r="250" s="694" customFormat="1" ht="9" customHeight="1"/>
    <row r="251" s="694" customFormat="1" ht="9" customHeight="1"/>
    <row r="252" s="694" customFormat="1" ht="9" customHeight="1"/>
    <row r="253" s="694" customFormat="1" ht="9" customHeight="1"/>
    <row r="254" s="694" customFormat="1" ht="9" customHeight="1"/>
    <row r="255" s="694" customFormat="1" ht="9" customHeight="1"/>
    <row r="256" s="694" customFormat="1" ht="9" customHeight="1"/>
    <row r="257" s="694" customFormat="1" ht="9" customHeight="1"/>
    <row r="258" s="694" customFormat="1" ht="9" customHeight="1"/>
    <row r="259" s="694" customFormat="1" ht="9" customHeight="1"/>
    <row r="260" s="694" customFormat="1" ht="9" customHeight="1"/>
    <row r="261" s="694" customFormat="1" ht="9" customHeight="1"/>
    <row r="262" s="694" customFormat="1" ht="9" customHeight="1"/>
    <row r="263" s="694" customFormat="1" ht="9" customHeight="1"/>
    <row r="264" s="694" customFormat="1" ht="9" customHeight="1"/>
    <row r="265" s="694" customFormat="1" ht="9" customHeight="1"/>
    <row r="266" s="694" customFormat="1" ht="9" customHeight="1"/>
    <row r="267" s="694" customFormat="1" ht="9" customHeight="1"/>
    <row r="268" s="694" customFormat="1" ht="9" customHeight="1"/>
    <row r="269" s="694" customFormat="1" ht="9" customHeight="1"/>
    <row r="270" s="694" customFormat="1" ht="9" customHeight="1"/>
    <row r="271" s="694" customFormat="1" ht="9" customHeight="1"/>
    <row r="272" s="694" customFormat="1" ht="9" customHeight="1"/>
    <row r="273" s="694" customFormat="1" ht="9" customHeight="1"/>
    <row r="274" s="694" customFormat="1" ht="9" customHeight="1"/>
    <row r="275" s="694" customFormat="1" ht="9" customHeight="1"/>
    <row r="276" s="694" customFormat="1" ht="9" customHeight="1"/>
    <row r="277" s="694" customFormat="1" ht="9" customHeight="1"/>
    <row r="278" s="694" customFormat="1" ht="9" customHeight="1"/>
    <row r="279" s="694" customFormat="1" ht="9" customHeight="1"/>
    <row r="280" s="694" customFormat="1" ht="9" customHeight="1"/>
    <row r="281" s="694" customFormat="1" ht="9" customHeight="1"/>
    <row r="282" s="694" customFormat="1" ht="9" customHeight="1"/>
    <row r="283" s="694" customFormat="1" ht="9" customHeight="1"/>
    <row r="284" s="694" customFormat="1" ht="9" customHeight="1"/>
    <row r="285" s="694" customFormat="1" ht="9" customHeight="1"/>
    <row r="286" s="694" customFormat="1" ht="9" customHeight="1"/>
    <row r="287" s="694" customFormat="1" ht="9" customHeight="1"/>
    <row r="288" s="694" customFormat="1" ht="9" customHeight="1"/>
    <row r="289" s="694" customFormat="1" ht="9" customHeight="1"/>
    <row r="290" s="694" customFormat="1" ht="9" customHeight="1"/>
    <row r="291" s="694" customFormat="1" ht="9" customHeight="1"/>
    <row r="292" s="694" customFormat="1" ht="9" customHeight="1"/>
    <row r="293" s="694" customFormat="1" ht="9" customHeight="1"/>
    <row r="294" s="694" customFormat="1" ht="9" customHeight="1"/>
    <row r="295" s="694" customFormat="1" ht="9" customHeight="1"/>
    <row r="296" s="694" customFormat="1" ht="9" customHeight="1"/>
    <row r="297" s="694" customFormat="1" ht="9" customHeight="1"/>
    <row r="298" s="694" customFormat="1" ht="9" customHeight="1"/>
    <row r="299" s="694" customFormat="1" ht="9" customHeight="1"/>
    <row r="300" s="694" customFormat="1" ht="9" customHeight="1"/>
    <row r="301" s="694" customFormat="1" ht="9" customHeight="1"/>
    <row r="302" s="694" customFormat="1" ht="9" customHeight="1"/>
    <row r="303" s="694" customFormat="1" ht="9" customHeight="1"/>
    <row r="304" s="694" customFormat="1" ht="9" customHeight="1"/>
    <row r="305" s="694" customFormat="1" ht="9" customHeight="1"/>
    <row r="306" s="694" customFormat="1" ht="9" customHeight="1"/>
    <row r="307" s="694" customFormat="1" ht="9" customHeight="1"/>
    <row r="308" s="694" customFormat="1" ht="9" customHeight="1"/>
    <row r="309" s="694" customFormat="1" ht="9" customHeight="1"/>
    <row r="310" s="694" customFormat="1" ht="9" customHeight="1"/>
    <row r="311" s="694" customFormat="1" ht="9" customHeight="1"/>
    <row r="312" s="694" customFormat="1" ht="9" customHeight="1"/>
    <row r="313" s="694" customFormat="1" ht="9" customHeight="1"/>
    <row r="314" s="694" customFormat="1" ht="9" customHeight="1"/>
    <row r="315" s="694" customFormat="1" ht="9" customHeight="1"/>
    <row r="316" s="694" customFormat="1" ht="9" customHeight="1"/>
    <row r="317" s="694" customFormat="1" ht="9" customHeight="1"/>
    <row r="318" s="694" customFormat="1" ht="9" customHeight="1"/>
    <row r="319" s="694" customFormat="1"/>
  </sheetData>
  <mergeCells count="15">
    <mergeCell ref="E50:F50"/>
    <mergeCell ref="D9:D11"/>
    <mergeCell ref="D41:D44"/>
    <mergeCell ref="D45:D47"/>
    <mergeCell ref="D31:D37"/>
    <mergeCell ref="D15:D22"/>
    <mergeCell ref="D4:M4"/>
    <mergeCell ref="D23:D25"/>
    <mergeCell ref="D38:D40"/>
    <mergeCell ref="D48:D49"/>
    <mergeCell ref="Q4:AE4"/>
    <mergeCell ref="D5:M5"/>
    <mergeCell ref="G10:I10"/>
    <mergeCell ref="K10:M10"/>
    <mergeCell ref="D12:D14"/>
  </mergeCells>
  <pageMargins left="0.7" right="0.7" top="0.75" bottom="0.75" header="0.3" footer="0.3"/>
  <pageSetup paperSize="9" scale="67" orientation="portrait" r:id="rId1"/>
  <colBreaks count="1" manualBreakCount="1">
    <brk id="14"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482A-19F9-4857-8463-AB593DEEF44A}">
  <dimension ref="A1:AI315"/>
  <sheetViews>
    <sheetView view="pageBreakPreview" zoomScaleNormal="100" zoomScaleSheetLayoutView="100" workbookViewId="0">
      <selection activeCell="R18" sqref="R18"/>
    </sheetView>
  </sheetViews>
  <sheetFormatPr baseColWidth="10" defaultRowHeight="12.75"/>
  <cols>
    <col min="1" max="2" width="2.42578125" style="697" customWidth="1"/>
    <col min="3" max="3" width="2.42578125" style="696" customWidth="1"/>
    <col min="4" max="4" width="7.7109375" style="694" customWidth="1"/>
    <col min="5" max="5" width="1.140625" style="694" customWidth="1"/>
    <col min="6" max="6" width="64.85546875" style="694" customWidth="1"/>
    <col min="7" max="9" width="5.7109375" style="695" customWidth="1"/>
    <col min="10" max="10" width="3.42578125" style="695" customWidth="1"/>
    <col min="11" max="13" width="5.7109375" style="695" customWidth="1"/>
    <col min="14" max="15" width="11.42578125" style="694"/>
    <col min="16" max="16" width="4.7109375" style="694" customWidth="1"/>
    <col min="17" max="17" width="5" style="694" customWidth="1"/>
    <col min="18" max="18" width="2.28515625" style="694" customWidth="1"/>
    <col min="19" max="19" width="26" style="694" customWidth="1"/>
    <col min="20" max="20" width="8" style="694" customWidth="1"/>
    <col min="21" max="21" width="1" style="694" customWidth="1"/>
    <col min="22" max="22" width="6.7109375" style="694" customWidth="1"/>
    <col min="23" max="23" width="1" style="694" customWidth="1"/>
    <col min="24" max="24" width="6.7109375" style="694" customWidth="1"/>
    <col min="25" max="25" width="1" style="694" customWidth="1"/>
    <col min="26" max="26" width="6.7109375" style="694" customWidth="1"/>
    <col min="27" max="27" width="1" style="694" customWidth="1"/>
    <col min="28" max="28" width="6.7109375" style="694" customWidth="1"/>
    <col min="29" max="29" width="1" style="694" customWidth="1"/>
    <col min="30" max="30" width="6.7109375" style="694" customWidth="1"/>
    <col min="31" max="31" width="1" style="694" customWidth="1"/>
    <col min="32" max="33" width="6.7109375" style="694" customWidth="1"/>
    <col min="34" max="256" width="11.42578125" style="694"/>
    <col min="257" max="259" width="0" style="694" hidden="1" customWidth="1"/>
    <col min="260" max="260" width="6" style="694" customWidth="1"/>
    <col min="261" max="261" width="1.140625" style="694" customWidth="1"/>
    <col min="262" max="262" width="63.28515625" style="694" customWidth="1"/>
    <col min="263" max="265" width="5.7109375" style="694" customWidth="1"/>
    <col min="266" max="266" width="0.42578125" style="694" customWidth="1"/>
    <col min="267" max="269" width="5.7109375" style="694" customWidth="1"/>
    <col min="270" max="271" width="11.42578125" style="694"/>
    <col min="272" max="272" width="4.7109375" style="694" customWidth="1"/>
    <col min="273" max="273" width="5" style="694" customWidth="1"/>
    <col min="274" max="274" width="2.28515625" style="694" customWidth="1"/>
    <col min="275" max="275" width="26" style="694" customWidth="1"/>
    <col min="276" max="276" width="8" style="694" customWidth="1"/>
    <col min="277" max="277" width="1" style="694" customWidth="1"/>
    <col min="278" max="278" width="6.7109375" style="694" customWidth="1"/>
    <col min="279" max="279" width="1" style="694" customWidth="1"/>
    <col min="280" max="280" width="6.7109375" style="694" customWidth="1"/>
    <col min="281" max="281" width="1" style="694" customWidth="1"/>
    <col min="282" max="282" width="6.7109375" style="694" customWidth="1"/>
    <col min="283" max="283" width="1" style="694" customWidth="1"/>
    <col min="284" max="284" width="6.7109375" style="694" customWidth="1"/>
    <col min="285" max="285" width="1" style="694" customWidth="1"/>
    <col min="286" max="286" width="6.7109375" style="694" customWidth="1"/>
    <col min="287" max="287" width="1" style="694" customWidth="1"/>
    <col min="288" max="289" width="6.7109375" style="694" customWidth="1"/>
    <col min="290" max="512" width="11.42578125" style="694"/>
    <col min="513" max="515" width="0" style="694" hidden="1" customWidth="1"/>
    <col min="516" max="516" width="6" style="694" customWidth="1"/>
    <col min="517" max="517" width="1.140625" style="694" customWidth="1"/>
    <col min="518" max="518" width="63.28515625" style="694" customWidth="1"/>
    <col min="519" max="521" width="5.7109375" style="694" customWidth="1"/>
    <col min="522" max="522" width="0.42578125" style="694" customWidth="1"/>
    <col min="523" max="525" width="5.7109375" style="694" customWidth="1"/>
    <col min="526" max="527" width="11.42578125" style="694"/>
    <col min="528" max="528" width="4.7109375" style="694" customWidth="1"/>
    <col min="529" max="529" width="5" style="694" customWidth="1"/>
    <col min="530" max="530" width="2.28515625" style="694" customWidth="1"/>
    <col min="531" max="531" width="26" style="694" customWidth="1"/>
    <col min="532" max="532" width="8" style="694" customWidth="1"/>
    <col min="533" max="533" width="1" style="694" customWidth="1"/>
    <col min="534" max="534" width="6.7109375" style="694" customWidth="1"/>
    <col min="535" max="535" width="1" style="694" customWidth="1"/>
    <col min="536" max="536" width="6.7109375" style="694" customWidth="1"/>
    <col min="537" max="537" width="1" style="694" customWidth="1"/>
    <col min="538" max="538" width="6.7109375" style="694" customWidth="1"/>
    <col min="539" max="539" width="1" style="694" customWidth="1"/>
    <col min="540" max="540" width="6.7109375" style="694" customWidth="1"/>
    <col min="541" max="541" width="1" style="694" customWidth="1"/>
    <col min="542" max="542" width="6.7109375" style="694" customWidth="1"/>
    <col min="543" max="543" width="1" style="694" customWidth="1"/>
    <col min="544" max="545" width="6.7109375" style="694" customWidth="1"/>
    <col min="546" max="768" width="11.42578125" style="694"/>
    <col min="769" max="771" width="0" style="694" hidden="1" customWidth="1"/>
    <col min="772" max="772" width="6" style="694" customWidth="1"/>
    <col min="773" max="773" width="1.140625" style="694" customWidth="1"/>
    <col min="774" max="774" width="63.28515625" style="694" customWidth="1"/>
    <col min="775" max="777" width="5.7109375" style="694" customWidth="1"/>
    <col min="778" max="778" width="0.42578125" style="694" customWidth="1"/>
    <col min="779" max="781" width="5.7109375" style="694" customWidth="1"/>
    <col min="782" max="783" width="11.42578125" style="694"/>
    <col min="784" max="784" width="4.7109375" style="694" customWidth="1"/>
    <col min="785" max="785" width="5" style="694" customWidth="1"/>
    <col min="786" max="786" width="2.28515625" style="694" customWidth="1"/>
    <col min="787" max="787" width="26" style="694" customWidth="1"/>
    <col min="788" max="788" width="8" style="694" customWidth="1"/>
    <col min="789" max="789" width="1" style="694" customWidth="1"/>
    <col min="790" max="790" width="6.7109375" style="694" customWidth="1"/>
    <col min="791" max="791" width="1" style="694" customWidth="1"/>
    <col min="792" max="792" width="6.7109375" style="694" customWidth="1"/>
    <col min="793" max="793" width="1" style="694" customWidth="1"/>
    <col min="794" max="794" width="6.7109375" style="694" customWidth="1"/>
    <col min="795" max="795" width="1" style="694" customWidth="1"/>
    <col min="796" max="796" width="6.7109375" style="694" customWidth="1"/>
    <col min="797" max="797" width="1" style="694" customWidth="1"/>
    <col min="798" max="798" width="6.7109375" style="694" customWidth="1"/>
    <col min="799" max="799" width="1" style="694" customWidth="1"/>
    <col min="800" max="801" width="6.7109375" style="694" customWidth="1"/>
    <col min="802" max="1024" width="11.42578125" style="694"/>
    <col min="1025" max="1027" width="0" style="694" hidden="1" customWidth="1"/>
    <col min="1028" max="1028" width="6" style="694" customWidth="1"/>
    <col min="1029" max="1029" width="1.140625" style="694" customWidth="1"/>
    <col min="1030" max="1030" width="63.28515625" style="694" customWidth="1"/>
    <col min="1031" max="1033" width="5.7109375" style="694" customWidth="1"/>
    <col min="1034" max="1034" width="0.42578125" style="694" customWidth="1"/>
    <col min="1035" max="1037" width="5.7109375" style="694" customWidth="1"/>
    <col min="1038" max="1039" width="11.42578125" style="694"/>
    <col min="1040" max="1040" width="4.7109375" style="694" customWidth="1"/>
    <col min="1041" max="1041" width="5" style="694" customWidth="1"/>
    <col min="1042" max="1042" width="2.28515625" style="694" customWidth="1"/>
    <col min="1043" max="1043" width="26" style="694" customWidth="1"/>
    <col min="1044" max="1044" width="8" style="694" customWidth="1"/>
    <col min="1045" max="1045" width="1" style="694" customWidth="1"/>
    <col min="1046" max="1046" width="6.7109375" style="694" customWidth="1"/>
    <col min="1047" max="1047" width="1" style="694" customWidth="1"/>
    <col min="1048" max="1048" width="6.7109375" style="694" customWidth="1"/>
    <col min="1049" max="1049" width="1" style="694" customWidth="1"/>
    <col min="1050" max="1050" width="6.7109375" style="694" customWidth="1"/>
    <col min="1051" max="1051" width="1" style="694" customWidth="1"/>
    <col min="1052" max="1052" width="6.7109375" style="694" customWidth="1"/>
    <col min="1053" max="1053" width="1" style="694" customWidth="1"/>
    <col min="1054" max="1054" width="6.7109375" style="694" customWidth="1"/>
    <col min="1055" max="1055" width="1" style="694" customWidth="1"/>
    <col min="1056" max="1057" width="6.7109375" style="694" customWidth="1"/>
    <col min="1058" max="1280" width="11.42578125" style="694"/>
    <col min="1281" max="1283" width="0" style="694" hidden="1" customWidth="1"/>
    <col min="1284" max="1284" width="6" style="694" customWidth="1"/>
    <col min="1285" max="1285" width="1.140625" style="694" customWidth="1"/>
    <col min="1286" max="1286" width="63.28515625" style="694" customWidth="1"/>
    <col min="1287" max="1289" width="5.7109375" style="694" customWidth="1"/>
    <col min="1290" max="1290" width="0.42578125" style="694" customWidth="1"/>
    <col min="1291" max="1293" width="5.7109375" style="694" customWidth="1"/>
    <col min="1294" max="1295" width="11.42578125" style="694"/>
    <col min="1296" max="1296" width="4.7109375" style="694" customWidth="1"/>
    <col min="1297" max="1297" width="5" style="694" customWidth="1"/>
    <col min="1298" max="1298" width="2.28515625" style="694" customWidth="1"/>
    <col min="1299" max="1299" width="26" style="694" customWidth="1"/>
    <col min="1300" max="1300" width="8" style="694" customWidth="1"/>
    <col min="1301" max="1301" width="1" style="694" customWidth="1"/>
    <col min="1302" max="1302" width="6.7109375" style="694" customWidth="1"/>
    <col min="1303" max="1303" width="1" style="694" customWidth="1"/>
    <col min="1304" max="1304" width="6.7109375" style="694" customWidth="1"/>
    <col min="1305" max="1305" width="1" style="694" customWidth="1"/>
    <col min="1306" max="1306" width="6.7109375" style="694" customWidth="1"/>
    <col min="1307" max="1307" width="1" style="694" customWidth="1"/>
    <col min="1308" max="1308" width="6.7109375" style="694" customWidth="1"/>
    <col min="1309" max="1309" width="1" style="694" customWidth="1"/>
    <col min="1310" max="1310" width="6.7109375" style="694" customWidth="1"/>
    <col min="1311" max="1311" width="1" style="694" customWidth="1"/>
    <col min="1312" max="1313" width="6.7109375" style="694" customWidth="1"/>
    <col min="1314" max="1536" width="11.42578125" style="694"/>
    <col min="1537" max="1539" width="0" style="694" hidden="1" customWidth="1"/>
    <col min="1540" max="1540" width="6" style="694" customWidth="1"/>
    <col min="1541" max="1541" width="1.140625" style="694" customWidth="1"/>
    <col min="1542" max="1542" width="63.28515625" style="694" customWidth="1"/>
    <col min="1543" max="1545" width="5.7109375" style="694" customWidth="1"/>
    <col min="1546" max="1546" width="0.42578125" style="694" customWidth="1"/>
    <col min="1547" max="1549" width="5.7109375" style="694" customWidth="1"/>
    <col min="1550" max="1551" width="11.42578125" style="694"/>
    <col min="1552" max="1552" width="4.7109375" style="694" customWidth="1"/>
    <col min="1553" max="1553" width="5" style="694" customWidth="1"/>
    <col min="1554" max="1554" width="2.28515625" style="694" customWidth="1"/>
    <col min="1555" max="1555" width="26" style="694" customWidth="1"/>
    <col min="1556" max="1556" width="8" style="694" customWidth="1"/>
    <col min="1557" max="1557" width="1" style="694" customWidth="1"/>
    <col min="1558" max="1558" width="6.7109375" style="694" customWidth="1"/>
    <col min="1559" max="1559" width="1" style="694" customWidth="1"/>
    <col min="1560" max="1560" width="6.7109375" style="694" customWidth="1"/>
    <col min="1561" max="1561" width="1" style="694" customWidth="1"/>
    <col min="1562" max="1562" width="6.7109375" style="694" customWidth="1"/>
    <col min="1563" max="1563" width="1" style="694" customWidth="1"/>
    <col min="1564" max="1564" width="6.7109375" style="694" customWidth="1"/>
    <col min="1565" max="1565" width="1" style="694" customWidth="1"/>
    <col min="1566" max="1566" width="6.7109375" style="694" customWidth="1"/>
    <col min="1567" max="1567" width="1" style="694" customWidth="1"/>
    <col min="1568" max="1569" width="6.7109375" style="694" customWidth="1"/>
    <col min="1570" max="1792" width="11.42578125" style="694"/>
    <col min="1793" max="1795" width="0" style="694" hidden="1" customWidth="1"/>
    <col min="1796" max="1796" width="6" style="694" customWidth="1"/>
    <col min="1797" max="1797" width="1.140625" style="694" customWidth="1"/>
    <col min="1798" max="1798" width="63.28515625" style="694" customWidth="1"/>
    <col min="1799" max="1801" width="5.7109375" style="694" customWidth="1"/>
    <col min="1802" max="1802" width="0.42578125" style="694" customWidth="1"/>
    <col min="1803" max="1805" width="5.7109375" style="694" customWidth="1"/>
    <col min="1806" max="1807" width="11.42578125" style="694"/>
    <col min="1808" max="1808" width="4.7109375" style="694" customWidth="1"/>
    <col min="1809" max="1809" width="5" style="694" customWidth="1"/>
    <col min="1810" max="1810" width="2.28515625" style="694" customWidth="1"/>
    <col min="1811" max="1811" width="26" style="694" customWidth="1"/>
    <col min="1812" max="1812" width="8" style="694" customWidth="1"/>
    <col min="1813" max="1813" width="1" style="694" customWidth="1"/>
    <col min="1814" max="1814" width="6.7109375" style="694" customWidth="1"/>
    <col min="1815" max="1815" width="1" style="694" customWidth="1"/>
    <col min="1816" max="1816" width="6.7109375" style="694" customWidth="1"/>
    <col min="1817" max="1817" width="1" style="694" customWidth="1"/>
    <col min="1818" max="1818" width="6.7109375" style="694" customWidth="1"/>
    <col min="1819" max="1819" width="1" style="694" customWidth="1"/>
    <col min="1820" max="1820" width="6.7109375" style="694" customWidth="1"/>
    <col min="1821" max="1821" width="1" style="694" customWidth="1"/>
    <col min="1822" max="1822" width="6.7109375" style="694" customWidth="1"/>
    <col min="1823" max="1823" width="1" style="694" customWidth="1"/>
    <col min="1824" max="1825" width="6.7109375" style="694" customWidth="1"/>
    <col min="1826" max="2048" width="11.42578125" style="694"/>
    <col min="2049" max="2051" width="0" style="694" hidden="1" customWidth="1"/>
    <col min="2052" max="2052" width="6" style="694" customWidth="1"/>
    <col min="2053" max="2053" width="1.140625" style="694" customWidth="1"/>
    <col min="2054" max="2054" width="63.28515625" style="694" customWidth="1"/>
    <col min="2055" max="2057" width="5.7109375" style="694" customWidth="1"/>
    <col min="2058" max="2058" width="0.42578125" style="694" customWidth="1"/>
    <col min="2059" max="2061" width="5.7109375" style="694" customWidth="1"/>
    <col min="2062" max="2063" width="11.42578125" style="694"/>
    <col min="2064" max="2064" width="4.7109375" style="694" customWidth="1"/>
    <col min="2065" max="2065" width="5" style="694" customWidth="1"/>
    <col min="2066" max="2066" width="2.28515625" style="694" customWidth="1"/>
    <col min="2067" max="2067" width="26" style="694" customWidth="1"/>
    <col min="2068" max="2068" width="8" style="694" customWidth="1"/>
    <col min="2069" max="2069" width="1" style="694" customWidth="1"/>
    <col min="2070" max="2070" width="6.7109375" style="694" customWidth="1"/>
    <col min="2071" max="2071" width="1" style="694" customWidth="1"/>
    <col min="2072" max="2072" width="6.7109375" style="694" customWidth="1"/>
    <col min="2073" max="2073" width="1" style="694" customWidth="1"/>
    <col min="2074" max="2074" width="6.7109375" style="694" customWidth="1"/>
    <col min="2075" max="2075" width="1" style="694" customWidth="1"/>
    <col min="2076" max="2076" width="6.7109375" style="694" customWidth="1"/>
    <col min="2077" max="2077" width="1" style="694" customWidth="1"/>
    <col min="2078" max="2078" width="6.7109375" style="694" customWidth="1"/>
    <col min="2079" max="2079" width="1" style="694" customWidth="1"/>
    <col min="2080" max="2081" width="6.7109375" style="694" customWidth="1"/>
    <col min="2082" max="2304" width="11.42578125" style="694"/>
    <col min="2305" max="2307" width="0" style="694" hidden="1" customWidth="1"/>
    <col min="2308" max="2308" width="6" style="694" customWidth="1"/>
    <col min="2309" max="2309" width="1.140625" style="694" customWidth="1"/>
    <col min="2310" max="2310" width="63.28515625" style="694" customWidth="1"/>
    <col min="2311" max="2313" width="5.7109375" style="694" customWidth="1"/>
    <col min="2314" max="2314" width="0.42578125" style="694" customWidth="1"/>
    <col min="2315" max="2317" width="5.7109375" style="694" customWidth="1"/>
    <col min="2318" max="2319" width="11.42578125" style="694"/>
    <col min="2320" max="2320" width="4.7109375" style="694" customWidth="1"/>
    <col min="2321" max="2321" width="5" style="694" customWidth="1"/>
    <col min="2322" max="2322" width="2.28515625" style="694" customWidth="1"/>
    <col min="2323" max="2323" width="26" style="694" customWidth="1"/>
    <col min="2324" max="2324" width="8" style="694" customWidth="1"/>
    <col min="2325" max="2325" width="1" style="694" customWidth="1"/>
    <col min="2326" max="2326" width="6.7109375" style="694" customWidth="1"/>
    <col min="2327" max="2327" width="1" style="694" customWidth="1"/>
    <col min="2328" max="2328" width="6.7109375" style="694" customWidth="1"/>
    <col min="2329" max="2329" width="1" style="694" customWidth="1"/>
    <col min="2330" max="2330" width="6.7109375" style="694" customWidth="1"/>
    <col min="2331" max="2331" width="1" style="694" customWidth="1"/>
    <col min="2332" max="2332" width="6.7109375" style="694" customWidth="1"/>
    <col min="2333" max="2333" width="1" style="694" customWidth="1"/>
    <col min="2334" max="2334" width="6.7109375" style="694" customWidth="1"/>
    <col min="2335" max="2335" width="1" style="694" customWidth="1"/>
    <col min="2336" max="2337" width="6.7109375" style="694" customWidth="1"/>
    <col min="2338" max="2560" width="11.42578125" style="694"/>
    <col min="2561" max="2563" width="0" style="694" hidden="1" customWidth="1"/>
    <col min="2564" max="2564" width="6" style="694" customWidth="1"/>
    <col min="2565" max="2565" width="1.140625" style="694" customWidth="1"/>
    <col min="2566" max="2566" width="63.28515625" style="694" customWidth="1"/>
    <col min="2567" max="2569" width="5.7109375" style="694" customWidth="1"/>
    <col min="2570" max="2570" width="0.42578125" style="694" customWidth="1"/>
    <col min="2571" max="2573" width="5.7109375" style="694" customWidth="1"/>
    <col min="2574" max="2575" width="11.42578125" style="694"/>
    <col min="2576" max="2576" width="4.7109375" style="694" customWidth="1"/>
    <col min="2577" max="2577" width="5" style="694" customWidth="1"/>
    <col min="2578" max="2578" width="2.28515625" style="694" customWidth="1"/>
    <col min="2579" max="2579" width="26" style="694" customWidth="1"/>
    <col min="2580" max="2580" width="8" style="694" customWidth="1"/>
    <col min="2581" max="2581" width="1" style="694" customWidth="1"/>
    <col min="2582" max="2582" width="6.7109375" style="694" customWidth="1"/>
    <col min="2583" max="2583" width="1" style="694" customWidth="1"/>
    <col min="2584" max="2584" width="6.7109375" style="694" customWidth="1"/>
    <col min="2585" max="2585" width="1" style="694" customWidth="1"/>
    <col min="2586" max="2586" width="6.7109375" style="694" customWidth="1"/>
    <col min="2587" max="2587" width="1" style="694" customWidth="1"/>
    <col min="2588" max="2588" width="6.7109375" style="694" customWidth="1"/>
    <col min="2589" max="2589" width="1" style="694" customWidth="1"/>
    <col min="2590" max="2590" width="6.7109375" style="694" customWidth="1"/>
    <col min="2591" max="2591" width="1" style="694" customWidth="1"/>
    <col min="2592" max="2593" width="6.7109375" style="694" customWidth="1"/>
    <col min="2594" max="2816" width="11.42578125" style="694"/>
    <col min="2817" max="2819" width="0" style="694" hidden="1" customWidth="1"/>
    <col min="2820" max="2820" width="6" style="694" customWidth="1"/>
    <col min="2821" max="2821" width="1.140625" style="694" customWidth="1"/>
    <col min="2822" max="2822" width="63.28515625" style="694" customWidth="1"/>
    <col min="2823" max="2825" width="5.7109375" style="694" customWidth="1"/>
    <col min="2826" max="2826" width="0.42578125" style="694" customWidth="1"/>
    <col min="2827" max="2829" width="5.7109375" style="694" customWidth="1"/>
    <col min="2830" max="2831" width="11.42578125" style="694"/>
    <col min="2832" max="2832" width="4.7109375" style="694" customWidth="1"/>
    <col min="2833" max="2833" width="5" style="694" customWidth="1"/>
    <col min="2834" max="2834" width="2.28515625" style="694" customWidth="1"/>
    <col min="2835" max="2835" width="26" style="694" customWidth="1"/>
    <col min="2836" max="2836" width="8" style="694" customWidth="1"/>
    <col min="2837" max="2837" width="1" style="694" customWidth="1"/>
    <col min="2838" max="2838" width="6.7109375" style="694" customWidth="1"/>
    <col min="2839" max="2839" width="1" style="694" customWidth="1"/>
    <col min="2840" max="2840" width="6.7109375" style="694" customWidth="1"/>
    <col min="2841" max="2841" width="1" style="694" customWidth="1"/>
    <col min="2842" max="2842" width="6.7109375" style="694" customWidth="1"/>
    <col min="2843" max="2843" width="1" style="694" customWidth="1"/>
    <col min="2844" max="2844" width="6.7109375" style="694" customWidth="1"/>
    <col min="2845" max="2845" width="1" style="694" customWidth="1"/>
    <col min="2846" max="2846" width="6.7109375" style="694" customWidth="1"/>
    <col min="2847" max="2847" width="1" style="694" customWidth="1"/>
    <col min="2848" max="2849" width="6.7109375" style="694" customWidth="1"/>
    <col min="2850" max="3072" width="11.42578125" style="694"/>
    <col min="3073" max="3075" width="0" style="694" hidden="1" customWidth="1"/>
    <col min="3076" max="3076" width="6" style="694" customWidth="1"/>
    <col min="3077" max="3077" width="1.140625" style="694" customWidth="1"/>
    <col min="3078" max="3078" width="63.28515625" style="694" customWidth="1"/>
    <col min="3079" max="3081" width="5.7109375" style="694" customWidth="1"/>
    <col min="3082" max="3082" width="0.42578125" style="694" customWidth="1"/>
    <col min="3083" max="3085" width="5.7109375" style="694" customWidth="1"/>
    <col min="3086" max="3087" width="11.42578125" style="694"/>
    <col min="3088" max="3088" width="4.7109375" style="694" customWidth="1"/>
    <col min="3089" max="3089" width="5" style="694" customWidth="1"/>
    <col min="3090" max="3090" width="2.28515625" style="694" customWidth="1"/>
    <col min="3091" max="3091" width="26" style="694" customWidth="1"/>
    <col min="3092" max="3092" width="8" style="694" customWidth="1"/>
    <col min="3093" max="3093" width="1" style="694" customWidth="1"/>
    <col min="3094" max="3094" width="6.7109375" style="694" customWidth="1"/>
    <col min="3095" max="3095" width="1" style="694" customWidth="1"/>
    <col min="3096" max="3096" width="6.7109375" style="694" customWidth="1"/>
    <col min="3097" max="3097" width="1" style="694" customWidth="1"/>
    <col min="3098" max="3098" width="6.7109375" style="694" customWidth="1"/>
    <col min="3099" max="3099" width="1" style="694" customWidth="1"/>
    <col min="3100" max="3100" width="6.7109375" style="694" customWidth="1"/>
    <col min="3101" max="3101" width="1" style="694" customWidth="1"/>
    <col min="3102" max="3102" width="6.7109375" style="694" customWidth="1"/>
    <col min="3103" max="3103" width="1" style="694" customWidth="1"/>
    <col min="3104" max="3105" width="6.7109375" style="694" customWidth="1"/>
    <col min="3106" max="3328" width="11.42578125" style="694"/>
    <col min="3329" max="3331" width="0" style="694" hidden="1" customWidth="1"/>
    <col min="3332" max="3332" width="6" style="694" customWidth="1"/>
    <col min="3333" max="3333" width="1.140625" style="694" customWidth="1"/>
    <col min="3334" max="3334" width="63.28515625" style="694" customWidth="1"/>
    <col min="3335" max="3337" width="5.7109375" style="694" customWidth="1"/>
    <col min="3338" max="3338" width="0.42578125" style="694" customWidth="1"/>
    <col min="3339" max="3341" width="5.7109375" style="694" customWidth="1"/>
    <col min="3342" max="3343" width="11.42578125" style="694"/>
    <col min="3344" max="3344" width="4.7109375" style="694" customWidth="1"/>
    <col min="3345" max="3345" width="5" style="694" customWidth="1"/>
    <col min="3346" max="3346" width="2.28515625" style="694" customWidth="1"/>
    <col min="3347" max="3347" width="26" style="694" customWidth="1"/>
    <col min="3348" max="3348" width="8" style="694" customWidth="1"/>
    <col min="3349" max="3349" width="1" style="694" customWidth="1"/>
    <col min="3350" max="3350" width="6.7109375" style="694" customWidth="1"/>
    <col min="3351" max="3351" width="1" style="694" customWidth="1"/>
    <col min="3352" max="3352" width="6.7109375" style="694" customWidth="1"/>
    <col min="3353" max="3353" width="1" style="694" customWidth="1"/>
    <col min="3354" max="3354" width="6.7109375" style="694" customWidth="1"/>
    <col min="3355" max="3355" width="1" style="694" customWidth="1"/>
    <col min="3356" max="3356" width="6.7109375" style="694" customWidth="1"/>
    <col min="3357" max="3357" width="1" style="694" customWidth="1"/>
    <col min="3358" max="3358" width="6.7109375" style="694" customWidth="1"/>
    <col min="3359" max="3359" width="1" style="694" customWidth="1"/>
    <col min="3360" max="3361" width="6.7109375" style="694" customWidth="1"/>
    <col min="3362" max="3584" width="11.42578125" style="694"/>
    <col min="3585" max="3587" width="0" style="694" hidden="1" customWidth="1"/>
    <col min="3588" max="3588" width="6" style="694" customWidth="1"/>
    <col min="3589" max="3589" width="1.140625" style="694" customWidth="1"/>
    <col min="3590" max="3590" width="63.28515625" style="694" customWidth="1"/>
    <col min="3591" max="3593" width="5.7109375" style="694" customWidth="1"/>
    <col min="3594" max="3594" width="0.42578125" style="694" customWidth="1"/>
    <col min="3595" max="3597" width="5.7109375" style="694" customWidth="1"/>
    <col min="3598" max="3599" width="11.42578125" style="694"/>
    <col min="3600" max="3600" width="4.7109375" style="694" customWidth="1"/>
    <col min="3601" max="3601" width="5" style="694" customWidth="1"/>
    <col min="3602" max="3602" width="2.28515625" style="694" customWidth="1"/>
    <col min="3603" max="3603" width="26" style="694" customWidth="1"/>
    <col min="3604" max="3604" width="8" style="694" customWidth="1"/>
    <col min="3605" max="3605" width="1" style="694" customWidth="1"/>
    <col min="3606" max="3606" width="6.7109375" style="694" customWidth="1"/>
    <col min="3607" max="3607" width="1" style="694" customWidth="1"/>
    <col min="3608" max="3608" width="6.7109375" style="694" customWidth="1"/>
    <col min="3609" max="3609" width="1" style="694" customWidth="1"/>
    <col min="3610" max="3610" width="6.7109375" style="694" customWidth="1"/>
    <col min="3611" max="3611" width="1" style="694" customWidth="1"/>
    <col min="3612" max="3612" width="6.7109375" style="694" customWidth="1"/>
    <col min="3613" max="3613" width="1" style="694" customWidth="1"/>
    <col min="3614" max="3614" width="6.7109375" style="694" customWidth="1"/>
    <col min="3615" max="3615" width="1" style="694" customWidth="1"/>
    <col min="3616" max="3617" width="6.7109375" style="694" customWidth="1"/>
    <col min="3618" max="3840" width="11.42578125" style="694"/>
    <col min="3841" max="3843" width="0" style="694" hidden="1" customWidth="1"/>
    <col min="3844" max="3844" width="6" style="694" customWidth="1"/>
    <col min="3845" max="3845" width="1.140625" style="694" customWidth="1"/>
    <col min="3846" max="3846" width="63.28515625" style="694" customWidth="1"/>
    <col min="3847" max="3849" width="5.7109375" style="694" customWidth="1"/>
    <col min="3850" max="3850" width="0.42578125" style="694" customWidth="1"/>
    <col min="3851" max="3853" width="5.7109375" style="694" customWidth="1"/>
    <col min="3854" max="3855" width="11.42578125" style="694"/>
    <col min="3856" max="3856" width="4.7109375" style="694" customWidth="1"/>
    <col min="3857" max="3857" width="5" style="694" customWidth="1"/>
    <col min="3858" max="3858" width="2.28515625" style="694" customWidth="1"/>
    <col min="3859" max="3859" width="26" style="694" customWidth="1"/>
    <col min="3860" max="3860" width="8" style="694" customWidth="1"/>
    <col min="3861" max="3861" width="1" style="694" customWidth="1"/>
    <col min="3862" max="3862" width="6.7109375" style="694" customWidth="1"/>
    <col min="3863" max="3863" width="1" style="694" customWidth="1"/>
    <col min="3864" max="3864" width="6.7109375" style="694" customWidth="1"/>
    <col min="3865" max="3865" width="1" style="694" customWidth="1"/>
    <col min="3866" max="3866" width="6.7109375" style="694" customWidth="1"/>
    <col min="3867" max="3867" width="1" style="694" customWidth="1"/>
    <col min="3868" max="3868" width="6.7109375" style="694" customWidth="1"/>
    <col min="3869" max="3869" width="1" style="694" customWidth="1"/>
    <col min="3870" max="3870" width="6.7109375" style="694" customWidth="1"/>
    <col min="3871" max="3871" width="1" style="694" customWidth="1"/>
    <col min="3872" max="3873" width="6.7109375" style="694" customWidth="1"/>
    <col min="3874" max="4096" width="11.42578125" style="694"/>
    <col min="4097" max="4099" width="0" style="694" hidden="1" customWidth="1"/>
    <col min="4100" max="4100" width="6" style="694" customWidth="1"/>
    <col min="4101" max="4101" width="1.140625" style="694" customWidth="1"/>
    <col min="4102" max="4102" width="63.28515625" style="694" customWidth="1"/>
    <col min="4103" max="4105" width="5.7109375" style="694" customWidth="1"/>
    <col min="4106" max="4106" width="0.42578125" style="694" customWidth="1"/>
    <col min="4107" max="4109" width="5.7109375" style="694" customWidth="1"/>
    <col min="4110" max="4111" width="11.42578125" style="694"/>
    <col min="4112" max="4112" width="4.7109375" style="694" customWidth="1"/>
    <col min="4113" max="4113" width="5" style="694" customWidth="1"/>
    <col min="4114" max="4114" width="2.28515625" style="694" customWidth="1"/>
    <col min="4115" max="4115" width="26" style="694" customWidth="1"/>
    <col min="4116" max="4116" width="8" style="694" customWidth="1"/>
    <col min="4117" max="4117" width="1" style="694" customWidth="1"/>
    <col min="4118" max="4118" width="6.7109375" style="694" customWidth="1"/>
    <col min="4119" max="4119" width="1" style="694" customWidth="1"/>
    <col min="4120" max="4120" width="6.7109375" style="694" customWidth="1"/>
    <col min="4121" max="4121" width="1" style="694" customWidth="1"/>
    <col min="4122" max="4122" width="6.7109375" style="694" customWidth="1"/>
    <col min="4123" max="4123" width="1" style="694" customWidth="1"/>
    <col min="4124" max="4124" width="6.7109375" style="694" customWidth="1"/>
    <col min="4125" max="4125" width="1" style="694" customWidth="1"/>
    <col min="4126" max="4126" width="6.7109375" style="694" customWidth="1"/>
    <col min="4127" max="4127" width="1" style="694" customWidth="1"/>
    <col min="4128" max="4129" width="6.7109375" style="694" customWidth="1"/>
    <col min="4130" max="4352" width="11.42578125" style="694"/>
    <col min="4353" max="4355" width="0" style="694" hidden="1" customWidth="1"/>
    <col min="4356" max="4356" width="6" style="694" customWidth="1"/>
    <col min="4357" max="4357" width="1.140625" style="694" customWidth="1"/>
    <col min="4358" max="4358" width="63.28515625" style="694" customWidth="1"/>
    <col min="4359" max="4361" width="5.7109375" style="694" customWidth="1"/>
    <col min="4362" max="4362" width="0.42578125" style="694" customWidth="1"/>
    <col min="4363" max="4365" width="5.7109375" style="694" customWidth="1"/>
    <col min="4366" max="4367" width="11.42578125" style="694"/>
    <col min="4368" max="4368" width="4.7109375" style="694" customWidth="1"/>
    <col min="4369" max="4369" width="5" style="694" customWidth="1"/>
    <col min="4370" max="4370" width="2.28515625" style="694" customWidth="1"/>
    <col min="4371" max="4371" width="26" style="694" customWidth="1"/>
    <col min="4372" max="4372" width="8" style="694" customWidth="1"/>
    <col min="4373" max="4373" width="1" style="694" customWidth="1"/>
    <col min="4374" max="4374" width="6.7109375" style="694" customWidth="1"/>
    <col min="4375" max="4375" width="1" style="694" customWidth="1"/>
    <col min="4376" max="4376" width="6.7109375" style="694" customWidth="1"/>
    <col min="4377" max="4377" width="1" style="694" customWidth="1"/>
    <col min="4378" max="4378" width="6.7109375" style="694" customWidth="1"/>
    <col min="4379" max="4379" width="1" style="694" customWidth="1"/>
    <col min="4380" max="4380" width="6.7109375" style="694" customWidth="1"/>
    <col min="4381" max="4381" width="1" style="694" customWidth="1"/>
    <col min="4382" max="4382" width="6.7109375" style="694" customWidth="1"/>
    <col min="4383" max="4383" width="1" style="694" customWidth="1"/>
    <col min="4384" max="4385" width="6.7109375" style="694" customWidth="1"/>
    <col min="4386" max="4608" width="11.42578125" style="694"/>
    <col min="4609" max="4611" width="0" style="694" hidden="1" customWidth="1"/>
    <col min="4612" max="4612" width="6" style="694" customWidth="1"/>
    <col min="4613" max="4613" width="1.140625" style="694" customWidth="1"/>
    <col min="4614" max="4614" width="63.28515625" style="694" customWidth="1"/>
    <col min="4615" max="4617" width="5.7109375" style="694" customWidth="1"/>
    <col min="4618" max="4618" width="0.42578125" style="694" customWidth="1"/>
    <col min="4619" max="4621" width="5.7109375" style="694" customWidth="1"/>
    <col min="4622" max="4623" width="11.42578125" style="694"/>
    <col min="4624" max="4624" width="4.7109375" style="694" customWidth="1"/>
    <col min="4625" max="4625" width="5" style="694" customWidth="1"/>
    <col min="4626" max="4626" width="2.28515625" style="694" customWidth="1"/>
    <col min="4627" max="4627" width="26" style="694" customWidth="1"/>
    <col min="4628" max="4628" width="8" style="694" customWidth="1"/>
    <col min="4629" max="4629" width="1" style="694" customWidth="1"/>
    <col min="4630" max="4630" width="6.7109375" style="694" customWidth="1"/>
    <col min="4631" max="4631" width="1" style="694" customWidth="1"/>
    <col min="4632" max="4632" width="6.7109375" style="694" customWidth="1"/>
    <col min="4633" max="4633" width="1" style="694" customWidth="1"/>
    <col min="4634" max="4634" width="6.7109375" style="694" customWidth="1"/>
    <col min="4635" max="4635" width="1" style="694" customWidth="1"/>
    <col min="4636" max="4636" width="6.7109375" style="694" customWidth="1"/>
    <col min="4637" max="4637" width="1" style="694" customWidth="1"/>
    <col min="4638" max="4638" width="6.7109375" style="694" customWidth="1"/>
    <col min="4639" max="4639" width="1" style="694" customWidth="1"/>
    <col min="4640" max="4641" width="6.7109375" style="694" customWidth="1"/>
    <col min="4642" max="4864" width="11.42578125" style="694"/>
    <col min="4865" max="4867" width="0" style="694" hidden="1" customWidth="1"/>
    <col min="4868" max="4868" width="6" style="694" customWidth="1"/>
    <col min="4869" max="4869" width="1.140625" style="694" customWidth="1"/>
    <col min="4870" max="4870" width="63.28515625" style="694" customWidth="1"/>
    <col min="4871" max="4873" width="5.7109375" style="694" customWidth="1"/>
    <col min="4874" max="4874" width="0.42578125" style="694" customWidth="1"/>
    <col min="4875" max="4877" width="5.7109375" style="694" customWidth="1"/>
    <col min="4878" max="4879" width="11.42578125" style="694"/>
    <col min="4880" max="4880" width="4.7109375" style="694" customWidth="1"/>
    <col min="4881" max="4881" width="5" style="694" customWidth="1"/>
    <col min="4882" max="4882" width="2.28515625" style="694" customWidth="1"/>
    <col min="4883" max="4883" width="26" style="694" customWidth="1"/>
    <col min="4884" max="4884" width="8" style="694" customWidth="1"/>
    <col min="4885" max="4885" width="1" style="694" customWidth="1"/>
    <col min="4886" max="4886" width="6.7109375" style="694" customWidth="1"/>
    <col min="4887" max="4887" width="1" style="694" customWidth="1"/>
    <col min="4888" max="4888" width="6.7109375" style="694" customWidth="1"/>
    <col min="4889" max="4889" width="1" style="694" customWidth="1"/>
    <col min="4890" max="4890" width="6.7109375" style="694" customWidth="1"/>
    <col min="4891" max="4891" width="1" style="694" customWidth="1"/>
    <col min="4892" max="4892" width="6.7109375" style="694" customWidth="1"/>
    <col min="4893" max="4893" width="1" style="694" customWidth="1"/>
    <col min="4894" max="4894" width="6.7109375" style="694" customWidth="1"/>
    <col min="4895" max="4895" width="1" style="694" customWidth="1"/>
    <col min="4896" max="4897" width="6.7109375" style="694" customWidth="1"/>
    <col min="4898" max="5120" width="11.42578125" style="694"/>
    <col min="5121" max="5123" width="0" style="694" hidden="1" customWidth="1"/>
    <col min="5124" max="5124" width="6" style="694" customWidth="1"/>
    <col min="5125" max="5125" width="1.140625" style="694" customWidth="1"/>
    <col min="5126" max="5126" width="63.28515625" style="694" customWidth="1"/>
    <col min="5127" max="5129" width="5.7109375" style="694" customWidth="1"/>
    <col min="5130" max="5130" width="0.42578125" style="694" customWidth="1"/>
    <col min="5131" max="5133" width="5.7109375" style="694" customWidth="1"/>
    <col min="5134" max="5135" width="11.42578125" style="694"/>
    <col min="5136" max="5136" width="4.7109375" style="694" customWidth="1"/>
    <col min="5137" max="5137" width="5" style="694" customWidth="1"/>
    <col min="5138" max="5138" width="2.28515625" style="694" customWidth="1"/>
    <col min="5139" max="5139" width="26" style="694" customWidth="1"/>
    <col min="5140" max="5140" width="8" style="694" customWidth="1"/>
    <col min="5141" max="5141" width="1" style="694" customWidth="1"/>
    <col min="5142" max="5142" width="6.7109375" style="694" customWidth="1"/>
    <col min="5143" max="5143" width="1" style="694" customWidth="1"/>
    <col min="5144" max="5144" width="6.7109375" style="694" customWidth="1"/>
    <col min="5145" max="5145" width="1" style="694" customWidth="1"/>
    <col min="5146" max="5146" width="6.7109375" style="694" customWidth="1"/>
    <col min="5147" max="5147" width="1" style="694" customWidth="1"/>
    <col min="5148" max="5148" width="6.7109375" style="694" customWidth="1"/>
    <col min="5149" max="5149" width="1" style="694" customWidth="1"/>
    <col min="5150" max="5150" width="6.7109375" style="694" customWidth="1"/>
    <col min="5151" max="5151" width="1" style="694" customWidth="1"/>
    <col min="5152" max="5153" width="6.7109375" style="694" customWidth="1"/>
    <col min="5154" max="5376" width="11.42578125" style="694"/>
    <col min="5377" max="5379" width="0" style="694" hidden="1" customWidth="1"/>
    <col min="5380" max="5380" width="6" style="694" customWidth="1"/>
    <col min="5381" max="5381" width="1.140625" style="694" customWidth="1"/>
    <col min="5382" max="5382" width="63.28515625" style="694" customWidth="1"/>
    <col min="5383" max="5385" width="5.7109375" style="694" customWidth="1"/>
    <col min="5386" max="5386" width="0.42578125" style="694" customWidth="1"/>
    <col min="5387" max="5389" width="5.7109375" style="694" customWidth="1"/>
    <col min="5390" max="5391" width="11.42578125" style="694"/>
    <col min="5392" max="5392" width="4.7109375" style="694" customWidth="1"/>
    <col min="5393" max="5393" width="5" style="694" customWidth="1"/>
    <col min="5394" max="5394" width="2.28515625" style="694" customWidth="1"/>
    <col min="5395" max="5395" width="26" style="694" customWidth="1"/>
    <col min="5396" max="5396" width="8" style="694" customWidth="1"/>
    <col min="5397" max="5397" width="1" style="694" customWidth="1"/>
    <col min="5398" max="5398" width="6.7109375" style="694" customWidth="1"/>
    <col min="5399" max="5399" width="1" style="694" customWidth="1"/>
    <col min="5400" max="5400" width="6.7109375" style="694" customWidth="1"/>
    <col min="5401" max="5401" width="1" style="694" customWidth="1"/>
    <col min="5402" max="5402" width="6.7109375" style="694" customWidth="1"/>
    <col min="5403" max="5403" width="1" style="694" customWidth="1"/>
    <col min="5404" max="5404" width="6.7109375" style="694" customWidth="1"/>
    <col min="5405" max="5405" width="1" style="694" customWidth="1"/>
    <col min="5406" max="5406" width="6.7109375" style="694" customWidth="1"/>
    <col min="5407" max="5407" width="1" style="694" customWidth="1"/>
    <col min="5408" max="5409" width="6.7109375" style="694" customWidth="1"/>
    <col min="5410" max="5632" width="11.42578125" style="694"/>
    <col min="5633" max="5635" width="0" style="694" hidden="1" customWidth="1"/>
    <col min="5636" max="5636" width="6" style="694" customWidth="1"/>
    <col min="5637" max="5637" width="1.140625" style="694" customWidth="1"/>
    <col min="5638" max="5638" width="63.28515625" style="694" customWidth="1"/>
    <col min="5639" max="5641" width="5.7109375" style="694" customWidth="1"/>
    <col min="5642" max="5642" width="0.42578125" style="694" customWidth="1"/>
    <col min="5643" max="5645" width="5.7109375" style="694" customWidth="1"/>
    <col min="5646" max="5647" width="11.42578125" style="694"/>
    <col min="5648" max="5648" width="4.7109375" style="694" customWidth="1"/>
    <col min="5649" max="5649" width="5" style="694" customWidth="1"/>
    <col min="5650" max="5650" width="2.28515625" style="694" customWidth="1"/>
    <col min="5651" max="5651" width="26" style="694" customWidth="1"/>
    <col min="5652" max="5652" width="8" style="694" customWidth="1"/>
    <col min="5653" max="5653" width="1" style="694" customWidth="1"/>
    <col min="5654" max="5654" width="6.7109375" style="694" customWidth="1"/>
    <col min="5655" max="5655" width="1" style="694" customWidth="1"/>
    <col min="5656" max="5656" width="6.7109375" style="694" customWidth="1"/>
    <col min="5657" max="5657" width="1" style="694" customWidth="1"/>
    <col min="5658" max="5658" width="6.7109375" style="694" customWidth="1"/>
    <col min="5659" max="5659" width="1" style="694" customWidth="1"/>
    <col min="5660" max="5660" width="6.7109375" style="694" customWidth="1"/>
    <col min="5661" max="5661" width="1" style="694" customWidth="1"/>
    <col min="5662" max="5662" width="6.7109375" style="694" customWidth="1"/>
    <col min="5663" max="5663" width="1" style="694" customWidth="1"/>
    <col min="5664" max="5665" width="6.7109375" style="694" customWidth="1"/>
    <col min="5666" max="5888" width="11.42578125" style="694"/>
    <col min="5889" max="5891" width="0" style="694" hidden="1" customWidth="1"/>
    <col min="5892" max="5892" width="6" style="694" customWidth="1"/>
    <col min="5893" max="5893" width="1.140625" style="694" customWidth="1"/>
    <col min="5894" max="5894" width="63.28515625" style="694" customWidth="1"/>
    <col min="5895" max="5897" width="5.7109375" style="694" customWidth="1"/>
    <col min="5898" max="5898" width="0.42578125" style="694" customWidth="1"/>
    <col min="5899" max="5901" width="5.7109375" style="694" customWidth="1"/>
    <col min="5902" max="5903" width="11.42578125" style="694"/>
    <col min="5904" max="5904" width="4.7109375" style="694" customWidth="1"/>
    <col min="5905" max="5905" width="5" style="694" customWidth="1"/>
    <col min="5906" max="5906" width="2.28515625" style="694" customWidth="1"/>
    <col min="5907" max="5907" width="26" style="694" customWidth="1"/>
    <col min="5908" max="5908" width="8" style="694" customWidth="1"/>
    <col min="5909" max="5909" width="1" style="694" customWidth="1"/>
    <col min="5910" max="5910" width="6.7109375" style="694" customWidth="1"/>
    <col min="5911" max="5911" width="1" style="694" customWidth="1"/>
    <col min="5912" max="5912" width="6.7109375" style="694" customWidth="1"/>
    <col min="5913" max="5913" width="1" style="694" customWidth="1"/>
    <col min="5914" max="5914" width="6.7109375" style="694" customWidth="1"/>
    <col min="5915" max="5915" width="1" style="694" customWidth="1"/>
    <col min="5916" max="5916" width="6.7109375" style="694" customWidth="1"/>
    <col min="5917" max="5917" width="1" style="694" customWidth="1"/>
    <col min="5918" max="5918" width="6.7109375" style="694" customWidth="1"/>
    <col min="5919" max="5919" width="1" style="694" customWidth="1"/>
    <col min="5920" max="5921" width="6.7109375" style="694" customWidth="1"/>
    <col min="5922" max="6144" width="11.42578125" style="694"/>
    <col min="6145" max="6147" width="0" style="694" hidden="1" customWidth="1"/>
    <col min="6148" max="6148" width="6" style="694" customWidth="1"/>
    <col min="6149" max="6149" width="1.140625" style="694" customWidth="1"/>
    <col min="6150" max="6150" width="63.28515625" style="694" customWidth="1"/>
    <col min="6151" max="6153" width="5.7109375" style="694" customWidth="1"/>
    <col min="6154" max="6154" width="0.42578125" style="694" customWidth="1"/>
    <col min="6155" max="6157" width="5.7109375" style="694" customWidth="1"/>
    <col min="6158" max="6159" width="11.42578125" style="694"/>
    <col min="6160" max="6160" width="4.7109375" style="694" customWidth="1"/>
    <col min="6161" max="6161" width="5" style="694" customWidth="1"/>
    <col min="6162" max="6162" width="2.28515625" style="694" customWidth="1"/>
    <col min="6163" max="6163" width="26" style="694" customWidth="1"/>
    <col min="6164" max="6164" width="8" style="694" customWidth="1"/>
    <col min="6165" max="6165" width="1" style="694" customWidth="1"/>
    <col min="6166" max="6166" width="6.7109375" style="694" customWidth="1"/>
    <col min="6167" max="6167" width="1" style="694" customWidth="1"/>
    <col min="6168" max="6168" width="6.7109375" style="694" customWidth="1"/>
    <col min="6169" max="6169" width="1" style="694" customWidth="1"/>
    <col min="6170" max="6170" width="6.7109375" style="694" customWidth="1"/>
    <col min="6171" max="6171" width="1" style="694" customWidth="1"/>
    <col min="6172" max="6172" width="6.7109375" style="694" customWidth="1"/>
    <col min="6173" max="6173" width="1" style="694" customWidth="1"/>
    <col min="6174" max="6174" width="6.7109375" style="694" customWidth="1"/>
    <col min="6175" max="6175" width="1" style="694" customWidth="1"/>
    <col min="6176" max="6177" width="6.7109375" style="694" customWidth="1"/>
    <col min="6178" max="6400" width="11.42578125" style="694"/>
    <col min="6401" max="6403" width="0" style="694" hidden="1" customWidth="1"/>
    <col min="6404" max="6404" width="6" style="694" customWidth="1"/>
    <col min="6405" max="6405" width="1.140625" style="694" customWidth="1"/>
    <col min="6406" max="6406" width="63.28515625" style="694" customWidth="1"/>
    <col min="6407" max="6409" width="5.7109375" style="694" customWidth="1"/>
    <col min="6410" max="6410" width="0.42578125" style="694" customWidth="1"/>
    <col min="6411" max="6413" width="5.7109375" style="694" customWidth="1"/>
    <col min="6414" max="6415" width="11.42578125" style="694"/>
    <col min="6416" max="6416" width="4.7109375" style="694" customWidth="1"/>
    <col min="6417" max="6417" width="5" style="694" customWidth="1"/>
    <col min="6418" max="6418" width="2.28515625" style="694" customWidth="1"/>
    <col min="6419" max="6419" width="26" style="694" customWidth="1"/>
    <col min="6420" max="6420" width="8" style="694" customWidth="1"/>
    <col min="6421" max="6421" width="1" style="694" customWidth="1"/>
    <col min="6422" max="6422" width="6.7109375" style="694" customWidth="1"/>
    <col min="6423" max="6423" width="1" style="694" customWidth="1"/>
    <col min="6424" max="6424" width="6.7109375" style="694" customWidth="1"/>
    <col min="6425" max="6425" width="1" style="694" customWidth="1"/>
    <col min="6426" max="6426" width="6.7109375" style="694" customWidth="1"/>
    <col min="6427" max="6427" width="1" style="694" customWidth="1"/>
    <col min="6428" max="6428" width="6.7109375" style="694" customWidth="1"/>
    <col min="6429" max="6429" width="1" style="694" customWidth="1"/>
    <col min="6430" max="6430" width="6.7109375" style="694" customWidth="1"/>
    <col min="6431" max="6431" width="1" style="694" customWidth="1"/>
    <col min="6432" max="6433" width="6.7109375" style="694" customWidth="1"/>
    <col min="6434" max="6656" width="11.42578125" style="694"/>
    <col min="6657" max="6659" width="0" style="694" hidden="1" customWidth="1"/>
    <col min="6660" max="6660" width="6" style="694" customWidth="1"/>
    <col min="6661" max="6661" width="1.140625" style="694" customWidth="1"/>
    <col min="6662" max="6662" width="63.28515625" style="694" customWidth="1"/>
    <col min="6663" max="6665" width="5.7109375" style="694" customWidth="1"/>
    <col min="6666" max="6666" width="0.42578125" style="694" customWidth="1"/>
    <col min="6667" max="6669" width="5.7109375" style="694" customWidth="1"/>
    <col min="6670" max="6671" width="11.42578125" style="694"/>
    <col min="6672" max="6672" width="4.7109375" style="694" customWidth="1"/>
    <col min="6673" max="6673" width="5" style="694" customWidth="1"/>
    <col min="6674" max="6674" width="2.28515625" style="694" customWidth="1"/>
    <col min="6675" max="6675" width="26" style="694" customWidth="1"/>
    <col min="6676" max="6676" width="8" style="694" customWidth="1"/>
    <col min="6677" max="6677" width="1" style="694" customWidth="1"/>
    <col min="6678" max="6678" width="6.7109375" style="694" customWidth="1"/>
    <col min="6679" max="6679" width="1" style="694" customWidth="1"/>
    <col min="6680" max="6680" width="6.7109375" style="694" customWidth="1"/>
    <col min="6681" max="6681" width="1" style="694" customWidth="1"/>
    <col min="6682" max="6682" width="6.7109375" style="694" customWidth="1"/>
    <col min="6683" max="6683" width="1" style="694" customWidth="1"/>
    <col min="6684" max="6684" width="6.7109375" style="694" customWidth="1"/>
    <col min="6685" max="6685" width="1" style="694" customWidth="1"/>
    <col min="6686" max="6686" width="6.7109375" style="694" customWidth="1"/>
    <col min="6687" max="6687" width="1" style="694" customWidth="1"/>
    <col min="6688" max="6689" width="6.7109375" style="694" customWidth="1"/>
    <col min="6690" max="6912" width="11.42578125" style="694"/>
    <col min="6913" max="6915" width="0" style="694" hidden="1" customWidth="1"/>
    <col min="6916" max="6916" width="6" style="694" customWidth="1"/>
    <col min="6917" max="6917" width="1.140625" style="694" customWidth="1"/>
    <col min="6918" max="6918" width="63.28515625" style="694" customWidth="1"/>
    <col min="6919" max="6921" width="5.7109375" style="694" customWidth="1"/>
    <col min="6922" max="6922" width="0.42578125" style="694" customWidth="1"/>
    <col min="6923" max="6925" width="5.7109375" style="694" customWidth="1"/>
    <col min="6926" max="6927" width="11.42578125" style="694"/>
    <col min="6928" max="6928" width="4.7109375" style="694" customWidth="1"/>
    <col min="6929" max="6929" width="5" style="694" customWidth="1"/>
    <col min="6930" max="6930" width="2.28515625" style="694" customWidth="1"/>
    <col min="6931" max="6931" width="26" style="694" customWidth="1"/>
    <col min="6932" max="6932" width="8" style="694" customWidth="1"/>
    <col min="6933" max="6933" width="1" style="694" customWidth="1"/>
    <col min="6934" max="6934" width="6.7109375" style="694" customWidth="1"/>
    <col min="6935" max="6935" width="1" style="694" customWidth="1"/>
    <col min="6936" max="6936" width="6.7109375" style="694" customWidth="1"/>
    <col min="6937" max="6937" width="1" style="694" customWidth="1"/>
    <col min="6938" max="6938" width="6.7109375" style="694" customWidth="1"/>
    <col min="6939" max="6939" width="1" style="694" customWidth="1"/>
    <col min="6940" max="6940" width="6.7109375" style="694" customWidth="1"/>
    <col min="6941" max="6941" width="1" style="694" customWidth="1"/>
    <col min="6942" max="6942" width="6.7109375" style="694" customWidth="1"/>
    <col min="6943" max="6943" width="1" style="694" customWidth="1"/>
    <col min="6944" max="6945" width="6.7109375" style="694" customWidth="1"/>
    <col min="6946" max="7168" width="11.42578125" style="694"/>
    <col min="7169" max="7171" width="0" style="694" hidden="1" customWidth="1"/>
    <col min="7172" max="7172" width="6" style="694" customWidth="1"/>
    <col min="7173" max="7173" width="1.140625" style="694" customWidth="1"/>
    <col min="7174" max="7174" width="63.28515625" style="694" customWidth="1"/>
    <col min="7175" max="7177" width="5.7109375" style="694" customWidth="1"/>
    <col min="7178" max="7178" width="0.42578125" style="694" customWidth="1"/>
    <col min="7179" max="7181" width="5.7109375" style="694" customWidth="1"/>
    <col min="7182" max="7183" width="11.42578125" style="694"/>
    <col min="7184" max="7184" width="4.7109375" style="694" customWidth="1"/>
    <col min="7185" max="7185" width="5" style="694" customWidth="1"/>
    <col min="7186" max="7186" width="2.28515625" style="694" customWidth="1"/>
    <col min="7187" max="7187" width="26" style="694" customWidth="1"/>
    <col min="7188" max="7188" width="8" style="694" customWidth="1"/>
    <col min="7189" max="7189" width="1" style="694" customWidth="1"/>
    <col min="7190" max="7190" width="6.7109375" style="694" customWidth="1"/>
    <col min="7191" max="7191" width="1" style="694" customWidth="1"/>
    <col min="7192" max="7192" width="6.7109375" style="694" customWidth="1"/>
    <col min="7193" max="7193" width="1" style="694" customWidth="1"/>
    <col min="7194" max="7194" width="6.7109375" style="694" customWidth="1"/>
    <col min="7195" max="7195" width="1" style="694" customWidth="1"/>
    <col min="7196" max="7196" width="6.7109375" style="694" customWidth="1"/>
    <col min="7197" max="7197" width="1" style="694" customWidth="1"/>
    <col min="7198" max="7198" width="6.7109375" style="694" customWidth="1"/>
    <col min="7199" max="7199" width="1" style="694" customWidth="1"/>
    <col min="7200" max="7201" width="6.7109375" style="694" customWidth="1"/>
    <col min="7202" max="7424" width="11.42578125" style="694"/>
    <col min="7425" max="7427" width="0" style="694" hidden="1" customWidth="1"/>
    <col min="7428" max="7428" width="6" style="694" customWidth="1"/>
    <col min="7429" max="7429" width="1.140625" style="694" customWidth="1"/>
    <col min="7430" max="7430" width="63.28515625" style="694" customWidth="1"/>
    <col min="7431" max="7433" width="5.7109375" style="694" customWidth="1"/>
    <col min="7434" max="7434" width="0.42578125" style="694" customWidth="1"/>
    <col min="7435" max="7437" width="5.7109375" style="694" customWidth="1"/>
    <col min="7438" max="7439" width="11.42578125" style="694"/>
    <col min="7440" max="7440" width="4.7109375" style="694" customWidth="1"/>
    <col min="7441" max="7441" width="5" style="694" customWidth="1"/>
    <col min="7442" max="7442" width="2.28515625" style="694" customWidth="1"/>
    <col min="7443" max="7443" width="26" style="694" customWidth="1"/>
    <col min="7444" max="7444" width="8" style="694" customWidth="1"/>
    <col min="7445" max="7445" width="1" style="694" customWidth="1"/>
    <col min="7446" max="7446" width="6.7109375" style="694" customWidth="1"/>
    <col min="7447" max="7447" width="1" style="694" customWidth="1"/>
    <col min="7448" max="7448" width="6.7109375" style="694" customWidth="1"/>
    <col min="7449" max="7449" width="1" style="694" customWidth="1"/>
    <col min="7450" max="7450" width="6.7109375" style="694" customWidth="1"/>
    <col min="7451" max="7451" width="1" style="694" customWidth="1"/>
    <col min="7452" max="7452" width="6.7109375" style="694" customWidth="1"/>
    <col min="7453" max="7453" width="1" style="694" customWidth="1"/>
    <col min="7454" max="7454" width="6.7109375" style="694" customWidth="1"/>
    <col min="7455" max="7455" width="1" style="694" customWidth="1"/>
    <col min="7456" max="7457" width="6.7109375" style="694" customWidth="1"/>
    <col min="7458" max="7680" width="11.42578125" style="694"/>
    <col min="7681" max="7683" width="0" style="694" hidden="1" customWidth="1"/>
    <col min="7684" max="7684" width="6" style="694" customWidth="1"/>
    <col min="7685" max="7685" width="1.140625" style="694" customWidth="1"/>
    <col min="7686" max="7686" width="63.28515625" style="694" customWidth="1"/>
    <col min="7687" max="7689" width="5.7109375" style="694" customWidth="1"/>
    <col min="7690" max="7690" width="0.42578125" style="694" customWidth="1"/>
    <col min="7691" max="7693" width="5.7109375" style="694" customWidth="1"/>
    <col min="7694" max="7695" width="11.42578125" style="694"/>
    <col min="7696" max="7696" width="4.7109375" style="694" customWidth="1"/>
    <col min="7697" max="7697" width="5" style="694" customWidth="1"/>
    <col min="7698" max="7698" width="2.28515625" style="694" customWidth="1"/>
    <col min="7699" max="7699" width="26" style="694" customWidth="1"/>
    <col min="7700" max="7700" width="8" style="694" customWidth="1"/>
    <col min="7701" max="7701" width="1" style="694" customWidth="1"/>
    <col min="7702" max="7702" width="6.7109375" style="694" customWidth="1"/>
    <col min="7703" max="7703" width="1" style="694" customWidth="1"/>
    <col min="7704" max="7704" width="6.7109375" style="694" customWidth="1"/>
    <col min="7705" max="7705" width="1" style="694" customWidth="1"/>
    <col min="7706" max="7706" width="6.7109375" style="694" customWidth="1"/>
    <col min="7707" max="7707" width="1" style="694" customWidth="1"/>
    <col min="7708" max="7708" width="6.7109375" style="694" customWidth="1"/>
    <col min="7709" max="7709" width="1" style="694" customWidth="1"/>
    <col min="7710" max="7710" width="6.7109375" style="694" customWidth="1"/>
    <col min="7711" max="7711" width="1" style="694" customWidth="1"/>
    <col min="7712" max="7713" width="6.7109375" style="694" customWidth="1"/>
    <col min="7714" max="7936" width="11.42578125" style="694"/>
    <col min="7937" max="7939" width="0" style="694" hidden="1" customWidth="1"/>
    <col min="7940" max="7940" width="6" style="694" customWidth="1"/>
    <col min="7941" max="7941" width="1.140625" style="694" customWidth="1"/>
    <col min="7942" max="7942" width="63.28515625" style="694" customWidth="1"/>
    <col min="7943" max="7945" width="5.7109375" style="694" customWidth="1"/>
    <col min="7946" max="7946" width="0.42578125" style="694" customWidth="1"/>
    <col min="7947" max="7949" width="5.7109375" style="694" customWidth="1"/>
    <col min="7950" max="7951" width="11.42578125" style="694"/>
    <col min="7952" max="7952" width="4.7109375" style="694" customWidth="1"/>
    <col min="7953" max="7953" width="5" style="694" customWidth="1"/>
    <col min="7954" max="7954" width="2.28515625" style="694" customWidth="1"/>
    <col min="7955" max="7955" width="26" style="694" customWidth="1"/>
    <col min="7956" max="7956" width="8" style="694" customWidth="1"/>
    <col min="7957" max="7957" width="1" style="694" customWidth="1"/>
    <col min="7958" max="7958" width="6.7109375" style="694" customWidth="1"/>
    <col min="7959" max="7959" width="1" style="694" customWidth="1"/>
    <col min="7960" max="7960" width="6.7109375" style="694" customWidth="1"/>
    <col min="7961" max="7961" width="1" style="694" customWidth="1"/>
    <col min="7962" max="7962" width="6.7109375" style="694" customWidth="1"/>
    <col min="7963" max="7963" width="1" style="694" customWidth="1"/>
    <col min="7964" max="7964" width="6.7109375" style="694" customWidth="1"/>
    <col min="7965" max="7965" width="1" style="694" customWidth="1"/>
    <col min="7966" max="7966" width="6.7109375" style="694" customWidth="1"/>
    <col min="7967" max="7967" width="1" style="694" customWidth="1"/>
    <col min="7968" max="7969" width="6.7109375" style="694" customWidth="1"/>
    <col min="7970" max="8192" width="11.42578125" style="694"/>
    <col min="8193" max="8195" width="0" style="694" hidden="1" customWidth="1"/>
    <col min="8196" max="8196" width="6" style="694" customWidth="1"/>
    <col min="8197" max="8197" width="1.140625" style="694" customWidth="1"/>
    <col min="8198" max="8198" width="63.28515625" style="694" customWidth="1"/>
    <col min="8199" max="8201" width="5.7109375" style="694" customWidth="1"/>
    <col min="8202" max="8202" width="0.42578125" style="694" customWidth="1"/>
    <col min="8203" max="8205" width="5.7109375" style="694" customWidth="1"/>
    <col min="8206" max="8207" width="11.42578125" style="694"/>
    <col min="8208" max="8208" width="4.7109375" style="694" customWidth="1"/>
    <col min="8209" max="8209" width="5" style="694" customWidth="1"/>
    <col min="8210" max="8210" width="2.28515625" style="694" customWidth="1"/>
    <col min="8211" max="8211" width="26" style="694" customWidth="1"/>
    <col min="8212" max="8212" width="8" style="694" customWidth="1"/>
    <col min="8213" max="8213" width="1" style="694" customWidth="1"/>
    <col min="8214" max="8214" width="6.7109375" style="694" customWidth="1"/>
    <col min="8215" max="8215" width="1" style="694" customWidth="1"/>
    <col min="8216" max="8216" width="6.7109375" style="694" customWidth="1"/>
    <col min="8217" max="8217" width="1" style="694" customWidth="1"/>
    <col min="8218" max="8218" width="6.7109375" style="694" customWidth="1"/>
    <col min="8219" max="8219" width="1" style="694" customWidth="1"/>
    <col min="8220" max="8220" width="6.7109375" style="694" customWidth="1"/>
    <col min="8221" max="8221" width="1" style="694" customWidth="1"/>
    <col min="8222" max="8222" width="6.7109375" style="694" customWidth="1"/>
    <col min="8223" max="8223" width="1" style="694" customWidth="1"/>
    <col min="8224" max="8225" width="6.7109375" style="694" customWidth="1"/>
    <col min="8226" max="8448" width="11.42578125" style="694"/>
    <col min="8449" max="8451" width="0" style="694" hidden="1" customWidth="1"/>
    <col min="8452" max="8452" width="6" style="694" customWidth="1"/>
    <col min="8453" max="8453" width="1.140625" style="694" customWidth="1"/>
    <col min="8454" max="8454" width="63.28515625" style="694" customWidth="1"/>
    <col min="8455" max="8457" width="5.7109375" style="694" customWidth="1"/>
    <col min="8458" max="8458" width="0.42578125" style="694" customWidth="1"/>
    <col min="8459" max="8461" width="5.7109375" style="694" customWidth="1"/>
    <col min="8462" max="8463" width="11.42578125" style="694"/>
    <col min="8464" max="8464" width="4.7109375" style="694" customWidth="1"/>
    <col min="8465" max="8465" width="5" style="694" customWidth="1"/>
    <col min="8466" max="8466" width="2.28515625" style="694" customWidth="1"/>
    <col min="8467" max="8467" width="26" style="694" customWidth="1"/>
    <col min="8468" max="8468" width="8" style="694" customWidth="1"/>
    <col min="8469" max="8469" width="1" style="694" customWidth="1"/>
    <col min="8470" max="8470" width="6.7109375" style="694" customWidth="1"/>
    <col min="8471" max="8471" width="1" style="694" customWidth="1"/>
    <col min="8472" max="8472" width="6.7109375" style="694" customWidth="1"/>
    <col min="8473" max="8473" width="1" style="694" customWidth="1"/>
    <col min="8474" max="8474" width="6.7109375" style="694" customWidth="1"/>
    <col min="8475" max="8475" width="1" style="694" customWidth="1"/>
    <col min="8476" max="8476" width="6.7109375" style="694" customWidth="1"/>
    <col min="8477" max="8477" width="1" style="694" customWidth="1"/>
    <col min="8478" max="8478" width="6.7109375" style="694" customWidth="1"/>
    <col min="8479" max="8479" width="1" style="694" customWidth="1"/>
    <col min="8480" max="8481" width="6.7109375" style="694" customWidth="1"/>
    <col min="8482" max="8704" width="11.42578125" style="694"/>
    <col min="8705" max="8707" width="0" style="694" hidden="1" customWidth="1"/>
    <col min="8708" max="8708" width="6" style="694" customWidth="1"/>
    <col min="8709" max="8709" width="1.140625" style="694" customWidth="1"/>
    <col min="8710" max="8710" width="63.28515625" style="694" customWidth="1"/>
    <col min="8711" max="8713" width="5.7109375" style="694" customWidth="1"/>
    <col min="8714" max="8714" width="0.42578125" style="694" customWidth="1"/>
    <col min="8715" max="8717" width="5.7109375" style="694" customWidth="1"/>
    <col min="8718" max="8719" width="11.42578125" style="694"/>
    <col min="8720" max="8720" width="4.7109375" style="694" customWidth="1"/>
    <col min="8721" max="8721" width="5" style="694" customWidth="1"/>
    <col min="8722" max="8722" width="2.28515625" style="694" customWidth="1"/>
    <col min="8723" max="8723" width="26" style="694" customWidth="1"/>
    <col min="8724" max="8724" width="8" style="694" customWidth="1"/>
    <col min="8725" max="8725" width="1" style="694" customWidth="1"/>
    <col min="8726" max="8726" width="6.7109375" style="694" customWidth="1"/>
    <col min="8727" max="8727" width="1" style="694" customWidth="1"/>
    <col min="8728" max="8728" width="6.7109375" style="694" customWidth="1"/>
    <col min="8729" max="8729" width="1" style="694" customWidth="1"/>
    <col min="8730" max="8730" width="6.7109375" style="694" customWidth="1"/>
    <col min="8731" max="8731" width="1" style="694" customWidth="1"/>
    <col min="8732" max="8732" width="6.7109375" style="694" customWidth="1"/>
    <col min="8733" max="8733" width="1" style="694" customWidth="1"/>
    <col min="8734" max="8734" width="6.7109375" style="694" customWidth="1"/>
    <col min="8735" max="8735" width="1" style="694" customWidth="1"/>
    <col min="8736" max="8737" width="6.7109375" style="694" customWidth="1"/>
    <col min="8738" max="8960" width="11.42578125" style="694"/>
    <col min="8961" max="8963" width="0" style="694" hidden="1" customWidth="1"/>
    <col min="8964" max="8964" width="6" style="694" customWidth="1"/>
    <col min="8965" max="8965" width="1.140625" style="694" customWidth="1"/>
    <col min="8966" max="8966" width="63.28515625" style="694" customWidth="1"/>
    <col min="8967" max="8969" width="5.7109375" style="694" customWidth="1"/>
    <col min="8970" max="8970" width="0.42578125" style="694" customWidth="1"/>
    <col min="8971" max="8973" width="5.7109375" style="694" customWidth="1"/>
    <col min="8974" max="8975" width="11.42578125" style="694"/>
    <col min="8976" max="8976" width="4.7109375" style="694" customWidth="1"/>
    <col min="8977" max="8977" width="5" style="694" customWidth="1"/>
    <col min="8978" max="8978" width="2.28515625" style="694" customWidth="1"/>
    <col min="8979" max="8979" width="26" style="694" customWidth="1"/>
    <col min="8980" max="8980" width="8" style="694" customWidth="1"/>
    <col min="8981" max="8981" width="1" style="694" customWidth="1"/>
    <col min="8982" max="8982" width="6.7109375" style="694" customWidth="1"/>
    <col min="8983" max="8983" width="1" style="694" customWidth="1"/>
    <col min="8984" max="8984" width="6.7109375" style="694" customWidth="1"/>
    <col min="8985" max="8985" width="1" style="694" customWidth="1"/>
    <col min="8986" max="8986" width="6.7109375" style="694" customWidth="1"/>
    <col min="8987" max="8987" width="1" style="694" customWidth="1"/>
    <col min="8988" max="8988" width="6.7109375" style="694" customWidth="1"/>
    <col min="8989" max="8989" width="1" style="694" customWidth="1"/>
    <col min="8990" max="8990" width="6.7109375" style="694" customWidth="1"/>
    <col min="8991" max="8991" width="1" style="694" customWidth="1"/>
    <col min="8992" max="8993" width="6.7109375" style="694" customWidth="1"/>
    <col min="8994" max="9216" width="11.42578125" style="694"/>
    <col min="9217" max="9219" width="0" style="694" hidden="1" customWidth="1"/>
    <col min="9220" max="9220" width="6" style="694" customWidth="1"/>
    <col min="9221" max="9221" width="1.140625" style="694" customWidth="1"/>
    <col min="9222" max="9222" width="63.28515625" style="694" customWidth="1"/>
    <col min="9223" max="9225" width="5.7109375" style="694" customWidth="1"/>
    <col min="9226" max="9226" width="0.42578125" style="694" customWidth="1"/>
    <col min="9227" max="9229" width="5.7109375" style="694" customWidth="1"/>
    <col min="9230" max="9231" width="11.42578125" style="694"/>
    <col min="9232" max="9232" width="4.7109375" style="694" customWidth="1"/>
    <col min="9233" max="9233" width="5" style="694" customWidth="1"/>
    <col min="9234" max="9234" width="2.28515625" style="694" customWidth="1"/>
    <col min="9235" max="9235" width="26" style="694" customWidth="1"/>
    <col min="9236" max="9236" width="8" style="694" customWidth="1"/>
    <col min="9237" max="9237" width="1" style="694" customWidth="1"/>
    <col min="9238" max="9238" width="6.7109375" style="694" customWidth="1"/>
    <col min="9239" max="9239" width="1" style="694" customWidth="1"/>
    <col min="9240" max="9240" width="6.7109375" style="694" customWidth="1"/>
    <col min="9241" max="9241" width="1" style="694" customWidth="1"/>
    <col min="9242" max="9242" width="6.7109375" style="694" customWidth="1"/>
    <col min="9243" max="9243" width="1" style="694" customWidth="1"/>
    <col min="9244" max="9244" width="6.7109375" style="694" customWidth="1"/>
    <col min="9245" max="9245" width="1" style="694" customWidth="1"/>
    <col min="9246" max="9246" width="6.7109375" style="694" customWidth="1"/>
    <col min="9247" max="9247" width="1" style="694" customWidth="1"/>
    <col min="9248" max="9249" width="6.7109375" style="694" customWidth="1"/>
    <col min="9250" max="9472" width="11.42578125" style="694"/>
    <col min="9473" max="9475" width="0" style="694" hidden="1" customWidth="1"/>
    <col min="9476" max="9476" width="6" style="694" customWidth="1"/>
    <col min="9477" max="9477" width="1.140625" style="694" customWidth="1"/>
    <col min="9478" max="9478" width="63.28515625" style="694" customWidth="1"/>
    <col min="9479" max="9481" width="5.7109375" style="694" customWidth="1"/>
    <col min="9482" max="9482" width="0.42578125" style="694" customWidth="1"/>
    <col min="9483" max="9485" width="5.7109375" style="694" customWidth="1"/>
    <col min="9486" max="9487" width="11.42578125" style="694"/>
    <col min="9488" max="9488" width="4.7109375" style="694" customWidth="1"/>
    <col min="9489" max="9489" width="5" style="694" customWidth="1"/>
    <col min="9490" max="9490" width="2.28515625" style="694" customWidth="1"/>
    <col min="9491" max="9491" width="26" style="694" customWidth="1"/>
    <col min="9492" max="9492" width="8" style="694" customWidth="1"/>
    <col min="9493" max="9493" width="1" style="694" customWidth="1"/>
    <col min="9494" max="9494" width="6.7109375" style="694" customWidth="1"/>
    <col min="9495" max="9495" width="1" style="694" customWidth="1"/>
    <col min="9496" max="9496" width="6.7109375" style="694" customWidth="1"/>
    <col min="9497" max="9497" width="1" style="694" customWidth="1"/>
    <col min="9498" max="9498" width="6.7109375" style="694" customWidth="1"/>
    <col min="9499" max="9499" width="1" style="694" customWidth="1"/>
    <col min="9500" max="9500" width="6.7109375" style="694" customWidth="1"/>
    <col min="9501" max="9501" width="1" style="694" customWidth="1"/>
    <col min="9502" max="9502" width="6.7109375" style="694" customWidth="1"/>
    <col min="9503" max="9503" width="1" style="694" customWidth="1"/>
    <col min="9504" max="9505" width="6.7109375" style="694" customWidth="1"/>
    <col min="9506" max="9728" width="11.42578125" style="694"/>
    <col min="9729" max="9731" width="0" style="694" hidden="1" customWidth="1"/>
    <col min="9732" max="9732" width="6" style="694" customWidth="1"/>
    <col min="9733" max="9733" width="1.140625" style="694" customWidth="1"/>
    <col min="9734" max="9734" width="63.28515625" style="694" customWidth="1"/>
    <col min="9735" max="9737" width="5.7109375" style="694" customWidth="1"/>
    <col min="9738" max="9738" width="0.42578125" style="694" customWidth="1"/>
    <col min="9739" max="9741" width="5.7109375" style="694" customWidth="1"/>
    <col min="9742" max="9743" width="11.42578125" style="694"/>
    <col min="9744" max="9744" width="4.7109375" style="694" customWidth="1"/>
    <col min="9745" max="9745" width="5" style="694" customWidth="1"/>
    <col min="9746" max="9746" width="2.28515625" style="694" customWidth="1"/>
    <col min="9747" max="9747" width="26" style="694" customWidth="1"/>
    <col min="9748" max="9748" width="8" style="694" customWidth="1"/>
    <col min="9749" max="9749" width="1" style="694" customWidth="1"/>
    <col min="9750" max="9750" width="6.7109375" style="694" customWidth="1"/>
    <col min="9751" max="9751" width="1" style="694" customWidth="1"/>
    <col min="9752" max="9752" width="6.7109375" style="694" customWidth="1"/>
    <col min="9753" max="9753" width="1" style="694" customWidth="1"/>
    <col min="9754" max="9754" width="6.7109375" style="694" customWidth="1"/>
    <col min="9755" max="9755" width="1" style="694" customWidth="1"/>
    <col min="9756" max="9756" width="6.7109375" style="694" customWidth="1"/>
    <col min="9757" max="9757" width="1" style="694" customWidth="1"/>
    <col min="9758" max="9758" width="6.7109375" style="694" customWidth="1"/>
    <col min="9759" max="9759" width="1" style="694" customWidth="1"/>
    <col min="9760" max="9761" width="6.7109375" style="694" customWidth="1"/>
    <col min="9762" max="9984" width="11.42578125" style="694"/>
    <col min="9985" max="9987" width="0" style="694" hidden="1" customWidth="1"/>
    <col min="9988" max="9988" width="6" style="694" customWidth="1"/>
    <col min="9989" max="9989" width="1.140625" style="694" customWidth="1"/>
    <col min="9990" max="9990" width="63.28515625" style="694" customWidth="1"/>
    <col min="9991" max="9993" width="5.7109375" style="694" customWidth="1"/>
    <col min="9994" max="9994" width="0.42578125" style="694" customWidth="1"/>
    <col min="9995" max="9997" width="5.7109375" style="694" customWidth="1"/>
    <col min="9998" max="9999" width="11.42578125" style="694"/>
    <col min="10000" max="10000" width="4.7109375" style="694" customWidth="1"/>
    <col min="10001" max="10001" width="5" style="694" customWidth="1"/>
    <col min="10002" max="10002" width="2.28515625" style="694" customWidth="1"/>
    <col min="10003" max="10003" width="26" style="694" customWidth="1"/>
    <col min="10004" max="10004" width="8" style="694" customWidth="1"/>
    <col min="10005" max="10005" width="1" style="694" customWidth="1"/>
    <col min="10006" max="10006" width="6.7109375" style="694" customWidth="1"/>
    <col min="10007" max="10007" width="1" style="694" customWidth="1"/>
    <col min="10008" max="10008" width="6.7109375" style="694" customWidth="1"/>
    <col min="10009" max="10009" width="1" style="694" customWidth="1"/>
    <col min="10010" max="10010" width="6.7109375" style="694" customWidth="1"/>
    <col min="10011" max="10011" width="1" style="694" customWidth="1"/>
    <col min="10012" max="10012" width="6.7109375" style="694" customWidth="1"/>
    <col min="10013" max="10013" width="1" style="694" customWidth="1"/>
    <col min="10014" max="10014" width="6.7109375" style="694" customWidth="1"/>
    <col min="10015" max="10015" width="1" style="694" customWidth="1"/>
    <col min="10016" max="10017" width="6.7109375" style="694" customWidth="1"/>
    <col min="10018" max="10240" width="11.42578125" style="694"/>
    <col min="10241" max="10243" width="0" style="694" hidden="1" customWidth="1"/>
    <col min="10244" max="10244" width="6" style="694" customWidth="1"/>
    <col min="10245" max="10245" width="1.140625" style="694" customWidth="1"/>
    <col min="10246" max="10246" width="63.28515625" style="694" customWidth="1"/>
    <col min="10247" max="10249" width="5.7109375" style="694" customWidth="1"/>
    <col min="10250" max="10250" width="0.42578125" style="694" customWidth="1"/>
    <col min="10251" max="10253" width="5.7109375" style="694" customWidth="1"/>
    <col min="10254" max="10255" width="11.42578125" style="694"/>
    <col min="10256" max="10256" width="4.7109375" style="694" customWidth="1"/>
    <col min="10257" max="10257" width="5" style="694" customWidth="1"/>
    <col min="10258" max="10258" width="2.28515625" style="694" customWidth="1"/>
    <col min="10259" max="10259" width="26" style="694" customWidth="1"/>
    <col min="10260" max="10260" width="8" style="694" customWidth="1"/>
    <col min="10261" max="10261" width="1" style="694" customWidth="1"/>
    <col min="10262" max="10262" width="6.7109375" style="694" customWidth="1"/>
    <col min="10263" max="10263" width="1" style="694" customWidth="1"/>
    <col min="10264" max="10264" width="6.7109375" style="694" customWidth="1"/>
    <col min="10265" max="10265" width="1" style="694" customWidth="1"/>
    <col min="10266" max="10266" width="6.7109375" style="694" customWidth="1"/>
    <col min="10267" max="10267" width="1" style="694" customWidth="1"/>
    <col min="10268" max="10268" width="6.7109375" style="694" customWidth="1"/>
    <col min="10269" max="10269" width="1" style="694" customWidth="1"/>
    <col min="10270" max="10270" width="6.7109375" style="694" customWidth="1"/>
    <col min="10271" max="10271" width="1" style="694" customWidth="1"/>
    <col min="10272" max="10273" width="6.7109375" style="694" customWidth="1"/>
    <col min="10274" max="10496" width="11.42578125" style="694"/>
    <col min="10497" max="10499" width="0" style="694" hidden="1" customWidth="1"/>
    <col min="10500" max="10500" width="6" style="694" customWidth="1"/>
    <col min="10501" max="10501" width="1.140625" style="694" customWidth="1"/>
    <col min="10502" max="10502" width="63.28515625" style="694" customWidth="1"/>
    <col min="10503" max="10505" width="5.7109375" style="694" customWidth="1"/>
    <col min="10506" max="10506" width="0.42578125" style="694" customWidth="1"/>
    <col min="10507" max="10509" width="5.7109375" style="694" customWidth="1"/>
    <col min="10510" max="10511" width="11.42578125" style="694"/>
    <col min="10512" max="10512" width="4.7109375" style="694" customWidth="1"/>
    <col min="10513" max="10513" width="5" style="694" customWidth="1"/>
    <col min="10514" max="10514" width="2.28515625" style="694" customWidth="1"/>
    <col min="10515" max="10515" width="26" style="694" customWidth="1"/>
    <col min="10516" max="10516" width="8" style="694" customWidth="1"/>
    <col min="10517" max="10517" width="1" style="694" customWidth="1"/>
    <col min="10518" max="10518" width="6.7109375" style="694" customWidth="1"/>
    <col min="10519" max="10519" width="1" style="694" customWidth="1"/>
    <col min="10520" max="10520" width="6.7109375" style="694" customWidth="1"/>
    <col min="10521" max="10521" width="1" style="694" customWidth="1"/>
    <col min="10522" max="10522" width="6.7109375" style="694" customWidth="1"/>
    <col min="10523" max="10523" width="1" style="694" customWidth="1"/>
    <col min="10524" max="10524" width="6.7109375" style="694" customWidth="1"/>
    <col min="10525" max="10525" width="1" style="694" customWidth="1"/>
    <col min="10526" max="10526" width="6.7109375" style="694" customWidth="1"/>
    <col min="10527" max="10527" width="1" style="694" customWidth="1"/>
    <col min="10528" max="10529" width="6.7109375" style="694" customWidth="1"/>
    <col min="10530" max="10752" width="11.42578125" style="694"/>
    <col min="10753" max="10755" width="0" style="694" hidden="1" customWidth="1"/>
    <col min="10756" max="10756" width="6" style="694" customWidth="1"/>
    <col min="10757" max="10757" width="1.140625" style="694" customWidth="1"/>
    <col min="10758" max="10758" width="63.28515625" style="694" customWidth="1"/>
    <col min="10759" max="10761" width="5.7109375" style="694" customWidth="1"/>
    <col min="10762" max="10762" width="0.42578125" style="694" customWidth="1"/>
    <col min="10763" max="10765" width="5.7109375" style="694" customWidth="1"/>
    <col min="10766" max="10767" width="11.42578125" style="694"/>
    <col min="10768" max="10768" width="4.7109375" style="694" customWidth="1"/>
    <col min="10769" max="10769" width="5" style="694" customWidth="1"/>
    <col min="10770" max="10770" width="2.28515625" style="694" customWidth="1"/>
    <col min="10771" max="10771" width="26" style="694" customWidth="1"/>
    <col min="10772" max="10772" width="8" style="694" customWidth="1"/>
    <col min="10773" max="10773" width="1" style="694" customWidth="1"/>
    <col min="10774" max="10774" width="6.7109375" style="694" customWidth="1"/>
    <col min="10775" max="10775" width="1" style="694" customWidth="1"/>
    <col min="10776" max="10776" width="6.7109375" style="694" customWidth="1"/>
    <col min="10777" max="10777" width="1" style="694" customWidth="1"/>
    <col min="10778" max="10778" width="6.7109375" style="694" customWidth="1"/>
    <col min="10779" max="10779" width="1" style="694" customWidth="1"/>
    <col min="10780" max="10780" width="6.7109375" style="694" customWidth="1"/>
    <col min="10781" max="10781" width="1" style="694" customWidth="1"/>
    <col min="10782" max="10782" width="6.7109375" style="694" customWidth="1"/>
    <col min="10783" max="10783" width="1" style="694" customWidth="1"/>
    <col min="10784" max="10785" width="6.7109375" style="694" customWidth="1"/>
    <col min="10786" max="11008" width="11.42578125" style="694"/>
    <col min="11009" max="11011" width="0" style="694" hidden="1" customWidth="1"/>
    <col min="11012" max="11012" width="6" style="694" customWidth="1"/>
    <col min="11013" max="11013" width="1.140625" style="694" customWidth="1"/>
    <col min="11014" max="11014" width="63.28515625" style="694" customWidth="1"/>
    <col min="11015" max="11017" width="5.7109375" style="694" customWidth="1"/>
    <col min="11018" max="11018" width="0.42578125" style="694" customWidth="1"/>
    <col min="11019" max="11021" width="5.7109375" style="694" customWidth="1"/>
    <col min="11022" max="11023" width="11.42578125" style="694"/>
    <col min="11024" max="11024" width="4.7109375" style="694" customWidth="1"/>
    <col min="11025" max="11025" width="5" style="694" customWidth="1"/>
    <col min="11026" max="11026" width="2.28515625" style="694" customWidth="1"/>
    <col min="11027" max="11027" width="26" style="694" customWidth="1"/>
    <col min="11028" max="11028" width="8" style="694" customWidth="1"/>
    <col min="11029" max="11029" width="1" style="694" customWidth="1"/>
    <col min="11030" max="11030" width="6.7109375" style="694" customWidth="1"/>
    <col min="11031" max="11031" width="1" style="694" customWidth="1"/>
    <col min="11032" max="11032" width="6.7109375" style="694" customWidth="1"/>
    <col min="11033" max="11033" width="1" style="694" customWidth="1"/>
    <col min="11034" max="11034" width="6.7109375" style="694" customWidth="1"/>
    <col min="11035" max="11035" width="1" style="694" customWidth="1"/>
    <col min="11036" max="11036" width="6.7109375" style="694" customWidth="1"/>
    <col min="11037" max="11037" width="1" style="694" customWidth="1"/>
    <col min="11038" max="11038" width="6.7109375" style="694" customWidth="1"/>
    <col min="11039" max="11039" width="1" style="694" customWidth="1"/>
    <col min="11040" max="11041" width="6.7109375" style="694" customWidth="1"/>
    <col min="11042" max="11264" width="11.42578125" style="694"/>
    <col min="11265" max="11267" width="0" style="694" hidden="1" customWidth="1"/>
    <col min="11268" max="11268" width="6" style="694" customWidth="1"/>
    <col min="11269" max="11269" width="1.140625" style="694" customWidth="1"/>
    <col min="11270" max="11270" width="63.28515625" style="694" customWidth="1"/>
    <col min="11271" max="11273" width="5.7109375" style="694" customWidth="1"/>
    <col min="11274" max="11274" width="0.42578125" style="694" customWidth="1"/>
    <col min="11275" max="11277" width="5.7109375" style="694" customWidth="1"/>
    <col min="11278" max="11279" width="11.42578125" style="694"/>
    <col min="11280" max="11280" width="4.7109375" style="694" customWidth="1"/>
    <col min="11281" max="11281" width="5" style="694" customWidth="1"/>
    <col min="11282" max="11282" width="2.28515625" style="694" customWidth="1"/>
    <col min="11283" max="11283" width="26" style="694" customWidth="1"/>
    <col min="11284" max="11284" width="8" style="694" customWidth="1"/>
    <col min="11285" max="11285" width="1" style="694" customWidth="1"/>
    <col min="11286" max="11286" width="6.7109375" style="694" customWidth="1"/>
    <col min="11287" max="11287" width="1" style="694" customWidth="1"/>
    <col min="11288" max="11288" width="6.7109375" style="694" customWidth="1"/>
    <col min="11289" max="11289" width="1" style="694" customWidth="1"/>
    <col min="11290" max="11290" width="6.7109375" style="694" customWidth="1"/>
    <col min="11291" max="11291" width="1" style="694" customWidth="1"/>
    <col min="11292" max="11292" width="6.7109375" style="694" customWidth="1"/>
    <col min="11293" max="11293" width="1" style="694" customWidth="1"/>
    <col min="11294" max="11294" width="6.7109375" style="694" customWidth="1"/>
    <col min="11295" max="11295" width="1" style="694" customWidth="1"/>
    <col min="11296" max="11297" width="6.7109375" style="694" customWidth="1"/>
    <col min="11298" max="11520" width="11.42578125" style="694"/>
    <col min="11521" max="11523" width="0" style="694" hidden="1" customWidth="1"/>
    <col min="11524" max="11524" width="6" style="694" customWidth="1"/>
    <col min="11525" max="11525" width="1.140625" style="694" customWidth="1"/>
    <col min="11526" max="11526" width="63.28515625" style="694" customWidth="1"/>
    <col min="11527" max="11529" width="5.7109375" style="694" customWidth="1"/>
    <col min="11530" max="11530" width="0.42578125" style="694" customWidth="1"/>
    <col min="11531" max="11533" width="5.7109375" style="694" customWidth="1"/>
    <col min="11534" max="11535" width="11.42578125" style="694"/>
    <col min="11536" max="11536" width="4.7109375" style="694" customWidth="1"/>
    <col min="11537" max="11537" width="5" style="694" customWidth="1"/>
    <col min="11538" max="11538" width="2.28515625" style="694" customWidth="1"/>
    <col min="11539" max="11539" width="26" style="694" customWidth="1"/>
    <col min="11540" max="11540" width="8" style="694" customWidth="1"/>
    <col min="11541" max="11541" width="1" style="694" customWidth="1"/>
    <col min="11542" max="11542" width="6.7109375" style="694" customWidth="1"/>
    <col min="11543" max="11543" width="1" style="694" customWidth="1"/>
    <col min="11544" max="11544" width="6.7109375" style="694" customWidth="1"/>
    <col min="11545" max="11545" width="1" style="694" customWidth="1"/>
    <col min="11546" max="11546" width="6.7109375" style="694" customWidth="1"/>
    <col min="11547" max="11547" width="1" style="694" customWidth="1"/>
    <col min="11548" max="11548" width="6.7109375" style="694" customWidth="1"/>
    <col min="11549" max="11549" width="1" style="694" customWidth="1"/>
    <col min="11550" max="11550" width="6.7109375" style="694" customWidth="1"/>
    <col min="11551" max="11551" width="1" style="694" customWidth="1"/>
    <col min="11552" max="11553" width="6.7109375" style="694" customWidth="1"/>
    <col min="11554" max="11776" width="11.42578125" style="694"/>
    <col min="11777" max="11779" width="0" style="694" hidden="1" customWidth="1"/>
    <col min="11780" max="11780" width="6" style="694" customWidth="1"/>
    <col min="11781" max="11781" width="1.140625" style="694" customWidth="1"/>
    <col min="11782" max="11782" width="63.28515625" style="694" customWidth="1"/>
    <col min="11783" max="11785" width="5.7109375" style="694" customWidth="1"/>
    <col min="11786" max="11786" width="0.42578125" style="694" customWidth="1"/>
    <col min="11787" max="11789" width="5.7109375" style="694" customWidth="1"/>
    <col min="11790" max="11791" width="11.42578125" style="694"/>
    <col min="11792" max="11792" width="4.7109375" style="694" customWidth="1"/>
    <col min="11793" max="11793" width="5" style="694" customWidth="1"/>
    <col min="11794" max="11794" width="2.28515625" style="694" customWidth="1"/>
    <col min="11795" max="11795" width="26" style="694" customWidth="1"/>
    <col min="11796" max="11796" width="8" style="694" customWidth="1"/>
    <col min="11797" max="11797" width="1" style="694" customWidth="1"/>
    <col min="11798" max="11798" width="6.7109375" style="694" customWidth="1"/>
    <col min="11799" max="11799" width="1" style="694" customWidth="1"/>
    <col min="11800" max="11800" width="6.7109375" style="694" customWidth="1"/>
    <col min="11801" max="11801" width="1" style="694" customWidth="1"/>
    <col min="11802" max="11802" width="6.7109375" style="694" customWidth="1"/>
    <col min="11803" max="11803" width="1" style="694" customWidth="1"/>
    <col min="11804" max="11804" width="6.7109375" style="694" customWidth="1"/>
    <col min="11805" max="11805" width="1" style="694" customWidth="1"/>
    <col min="11806" max="11806" width="6.7109375" style="694" customWidth="1"/>
    <col min="11807" max="11807" width="1" style="694" customWidth="1"/>
    <col min="11808" max="11809" width="6.7109375" style="694" customWidth="1"/>
    <col min="11810" max="12032" width="11.42578125" style="694"/>
    <col min="12033" max="12035" width="0" style="694" hidden="1" customWidth="1"/>
    <col min="12036" max="12036" width="6" style="694" customWidth="1"/>
    <col min="12037" max="12037" width="1.140625" style="694" customWidth="1"/>
    <col min="12038" max="12038" width="63.28515625" style="694" customWidth="1"/>
    <col min="12039" max="12041" width="5.7109375" style="694" customWidth="1"/>
    <col min="12042" max="12042" width="0.42578125" style="694" customWidth="1"/>
    <col min="12043" max="12045" width="5.7109375" style="694" customWidth="1"/>
    <col min="12046" max="12047" width="11.42578125" style="694"/>
    <col min="12048" max="12048" width="4.7109375" style="694" customWidth="1"/>
    <col min="12049" max="12049" width="5" style="694" customWidth="1"/>
    <col min="12050" max="12050" width="2.28515625" style="694" customWidth="1"/>
    <col min="12051" max="12051" width="26" style="694" customWidth="1"/>
    <col min="12052" max="12052" width="8" style="694" customWidth="1"/>
    <col min="12053" max="12053" width="1" style="694" customWidth="1"/>
    <col min="12054" max="12054" width="6.7109375" style="694" customWidth="1"/>
    <col min="12055" max="12055" width="1" style="694" customWidth="1"/>
    <col min="12056" max="12056" width="6.7109375" style="694" customWidth="1"/>
    <col min="12057" max="12057" width="1" style="694" customWidth="1"/>
    <col min="12058" max="12058" width="6.7109375" style="694" customWidth="1"/>
    <col min="12059" max="12059" width="1" style="694" customWidth="1"/>
    <col min="12060" max="12060" width="6.7109375" style="694" customWidth="1"/>
    <col min="12061" max="12061" width="1" style="694" customWidth="1"/>
    <col min="12062" max="12062" width="6.7109375" style="694" customWidth="1"/>
    <col min="12063" max="12063" width="1" style="694" customWidth="1"/>
    <col min="12064" max="12065" width="6.7109375" style="694" customWidth="1"/>
    <col min="12066" max="12288" width="11.42578125" style="694"/>
    <col min="12289" max="12291" width="0" style="694" hidden="1" customWidth="1"/>
    <col min="12292" max="12292" width="6" style="694" customWidth="1"/>
    <col min="12293" max="12293" width="1.140625" style="694" customWidth="1"/>
    <col min="12294" max="12294" width="63.28515625" style="694" customWidth="1"/>
    <col min="12295" max="12297" width="5.7109375" style="694" customWidth="1"/>
    <col min="12298" max="12298" width="0.42578125" style="694" customWidth="1"/>
    <col min="12299" max="12301" width="5.7109375" style="694" customWidth="1"/>
    <col min="12302" max="12303" width="11.42578125" style="694"/>
    <col min="12304" max="12304" width="4.7109375" style="694" customWidth="1"/>
    <col min="12305" max="12305" width="5" style="694" customWidth="1"/>
    <col min="12306" max="12306" width="2.28515625" style="694" customWidth="1"/>
    <col min="12307" max="12307" width="26" style="694" customWidth="1"/>
    <col min="12308" max="12308" width="8" style="694" customWidth="1"/>
    <col min="12309" max="12309" width="1" style="694" customWidth="1"/>
    <col min="12310" max="12310" width="6.7109375" style="694" customWidth="1"/>
    <col min="12311" max="12311" width="1" style="694" customWidth="1"/>
    <col min="12312" max="12312" width="6.7109375" style="694" customWidth="1"/>
    <col min="12313" max="12313" width="1" style="694" customWidth="1"/>
    <col min="12314" max="12314" width="6.7109375" style="694" customWidth="1"/>
    <col min="12315" max="12315" width="1" style="694" customWidth="1"/>
    <col min="12316" max="12316" width="6.7109375" style="694" customWidth="1"/>
    <col min="12317" max="12317" width="1" style="694" customWidth="1"/>
    <col min="12318" max="12318" width="6.7109375" style="694" customWidth="1"/>
    <col min="12319" max="12319" width="1" style="694" customWidth="1"/>
    <col min="12320" max="12321" width="6.7109375" style="694" customWidth="1"/>
    <col min="12322" max="12544" width="11.42578125" style="694"/>
    <col min="12545" max="12547" width="0" style="694" hidden="1" customWidth="1"/>
    <col min="12548" max="12548" width="6" style="694" customWidth="1"/>
    <col min="12549" max="12549" width="1.140625" style="694" customWidth="1"/>
    <col min="12550" max="12550" width="63.28515625" style="694" customWidth="1"/>
    <col min="12551" max="12553" width="5.7109375" style="694" customWidth="1"/>
    <col min="12554" max="12554" width="0.42578125" style="694" customWidth="1"/>
    <col min="12555" max="12557" width="5.7109375" style="694" customWidth="1"/>
    <col min="12558" max="12559" width="11.42578125" style="694"/>
    <col min="12560" max="12560" width="4.7109375" style="694" customWidth="1"/>
    <col min="12561" max="12561" width="5" style="694" customWidth="1"/>
    <col min="12562" max="12562" width="2.28515625" style="694" customWidth="1"/>
    <col min="12563" max="12563" width="26" style="694" customWidth="1"/>
    <col min="12564" max="12564" width="8" style="694" customWidth="1"/>
    <col min="12565" max="12565" width="1" style="694" customWidth="1"/>
    <col min="12566" max="12566" width="6.7109375" style="694" customWidth="1"/>
    <col min="12567" max="12567" width="1" style="694" customWidth="1"/>
    <col min="12568" max="12568" width="6.7109375" style="694" customWidth="1"/>
    <col min="12569" max="12569" width="1" style="694" customWidth="1"/>
    <col min="12570" max="12570" width="6.7109375" style="694" customWidth="1"/>
    <col min="12571" max="12571" width="1" style="694" customWidth="1"/>
    <col min="12572" max="12572" width="6.7109375" style="694" customWidth="1"/>
    <col min="12573" max="12573" width="1" style="694" customWidth="1"/>
    <col min="12574" max="12574" width="6.7109375" style="694" customWidth="1"/>
    <col min="12575" max="12575" width="1" style="694" customWidth="1"/>
    <col min="12576" max="12577" width="6.7109375" style="694" customWidth="1"/>
    <col min="12578" max="12800" width="11.42578125" style="694"/>
    <col min="12801" max="12803" width="0" style="694" hidden="1" customWidth="1"/>
    <col min="12804" max="12804" width="6" style="694" customWidth="1"/>
    <col min="12805" max="12805" width="1.140625" style="694" customWidth="1"/>
    <col min="12806" max="12806" width="63.28515625" style="694" customWidth="1"/>
    <col min="12807" max="12809" width="5.7109375" style="694" customWidth="1"/>
    <col min="12810" max="12810" width="0.42578125" style="694" customWidth="1"/>
    <col min="12811" max="12813" width="5.7109375" style="694" customWidth="1"/>
    <col min="12814" max="12815" width="11.42578125" style="694"/>
    <col min="12816" max="12816" width="4.7109375" style="694" customWidth="1"/>
    <col min="12817" max="12817" width="5" style="694" customWidth="1"/>
    <col min="12818" max="12818" width="2.28515625" style="694" customWidth="1"/>
    <col min="12819" max="12819" width="26" style="694" customWidth="1"/>
    <col min="12820" max="12820" width="8" style="694" customWidth="1"/>
    <col min="12821" max="12821" width="1" style="694" customWidth="1"/>
    <col min="12822" max="12822" width="6.7109375" style="694" customWidth="1"/>
    <col min="12823" max="12823" width="1" style="694" customWidth="1"/>
    <col min="12824" max="12824" width="6.7109375" style="694" customWidth="1"/>
    <col min="12825" max="12825" width="1" style="694" customWidth="1"/>
    <col min="12826" max="12826" width="6.7109375" style="694" customWidth="1"/>
    <col min="12827" max="12827" width="1" style="694" customWidth="1"/>
    <col min="12828" max="12828" width="6.7109375" style="694" customWidth="1"/>
    <col min="12829" max="12829" width="1" style="694" customWidth="1"/>
    <col min="12830" max="12830" width="6.7109375" style="694" customWidth="1"/>
    <col min="12831" max="12831" width="1" style="694" customWidth="1"/>
    <col min="12832" max="12833" width="6.7109375" style="694" customWidth="1"/>
    <col min="12834" max="13056" width="11.42578125" style="694"/>
    <col min="13057" max="13059" width="0" style="694" hidden="1" customWidth="1"/>
    <col min="13060" max="13060" width="6" style="694" customWidth="1"/>
    <col min="13061" max="13061" width="1.140625" style="694" customWidth="1"/>
    <col min="13062" max="13062" width="63.28515625" style="694" customWidth="1"/>
    <col min="13063" max="13065" width="5.7109375" style="694" customWidth="1"/>
    <col min="13066" max="13066" width="0.42578125" style="694" customWidth="1"/>
    <col min="13067" max="13069" width="5.7109375" style="694" customWidth="1"/>
    <col min="13070" max="13071" width="11.42578125" style="694"/>
    <col min="13072" max="13072" width="4.7109375" style="694" customWidth="1"/>
    <col min="13073" max="13073" width="5" style="694" customWidth="1"/>
    <col min="13074" max="13074" width="2.28515625" style="694" customWidth="1"/>
    <col min="13075" max="13075" width="26" style="694" customWidth="1"/>
    <col min="13076" max="13076" width="8" style="694" customWidth="1"/>
    <col min="13077" max="13077" width="1" style="694" customWidth="1"/>
    <col min="13078" max="13078" width="6.7109375" style="694" customWidth="1"/>
    <col min="13079" max="13079" width="1" style="694" customWidth="1"/>
    <col min="13080" max="13080" width="6.7109375" style="694" customWidth="1"/>
    <col min="13081" max="13081" width="1" style="694" customWidth="1"/>
    <col min="13082" max="13082" width="6.7109375" style="694" customWidth="1"/>
    <col min="13083" max="13083" width="1" style="694" customWidth="1"/>
    <col min="13084" max="13084" width="6.7109375" style="694" customWidth="1"/>
    <col min="13085" max="13085" width="1" style="694" customWidth="1"/>
    <col min="13086" max="13086" width="6.7109375" style="694" customWidth="1"/>
    <col min="13087" max="13087" width="1" style="694" customWidth="1"/>
    <col min="13088" max="13089" width="6.7109375" style="694" customWidth="1"/>
    <col min="13090" max="13312" width="11.42578125" style="694"/>
    <col min="13313" max="13315" width="0" style="694" hidden="1" customWidth="1"/>
    <col min="13316" max="13316" width="6" style="694" customWidth="1"/>
    <col min="13317" max="13317" width="1.140625" style="694" customWidth="1"/>
    <col min="13318" max="13318" width="63.28515625" style="694" customWidth="1"/>
    <col min="13319" max="13321" width="5.7109375" style="694" customWidth="1"/>
    <col min="13322" max="13322" width="0.42578125" style="694" customWidth="1"/>
    <col min="13323" max="13325" width="5.7109375" style="694" customWidth="1"/>
    <col min="13326" max="13327" width="11.42578125" style="694"/>
    <col min="13328" max="13328" width="4.7109375" style="694" customWidth="1"/>
    <col min="13329" max="13329" width="5" style="694" customWidth="1"/>
    <col min="13330" max="13330" width="2.28515625" style="694" customWidth="1"/>
    <col min="13331" max="13331" width="26" style="694" customWidth="1"/>
    <col min="13332" max="13332" width="8" style="694" customWidth="1"/>
    <col min="13333" max="13333" width="1" style="694" customWidth="1"/>
    <col min="13334" max="13334" width="6.7109375" style="694" customWidth="1"/>
    <col min="13335" max="13335" width="1" style="694" customWidth="1"/>
    <col min="13336" max="13336" width="6.7109375" style="694" customWidth="1"/>
    <col min="13337" max="13337" width="1" style="694" customWidth="1"/>
    <col min="13338" max="13338" width="6.7109375" style="694" customWidth="1"/>
    <col min="13339" max="13339" width="1" style="694" customWidth="1"/>
    <col min="13340" max="13340" width="6.7109375" style="694" customWidth="1"/>
    <col min="13341" max="13341" width="1" style="694" customWidth="1"/>
    <col min="13342" max="13342" width="6.7109375" style="694" customWidth="1"/>
    <col min="13343" max="13343" width="1" style="694" customWidth="1"/>
    <col min="13344" max="13345" width="6.7109375" style="694" customWidth="1"/>
    <col min="13346" max="13568" width="11.42578125" style="694"/>
    <col min="13569" max="13571" width="0" style="694" hidden="1" customWidth="1"/>
    <col min="13572" max="13572" width="6" style="694" customWidth="1"/>
    <col min="13573" max="13573" width="1.140625" style="694" customWidth="1"/>
    <col min="13574" max="13574" width="63.28515625" style="694" customWidth="1"/>
    <col min="13575" max="13577" width="5.7109375" style="694" customWidth="1"/>
    <col min="13578" max="13578" width="0.42578125" style="694" customWidth="1"/>
    <col min="13579" max="13581" width="5.7109375" style="694" customWidth="1"/>
    <col min="13582" max="13583" width="11.42578125" style="694"/>
    <col min="13584" max="13584" width="4.7109375" style="694" customWidth="1"/>
    <col min="13585" max="13585" width="5" style="694" customWidth="1"/>
    <col min="13586" max="13586" width="2.28515625" style="694" customWidth="1"/>
    <col min="13587" max="13587" width="26" style="694" customWidth="1"/>
    <col min="13588" max="13588" width="8" style="694" customWidth="1"/>
    <col min="13589" max="13589" width="1" style="694" customWidth="1"/>
    <col min="13590" max="13590" width="6.7109375" style="694" customWidth="1"/>
    <col min="13591" max="13591" width="1" style="694" customWidth="1"/>
    <col min="13592" max="13592" width="6.7109375" style="694" customWidth="1"/>
    <col min="13593" max="13593" width="1" style="694" customWidth="1"/>
    <col min="13594" max="13594" width="6.7109375" style="694" customWidth="1"/>
    <col min="13595" max="13595" width="1" style="694" customWidth="1"/>
    <col min="13596" max="13596" width="6.7109375" style="694" customWidth="1"/>
    <col min="13597" max="13597" width="1" style="694" customWidth="1"/>
    <col min="13598" max="13598" width="6.7109375" style="694" customWidth="1"/>
    <col min="13599" max="13599" width="1" style="694" customWidth="1"/>
    <col min="13600" max="13601" width="6.7109375" style="694" customWidth="1"/>
    <col min="13602" max="13824" width="11.42578125" style="694"/>
    <col min="13825" max="13827" width="0" style="694" hidden="1" customWidth="1"/>
    <col min="13828" max="13828" width="6" style="694" customWidth="1"/>
    <col min="13829" max="13829" width="1.140625" style="694" customWidth="1"/>
    <col min="13830" max="13830" width="63.28515625" style="694" customWidth="1"/>
    <col min="13831" max="13833" width="5.7109375" style="694" customWidth="1"/>
    <col min="13834" max="13834" width="0.42578125" style="694" customWidth="1"/>
    <col min="13835" max="13837" width="5.7109375" style="694" customWidth="1"/>
    <col min="13838" max="13839" width="11.42578125" style="694"/>
    <col min="13840" max="13840" width="4.7109375" style="694" customWidth="1"/>
    <col min="13841" max="13841" width="5" style="694" customWidth="1"/>
    <col min="13842" max="13842" width="2.28515625" style="694" customWidth="1"/>
    <col min="13843" max="13843" width="26" style="694" customWidth="1"/>
    <col min="13844" max="13844" width="8" style="694" customWidth="1"/>
    <col min="13845" max="13845" width="1" style="694" customWidth="1"/>
    <col min="13846" max="13846" width="6.7109375" style="694" customWidth="1"/>
    <col min="13847" max="13847" width="1" style="694" customWidth="1"/>
    <col min="13848" max="13848" width="6.7109375" style="694" customWidth="1"/>
    <col min="13849" max="13849" width="1" style="694" customWidth="1"/>
    <col min="13850" max="13850" width="6.7109375" style="694" customWidth="1"/>
    <col min="13851" max="13851" width="1" style="694" customWidth="1"/>
    <col min="13852" max="13852" width="6.7109375" style="694" customWidth="1"/>
    <col min="13853" max="13853" width="1" style="694" customWidth="1"/>
    <col min="13854" max="13854" width="6.7109375" style="694" customWidth="1"/>
    <col min="13855" max="13855" width="1" style="694" customWidth="1"/>
    <col min="13856" max="13857" width="6.7109375" style="694" customWidth="1"/>
    <col min="13858" max="14080" width="11.42578125" style="694"/>
    <col min="14081" max="14083" width="0" style="694" hidden="1" customWidth="1"/>
    <col min="14084" max="14084" width="6" style="694" customWidth="1"/>
    <col min="14085" max="14085" width="1.140625" style="694" customWidth="1"/>
    <col min="14086" max="14086" width="63.28515625" style="694" customWidth="1"/>
    <col min="14087" max="14089" width="5.7109375" style="694" customWidth="1"/>
    <col min="14090" max="14090" width="0.42578125" style="694" customWidth="1"/>
    <col min="14091" max="14093" width="5.7109375" style="694" customWidth="1"/>
    <col min="14094" max="14095" width="11.42578125" style="694"/>
    <col min="14096" max="14096" width="4.7109375" style="694" customWidth="1"/>
    <col min="14097" max="14097" width="5" style="694" customWidth="1"/>
    <col min="14098" max="14098" width="2.28515625" style="694" customWidth="1"/>
    <col min="14099" max="14099" width="26" style="694" customWidth="1"/>
    <col min="14100" max="14100" width="8" style="694" customWidth="1"/>
    <col min="14101" max="14101" width="1" style="694" customWidth="1"/>
    <col min="14102" max="14102" width="6.7109375" style="694" customWidth="1"/>
    <col min="14103" max="14103" width="1" style="694" customWidth="1"/>
    <col min="14104" max="14104" width="6.7109375" style="694" customWidth="1"/>
    <col min="14105" max="14105" width="1" style="694" customWidth="1"/>
    <col min="14106" max="14106" width="6.7109375" style="694" customWidth="1"/>
    <col min="14107" max="14107" width="1" style="694" customWidth="1"/>
    <col min="14108" max="14108" width="6.7109375" style="694" customWidth="1"/>
    <col min="14109" max="14109" width="1" style="694" customWidth="1"/>
    <col min="14110" max="14110" width="6.7109375" style="694" customWidth="1"/>
    <col min="14111" max="14111" width="1" style="694" customWidth="1"/>
    <col min="14112" max="14113" width="6.7109375" style="694" customWidth="1"/>
    <col min="14114" max="14336" width="11.42578125" style="694"/>
    <col min="14337" max="14339" width="0" style="694" hidden="1" customWidth="1"/>
    <col min="14340" max="14340" width="6" style="694" customWidth="1"/>
    <col min="14341" max="14341" width="1.140625" style="694" customWidth="1"/>
    <col min="14342" max="14342" width="63.28515625" style="694" customWidth="1"/>
    <col min="14343" max="14345" width="5.7109375" style="694" customWidth="1"/>
    <col min="14346" max="14346" width="0.42578125" style="694" customWidth="1"/>
    <col min="14347" max="14349" width="5.7109375" style="694" customWidth="1"/>
    <col min="14350" max="14351" width="11.42578125" style="694"/>
    <col min="14352" max="14352" width="4.7109375" style="694" customWidth="1"/>
    <col min="14353" max="14353" width="5" style="694" customWidth="1"/>
    <col min="14354" max="14354" width="2.28515625" style="694" customWidth="1"/>
    <col min="14355" max="14355" width="26" style="694" customWidth="1"/>
    <col min="14356" max="14356" width="8" style="694" customWidth="1"/>
    <col min="14357" max="14357" width="1" style="694" customWidth="1"/>
    <col min="14358" max="14358" width="6.7109375" style="694" customWidth="1"/>
    <col min="14359" max="14359" width="1" style="694" customWidth="1"/>
    <col min="14360" max="14360" width="6.7109375" style="694" customWidth="1"/>
    <col min="14361" max="14361" width="1" style="694" customWidth="1"/>
    <col min="14362" max="14362" width="6.7109375" style="694" customWidth="1"/>
    <col min="14363" max="14363" width="1" style="694" customWidth="1"/>
    <col min="14364" max="14364" width="6.7109375" style="694" customWidth="1"/>
    <col min="14365" max="14365" width="1" style="694" customWidth="1"/>
    <col min="14366" max="14366" width="6.7109375" style="694" customWidth="1"/>
    <col min="14367" max="14367" width="1" style="694" customWidth="1"/>
    <col min="14368" max="14369" width="6.7109375" style="694" customWidth="1"/>
    <col min="14370" max="14592" width="11.42578125" style="694"/>
    <col min="14593" max="14595" width="0" style="694" hidden="1" customWidth="1"/>
    <col min="14596" max="14596" width="6" style="694" customWidth="1"/>
    <col min="14597" max="14597" width="1.140625" style="694" customWidth="1"/>
    <col min="14598" max="14598" width="63.28515625" style="694" customWidth="1"/>
    <col min="14599" max="14601" width="5.7109375" style="694" customWidth="1"/>
    <col min="14602" max="14602" width="0.42578125" style="694" customWidth="1"/>
    <col min="14603" max="14605" width="5.7109375" style="694" customWidth="1"/>
    <col min="14606" max="14607" width="11.42578125" style="694"/>
    <col min="14608" max="14608" width="4.7109375" style="694" customWidth="1"/>
    <col min="14609" max="14609" width="5" style="694" customWidth="1"/>
    <col min="14610" max="14610" width="2.28515625" style="694" customWidth="1"/>
    <col min="14611" max="14611" width="26" style="694" customWidth="1"/>
    <col min="14612" max="14612" width="8" style="694" customWidth="1"/>
    <col min="14613" max="14613" width="1" style="694" customWidth="1"/>
    <col min="14614" max="14614" width="6.7109375" style="694" customWidth="1"/>
    <col min="14615" max="14615" width="1" style="694" customWidth="1"/>
    <col min="14616" max="14616" width="6.7109375" style="694" customWidth="1"/>
    <col min="14617" max="14617" width="1" style="694" customWidth="1"/>
    <col min="14618" max="14618" width="6.7109375" style="694" customWidth="1"/>
    <col min="14619" max="14619" width="1" style="694" customWidth="1"/>
    <col min="14620" max="14620" width="6.7109375" style="694" customWidth="1"/>
    <col min="14621" max="14621" width="1" style="694" customWidth="1"/>
    <col min="14622" max="14622" width="6.7109375" style="694" customWidth="1"/>
    <col min="14623" max="14623" width="1" style="694" customWidth="1"/>
    <col min="14624" max="14625" width="6.7109375" style="694" customWidth="1"/>
    <col min="14626" max="14848" width="11.42578125" style="694"/>
    <col min="14849" max="14851" width="0" style="694" hidden="1" customWidth="1"/>
    <col min="14852" max="14852" width="6" style="694" customWidth="1"/>
    <col min="14853" max="14853" width="1.140625" style="694" customWidth="1"/>
    <col min="14854" max="14854" width="63.28515625" style="694" customWidth="1"/>
    <col min="14855" max="14857" width="5.7109375" style="694" customWidth="1"/>
    <col min="14858" max="14858" width="0.42578125" style="694" customWidth="1"/>
    <col min="14859" max="14861" width="5.7109375" style="694" customWidth="1"/>
    <col min="14862" max="14863" width="11.42578125" style="694"/>
    <col min="14864" max="14864" width="4.7109375" style="694" customWidth="1"/>
    <col min="14865" max="14865" width="5" style="694" customWidth="1"/>
    <col min="14866" max="14866" width="2.28515625" style="694" customWidth="1"/>
    <col min="14867" max="14867" width="26" style="694" customWidth="1"/>
    <col min="14868" max="14868" width="8" style="694" customWidth="1"/>
    <col min="14869" max="14869" width="1" style="694" customWidth="1"/>
    <col min="14870" max="14870" width="6.7109375" style="694" customWidth="1"/>
    <col min="14871" max="14871" width="1" style="694" customWidth="1"/>
    <col min="14872" max="14872" width="6.7109375" style="694" customWidth="1"/>
    <col min="14873" max="14873" width="1" style="694" customWidth="1"/>
    <col min="14874" max="14874" width="6.7109375" style="694" customWidth="1"/>
    <col min="14875" max="14875" width="1" style="694" customWidth="1"/>
    <col min="14876" max="14876" width="6.7109375" style="694" customWidth="1"/>
    <col min="14877" max="14877" width="1" style="694" customWidth="1"/>
    <col min="14878" max="14878" width="6.7109375" style="694" customWidth="1"/>
    <col min="14879" max="14879" width="1" style="694" customWidth="1"/>
    <col min="14880" max="14881" width="6.7109375" style="694" customWidth="1"/>
    <col min="14882" max="15104" width="11.42578125" style="694"/>
    <col min="15105" max="15107" width="0" style="694" hidden="1" customWidth="1"/>
    <col min="15108" max="15108" width="6" style="694" customWidth="1"/>
    <col min="15109" max="15109" width="1.140625" style="694" customWidth="1"/>
    <col min="15110" max="15110" width="63.28515625" style="694" customWidth="1"/>
    <col min="15111" max="15113" width="5.7109375" style="694" customWidth="1"/>
    <col min="15114" max="15114" width="0.42578125" style="694" customWidth="1"/>
    <col min="15115" max="15117" width="5.7109375" style="694" customWidth="1"/>
    <col min="15118" max="15119" width="11.42578125" style="694"/>
    <col min="15120" max="15120" width="4.7109375" style="694" customWidth="1"/>
    <col min="15121" max="15121" width="5" style="694" customWidth="1"/>
    <col min="15122" max="15122" width="2.28515625" style="694" customWidth="1"/>
    <col min="15123" max="15123" width="26" style="694" customWidth="1"/>
    <col min="15124" max="15124" width="8" style="694" customWidth="1"/>
    <col min="15125" max="15125" width="1" style="694" customWidth="1"/>
    <col min="15126" max="15126" width="6.7109375" style="694" customWidth="1"/>
    <col min="15127" max="15127" width="1" style="694" customWidth="1"/>
    <col min="15128" max="15128" width="6.7109375" style="694" customWidth="1"/>
    <col min="15129" max="15129" width="1" style="694" customWidth="1"/>
    <col min="15130" max="15130" width="6.7109375" style="694" customWidth="1"/>
    <col min="15131" max="15131" width="1" style="694" customWidth="1"/>
    <col min="15132" max="15132" width="6.7109375" style="694" customWidth="1"/>
    <col min="15133" max="15133" width="1" style="694" customWidth="1"/>
    <col min="15134" max="15134" width="6.7109375" style="694" customWidth="1"/>
    <col min="15135" max="15135" width="1" style="694" customWidth="1"/>
    <col min="15136" max="15137" width="6.7109375" style="694" customWidth="1"/>
    <col min="15138" max="15360" width="11.42578125" style="694"/>
    <col min="15361" max="15363" width="0" style="694" hidden="1" customWidth="1"/>
    <col min="15364" max="15364" width="6" style="694" customWidth="1"/>
    <col min="15365" max="15365" width="1.140625" style="694" customWidth="1"/>
    <col min="15366" max="15366" width="63.28515625" style="694" customWidth="1"/>
    <col min="15367" max="15369" width="5.7109375" style="694" customWidth="1"/>
    <col min="15370" max="15370" width="0.42578125" style="694" customWidth="1"/>
    <col min="15371" max="15373" width="5.7109375" style="694" customWidth="1"/>
    <col min="15374" max="15375" width="11.42578125" style="694"/>
    <col min="15376" max="15376" width="4.7109375" style="694" customWidth="1"/>
    <col min="15377" max="15377" width="5" style="694" customWidth="1"/>
    <col min="15378" max="15378" width="2.28515625" style="694" customWidth="1"/>
    <col min="15379" max="15379" width="26" style="694" customWidth="1"/>
    <col min="15380" max="15380" width="8" style="694" customWidth="1"/>
    <col min="15381" max="15381" width="1" style="694" customWidth="1"/>
    <col min="15382" max="15382" width="6.7109375" style="694" customWidth="1"/>
    <col min="15383" max="15383" width="1" style="694" customWidth="1"/>
    <col min="15384" max="15384" width="6.7109375" style="694" customWidth="1"/>
    <col min="15385" max="15385" width="1" style="694" customWidth="1"/>
    <col min="15386" max="15386" width="6.7109375" style="694" customWidth="1"/>
    <col min="15387" max="15387" width="1" style="694" customWidth="1"/>
    <col min="15388" max="15388" width="6.7109375" style="694" customWidth="1"/>
    <col min="15389" max="15389" width="1" style="694" customWidth="1"/>
    <col min="15390" max="15390" width="6.7109375" style="694" customWidth="1"/>
    <col min="15391" max="15391" width="1" style="694" customWidth="1"/>
    <col min="15392" max="15393" width="6.7109375" style="694" customWidth="1"/>
    <col min="15394" max="15616" width="11.42578125" style="694"/>
    <col min="15617" max="15619" width="0" style="694" hidden="1" customWidth="1"/>
    <col min="15620" max="15620" width="6" style="694" customWidth="1"/>
    <col min="15621" max="15621" width="1.140625" style="694" customWidth="1"/>
    <col min="15622" max="15622" width="63.28515625" style="694" customWidth="1"/>
    <col min="15623" max="15625" width="5.7109375" style="694" customWidth="1"/>
    <col min="15626" max="15626" width="0.42578125" style="694" customWidth="1"/>
    <col min="15627" max="15629" width="5.7109375" style="694" customWidth="1"/>
    <col min="15630" max="15631" width="11.42578125" style="694"/>
    <col min="15632" max="15632" width="4.7109375" style="694" customWidth="1"/>
    <col min="15633" max="15633" width="5" style="694" customWidth="1"/>
    <col min="15634" max="15634" width="2.28515625" style="694" customWidth="1"/>
    <col min="15635" max="15635" width="26" style="694" customWidth="1"/>
    <col min="15636" max="15636" width="8" style="694" customWidth="1"/>
    <col min="15637" max="15637" width="1" style="694" customWidth="1"/>
    <col min="15638" max="15638" width="6.7109375" style="694" customWidth="1"/>
    <col min="15639" max="15639" width="1" style="694" customWidth="1"/>
    <col min="15640" max="15640" width="6.7109375" style="694" customWidth="1"/>
    <col min="15641" max="15641" width="1" style="694" customWidth="1"/>
    <col min="15642" max="15642" width="6.7109375" style="694" customWidth="1"/>
    <col min="15643" max="15643" width="1" style="694" customWidth="1"/>
    <col min="15644" max="15644" width="6.7109375" style="694" customWidth="1"/>
    <col min="15645" max="15645" width="1" style="694" customWidth="1"/>
    <col min="15646" max="15646" width="6.7109375" style="694" customWidth="1"/>
    <col min="15647" max="15647" width="1" style="694" customWidth="1"/>
    <col min="15648" max="15649" width="6.7109375" style="694" customWidth="1"/>
    <col min="15650" max="15872" width="11.42578125" style="694"/>
    <col min="15873" max="15875" width="0" style="694" hidden="1" customWidth="1"/>
    <col min="15876" max="15876" width="6" style="694" customWidth="1"/>
    <col min="15877" max="15877" width="1.140625" style="694" customWidth="1"/>
    <col min="15878" max="15878" width="63.28515625" style="694" customWidth="1"/>
    <col min="15879" max="15881" width="5.7109375" style="694" customWidth="1"/>
    <col min="15882" max="15882" width="0.42578125" style="694" customWidth="1"/>
    <col min="15883" max="15885" width="5.7109375" style="694" customWidth="1"/>
    <col min="15886" max="15887" width="11.42578125" style="694"/>
    <col min="15888" max="15888" width="4.7109375" style="694" customWidth="1"/>
    <col min="15889" max="15889" width="5" style="694" customWidth="1"/>
    <col min="15890" max="15890" width="2.28515625" style="694" customWidth="1"/>
    <col min="15891" max="15891" width="26" style="694" customWidth="1"/>
    <col min="15892" max="15892" width="8" style="694" customWidth="1"/>
    <col min="15893" max="15893" width="1" style="694" customWidth="1"/>
    <col min="15894" max="15894" width="6.7109375" style="694" customWidth="1"/>
    <col min="15895" max="15895" width="1" style="694" customWidth="1"/>
    <col min="15896" max="15896" width="6.7109375" style="694" customWidth="1"/>
    <col min="15897" max="15897" width="1" style="694" customWidth="1"/>
    <col min="15898" max="15898" width="6.7109375" style="694" customWidth="1"/>
    <col min="15899" max="15899" width="1" style="694" customWidth="1"/>
    <col min="15900" max="15900" width="6.7109375" style="694" customWidth="1"/>
    <col min="15901" max="15901" width="1" style="694" customWidth="1"/>
    <col min="15902" max="15902" width="6.7109375" style="694" customWidth="1"/>
    <col min="15903" max="15903" width="1" style="694" customWidth="1"/>
    <col min="15904" max="15905" width="6.7109375" style="694" customWidth="1"/>
    <col min="15906" max="16128" width="11.42578125" style="694"/>
    <col min="16129" max="16131" width="0" style="694" hidden="1" customWidth="1"/>
    <col min="16132" max="16132" width="6" style="694" customWidth="1"/>
    <col min="16133" max="16133" width="1.140625" style="694" customWidth="1"/>
    <col min="16134" max="16134" width="63.28515625" style="694" customWidth="1"/>
    <col min="16135" max="16137" width="5.7109375" style="694" customWidth="1"/>
    <col min="16138" max="16138" width="0.42578125" style="694" customWidth="1"/>
    <col min="16139" max="16141" width="5.7109375" style="694" customWidth="1"/>
    <col min="16142" max="16143" width="11.42578125" style="694"/>
    <col min="16144" max="16144" width="4.7109375" style="694" customWidth="1"/>
    <col min="16145" max="16145" width="5" style="694" customWidth="1"/>
    <col min="16146" max="16146" width="2.28515625" style="694" customWidth="1"/>
    <col min="16147" max="16147" width="26" style="694" customWidth="1"/>
    <col min="16148" max="16148" width="8" style="694" customWidth="1"/>
    <col min="16149" max="16149" width="1" style="694" customWidth="1"/>
    <col min="16150" max="16150" width="6.7109375" style="694" customWidth="1"/>
    <col min="16151" max="16151" width="1" style="694" customWidth="1"/>
    <col min="16152" max="16152" width="6.7109375" style="694" customWidth="1"/>
    <col min="16153" max="16153" width="1" style="694" customWidth="1"/>
    <col min="16154" max="16154" width="6.7109375" style="694" customWidth="1"/>
    <col min="16155" max="16155" width="1" style="694" customWidth="1"/>
    <col min="16156" max="16156" width="6.7109375" style="694" customWidth="1"/>
    <col min="16157" max="16157" width="1" style="694" customWidth="1"/>
    <col min="16158" max="16158" width="6.7109375" style="694" customWidth="1"/>
    <col min="16159" max="16159" width="1" style="694" customWidth="1"/>
    <col min="16160" max="16161" width="6.7109375" style="694" customWidth="1"/>
    <col min="16162" max="16384" width="11.42578125" style="694"/>
  </cols>
  <sheetData>
    <row r="1" spans="1:35" ht="8.1" customHeight="1">
      <c r="E1" s="698"/>
      <c r="L1" s="789"/>
      <c r="M1" s="789"/>
    </row>
    <row r="2" spans="1:35" ht="8.1" customHeight="1"/>
    <row r="3" spans="1:35" ht="8.1" customHeight="1">
      <c r="L3" s="788"/>
    </row>
    <row r="4" spans="1:35" ht="12.75" customHeight="1">
      <c r="A4" s="719"/>
      <c r="B4" s="719"/>
      <c r="D4" s="1801" t="s">
        <v>568</v>
      </c>
      <c r="E4" s="1801"/>
      <c r="F4" s="1801"/>
      <c r="G4" s="1801"/>
      <c r="H4" s="1801"/>
      <c r="I4" s="1801"/>
      <c r="J4" s="1801"/>
      <c r="K4" s="1801"/>
      <c r="L4" s="1801"/>
      <c r="M4" s="1801"/>
      <c r="N4" s="784"/>
      <c r="O4" s="784"/>
      <c r="R4" s="1800"/>
      <c r="S4" s="1800"/>
      <c r="T4" s="1800"/>
      <c r="U4" s="1800"/>
      <c r="V4" s="1800"/>
      <c r="W4" s="1800"/>
      <c r="X4" s="1800"/>
      <c r="Y4" s="1800"/>
      <c r="Z4" s="1800"/>
      <c r="AA4" s="1800"/>
      <c r="AB4" s="1800"/>
      <c r="AC4" s="1800"/>
      <c r="AD4" s="1800"/>
      <c r="AE4" s="1800"/>
      <c r="AF4" s="1800"/>
    </row>
    <row r="5" spans="1:35" ht="12.75" customHeight="1">
      <c r="A5" s="787"/>
      <c r="B5" s="787"/>
      <c r="C5" s="786"/>
      <c r="D5" s="1817" t="s">
        <v>567</v>
      </c>
      <c r="E5" s="1817"/>
      <c r="F5" s="1817"/>
      <c r="G5" s="1817"/>
      <c r="H5" s="1817"/>
      <c r="I5" s="1817"/>
      <c r="J5" s="1817"/>
      <c r="K5" s="1817"/>
      <c r="L5" s="1817"/>
      <c r="M5" s="1817"/>
      <c r="N5" s="820"/>
      <c r="O5" s="784"/>
      <c r="P5" s="783"/>
      <c r="Q5" s="783"/>
      <c r="R5" s="782"/>
      <c r="AH5" s="781"/>
      <c r="AI5" s="781"/>
    </row>
    <row r="6" spans="1:35" ht="12.75" customHeight="1">
      <c r="A6" s="787"/>
      <c r="B6" s="787"/>
      <c r="C6" s="786"/>
      <c r="D6" s="785"/>
      <c r="E6" s="785"/>
      <c r="F6" s="785"/>
      <c r="G6" s="785"/>
      <c r="H6" s="785"/>
      <c r="I6" s="785"/>
      <c r="J6" s="785"/>
      <c r="K6" s="785"/>
      <c r="L6" s="785"/>
      <c r="M6" s="785"/>
      <c r="N6" s="784"/>
      <c r="O6" s="783"/>
      <c r="P6" s="783"/>
      <c r="Q6" s="782"/>
      <c r="AG6" s="781"/>
      <c r="AH6" s="781"/>
    </row>
    <row r="7" spans="1:35" ht="12.75" customHeight="1">
      <c r="A7" s="787"/>
      <c r="B7" s="787"/>
      <c r="C7" s="786"/>
      <c r="D7" s="785"/>
      <c r="E7" s="785"/>
      <c r="F7" s="785"/>
      <c r="G7" s="785"/>
      <c r="H7" s="785"/>
      <c r="I7" s="785"/>
      <c r="J7" s="785"/>
      <c r="K7" s="785"/>
      <c r="L7" s="785"/>
      <c r="M7" s="785"/>
      <c r="N7" s="784"/>
      <c r="O7" s="783"/>
      <c r="P7" s="783"/>
      <c r="Q7" s="782"/>
      <c r="AG7" s="781"/>
      <c r="AH7" s="781"/>
    </row>
    <row r="8" spans="1:35" ht="2.25" customHeight="1">
      <c r="A8" s="719"/>
      <c r="B8" s="719"/>
      <c r="E8" s="772"/>
      <c r="F8" s="772"/>
      <c r="G8" s="779"/>
      <c r="H8" s="780"/>
      <c r="I8" s="780"/>
      <c r="J8" s="779"/>
      <c r="K8" s="779"/>
      <c r="L8" s="779"/>
      <c r="M8" s="779"/>
      <c r="N8" s="755"/>
      <c r="Q8" s="719"/>
    </row>
    <row r="9" spans="1:35" ht="3.75" customHeight="1">
      <c r="A9" s="719"/>
      <c r="B9" s="719"/>
      <c r="D9" s="1802" t="s">
        <v>32</v>
      </c>
      <c r="E9" s="765"/>
      <c r="F9" s="778"/>
      <c r="G9" s="776"/>
      <c r="H9" s="777"/>
      <c r="I9" s="777"/>
      <c r="J9" s="776"/>
      <c r="K9" s="776"/>
      <c r="L9" s="776"/>
      <c r="M9" s="775"/>
      <c r="N9" s="755"/>
      <c r="Q9" s="719"/>
    </row>
    <row r="10" spans="1:35" ht="13.5" customHeight="1">
      <c r="A10" s="699"/>
      <c r="B10" s="699"/>
      <c r="D10" s="1803"/>
      <c r="E10" s="766" t="s">
        <v>561</v>
      </c>
      <c r="F10" s="774"/>
      <c r="G10" s="1805" t="s">
        <v>560</v>
      </c>
      <c r="H10" s="1805"/>
      <c r="I10" s="1805"/>
      <c r="J10" s="773"/>
      <c r="K10" s="1805" t="s">
        <v>559</v>
      </c>
      <c r="L10" s="1805"/>
      <c r="M10" s="1806"/>
      <c r="N10" s="755"/>
      <c r="O10" s="699"/>
    </row>
    <row r="11" spans="1:35" ht="13.5" customHeight="1">
      <c r="A11" s="719"/>
      <c r="B11" s="719"/>
      <c r="D11" s="1804"/>
      <c r="E11" s="772"/>
      <c r="F11" s="771"/>
      <c r="G11" s="770" t="s">
        <v>29</v>
      </c>
      <c r="H11" s="770" t="s">
        <v>30</v>
      </c>
      <c r="I11" s="770" t="s">
        <v>6</v>
      </c>
      <c r="J11" s="770"/>
      <c r="K11" s="770" t="s">
        <v>29</v>
      </c>
      <c r="L11" s="770" t="s">
        <v>30</v>
      </c>
      <c r="M11" s="769" t="s">
        <v>6</v>
      </c>
      <c r="N11" s="755"/>
    </row>
    <row r="12" spans="1:35" ht="12.95" customHeight="1">
      <c r="A12" s="768"/>
      <c r="B12" s="768"/>
      <c r="D12" s="1807">
        <v>1401</v>
      </c>
      <c r="E12" s="741" t="s">
        <v>12</v>
      </c>
      <c r="F12" s="819"/>
      <c r="G12" s="748">
        <f>SUM(G13+G15)</f>
        <v>1</v>
      </c>
      <c r="H12" s="748">
        <f>SUM(H13+H15)</f>
        <v>0</v>
      </c>
      <c r="I12" s="748">
        <f>G12+H12</f>
        <v>1</v>
      </c>
      <c r="J12" s="748"/>
      <c r="K12" s="748">
        <f>SUM(K13+K15)</f>
        <v>0</v>
      </c>
      <c r="L12" s="748">
        <f>SUM(L13+L15)</f>
        <v>1</v>
      </c>
      <c r="M12" s="806">
        <f>K12+L12</f>
        <v>1</v>
      </c>
      <c r="N12" s="755"/>
      <c r="O12" s="755"/>
    </row>
    <row r="13" spans="1:35" ht="12" customHeight="1">
      <c r="A13" s="699"/>
      <c r="B13" s="699"/>
      <c r="D13" s="1808"/>
      <c r="E13" s="747" t="s">
        <v>14</v>
      </c>
      <c r="F13" s="697"/>
      <c r="G13" s="745">
        <f>SUM(G14)</f>
        <v>0</v>
      </c>
      <c r="H13" s="745">
        <f>SUM(H14)</f>
        <v>0</v>
      </c>
      <c r="I13" s="746">
        <f t="shared" ref="I13:I27" si="0">SUM(G13:H13)</f>
        <v>0</v>
      </c>
      <c r="J13" s="742"/>
      <c r="K13" s="745">
        <f>SUM(K14)</f>
        <v>0</v>
      </c>
      <c r="L13" s="745">
        <f>SUM(L14)</f>
        <v>0</v>
      </c>
      <c r="M13" s="805">
        <f>SUM(K13:L13)</f>
        <v>0</v>
      </c>
      <c r="N13" s="755"/>
      <c r="O13" s="755"/>
    </row>
    <row r="14" spans="1:35" ht="12" customHeight="1">
      <c r="A14" s="699"/>
      <c r="B14" s="699"/>
      <c r="D14" s="1808"/>
      <c r="E14" s="761"/>
      <c r="F14" s="697" t="s">
        <v>259</v>
      </c>
      <c r="G14" s="733">
        <v>0</v>
      </c>
      <c r="H14" s="733">
        <v>0</v>
      </c>
      <c r="I14" s="733">
        <f t="shared" si="0"/>
        <v>0</v>
      </c>
      <c r="J14" s="742"/>
      <c r="K14" s="742">
        <v>0</v>
      </c>
      <c r="L14" s="742">
        <v>0</v>
      </c>
      <c r="M14" s="763">
        <f>SUM(K14:L14)</f>
        <v>0</v>
      </c>
      <c r="N14" s="755"/>
      <c r="O14" s="755"/>
    </row>
    <row r="15" spans="1:35" ht="12" customHeight="1">
      <c r="A15" s="699"/>
      <c r="B15" s="699"/>
      <c r="D15" s="1808"/>
      <c r="E15" s="747" t="s">
        <v>72</v>
      </c>
      <c r="F15" s="697"/>
      <c r="G15" s="745">
        <f>SUM(G16)</f>
        <v>1</v>
      </c>
      <c r="H15" s="745">
        <f>SUM(H16)</f>
        <v>0</v>
      </c>
      <c r="I15" s="746">
        <f t="shared" si="0"/>
        <v>1</v>
      </c>
      <c r="J15" s="742"/>
      <c r="K15" s="745">
        <f>SUM(K16)</f>
        <v>0</v>
      </c>
      <c r="L15" s="745">
        <f>SUM(L16)</f>
        <v>1</v>
      </c>
      <c r="M15" s="805">
        <f>SUM(K15:L15)</f>
        <v>1</v>
      </c>
      <c r="N15" s="755"/>
      <c r="O15" s="755"/>
    </row>
    <row r="16" spans="1:35" ht="12" customHeight="1">
      <c r="A16" s="699"/>
      <c r="B16" s="699"/>
      <c r="D16" s="1808"/>
      <c r="E16" s="761"/>
      <c r="F16" s="697" t="s">
        <v>248</v>
      </c>
      <c r="G16" s="733">
        <v>1</v>
      </c>
      <c r="H16" s="733">
        <v>0</v>
      </c>
      <c r="I16" s="733">
        <f t="shared" si="0"/>
        <v>1</v>
      </c>
      <c r="J16" s="733"/>
      <c r="K16" s="733">
        <v>0</v>
      </c>
      <c r="L16" s="742">
        <v>1</v>
      </c>
      <c r="M16" s="763">
        <f>SUM(K16:L16)</f>
        <v>1</v>
      </c>
      <c r="N16" s="755"/>
      <c r="O16" s="755"/>
    </row>
    <row r="17" spans="1:15" ht="12.95" customHeight="1">
      <c r="A17" s="719"/>
      <c r="B17" s="719"/>
      <c r="D17" s="1807">
        <v>1402</v>
      </c>
      <c r="E17" s="741" t="s">
        <v>16</v>
      </c>
      <c r="F17" s="762"/>
      <c r="G17" s="725">
        <f>SUM(G18,G21)</f>
        <v>1</v>
      </c>
      <c r="H17" s="725">
        <f>SUM(H18,H21)</f>
        <v>20</v>
      </c>
      <c r="I17" s="725">
        <f t="shared" si="0"/>
        <v>21</v>
      </c>
      <c r="J17" s="725"/>
      <c r="K17" s="725">
        <f>SUM(K18,K21)</f>
        <v>10</v>
      </c>
      <c r="L17" s="725">
        <f>SUM(L18,L21)</f>
        <v>11</v>
      </c>
      <c r="M17" s="709">
        <f>K17+L17</f>
        <v>21</v>
      </c>
      <c r="N17" s="755"/>
      <c r="O17" s="755"/>
    </row>
    <row r="18" spans="1:15" ht="12" customHeight="1">
      <c r="A18" s="699"/>
      <c r="B18" s="699"/>
      <c r="C18" s="699"/>
      <c r="D18" s="1808"/>
      <c r="E18" s="747" t="s">
        <v>116</v>
      </c>
      <c r="F18" s="697"/>
      <c r="G18" s="745">
        <f>SUM(G19:G20)</f>
        <v>0</v>
      </c>
      <c r="H18" s="745">
        <f>SUM(H19:H20)</f>
        <v>5</v>
      </c>
      <c r="I18" s="745">
        <f t="shared" si="0"/>
        <v>5</v>
      </c>
      <c r="J18" s="745"/>
      <c r="K18" s="745">
        <f>SUM(K19:K20)</f>
        <v>3</v>
      </c>
      <c r="L18" s="745">
        <f>SUM(L19:L20)</f>
        <v>2</v>
      </c>
      <c r="M18" s="799">
        <f t="shared" ref="M18:M24" si="1">SUM(K18:L18)</f>
        <v>5</v>
      </c>
      <c r="N18" s="755"/>
      <c r="O18" s="755"/>
    </row>
    <row r="19" spans="1:15" ht="12" customHeight="1">
      <c r="A19" s="699"/>
      <c r="B19" s="699"/>
      <c r="C19" s="699"/>
      <c r="D19" s="1808"/>
      <c r="E19" s="761"/>
      <c r="F19" s="697" t="s">
        <v>239</v>
      </c>
      <c r="G19" s="743">
        <v>0</v>
      </c>
      <c r="H19" s="743">
        <v>3</v>
      </c>
      <c r="I19" s="733">
        <f t="shared" si="0"/>
        <v>3</v>
      </c>
      <c r="J19" s="742"/>
      <c r="K19" s="742">
        <v>1</v>
      </c>
      <c r="L19" s="742">
        <v>2</v>
      </c>
      <c r="M19" s="763">
        <f t="shared" si="1"/>
        <v>3</v>
      </c>
      <c r="N19" s="755"/>
      <c r="O19" s="755"/>
    </row>
    <row r="20" spans="1:15" ht="12" customHeight="1">
      <c r="A20" s="699"/>
      <c r="B20" s="699"/>
      <c r="C20" s="699"/>
      <c r="D20" s="1808"/>
      <c r="E20" s="761"/>
      <c r="F20" s="697" t="s">
        <v>245</v>
      </c>
      <c r="G20" s="743">
        <v>0</v>
      </c>
      <c r="H20" s="743">
        <v>2</v>
      </c>
      <c r="I20" s="733">
        <f t="shared" si="0"/>
        <v>2</v>
      </c>
      <c r="J20" s="742"/>
      <c r="K20" s="742">
        <v>2</v>
      </c>
      <c r="L20" s="742">
        <v>0</v>
      </c>
      <c r="M20" s="763">
        <f t="shared" si="1"/>
        <v>2</v>
      </c>
      <c r="N20" s="755"/>
      <c r="O20" s="755"/>
    </row>
    <row r="21" spans="1:15" ht="12" customHeight="1">
      <c r="A21" s="699"/>
      <c r="B21" s="699"/>
      <c r="C21" s="699"/>
      <c r="D21" s="1808"/>
      <c r="E21" s="747" t="s">
        <v>70</v>
      </c>
      <c r="F21" s="697"/>
      <c r="G21" s="745">
        <f>SUM(G22:G24)</f>
        <v>1</v>
      </c>
      <c r="H21" s="745">
        <f>SUM(H22:H24)</f>
        <v>15</v>
      </c>
      <c r="I21" s="745">
        <f t="shared" si="0"/>
        <v>16</v>
      </c>
      <c r="J21" s="745"/>
      <c r="K21" s="745">
        <f>SUM(K22:K24)</f>
        <v>7</v>
      </c>
      <c r="L21" s="745">
        <f>SUM(L22:L24)</f>
        <v>9</v>
      </c>
      <c r="M21" s="799">
        <f t="shared" si="1"/>
        <v>16</v>
      </c>
      <c r="N21" s="755"/>
      <c r="O21" s="755"/>
    </row>
    <row r="22" spans="1:15" ht="12" customHeight="1">
      <c r="A22" s="699"/>
      <c r="B22" s="699"/>
      <c r="C22" s="699"/>
      <c r="D22" s="1808"/>
      <c r="E22" s="761"/>
      <c r="F22" s="697" t="s">
        <v>240</v>
      </c>
      <c r="G22" s="742">
        <v>0</v>
      </c>
      <c r="H22" s="742">
        <v>7</v>
      </c>
      <c r="I22" s="733">
        <f t="shared" si="0"/>
        <v>7</v>
      </c>
      <c r="J22" s="742"/>
      <c r="K22" s="742">
        <v>2</v>
      </c>
      <c r="L22" s="742">
        <v>5</v>
      </c>
      <c r="M22" s="763">
        <f t="shared" si="1"/>
        <v>7</v>
      </c>
      <c r="N22" s="755"/>
      <c r="O22" s="755"/>
    </row>
    <row r="23" spans="1:15" ht="12" customHeight="1">
      <c r="A23" s="699"/>
      <c r="B23" s="699"/>
      <c r="C23" s="699"/>
      <c r="D23" s="1808"/>
      <c r="E23" s="761"/>
      <c r="F23" s="697" t="s">
        <v>244</v>
      </c>
      <c r="G23" s="742">
        <v>1</v>
      </c>
      <c r="H23" s="742">
        <v>2</v>
      </c>
      <c r="I23" s="733">
        <f t="shared" si="0"/>
        <v>3</v>
      </c>
      <c r="J23" s="742"/>
      <c r="K23" s="742">
        <v>1</v>
      </c>
      <c r="L23" s="742">
        <v>2</v>
      </c>
      <c r="M23" s="763">
        <f t="shared" si="1"/>
        <v>3</v>
      </c>
      <c r="N23" s="755"/>
      <c r="O23" s="755"/>
    </row>
    <row r="24" spans="1:15" ht="12" customHeight="1">
      <c r="A24" s="699"/>
      <c r="B24" s="699"/>
      <c r="C24" s="699"/>
      <c r="D24" s="1808"/>
      <c r="E24" s="761"/>
      <c r="F24" s="697" t="s">
        <v>238</v>
      </c>
      <c r="G24" s="743">
        <v>0</v>
      </c>
      <c r="H24" s="743">
        <v>6</v>
      </c>
      <c r="I24" s="733">
        <f t="shared" si="0"/>
        <v>6</v>
      </c>
      <c r="J24" s="742"/>
      <c r="K24" s="742">
        <v>4</v>
      </c>
      <c r="L24" s="742">
        <v>2</v>
      </c>
      <c r="M24" s="763">
        <f t="shared" si="1"/>
        <v>6</v>
      </c>
      <c r="N24" s="755"/>
      <c r="O24" s="755"/>
    </row>
    <row r="25" spans="1:15" ht="12.75" customHeight="1">
      <c r="A25" s="719"/>
      <c r="B25" s="719"/>
      <c r="D25" s="1807">
        <v>1403</v>
      </c>
      <c r="E25" s="741" t="s">
        <v>17</v>
      </c>
      <c r="F25" s="713"/>
      <c r="G25" s="748">
        <f>G26</f>
        <v>0</v>
      </c>
      <c r="H25" s="748">
        <f>SUM(H26)</f>
        <v>1</v>
      </c>
      <c r="I25" s="725">
        <f t="shared" si="0"/>
        <v>1</v>
      </c>
      <c r="J25" s="725"/>
      <c r="K25" s="725">
        <f>K26</f>
        <v>1</v>
      </c>
      <c r="L25" s="725">
        <f>SUM(L26)</f>
        <v>0</v>
      </c>
      <c r="M25" s="709">
        <f>K25+L25</f>
        <v>1</v>
      </c>
      <c r="N25" s="755"/>
      <c r="O25" s="755"/>
    </row>
    <row r="26" spans="1:15" ht="12" customHeight="1">
      <c r="A26" s="699"/>
      <c r="B26" s="699"/>
      <c r="C26" s="699"/>
      <c r="D26" s="1808"/>
      <c r="E26" s="747" t="s">
        <v>19</v>
      </c>
      <c r="F26" s="697"/>
      <c r="G26" s="746">
        <f>G27</f>
        <v>0</v>
      </c>
      <c r="H26" s="746">
        <f>SUM(H27)</f>
        <v>1</v>
      </c>
      <c r="I26" s="746">
        <f t="shared" si="0"/>
        <v>1</v>
      </c>
      <c r="J26" s="742"/>
      <c r="K26" s="745">
        <f>K27</f>
        <v>1</v>
      </c>
      <c r="L26" s="745">
        <f>SUM(L27)</f>
        <v>0</v>
      </c>
      <c r="M26" s="805">
        <f>SUM(K26:L26)</f>
        <v>1</v>
      </c>
      <c r="N26" s="755"/>
      <c r="O26" s="755"/>
    </row>
    <row r="27" spans="1:15" ht="12" customHeight="1">
      <c r="A27" s="699"/>
      <c r="B27" s="699"/>
      <c r="C27" s="699"/>
      <c r="D27" s="1810"/>
      <c r="E27" s="758"/>
      <c r="F27" s="730" t="s">
        <v>234</v>
      </c>
      <c r="G27" s="757">
        <v>0</v>
      </c>
      <c r="H27" s="757">
        <v>1</v>
      </c>
      <c r="I27" s="728">
        <f t="shared" si="0"/>
        <v>1</v>
      </c>
      <c r="J27" s="756"/>
      <c r="K27" s="756">
        <v>1</v>
      </c>
      <c r="L27" s="756">
        <v>0</v>
      </c>
      <c r="M27" s="801">
        <f>SUM(K27:L27)</f>
        <v>1</v>
      </c>
      <c r="N27" s="755"/>
      <c r="O27" s="755"/>
    </row>
    <row r="28" spans="1:15">
      <c r="A28" s="699"/>
      <c r="B28" s="699"/>
      <c r="C28" s="699"/>
      <c r="D28" s="1813">
        <v>1404</v>
      </c>
      <c r="E28" s="741" t="s">
        <v>40</v>
      </c>
      <c r="F28" s="713"/>
      <c r="G28" s="753"/>
      <c r="H28" s="748"/>
      <c r="I28" s="748"/>
      <c r="J28" s="748"/>
      <c r="K28" s="748"/>
      <c r="L28" s="748"/>
      <c r="M28" s="806"/>
    </row>
    <row r="29" spans="1:15" ht="6" customHeight="1">
      <c r="A29" s="699"/>
      <c r="B29" s="699"/>
      <c r="C29" s="699"/>
      <c r="D29" s="1815"/>
      <c r="E29" s="810"/>
      <c r="F29" s="706"/>
      <c r="G29" s="818"/>
      <c r="H29" s="704"/>
      <c r="I29" s="704"/>
      <c r="J29" s="704"/>
      <c r="K29" s="704"/>
      <c r="L29" s="704"/>
      <c r="M29" s="817"/>
    </row>
    <row r="30" spans="1:15" ht="12.75" customHeight="1">
      <c r="A30" s="699"/>
      <c r="B30" s="699"/>
      <c r="C30" s="699"/>
      <c r="D30" s="1807">
        <v>1405</v>
      </c>
      <c r="E30" s="741" t="s">
        <v>21</v>
      </c>
      <c r="F30" s="750"/>
      <c r="G30" s="725">
        <f>SUM(G31)</f>
        <v>0</v>
      </c>
      <c r="H30" s="725">
        <f>SUM(H31)</f>
        <v>6</v>
      </c>
      <c r="I30" s="725">
        <f t="shared" ref="I30:I37" si="2">SUM(G30:H30)</f>
        <v>6</v>
      </c>
      <c r="J30" s="725"/>
      <c r="K30" s="725">
        <f>SUM(K31)</f>
        <v>3</v>
      </c>
      <c r="L30" s="725">
        <f>SUM(L31)</f>
        <v>3</v>
      </c>
      <c r="M30" s="709">
        <f t="shared" ref="M30:M37" si="3">SUM(K30:L30)</f>
        <v>6</v>
      </c>
    </row>
    <row r="31" spans="1:15" ht="12.75" customHeight="1">
      <c r="A31" s="699"/>
      <c r="B31" s="699"/>
      <c r="C31" s="699"/>
      <c r="D31" s="1808"/>
      <c r="E31" s="816" t="s">
        <v>114</v>
      </c>
      <c r="F31" s="815"/>
      <c r="G31" s="814">
        <f>SUM(G32)</f>
        <v>0</v>
      </c>
      <c r="H31" s="814">
        <f>SUM(H32)</f>
        <v>6</v>
      </c>
      <c r="I31" s="746">
        <f t="shared" si="2"/>
        <v>6</v>
      </c>
      <c r="J31" s="742"/>
      <c r="K31" s="745">
        <f>SUM(K32)</f>
        <v>3</v>
      </c>
      <c r="L31" s="745">
        <f>SUM(L32)</f>
        <v>3</v>
      </c>
      <c r="M31" s="799">
        <f t="shared" si="3"/>
        <v>6</v>
      </c>
    </row>
    <row r="32" spans="1:15" ht="12.75" customHeight="1">
      <c r="A32" s="699"/>
      <c r="B32" s="699"/>
      <c r="C32" s="699"/>
      <c r="D32" s="1816"/>
      <c r="E32" s="719"/>
      <c r="F32" s="697" t="s">
        <v>207</v>
      </c>
      <c r="G32" s="813">
        <v>0</v>
      </c>
      <c r="H32" s="813">
        <v>6</v>
      </c>
      <c r="I32" s="728">
        <f t="shared" si="2"/>
        <v>6</v>
      </c>
      <c r="J32" s="742"/>
      <c r="K32" s="742">
        <v>3</v>
      </c>
      <c r="L32" s="742">
        <v>3</v>
      </c>
      <c r="M32" s="763">
        <f t="shared" si="3"/>
        <v>6</v>
      </c>
    </row>
    <row r="33" spans="1:13" ht="12.75" customHeight="1">
      <c r="A33" s="719"/>
      <c r="B33" s="719"/>
      <c r="D33" s="1807">
        <v>1406</v>
      </c>
      <c r="E33" s="741" t="s">
        <v>25</v>
      </c>
      <c r="F33" s="713"/>
      <c r="G33" s="748">
        <f>SUM(G36+G34)</f>
        <v>2</v>
      </c>
      <c r="H33" s="748">
        <f>SUM(H36+H34)</f>
        <v>8</v>
      </c>
      <c r="I33" s="748">
        <f t="shared" si="2"/>
        <v>10</v>
      </c>
      <c r="J33" s="739"/>
      <c r="K33" s="710">
        <f>SUM(K36+K34)</f>
        <v>2</v>
      </c>
      <c r="L33" s="710">
        <f>SUM(L36+L34)</f>
        <v>8</v>
      </c>
      <c r="M33" s="797">
        <f t="shared" si="3"/>
        <v>10</v>
      </c>
    </row>
    <row r="34" spans="1:13" ht="12.75" customHeight="1">
      <c r="A34" s="719"/>
      <c r="B34" s="719"/>
      <c r="D34" s="1808"/>
      <c r="E34" s="747" t="s">
        <v>42</v>
      </c>
      <c r="F34" s="697"/>
      <c r="G34" s="745">
        <f>SUM(G35)</f>
        <v>1</v>
      </c>
      <c r="H34" s="745">
        <f>SUM(H35)</f>
        <v>7</v>
      </c>
      <c r="I34" s="746">
        <f t="shared" si="2"/>
        <v>8</v>
      </c>
      <c r="J34" s="742"/>
      <c r="K34" s="745">
        <f>SUM(K35)</f>
        <v>2</v>
      </c>
      <c r="L34" s="745">
        <f>SUM(L35)</f>
        <v>6</v>
      </c>
      <c r="M34" s="799">
        <f t="shared" si="3"/>
        <v>8</v>
      </c>
    </row>
    <row r="35" spans="1:13" ht="12.75" customHeight="1">
      <c r="A35" s="719"/>
      <c r="B35" s="719"/>
      <c r="D35" s="1808"/>
      <c r="E35" s="744"/>
      <c r="F35" s="697" t="s">
        <v>198</v>
      </c>
      <c r="G35" s="743">
        <v>1</v>
      </c>
      <c r="H35" s="743">
        <v>7</v>
      </c>
      <c r="I35" s="733">
        <f t="shared" si="2"/>
        <v>8</v>
      </c>
      <c r="J35" s="742"/>
      <c r="K35" s="742">
        <v>2</v>
      </c>
      <c r="L35" s="742">
        <v>6</v>
      </c>
      <c r="M35" s="763">
        <f t="shared" si="3"/>
        <v>8</v>
      </c>
    </row>
    <row r="36" spans="1:13" ht="12" customHeight="1">
      <c r="A36" s="699"/>
      <c r="B36" s="699"/>
      <c r="C36" s="699"/>
      <c r="D36" s="1808"/>
      <c r="E36" s="747" t="s">
        <v>26</v>
      </c>
      <c r="F36" s="697"/>
      <c r="G36" s="745">
        <f>SUM(G37)</f>
        <v>1</v>
      </c>
      <c r="H36" s="745">
        <f>SUM(H37)</f>
        <v>1</v>
      </c>
      <c r="I36" s="746">
        <f t="shared" si="2"/>
        <v>2</v>
      </c>
      <c r="J36" s="742"/>
      <c r="K36" s="745">
        <f>SUM(K37)</f>
        <v>0</v>
      </c>
      <c r="L36" s="745">
        <f>SUM(L37)</f>
        <v>2</v>
      </c>
      <c r="M36" s="799">
        <f t="shared" si="3"/>
        <v>2</v>
      </c>
    </row>
    <row r="37" spans="1:13" ht="12" customHeight="1">
      <c r="A37" s="699"/>
      <c r="B37" s="699"/>
      <c r="C37" s="699"/>
      <c r="D37" s="1808"/>
      <c r="E37" s="761"/>
      <c r="F37" s="697" t="s">
        <v>200</v>
      </c>
      <c r="G37" s="812">
        <v>1</v>
      </c>
      <c r="H37" s="812">
        <v>1</v>
      </c>
      <c r="I37" s="733">
        <f t="shared" si="2"/>
        <v>2</v>
      </c>
      <c r="J37" s="742"/>
      <c r="K37" s="812">
        <v>0</v>
      </c>
      <c r="L37" s="812">
        <v>2</v>
      </c>
      <c r="M37" s="763">
        <f t="shared" si="3"/>
        <v>2</v>
      </c>
    </row>
    <row r="38" spans="1:13" ht="12.75" customHeight="1">
      <c r="A38" s="719"/>
      <c r="B38" s="719"/>
      <c r="D38" s="1813">
        <v>1407</v>
      </c>
      <c r="E38" s="741" t="s">
        <v>27</v>
      </c>
      <c r="F38" s="713"/>
      <c r="G38" s="712"/>
      <c r="H38" s="712"/>
      <c r="I38" s="748"/>
      <c r="J38" s="739"/>
      <c r="K38" s="710"/>
      <c r="L38" s="710"/>
      <c r="M38" s="797"/>
    </row>
    <row r="39" spans="1:13" ht="6" customHeight="1">
      <c r="A39" s="719"/>
      <c r="B39" s="719"/>
      <c r="D39" s="1815"/>
      <c r="E39" s="810"/>
      <c r="F39" s="706"/>
      <c r="G39" s="705"/>
      <c r="H39" s="705"/>
      <c r="I39" s="704"/>
      <c r="J39" s="807"/>
      <c r="K39" s="703"/>
      <c r="L39" s="703"/>
      <c r="M39" s="702"/>
    </row>
    <row r="40" spans="1:13" ht="12.75" customHeight="1">
      <c r="A40" s="719"/>
      <c r="B40" s="719"/>
      <c r="D40" s="1813">
        <v>1408</v>
      </c>
      <c r="E40" s="741" t="s">
        <v>28</v>
      </c>
      <c r="F40" s="811"/>
      <c r="G40" s="725"/>
      <c r="H40" s="725"/>
      <c r="I40" s="748"/>
      <c r="J40" s="739"/>
      <c r="K40" s="710"/>
      <c r="L40" s="710"/>
      <c r="M40" s="797"/>
    </row>
    <row r="41" spans="1:13" ht="6" customHeight="1">
      <c r="A41" s="719"/>
      <c r="B41" s="719"/>
      <c r="D41" s="1815"/>
      <c r="E41" s="810"/>
      <c r="F41" s="809"/>
      <c r="G41" s="808"/>
      <c r="H41" s="808"/>
      <c r="I41" s="704"/>
      <c r="J41" s="807"/>
      <c r="K41" s="703"/>
      <c r="L41" s="703"/>
      <c r="M41" s="702"/>
    </row>
    <row r="42" spans="1:13" ht="12.75" customHeight="1">
      <c r="A42" s="699"/>
      <c r="B42" s="699"/>
      <c r="C42" s="699"/>
      <c r="D42" s="1813">
        <v>1624</v>
      </c>
      <c r="E42" s="741" t="s">
        <v>56</v>
      </c>
      <c r="F42" s="713"/>
      <c r="G42" s="712"/>
      <c r="H42" s="712"/>
      <c r="I42" s="748"/>
      <c r="J42" s="710"/>
      <c r="K42" s="710"/>
      <c r="L42" s="710"/>
      <c r="M42" s="797"/>
    </row>
    <row r="43" spans="1:13" ht="6" customHeight="1">
      <c r="A43" s="699"/>
      <c r="B43" s="699"/>
      <c r="C43" s="699"/>
      <c r="D43" s="1815"/>
      <c r="E43" s="796"/>
      <c r="F43" s="795"/>
      <c r="G43" s="794"/>
      <c r="H43" s="794"/>
      <c r="I43" s="793"/>
      <c r="J43" s="792"/>
      <c r="K43" s="791"/>
      <c r="L43" s="791"/>
      <c r="M43" s="790"/>
    </row>
    <row r="44" spans="1:13" ht="12.75" customHeight="1">
      <c r="E44" s="1811" t="s">
        <v>6</v>
      </c>
      <c r="F44" s="1812"/>
      <c r="G44" s="701">
        <f>SUM(G12+G17+G25+G29+G30+G33+G39+G41+G42)</f>
        <v>4</v>
      </c>
      <c r="H44" s="701">
        <f>SUM(H12+H17+H25+H29+H30+H33+H39+H41+H42)</f>
        <v>35</v>
      </c>
      <c r="I44" s="701">
        <f>SUM(I12+I17+I25+I29+I30+I33+I39+I41+I42)</f>
        <v>39</v>
      </c>
      <c r="J44" s="701"/>
      <c r="K44" s="701">
        <f>SUM(K12+K17+K25+K29+K30+K33+K39+K41+K42)</f>
        <v>16</v>
      </c>
      <c r="L44" s="701">
        <f>SUM(L12+L17+L25+L29+L30+L33+L39+L41+L42)</f>
        <v>23</v>
      </c>
      <c r="M44" s="700">
        <f>SUM(M12+M17+M25+M29+M30+M33+M39+M41+M42)</f>
        <v>39</v>
      </c>
    </row>
    <row r="45" spans="1:13" s="697" customFormat="1" ht="11.25" customHeight="1">
      <c r="C45" s="696"/>
      <c r="E45" s="697" t="s">
        <v>566</v>
      </c>
      <c r="G45" s="699"/>
      <c r="H45" s="699"/>
      <c r="I45" s="699"/>
      <c r="J45" s="699"/>
      <c r="K45" s="699"/>
      <c r="L45" s="699"/>
      <c r="M45" s="699"/>
    </row>
    <row r="46" spans="1:13" ht="9" customHeight="1">
      <c r="E46" s="698"/>
    </row>
    <row r="47" spans="1:13" ht="9" customHeight="1"/>
    <row r="48" spans="1:13" ht="9" customHeight="1"/>
    <row r="49" s="694" customFormat="1" ht="9" customHeight="1"/>
    <row r="50" s="694" customFormat="1" ht="9" customHeight="1"/>
    <row r="51" s="694" customFormat="1" ht="9" customHeight="1"/>
    <row r="52" s="694" customFormat="1" ht="9" customHeight="1"/>
    <row r="53" s="694" customFormat="1" ht="9" customHeight="1"/>
    <row r="54" s="694" customFormat="1" ht="9" customHeight="1"/>
    <row r="55" s="694" customFormat="1" ht="9" customHeight="1"/>
    <row r="56" s="694" customFormat="1" ht="9" customHeight="1"/>
    <row r="57" s="694" customFormat="1" ht="9" customHeight="1"/>
    <row r="58" s="694" customFormat="1" ht="9" customHeight="1"/>
    <row r="59" s="694" customFormat="1" ht="9" customHeight="1"/>
    <row r="60" s="694" customFormat="1" ht="9" customHeight="1"/>
    <row r="61" s="694" customFormat="1" ht="9" customHeight="1"/>
    <row r="62" s="694" customFormat="1" ht="9" customHeight="1"/>
    <row r="63" s="694" customFormat="1" ht="9" customHeight="1"/>
    <row r="64" s="694" customFormat="1" ht="9" customHeight="1"/>
    <row r="65" s="694" customFormat="1" ht="9" customHeight="1"/>
    <row r="66" s="694" customFormat="1" ht="9" customHeight="1"/>
    <row r="67" s="694" customFormat="1" ht="9" customHeight="1"/>
    <row r="68" s="694" customFormat="1" ht="9" customHeight="1"/>
    <row r="69" s="694" customFormat="1" ht="9" customHeight="1"/>
    <row r="70" s="694" customFormat="1" ht="9" customHeight="1"/>
    <row r="71" s="694" customFormat="1" ht="9" customHeight="1"/>
    <row r="72" s="694" customFormat="1" ht="9" customHeight="1"/>
    <row r="73" s="694" customFormat="1" ht="9" customHeight="1"/>
    <row r="74" s="694" customFormat="1" ht="9" customHeight="1"/>
    <row r="75" s="694" customFormat="1" ht="9" customHeight="1"/>
    <row r="76" s="694" customFormat="1" ht="9" customHeight="1"/>
    <row r="77" s="694" customFormat="1" ht="9" customHeight="1"/>
    <row r="78" s="694" customFormat="1" ht="9" customHeight="1"/>
    <row r="79" s="694" customFormat="1" ht="9" customHeight="1"/>
    <row r="80" s="694" customFormat="1" ht="9" customHeight="1"/>
    <row r="81" s="694" customFormat="1" ht="9" customHeight="1"/>
    <row r="82" s="694" customFormat="1" ht="9" customHeight="1"/>
    <row r="83" s="694" customFormat="1" ht="9" customHeight="1"/>
    <row r="84" s="694" customFormat="1" ht="9" customHeight="1"/>
    <row r="85" s="694" customFormat="1" ht="9" customHeight="1"/>
    <row r="86" s="694" customFormat="1" ht="9" customHeight="1"/>
    <row r="87" s="694" customFormat="1" ht="9" customHeight="1"/>
    <row r="88" s="694" customFormat="1" ht="9" customHeight="1"/>
    <row r="89" s="694" customFormat="1" ht="9" customHeight="1"/>
    <row r="90" s="694" customFormat="1" ht="9" customHeight="1"/>
    <row r="91" s="694" customFormat="1" ht="9" customHeight="1"/>
    <row r="92" s="694" customFormat="1" ht="9" customHeight="1"/>
    <row r="93" s="694" customFormat="1" ht="9" customHeight="1"/>
    <row r="94" s="694" customFormat="1" ht="9" customHeight="1"/>
    <row r="95" s="694" customFormat="1" ht="9" customHeight="1"/>
    <row r="96" s="694" customFormat="1" ht="9" customHeight="1"/>
    <row r="97" s="694" customFormat="1" ht="9" customHeight="1"/>
    <row r="98" s="694" customFormat="1" ht="9" customHeight="1"/>
    <row r="99" s="694" customFormat="1" ht="9" customHeight="1"/>
    <row r="100" s="694" customFormat="1" ht="9" customHeight="1"/>
    <row r="101" s="694" customFormat="1" ht="9" customHeight="1"/>
    <row r="102" s="694" customFormat="1" ht="9" customHeight="1"/>
    <row r="103" s="694" customFormat="1" ht="9" customHeight="1"/>
    <row r="104" s="694" customFormat="1" ht="9" customHeight="1"/>
    <row r="105" s="694" customFormat="1" ht="9" customHeight="1"/>
    <row r="106" s="694" customFormat="1" ht="9" customHeight="1"/>
    <row r="107" s="694" customFormat="1" ht="9" customHeight="1"/>
    <row r="108" s="694" customFormat="1" ht="9" customHeight="1"/>
    <row r="109" s="694" customFormat="1" ht="9" customHeight="1"/>
    <row r="110" s="694" customFormat="1" ht="9" customHeight="1"/>
    <row r="111" s="694" customFormat="1" ht="9" customHeight="1"/>
    <row r="112" s="694" customFormat="1" ht="9" customHeight="1"/>
    <row r="113" s="694" customFormat="1" ht="9" customHeight="1"/>
    <row r="114" s="694" customFormat="1" ht="9" customHeight="1"/>
    <row r="115" s="694" customFormat="1" ht="9" customHeight="1"/>
    <row r="116" s="694" customFormat="1" ht="9" customHeight="1"/>
    <row r="117" s="694" customFormat="1" ht="9" customHeight="1"/>
    <row r="118" s="694" customFormat="1" ht="9" customHeight="1"/>
    <row r="119" s="694" customFormat="1" ht="9" customHeight="1"/>
    <row r="120" s="694" customFormat="1" ht="9" customHeight="1"/>
    <row r="121" s="694" customFormat="1" ht="9" customHeight="1"/>
    <row r="122" s="694" customFormat="1" ht="9" customHeight="1"/>
    <row r="123" s="694" customFormat="1" ht="9" customHeight="1"/>
    <row r="124" s="694" customFormat="1" ht="9" customHeight="1"/>
    <row r="125" s="694" customFormat="1" ht="9" customHeight="1"/>
    <row r="126" s="694" customFormat="1" ht="9" customHeight="1"/>
    <row r="127" s="694" customFormat="1" ht="9" customHeight="1"/>
    <row r="128" s="694" customFormat="1" ht="9" customHeight="1"/>
    <row r="129" s="694" customFormat="1" ht="9" customHeight="1"/>
    <row r="130" s="694" customFormat="1" ht="9" customHeight="1"/>
    <row r="131" s="694" customFormat="1" ht="9" customHeight="1"/>
    <row r="132" s="694" customFormat="1" ht="9" customHeight="1"/>
    <row r="133" s="694" customFormat="1" ht="9" customHeight="1"/>
    <row r="134" s="694" customFormat="1" ht="9" customHeight="1"/>
    <row r="135" s="694" customFormat="1" ht="9" customHeight="1"/>
    <row r="136" s="694" customFormat="1" ht="9" customHeight="1"/>
    <row r="137" s="694" customFormat="1" ht="9" customHeight="1"/>
    <row r="138" s="694" customFormat="1" ht="9" customHeight="1"/>
    <row r="139" s="694" customFormat="1" ht="9" customHeight="1"/>
    <row r="140" s="694" customFormat="1" ht="9" customHeight="1"/>
    <row r="141" s="694" customFormat="1" ht="9" customHeight="1"/>
    <row r="142" s="694" customFormat="1" ht="9" customHeight="1"/>
    <row r="143" s="694" customFormat="1" ht="9" customHeight="1"/>
    <row r="144" s="694" customFormat="1" ht="9" customHeight="1"/>
    <row r="145" s="694" customFormat="1" ht="9" customHeight="1"/>
    <row r="146" s="694" customFormat="1" ht="9" customHeight="1"/>
    <row r="147" s="694" customFormat="1" ht="9" customHeight="1"/>
    <row r="148" s="694" customFormat="1" ht="9" customHeight="1"/>
    <row r="149" s="694" customFormat="1" ht="9" customHeight="1"/>
    <row r="150" s="694" customFormat="1" ht="9" customHeight="1"/>
    <row r="151" s="694" customFormat="1" ht="9" customHeight="1"/>
    <row r="152" s="694" customFormat="1" ht="9" customHeight="1"/>
    <row r="153" s="694" customFormat="1" ht="9" customHeight="1"/>
    <row r="154" s="694" customFormat="1" ht="9" customHeight="1"/>
    <row r="155" s="694" customFormat="1" ht="9" customHeight="1"/>
    <row r="156" s="694" customFormat="1" ht="9" customHeight="1"/>
    <row r="157" s="694" customFormat="1" ht="9" customHeight="1"/>
    <row r="158" s="694" customFormat="1" ht="9" customHeight="1"/>
    <row r="159" s="694" customFormat="1" ht="9" customHeight="1"/>
    <row r="160" s="694" customFormat="1" ht="9" customHeight="1"/>
    <row r="161" s="694" customFormat="1" ht="9" customHeight="1"/>
    <row r="162" s="694" customFormat="1" ht="9" customHeight="1"/>
    <row r="163" s="694" customFormat="1" ht="9" customHeight="1"/>
    <row r="164" s="694" customFormat="1" ht="9" customHeight="1"/>
    <row r="165" s="694" customFormat="1" ht="9" customHeight="1"/>
    <row r="166" s="694" customFormat="1" ht="9" customHeight="1"/>
    <row r="167" s="694" customFormat="1" ht="9" customHeight="1"/>
    <row r="168" s="694" customFormat="1" ht="9" customHeight="1"/>
    <row r="169" s="694" customFormat="1" ht="9" customHeight="1"/>
    <row r="170" s="694" customFormat="1" ht="9" customHeight="1"/>
    <row r="171" s="694" customFormat="1" ht="9" customHeight="1"/>
    <row r="172" s="694" customFormat="1" ht="9" customHeight="1"/>
    <row r="173" s="694" customFormat="1" ht="9" customHeight="1"/>
    <row r="174" s="694" customFormat="1" ht="9" customHeight="1"/>
    <row r="175" s="694" customFormat="1" ht="9" customHeight="1"/>
    <row r="176" s="694" customFormat="1" ht="9" customHeight="1"/>
    <row r="177" s="694" customFormat="1" ht="9" customHeight="1"/>
    <row r="178" s="694" customFormat="1" ht="9" customHeight="1"/>
    <row r="179" s="694" customFormat="1" ht="9" customHeight="1"/>
    <row r="180" s="694" customFormat="1" ht="9" customHeight="1"/>
    <row r="181" s="694" customFormat="1" ht="9" customHeight="1"/>
    <row r="182" s="694" customFormat="1" ht="9" customHeight="1"/>
    <row r="183" s="694" customFormat="1" ht="9" customHeight="1"/>
    <row r="184" s="694" customFormat="1" ht="9" customHeight="1"/>
    <row r="185" s="694" customFormat="1" ht="9" customHeight="1"/>
    <row r="186" s="694" customFormat="1" ht="9" customHeight="1"/>
    <row r="187" s="694" customFormat="1" ht="9" customHeight="1"/>
    <row r="188" s="694" customFormat="1" ht="9" customHeight="1"/>
    <row r="189" s="694" customFormat="1" ht="9" customHeight="1"/>
    <row r="190" s="694" customFormat="1" ht="9" customHeight="1"/>
    <row r="191" s="694" customFormat="1" ht="9" customHeight="1"/>
    <row r="192" s="694" customFormat="1" ht="9" customHeight="1"/>
    <row r="193" s="694" customFormat="1" ht="9" customHeight="1"/>
    <row r="194" s="694" customFormat="1" ht="9" customHeight="1"/>
    <row r="195" s="694" customFormat="1" ht="9" customHeight="1"/>
    <row r="196" s="694" customFormat="1" ht="9" customHeight="1"/>
    <row r="197" s="694" customFormat="1" ht="9" customHeight="1"/>
    <row r="198" s="694" customFormat="1" ht="9" customHeight="1"/>
    <row r="199" s="694" customFormat="1" ht="9" customHeight="1"/>
    <row r="200" s="694" customFormat="1" ht="9" customHeight="1"/>
    <row r="201" s="694" customFormat="1" ht="9" customHeight="1"/>
    <row r="202" s="694" customFormat="1" ht="9" customHeight="1"/>
    <row r="203" s="694" customFormat="1" ht="9" customHeight="1"/>
    <row r="204" s="694" customFormat="1" ht="9" customHeight="1"/>
    <row r="205" s="694" customFormat="1" ht="9" customHeight="1"/>
    <row r="206" s="694" customFormat="1" ht="9" customHeight="1"/>
    <row r="207" s="694" customFormat="1" ht="9" customHeight="1"/>
    <row r="208" s="694" customFormat="1" ht="9" customHeight="1"/>
    <row r="209" s="694" customFormat="1" ht="9" customHeight="1"/>
    <row r="210" s="694" customFormat="1" ht="9" customHeight="1"/>
    <row r="211" s="694" customFormat="1" ht="9" customHeight="1"/>
    <row r="212" s="694" customFormat="1" ht="9" customHeight="1"/>
    <row r="213" s="694" customFormat="1" ht="9" customHeight="1"/>
    <row r="214" s="694" customFormat="1" ht="9" customHeight="1"/>
    <row r="215" s="694" customFormat="1" ht="9" customHeight="1"/>
    <row r="216" s="694" customFormat="1" ht="9" customHeight="1"/>
    <row r="217" s="694" customFormat="1" ht="9" customHeight="1"/>
    <row r="218" s="694" customFormat="1" ht="9" customHeight="1"/>
    <row r="219" s="694" customFormat="1" ht="9" customHeight="1"/>
    <row r="220" s="694" customFormat="1" ht="9" customHeight="1"/>
    <row r="221" s="694" customFormat="1" ht="9" customHeight="1"/>
    <row r="222" s="694" customFormat="1" ht="9" customHeight="1"/>
    <row r="223" s="694" customFormat="1" ht="9" customHeight="1"/>
    <row r="224" s="694" customFormat="1" ht="9" customHeight="1"/>
    <row r="225" s="694" customFormat="1" ht="9" customHeight="1"/>
    <row r="226" s="694" customFormat="1" ht="9" customHeight="1"/>
    <row r="227" s="694" customFormat="1" ht="9" customHeight="1"/>
    <row r="228" s="694" customFormat="1" ht="9" customHeight="1"/>
    <row r="229" s="694" customFormat="1" ht="9" customHeight="1"/>
    <row r="230" s="694" customFormat="1" ht="9" customHeight="1"/>
    <row r="231" s="694" customFormat="1" ht="9" customHeight="1"/>
    <row r="232" s="694" customFormat="1" ht="9" customHeight="1"/>
    <row r="233" s="694" customFormat="1" ht="9" customHeight="1"/>
    <row r="234" s="694" customFormat="1" ht="9" customHeight="1"/>
    <row r="235" s="694" customFormat="1" ht="9" customHeight="1"/>
    <row r="236" s="694" customFormat="1" ht="9" customHeight="1"/>
    <row r="237" s="694" customFormat="1" ht="9" customHeight="1"/>
    <row r="238" s="694" customFormat="1" ht="9" customHeight="1"/>
    <row r="239" s="694" customFormat="1" ht="9" customHeight="1"/>
    <row r="240" s="694" customFormat="1" ht="9" customHeight="1"/>
    <row r="241" s="694" customFormat="1" ht="9" customHeight="1"/>
    <row r="242" s="694" customFormat="1" ht="9" customHeight="1"/>
    <row r="243" s="694" customFormat="1" ht="9" customHeight="1"/>
    <row r="244" s="694" customFormat="1" ht="9" customHeight="1"/>
    <row r="245" s="694" customFormat="1" ht="9" customHeight="1"/>
    <row r="246" s="694" customFormat="1" ht="9" customHeight="1"/>
    <row r="247" s="694" customFormat="1" ht="9" customHeight="1"/>
    <row r="248" s="694" customFormat="1" ht="9" customHeight="1"/>
    <row r="249" s="694" customFormat="1" ht="9" customHeight="1"/>
    <row r="250" s="694" customFormat="1" ht="9" customHeight="1"/>
    <row r="251" s="694" customFormat="1" ht="9" customHeight="1"/>
    <row r="252" s="694" customFormat="1" ht="9" customHeight="1"/>
    <row r="253" s="694" customFormat="1" ht="9" customHeight="1"/>
    <row r="254" s="694" customFormat="1" ht="9" customHeight="1"/>
    <row r="255" s="694" customFormat="1" ht="9" customHeight="1"/>
    <row r="256" s="694" customFormat="1" ht="9" customHeight="1"/>
    <row r="257" s="694" customFormat="1" ht="9" customHeight="1"/>
    <row r="258" s="694" customFormat="1" ht="9" customHeight="1"/>
    <row r="259" s="694" customFormat="1" ht="9" customHeight="1"/>
    <row r="260" s="694" customFormat="1" ht="9" customHeight="1"/>
    <row r="261" s="694" customFormat="1" ht="9" customHeight="1"/>
    <row r="262" s="694" customFormat="1" ht="9" customHeight="1"/>
    <row r="263" s="694" customFormat="1" ht="9" customHeight="1"/>
    <row r="264" s="694" customFormat="1" ht="9" customHeight="1"/>
    <row r="265" s="694" customFormat="1" ht="9" customHeight="1"/>
    <row r="266" s="694" customFormat="1" ht="9" customHeight="1"/>
    <row r="267" s="694" customFormat="1" ht="9" customHeight="1"/>
    <row r="268" s="694" customFormat="1" ht="9" customHeight="1"/>
    <row r="269" s="694" customFormat="1" ht="9" customHeight="1"/>
    <row r="270" s="694" customFormat="1" ht="9" customHeight="1"/>
    <row r="271" s="694" customFormat="1" ht="9" customHeight="1"/>
    <row r="272" s="694" customFormat="1" ht="9" customHeight="1"/>
    <row r="273" s="694" customFormat="1" ht="9" customHeight="1"/>
    <row r="274" s="694" customFormat="1" ht="9" customHeight="1"/>
    <row r="275" s="694" customFormat="1" ht="9" customHeight="1"/>
    <row r="276" s="694" customFormat="1" ht="9" customHeight="1"/>
    <row r="277" s="694" customFormat="1" ht="9" customHeight="1"/>
    <row r="278" s="694" customFormat="1" ht="9" customHeight="1"/>
    <row r="279" s="694" customFormat="1" ht="9" customHeight="1"/>
    <row r="280" s="694" customFormat="1" ht="9" customHeight="1"/>
    <row r="281" s="694" customFormat="1" ht="9" customHeight="1"/>
    <row r="282" s="694" customFormat="1" ht="9" customHeight="1"/>
    <row r="283" s="694" customFormat="1" ht="9" customHeight="1"/>
    <row r="284" s="694" customFormat="1" ht="9" customHeight="1"/>
    <row r="285" s="694" customFormat="1" ht="9" customHeight="1"/>
    <row r="286" s="694" customFormat="1" ht="9" customHeight="1"/>
    <row r="287" s="694" customFormat="1" ht="9" customHeight="1"/>
    <row r="288" s="694" customFormat="1" ht="9" customHeight="1"/>
    <row r="289" s="694" customFormat="1" ht="9" customHeight="1"/>
    <row r="290" s="694" customFormat="1" ht="9" customHeight="1"/>
    <row r="291" s="694" customFormat="1" ht="9" customHeight="1"/>
    <row r="292" s="694" customFormat="1" ht="9" customHeight="1"/>
    <row r="293" s="694" customFormat="1" ht="9" customHeight="1"/>
    <row r="294" s="694" customFormat="1" ht="9" customHeight="1"/>
    <row r="295" s="694" customFormat="1" ht="9" customHeight="1"/>
    <row r="296" s="694" customFormat="1" ht="9" customHeight="1"/>
    <row r="297" s="694" customFormat="1" ht="9" customHeight="1"/>
    <row r="298" s="694" customFormat="1" ht="9" customHeight="1"/>
    <row r="299" s="694" customFormat="1" ht="9" customHeight="1"/>
    <row r="300" s="694" customFormat="1" ht="9" customHeight="1"/>
    <row r="301" s="694" customFormat="1" ht="9" customHeight="1"/>
    <row r="302" s="694" customFormat="1" ht="9" customHeight="1"/>
    <row r="303" s="694" customFormat="1" ht="9" customHeight="1"/>
    <row r="304" s="694" customFormat="1" ht="9" customHeight="1"/>
    <row r="305" s="694" customFormat="1" ht="9" customHeight="1"/>
    <row r="306" s="694" customFormat="1" ht="9" customHeight="1"/>
    <row r="307" s="694" customFormat="1" ht="9" customHeight="1"/>
    <row r="308" s="694" customFormat="1" ht="9" customHeight="1"/>
    <row r="309" s="694" customFormat="1" ht="9" customHeight="1"/>
    <row r="310" s="694" customFormat="1" ht="9" customHeight="1"/>
    <row r="311" s="694" customFormat="1" ht="9" customHeight="1"/>
    <row r="312" s="694" customFormat="1" ht="9" customHeight="1"/>
    <row r="313" s="694" customFormat="1"/>
    <row r="314" s="694" customFormat="1"/>
    <row r="315" s="694" customFormat="1"/>
  </sheetData>
  <mergeCells count="16">
    <mergeCell ref="E44:F44"/>
    <mergeCell ref="D28:D29"/>
    <mergeCell ref="D30:D32"/>
    <mergeCell ref="D38:D39"/>
    <mergeCell ref="D40:D41"/>
    <mergeCell ref="R4:AF4"/>
    <mergeCell ref="D25:D27"/>
    <mergeCell ref="D33:D37"/>
    <mergeCell ref="D42:D43"/>
    <mergeCell ref="G10:I10"/>
    <mergeCell ref="K10:M10"/>
    <mergeCell ref="D9:D11"/>
    <mergeCell ref="D12:D16"/>
    <mergeCell ref="D17:D24"/>
    <mergeCell ref="D4:M4"/>
    <mergeCell ref="D5:M5"/>
  </mergeCells>
  <pageMargins left="0.7" right="0.7" top="0.75" bottom="0.75" header="0.3" footer="0.3"/>
  <pageSetup paperSize="9" scale="67" orientation="portrait" r:id="rId1"/>
  <colBreaks count="1" manualBreakCount="1">
    <brk id="14"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8C95F-B310-4316-A99F-CCBCA009E9C5}">
  <dimension ref="A1:AI315"/>
  <sheetViews>
    <sheetView view="pageBreakPreview" zoomScaleNormal="100" zoomScaleSheetLayoutView="100" workbookViewId="0">
      <selection activeCell="R18" sqref="R18"/>
    </sheetView>
  </sheetViews>
  <sheetFormatPr baseColWidth="10" defaultRowHeight="12.75"/>
  <cols>
    <col min="1" max="2" width="2.42578125" style="697" customWidth="1"/>
    <col min="3" max="3" width="2.42578125" style="696" customWidth="1"/>
    <col min="4" max="4" width="7.7109375" style="694" customWidth="1"/>
    <col min="5" max="5" width="1.140625" style="694" customWidth="1"/>
    <col min="6" max="6" width="64.85546875" style="694" customWidth="1"/>
    <col min="7" max="9" width="5.7109375" style="695" customWidth="1"/>
    <col min="10" max="10" width="2.42578125" style="695" customWidth="1"/>
    <col min="11" max="13" width="5.7109375" style="695" customWidth="1"/>
    <col min="14" max="15" width="11.42578125" style="694"/>
    <col min="16" max="16" width="4.7109375" style="694" customWidth="1"/>
    <col min="17" max="17" width="5" style="694" customWidth="1"/>
    <col min="18" max="18" width="2.28515625" style="694" customWidth="1"/>
    <col min="19" max="19" width="26" style="694" customWidth="1"/>
    <col min="20" max="20" width="8" style="694" customWidth="1"/>
    <col min="21" max="21" width="1" style="694" customWidth="1"/>
    <col min="22" max="22" width="6.7109375" style="694" customWidth="1"/>
    <col min="23" max="23" width="1" style="694" customWidth="1"/>
    <col min="24" max="24" width="6.7109375" style="694" customWidth="1"/>
    <col min="25" max="25" width="1" style="694" customWidth="1"/>
    <col min="26" max="26" width="6.7109375" style="694" customWidth="1"/>
    <col min="27" max="27" width="1" style="694" customWidth="1"/>
    <col min="28" max="28" width="6.7109375" style="694" customWidth="1"/>
    <col min="29" max="29" width="1" style="694" customWidth="1"/>
    <col min="30" max="30" width="6.7109375" style="694" customWidth="1"/>
    <col min="31" max="31" width="1" style="694" customWidth="1"/>
    <col min="32" max="33" width="6.7109375" style="694" customWidth="1"/>
    <col min="34" max="256" width="11.42578125" style="694"/>
    <col min="257" max="259" width="0" style="694" hidden="1" customWidth="1"/>
    <col min="260" max="260" width="6" style="694" customWidth="1"/>
    <col min="261" max="261" width="1.140625" style="694" customWidth="1"/>
    <col min="262" max="262" width="63.28515625" style="694" customWidth="1"/>
    <col min="263" max="265" width="5.7109375" style="694" customWidth="1"/>
    <col min="266" max="266" width="0.42578125" style="694" customWidth="1"/>
    <col min="267" max="269" width="5.7109375" style="694" customWidth="1"/>
    <col min="270" max="271" width="11.42578125" style="694"/>
    <col min="272" max="272" width="4.7109375" style="694" customWidth="1"/>
    <col min="273" max="273" width="5" style="694" customWidth="1"/>
    <col min="274" max="274" width="2.28515625" style="694" customWidth="1"/>
    <col min="275" max="275" width="26" style="694" customWidth="1"/>
    <col min="276" max="276" width="8" style="694" customWidth="1"/>
    <col min="277" max="277" width="1" style="694" customWidth="1"/>
    <col min="278" max="278" width="6.7109375" style="694" customWidth="1"/>
    <col min="279" max="279" width="1" style="694" customWidth="1"/>
    <col min="280" max="280" width="6.7109375" style="694" customWidth="1"/>
    <col min="281" max="281" width="1" style="694" customWidth="1"/>
    <col min="282" max="282" width="6.7109375" style="694" customWidth="1"/>
    <col min="283" max="283" width="1" style="694" customWidth="1"/>
    <col min="284" max="284" width="6.7109375" style="694" customWidth="1"/>
    <col min="285" max="285" width="1" style="694" customWidth="1"/>
    <col min="286" max="286" width="6.7109375" style="694" customWidth="1"/>
    <col min="287" max="287" width="1" style="694" customWidth="1"/>
    <col min="288" max="289" width="6.7109375" style="694" customWidth="1"/>
    <col min="290" max="512" width="11.42578125" style="694"/>
    <col min="513" max="515" width="0" style="694" hidden="1" customWidth="1"/>
    <col min="516" max="516" width="6" style="694" customWidth="1"/>
    <col min="517" max="517" width="1.140625" style="694" customWidth="1"/>
    <col min="518" max="518" width="63.28515625" style="694" customWidth="1"/>
    <col min="519" max="521" width="5.7109375" style="694" customWidth="1"/>
    <col min="522" max="522" width="0.42578125" style="694" customWidth="1"/>
    <col min="523" max="525" width="5.7109375" style="694" customWidth="1"/>
    <col min="526" max="527" width="11.42578125" style="694"/>
    <col min="528" max="528" width="4.7109375" style="694" customWidth="1"/>
    <col min="529" max="529" width="5" style="694" customWidth="1"/>
    <col min="530" max="530" width="2.28515625" style="694" customWidth="1"/>
    <col min="531" max="531" width="26" style="694" customWidth="1"/>
    <col min="532" max="532" width="8" style="694" customWidth="1"/>
    <col min="533" max="533" width="1" style="694" customWidth="1"/>
    <col min="534" max="534" width="6.7109375" style="694" customWidth="1"/>
    <col min="535" max="535" width="1" style="694" customWidth="1"/>
    <col min="536" max="536" width="6.7109375" style="694" customWidth="1"/>
    <col min="537" max="537" width="1" style="694" customWidth="1"/>
    <col min="538" max="538" width="6.7109375" style="694" customWidth="1"/>
    <col min="539" max="539" width="1" style="694" customWidth="1"/>
    <col min="540" max="540" width="6.7109375" style="694" customWidth="1"/>
    <col min="541" max="541" width="1" style="694" customWidth="1"/>
    <col min="542" max="542" width="6.7109375" style="694" customWidth="1"/>
    <col min="543" max="543" width="1" style="694" customWidth="1"/>
    <col min="544" max="545" width="6.7109375" style="694" customWidth="1"/>
    <col min="546" max="768" width="11.42578125" style="694"/>
    <col min="769" max="771" width="0" style="694" hidden="1" customWidth="1"/>
    <col min="772" max="772" width="6" style="694" customWidth="1"/>
    <col min="773" max="773" width="1.140625" style="694" customWidth="1"/>
    <col min="774" max="774" width="63.28515625" style="694" customWidth="1"/>
    <col min="775" max="777" width="5.7109375" style="694" customWidth="1"/>
    <col min="778" max="778" width="0.42578125" style="694" customWidth="1"/>
    <col min="779" max="781" width="5.7109375" style="694" customWidth="1"/>
    <col min="782" max="783" width="11.42578125" style="694"/>
    <col min="784" max="784" width="4.7109375" style="694" customWidth="1"/>
    <col min="785" max="785" width="5" style="694" customWidth="1"/>
    <col min="786" max="786" width="2.28515625" style="694" customWidth="1"/>
    <col min="787" max="787" width="26" style="694" customWidth="1"/>
    <col min="788" max="788" width="8" style="694" customWidth="1"/>
    <col min="789" max="789" width="1" style="694" customWidth="1"/>
    <col min="790" max="790" width="6.7109375" style="694" customWidth="1"/>
    <col min="791" max="791" width="1" style="694" customWidth="1"/>
    <col min="792" max="792" width="6.7109375" style="694" customWidth="1"/>
    <col min="793" max="793" width="1" style="694" customWidth="1"/>
    <col min="794" max="794" width="6.7109375" style="694" customWidth="1"/>
    <col min="795" max="795" width="1" style="694" customWidth="1"/>
    <col min="796" max="796" width="6.7109375" style="694" customWidth="1"/>
    <col min="797" max="797" width="1" style="694" customWidth="1"/>
    <col min="798" max="798" width="6.7109375" style="694" customWidth="1"/>
    <col min="799" max="799" width="1" style="694" customWidth="1"/>
    <col min="800" max="801" width="6.7109375" style="694" customWidth="1"/>
    <col min="802" max="1024" width="11.42578125" style="694"/>
    <col min="1025" max="1027" width="0" style="694" hidden="1" customWidth="1"/>
    <col min="1028" max="1028" width="6" style="694" customWidth="1"/>
    <col min="1029" max="1029" width="1.140625" style="694" customWidth="1"/>
    <col min="1030" max="1030" width="63.28515625" style="694" customWidth="1"/>
    <col min="1031" max="1033" width="5.7109375" style="694" customWidth="1"/>
    <col min="1034" max="1034" width="0.42578125" style="694" customWidth="1"/>
    <col min="1035" max="1037" width="5.7109375" style="694" customWidth="1"/>
    <col min="1038" max="1039" width="11.42578125" style="694"/>
    <col min="1040" max="1040" width="4.7109375" style="694" customWidth="1"/>
    <col min="1041" max="1041" width="5" style="694" customWidth="1"/>
    <col min="1042" max="1042" width="2.28515625" style="694" customWidth="1"/>
    <col min="1043" max="1043" width="26" style="694" customWidth="1"/>
    <col min="1044" max="1044" width="8" style="694" customWidth="1"/>
    <col min="1045" max="1045" width="1" style="694" customWidth="1"/>
    <col min="1046" max="1046" width="6.7109375" style="694" customWidth="1"/>
    <col min="1047" max="1047" width="1" style="694" customWidth="1"/>
    <col min="1048" max="1048" width="6.7109375" style="694" customWidth="1"/>
    <col min="1049" max="1049" width="1" style="694" customWidth="1"/>
    <col min="1050" max="1050" width="6.7109375" style="694" customWidth="1"/>
    <col min="1051" max="1051" width="1" style="694" customWidth="1"/>
    <col min="1052" max="1052" width="6.7109375" style="694" customWidth="1"/>
    <col min="1053" max="1053" width="1" style="694" customWidth="1"/>
    <col min="1054" max="1054" width="6.7109375" style="694" customWidth="1"/>
    <col min="1055" max="1055" width="1" style="694" customWidth="1"/>
    <col min="1056" max="1057" width="6.7109375" style="694" customWidth="1"/>
    <col min="1058" max="1280" width="11.42578125" style="694"/>
    <col min="1281" max="1283" width="0" style="694" hidden="1" customWidth="1"/>
    <col min="1284" max="1284" width="6" style="694" customWidth="1"/>
    <col min="1285" max="1285" width="1.140625" style="694" customWidth="1"/>
    <col min="1286" max="1286" width="63.28515625" style="694" customWidth="1"/>
    <col min="1287" max="1289" width="5.7109375" style="694" customWidth="1"/>
    <col min="1290" max="1290" width="0.42578125" style="694" customWidth="1"/>
    <col min="1291" max="1293" width="5.7109375" style="694" customWidth="1"/>
    <col min="1294" max="1295" width="11.42578125" style="694"/>
    <col min="1296" max="1296" width="4.7109375" style="694" customWidth="1"/>
    <col min="1297" max="1297" width="5" style="694" customWidth="1"/>
    <col min="1298" max="1298" width="2.28515625" style="694" customWidth="1"/>
    <col min="1299" max="1299" width="26" style="694" customWidth="1"/>
    <col min="1300" max="1300" width="8" style="694" customWidth="1"/>
    <col min="1301" max="1301" width="1" style="694" customWidth="1"/>
    <col min="1302" max="1302" width="6.7109375" style="694" customWidth="1"/>
    <col min="1303" max="1303" width="1" style="694" customWidth="1"/>
    <col min="1304" max="1304" width="6.7109375" style="694" customWidth="1"/>
    <col min="1305" max="1305" width="1" style="694" customWidth="1"/>
    <col min="1306" max="1306" width="6.7109375" style="694" customWidth="1"/>
    <col min="1307" max="1307" width="1" style="694" customWidth="1"/>
    <col min="1308" max="1308" width="6.7109375" style="694" customWidth="1"/>
    <col min="1309" max="1309" width="1" style="694" customWidth="1"/>
    <col min="1310" max="1310" width="6.7109375" style="694" customWidth="1"/>
    <col min="1311" max="1311" width="1" style="694" customWidth="1"/>
    <col min="1312" max="1313" width="6.7109375" style="694" customWidth="1"/>
    <col min="1314" max="1536" width="11.42578125" style="694"/>
    <col min="1537" max="1539" width="0" style="694" hidden="1" customWidth="1"/>
    <col min="1540" max="1540" width="6" style="694" customWidth="1"/>
    <col min="1541" max="1541" width="1.140625" style="694" customWidth="1"/>
    <col min="1542" max="1542" width="63.28515625" style="694" customWidth="1"/>
    <col min="1543" max="1545" width="5.7109375" style="694" customWidth="1"/>
    <col min="1546" max="1546" width="0.42578125" style="694" customWidth="1"/>
    <col min="1547" max="1549" width="5.7109375" style="694" customWidth="1"/>
    <col min="1550" max="1551" width="11.42578125" style="694"/>
    <col min="1552" max="1552" width="4.7109375" style="694" customWidth="1"/>
    <col min="1553" max="1553" width="5" style="694" customWidth="1"/>
    <col min="1554" max="1554" width="2.28515625" style="694" customWidth="1"/>
    <col min="1555" max="1555" width="26" style="694" customWidth="1"/>
    <col min="1556" max="1556" width="8" style="694" customWidth="1"/>
    <col min="1557" max="1557" width="1" style="694" customWidth="1"/>
    <col min="1558" max="1558" width="6.7109375" style="694" customWidth="1"/>
    <col min="1559" max="1559" width="1" style="694" customWidth="1"/>
    <col min="1560" max="1560" width="6.7109375" style="694" customWidth="1"/>
    <col min="1561" max="1561" width="1" style="694" customWidth="1"/>
    <col min="1562" max="1562" width="6.7109375" style="694" customWidth="1"/>
    <col min="1563" max="1563" width="1" style="694" customWidth="1"/>
    <col min="1564" max="1564" width="6.7109375" style="694" customWidth="1"/>
    <col min="1565" max="1565" width="1" style="694" customWidth="1"/>
    <col min="1566" max="1566" width="6.7109375" style="694" customWidth="1"/>
    <col min="1567" max="1567" width="1" style="694" customWidth="1"/>
    <col min="1568" max="1569" width="6.7109375" style="694" customWidth="1"/>
    <col min="1570" max="1792" width="11.42578125" style="694"/>
    <col min="1793" max="1795" width="0" style="694" hidden="1" customWidth="1"/>
    <col min="1796" max="1796" width="6" style="694" customWidth="1"/>
    <col min="1797" max="1797" width="1.140625" style="694" customWidth="1"/>
    <col min="1798" max="1798" width="63.28515625" style="694" customWidth="1"/>
    <col min="1799" max="1801" width="5.7109375" style="694" customWidth="1"/>
    <col min="1802" max="1802" width="0.42578125" style="694" customWidth="1"/>
    <col min="1803" max="1805" width="5.7109375" style="694" customWidth="1"/>
    <col min="1806" max="1807" width="11.42578125" style="694"/>
    <col min="1808" max="1808" width="4.7109375" style="694" customWidth="1"/>
    <col min="1809" max="1809" width="5" style="694" customWidth="1"/>
    <col min="1810" max="1810" width="2.28515625" style="694" customWidth="1"/>
    <col min="1811" max="1811" width="26" style="694" customWidth="1"/>
    <col min="1812" max="1812" width="8" style="694" customWidth="1"/>
    <col min="1813" max="1813" width="1" style="694" customWidth="1"/>
    <col min="1814" max="1814" width="6.7109375" style="694" customWidth="1"/>
    <col min="1815" max="1815" width="1" style="694" customWidth="1"/>
    <col min="1816" max="1816" width="6.7109375" style="694" customWidth="1"/>
    <col min="1817" max="1817" width="1" style="694" customWidth="1"/>
    <col min="1818" max="1818" width="6.7109375" style="694" customWidth="1"/>
    <col min="1819" max="1819" width="1" style="694" customWidth="1"/>
    <col min="1820" max="1820" width="6.7109375" style="694" customWidth="1"/>
    <col min="1821" max="1821" width="1" style="694" customWidth="1"/>
    <col min="1822" max="1822" width="6.7109375" style="694" customWidth="1"/>
    <col min="1823" max="1823" width="1" style="694" customWidth="1"/>
    <col min="1824" max="1825" width="6.7109375" style="694" customWidth="1"/>
    <col min="1826" max="2048" width="11.42578125" style="694"/>
    <col min="2049" max="2051" width="0" style="694" hidden="1" customWidth="1"/>
    <col min="2052" max="2052" width="6" style="694" customWidth="1"/>
    <col min="2053" max="2053" width="1.140625" style="694" customWidth="1"/>
    <col min="2054" max="2054" width="63.28515625" style="694" customWidth="1"/>
    <col min="2055" max="2057" width="5.7109375" style="694" customWidth="1"/>
    <col min="2058" max="2058" width="0.42578125" style="694" customWidth="1"/>
    <col min="2059" max="2061" width="5.7109375" style="694" customWidth="1"/>
    <col min="2062" max="2063" width="11.42578125" style="694"/>
    <col min="2064" max="2064" width="4.7109375" style="694" customWidth="1"/>
    <col min="2065" max="2065" width="5" style="694" customWidth="1"/>
    <col min="2066" max="2066" width="2.28515625" style="694" customWidth="1"/>
    <col min="2067" max="2067" width="26" style="694" customWidth="1"/>
    <col min="2068" max="2068" width="8" style="694" customWidth="1"/>
    <col min="2069" max="2069" width="1" style="694" customWidth="1"/>
    <col min="2070" max="2070" width="6.7109375" style="694" customWidth="1"/>
    <col min="2071" max="2071" width="1" style="694" customWidth="1"/>
    <col min="2072" max="2072" width="6.7109375" style="694" customWidth="1"/>
    <col min="2073" max="2073" width="1" style="694" customWidth="1"/>
    <col min="2074" max="2074" width="6.7109375" style="694" customWidth="1"/>
    <col min="2075" max="2075" width="1" style="694" customWidth="1"/>
    <col min="2076" max="2076" width="6.7109375" style="694" customWidth="1"/>
    <col min="2077" max="2077" width="1" style="694" customWidth="1"/>
    <col min="2078" max="2078" width="6.7109375" style="694" customWidth="1"/>
    <col min="2079" max="2079" width="1" style="694" customWidth="1"/>
    <col min="2080" max="2081" width="6.7109375" style="694" customWidth="1"/>
    <col min="2082" max="2304" width="11.42578125" style="694"/>
    <col min="2305" max="2307" width="0" style="694" hidden="1" customWidth="1"/>
    <col min="2308" max="2308" width="6" style="694" customWidth="1"/>
    <col min="2309" max="2309" width="1.140625" style="694" customWidth="1"/>
    <col min="2310" max="2310" width="63.28515625" style="694" customWidth="1"/>
    <col min="2311" max="2313" width="5.7109375" style="694" customWidth="1"/>
    <col min="2314" max="2314" width="0.42578125" style="694" customWidth="1"/>
    <col min="2315" max="2317" width="5.7109375" style="694" customWidth="1"/>
    <col min="2318" max="2319" width="11.42578125" style="694"/>
    <col min="2320" max="2320" width="4.7109375" style="694" customWidth="1"/>
    <col min="2321" max="2321" width="5" style="694" customWidth="1"/>
    <col min="2322" max="2322" width="2.28515625" style="694" customWidth="1"/>
    <col min="2323" max="2323" width="26" style="694" customWidth="1"/>
    <col min="2324" max="2324" width="8" style="694" customWidth="1"/>
    <col min="2325" max="2325" width="1" style="694" customWidth="1"/>
    <col min="2326" max="2326" width="6.7109375" style="694" customWidth="1"/>
    <col min="2327" max="2327" width="1" style="694" customWidth="1"/>
    <col min="2328" max="2328" width="6.7109375" style="694" customWidth="1"/>
    <col min="2329" max="2329" width="1" style="694" customWidth="1"/>
    <col min="2330" max="2330" width="6.7109375" style="694" customWidth="1"/>
    <col min="2331" max="2331" width="1" style="694" customWidth="1"/>
    <col min="2332" max="2332" width="6.7109375" style="694" customWidth="1"/>
    <col min="2333" max="2333" width="1" style="694" customWidth="1"/>
    <col min="2334" max="2334" width="6.7109375" style="694" customWidth="1"/>
    <col min="2335" max="2335" width="1" style="694" customWidth="1"/>
    <col min="2336" max="2337" width="6.7109375" style="694" customWidth="1"/>
    <col min="2338" max="2560" width="11.42578125" style="694"/>
    <col min="2561" max="2563" width="0" style="694" hidden="1" customWidth="1"/>
    <col min="2564" max="2564" width="6" style="694" customWidth="1"/>
    <col min="2565" max="2565" width="1.140625" style="694" customWidth="1"/>
    <col min="2566" max="2566" width="63.28515625" style="694" customWidth="1"/>
    <col min="2567" max="2569" width="5.7109375" style="694" customWidth="1"/>
    <col min="2570" max="2570" width="0.42578125" style="694" customWidth="1"/>
    <col min="2571" max="2573" width="5.7109375" style="694" customWidth="1"/>
    <col min="2574" max="2575" width="11.42578125" style="694"/>
    <col min="2576" max="2576" width="4.7109375" style="694" customWidth="1"/>
    <col min="2577" max="2577" width="5" style="694" customWidth="1"/>
    <col min="2578" max="2578" width="2.28515625" style="694" customWidth="1"/>
    <col min="2579" max="2579" width="26" style="694" customWidth="1"/>
    <col min="2580" max="2580" width="8" style="694" customWidth="1"/>
    <col min="2581" max="2581" width="1" style="694" customWidth="1"/>
    <col min="2582" max="2582" width="6.7109375" style="694" customWidth="1"/>
    <col min="2583" max="2583" width="1" style="694" customWidth="1"/>
    <col min="2584" max="2584" width="6.7109375" style="694" customWidth="1"/>
    <col min="2585" max="2585" width="1" style="694" customWidth="1"/>
    <col min="2586" max="2586" width="6.7109375" style="694" customWidth="1"/>
    <col min="2587" max="2587" width="1" style="694" customWidth="1"/>
    <col min="2588" max="2588" width="6.7109375" style="694" customWidth="1"/>
    <col min="2589" max="2589" width="1" style="694" customWidth="1"/>
    <col min="2590" max="2590" width="6.7109375" style="694" customWidth="1"/>
    <col min="2591" max="2591" width="1" style="694" customWidth="1"/>
    <col min="2592" max="2593" width="6.7109375" style="694" customWidth="1"/>
    <col min="2594" max="2816" width="11.42578125" style="694"/>
    <col min="2817" max="2819" width="0" style="694" hidden="1" customWidth="1"/>
    <col min="2820" max="2820" width="6" style="694" customWidth="1"/>
    <col min="2821" max="2821" width="1.140625" style="694" customWidth="1"/>
    <col min="2822" max="2822" width="63.28515625" style="694" customWidth="1"/>
    <col min="2823" max="2825" width="5.7109375" style="694" customWidth="1"/>
    <col min="2826" max="2826" width="0.42578125" style="694" customWidth="1"/>
    <col min="2827" max="2829" width="5.7109375" style="694" customWidth="1"/>
    <col min="2830" max="2831" width="11.42578125" style="694"/>
    <col min="2832" max="2832" width="4.7109375" style="694" customWidth="1"/>
    <col min="2833" max="2833" width="5" style="694" customWidth="1"/>
    <col min="2834" max="2834" width="2.28515625" style="694" customWidth="1"/>
    <col min="2835" max="2835" width="26" style="694" customWidth="1"/>
    <col min="2836" max="2836" width="8" style="694" customWidth="1"/>
    <col min="2837" max="2837" width="1" style="694" customWidth="1"/>
    <col min="2838" max="2838" width="6.7109375" style="694" customWidth="1"/>
    <col min="2839" max="2839" width="1" style="694" customWidth="1"/>
    <col min="2840" max="2840" width="6.7109375" style="694" customWidth="1"/>
    <col min="2841" max="2841" width="1" style="694" customWidth="1"/>
    <col min="2842" max="2842" width="6.7109375" style="694" customWidth="1"/>
    <col min="2843" max="2843" width="1" style="694" customWidth="1"/>
    <col min="2844" max="2844" width="6.7109375" style="694" customWidth="1"/>
    <col min="2845" max="2845" width="1" style="694" customWidth="1"/>
    <col min="2846" max="2846" width="6.7109375" style="694" customWidth="1"/>
    <col min="2847" max="2847" width="1" style="694" customWidth="1"/>
    <col min="2848" max="2849" width="6.7109375" style="694" customWidth="1"/>
    <col min="2850" max="3072" width="11.42578125" style="694"/>
    <col min="3073" max="3075" width="0" style="694" hidden="1" customWidth="1"/>
    <col min="3076" max="3076" width="6" style="694" customWidth="1"/>
    <col min="3077" max="3077" width="1.140625" style="694" customWidth="1"/>
    <col min="3078" max="3078" width="63.28515625" style="694" customWidth="1"/>
    <col min="3079" max="3081" width="5.7109375" style="694" customWidth="1"/>
    <col min="3082" max="3082" width="0.42578125" style="694" customWidth="1"/>
    <col min="3083" max="3085" width="5.7109375" style="694" customWidth="1"/>
    <col min="3086" max="3087" width="11.42578125" style="694"/>
    <col min="3088" max="3088" width="4.7109375" style="694" customWidth="1"/>
    <col min="3089" max="3089" width="5" style="694" customWidth="1"/>
    <col min="3090" max="3090" width="2.28515625" style="694" customWidth="1"/>
    <col min="3091" max="3091" width="26" style="694" customWidth="1"/>
    <col min="3092" max="3092" width="8" style="694" customWidth="1"/>
    <col min="3093" max="3093" width="1" style="694" customWidth="1"/>
    <col min="3094" max="3094" width="6.7109375" style="694" customWidth="1"/>
    <col min="3095" max="3095" width="1" style="694" customWidth="1"/>
    <col min="3096" max="3096" width="6.7109375" style="694" customWidth="1"/>
    <col min="3097" max="3097" width="1" style="694" customWidth="1"/>
    <col min="3098" max="3098" width="6.7109375" style="694" customWidth="1"/>
    <col min="3099" max="3099" width="1" style="694" customWidth="1"/>
    <col min="3100" max="3100" width="6.7109375" style="694" customWidth="1"/>
    <col min="3101" max="3101" width="1" style="694" customWidth="1"/>
    <col min="3102" max="3102" width="6.7109375" style="694" customWidth="1"/>
    <col min="3103" max="3103" width="1" style="694" customWidth="1"/>
    <col min="3104" max="3105" width="6.7109375" style="694" customWidth="1"/>
    <col min="3106" max="3328" width="11.42578125" style="694"/>
    <col min="3329" max="3331" width="0" style="694" hidden="1" customWidth="1"/>
    <col min="3332" max="3332" width="6" style="694" customWidth="1"/>
    <col min="3333" max="3333" width="1.140625" style="694" customWidth="1"/>
    <col min="3334" max="3334" width="63.28515625" style="694" customWidth="1"/>
    <col min="3335" max="3337" width="5.7109375" style="694" customWidth="1"/>
    <col min="3338" max="3338" width="0.42578125" style="694" customWidth="1"/>
    <col min="3339" max="3341" width="5.7109375" style="694" customWidth="1"/>
    <col min="3342" max="3343" width="11.42578125" style="694"/>
    <col min="3344" max="3344" width="4.7109375" style="694" customWidth="1"/>
    <col min="3345" max="3345" width="5" style="694" customWidth="1"/>
    <col min="3346" max="3346" width="2.28515625" style="694" customWidth="1"/>
    <col min="3347" max="3347" width="26" style="694" customWidth="1"/>
    <col min="3348" max="3348" width="8" style="694" customWidth="1"/>
    <col min="3349" max="3349" width="1" style="694" customWidth="1"/>
    <col min="3350" max="3350" width="6.7109375" style="694" customWidth="1"/>
    <col min="3351" max="3351" width="1" style="694" customWidth="1"/>
    <col min="3352" max="3352" width="6.7109375" style="694" customWidth="1"/>
    <col min="3353" max="3353" width="1" style="694" customWidth="1"/>
    <col min="3354" max="3354" width="6.7109375" style="694" customWidth="1"/>
    <col min="3355" max="3355" width="1" style="694" customWidth="1"/>
    <col min="3356" max="3356" width="6.7109375" style="694" customWidth="1"/>
    <col min="3357" max="3357" width="1" style="694" customWidth="1"/>
    <col min="3358" max="3358" width="6.7109375" style="694" customWidth="1"/>
    <col min="3359" max="3359" width="1" style="694" customWidth="1"/>
    <col min="3360" max="3361" width="6.7109375" style="694" customWidth="1"/>
    <col min="3362" max="3584" width="11.42578125" style="694"/>
    <col min="3585" max="3587" width="0" style="694" hidden="1" customWidth="1"/>
    <col min="3588" max="3588" width="6" style="694" customWidth="1"/>
    <col min="3589" max="3589" width="1.140625" style="694" customWidth="1"/>
    <col min="3590" max="3590" width="63.28515625" style="694" customWidth="1"/>
    <col min="3591" max="3593" width="5.7109375" style="694" customWidth="1"/>
    <col min="3594" max="3594" width="0.42578125" style="694" customWidth="1"/>
    <col min="3595" max="3597" width="5.7109375" style="694" customWidth="1"/>
    <col min="3598" max="3599" width="11.42578125" style="694"/>
    <col min="3600" max="3600" width="4.7109375" style="694" customWidth="1"/>
    <col min="3601" max="3601" width="5" style="694" customWidth="1"/>
    <col min="3602" max="3602" width="2.28515625" style="694" customWidth="1"/>
    <col min="3603" max="3603" width="26" style="694" customWidth="1"/>
    <col min="3604" max="3604" width="8" style="694" customWidth="1"/>
    <col min="3605" max="3605" width="1" style="694" customWidth="1"/>
    <col min="3606" max="3606" width="6.7109375" style="694" customWidth="1"/>
    <col min="3607" max="3607" width="1" style="694" customWidth="1"/>
    <col min="3608" max="3608" width="6.7109375" style="694" customWidth="1"/>
    <col min="3609" max="3609" width="1" style="694" customWidth="1"/>
    <col min="3610" max="3610" width="6.7109375" style="694" customWidth="1"/>
    <col min="3611" max="3611" width="1" style="694" customWidth="1"/>
    <col min="3612" max="3612" width="6.7109375" style="694" customWidth="1"/>
    <col min="3613" max="3613" width="1" style="694" customWidth="1"/>
    <col min="3614" max="3614" width="6.7109375" style="694" customWidth="1"/>
    <col min="3615" max="3615" width="1" style="694" customWidth="1"/>
    <col min="3616" max="3617" width="6.7109375" style="694" customWidth="1"/>
    <col min="3618" max="3840" width="11.42578125" style="694"/>
    <col min="3841" max="3843" width="0" style="694" hidden="1" customWidth="1"/>
    <col min="3844" max="3844" width="6" style="694" customWidth="1"/>
    <col min="3845" max="3845" width="1.140625" style="694" customWidth="1"/>
    <col min="3846" max="3846" width="63.28515625" style="694" customWidth="1"/>
    <col min="3847" max="3849" width="5.7109375" style="694" customWidth="1"/>
    <col min="3850" max="3850" width="0.42578125" style="694" customWidth="1"/>
    <col min="3851" max="3853" width="5.7109375" style="694" customWidth="1"/>
    <col min="3854" max="3855" width="11.42578125" style="694"/>
    <col min="3856" max="3856" width="4.7109375" style="694" customWidth="1"/>
    <col min="3857" max="3857" width="5" style="694" customWidth="1"/>
    <col min="3858" max="3858" width="2.28515625" style="694" customWidth="1"/>
    <col min="3859" max="3859" width="26" style="694" customWidth="1"/>
    <col min="3860" max="3860" width="8" style="694" customWidth="1"/>
    <col min="3861" max="3861" width="1" style="694" customWidth="1"/>
    <col min="3862" max="3862" width="6.7109375" style="694" customWidth="1"/>
    <col min="3863" max="3863" width="1" style="694" customWidth="1"/>
    <col min="3864" max="3864" width="6.7109375" style="694" customWidth="1"/>
    <col min="3865" max="3865" width="1" style="694" customWidth="1"/>
    <col min="3866" max="3866" width="6.7109375" style="694" customWidth="1"/>
    <col min="3867" max="3867" width="1" style="694" customWidth="1"/>
    <col min="3868" max="3868" width="6.7109375" style="694" customWidth="1"/>
    <col min="3869" max="3869" width="1" style="694" customWidth="1"/>
    <col min="3870" max="3870" width="6.7109375" style="694" customWidth="1"/>
    <col min="3871" max="3871" width="1" style="694" customWidth="1"/>
    <col min="3872" max="3873" width="6.7109375" style="694" customWidth="1"/>
    <col min="3874" max="4096" width="11.42578125" style="694"/>
    <col min="4097" max="4099" width="0" style="694" hidden="1" customWidth="1"/>
    <col min="4100" max="4100" width="6" style="694" customWidth="1"/>
    <col min="4101" max="4101" width="1.140625" style="694" customWidth="1"/>
    <col min="4102" max="4102" width="63.28515625" style="694" customWidth="1"/>
    <col min="4103" max="4105" width="5.7109375" style="694" customWidth="1"/>
    <col min="4106" max="4106" width="0.42578125" style="694" customWidth="1"/>
    <col min="4107" max="4109" width="5.7109375" style="694" customWidth="1"/>
    <col min="4110" max="4111" width="11.42578125" style="694"/>
    <col min="4112" max="4112" width="4.7109375" style="694" customWidth="1"/>
    <col min="4113" max="4113" width="5" style="694" customWidth="1"/>
    <col min="4114" max="4114" width="2.28515625" style="694" customWidth="1"/>
    <col min="4115" max="4115" width="26" style="694" customWidth="1"/>
    <col min="4116" max="4116" width="8" style="694" customWidth="1"/>
    <col min="4117" max="4117" width="1" style="694" customWidth="1"/>
    <col min="4118" max="4118" width="6.7109375" style="694" customWidth="1"/>
    <col min="4119" max="4119" width="1" style="694" customWidth="1"/>
    <col min="4120" max="4120" width="6.7109375" style="694" customWidth="1"/>
    <col min="4121" max="4121" width="1" style="694" customWidth="1"/>
    <col min="4122" max="4122" width="6.7109375" style="694" customWidth="1"/>
    <col min="4123" max="4123" width="1" style="694" customWidth="1"/>
    <col min="4124" max="4124" width="6.7109375" style="694" customWidth="1"/>
    <col min="4125" max="4125" width="1" style="694" customWidth="1"/>
    <col min="4126" max="4126" width="6.7109375" style="694" customWidth="1"/>
    <col min="4127" max="4127" width="1" style="694" customWidth="1"/>
    <col min="4128" max="4129" width="6.7109375" style="694" customWidth="1"/>
    <col min="4130" max="4352" width="11.42578125" style="694"/>
    <col min="4353" max="4355" width="0" style="694" hidden="1" customWidth="1"/>
    <col min="4356" max="4356" width="6" style="694" customWidth="1"/>
    <col min="4357" max="4357" width="1.140625" style="694" customWidth="1"/>
    <col min="4358" max="4358" width="63.28515625" style="694" customWidth="1"/>
    <col min="4359" max="4361" width="5.7109375" style="694" customWidth="1"/>
    <col min="4362" max="4362" width="0.42578125" style="694" customWidth="1"/>
    <col min="4363" max="4365" width="5.7109375" style="694" customWidth="1"/>
    <col min="4366" max="4367" width="11.42578125" style="694"/>
    <col min="4368" max="4368" width="4.7109375" style="694" customWidth="1"/>
    <col min="4369" max="4369" width="5" style="694" customWidth="1"/>
    <col min="4370" max="4370" width="2.28515625" style="694" customWidth="1"/>
    <col min="4371" max="4371" width="26" style="694" customWidth="1"/>
    <col min="4372" max="4372" width="8" style="694" customWidth="1"/>
    <col min="4373" max="4373" width="1" style="694" customWidth="1"/>
    <col min="4374" max="4374" width="6.7109375" style="694" customWidth="1"/>
    <col min="4375" max="4375" width="1" style="694" customWidth="1"/>
    <col min="4376" max="4376" width="6.7109375" style="694" customWidth="1"/>
    <col min="4377" max="4377" width="1" style="694" customWidth="1"/>
    <col min="4378" max="4378" width="6.7109375" style="694" customWidth="1"/>
    <col min="4379" max="4379" width="1" style="694" customWidth="1"/>
    <col min="4380" max="4380" width="6.7109375" style="694" customWidth="1"/>
    <col min="4381" max="4381" width="1" style="694" customWidth="1"/>
    <col min="4382" max="4382" width="6.7109375" style="694" customWidth="1"/>
    <col min="4383" max="4383" width="1" style="694" customWidth="1"/>
    <col min="4384" max="4385" width="6.7109375" style="694" customWidth="1"/>
    <col min="4386" max="4608" width="11.42578125" style="694"/>
    <col min="4609" max="4611" width="0" style="694" hidden="1" customWidth="1"/>
    <col min="4612" max="4612" width="6" style="694" customWidth="1"/>
    <col min="4613" max="4613" width="1.140625" style="694" customWidth="1"/>
    <col min="4614" max="4614" width="63.28515625" style="694" customWidth="1"/>
    <col min="4615" max="4617" width="5.7109375" style="694" customWidth="1"/>
    <col min="4618" max="4618" width="0.42578125" style="694" customWidth="1"/>
    <col min="4619" max="4621" width="5.7109375" style="694" customWidth="1"/>
    <col min="4622" max="4623" width="11.42578125" style="694"/>
    <col min="4624" max="4624" width="4.7109375" style="694" customWidth="1"/>
    <col min="4625" max="4625" width="5" style="694" customWidth="1"/>
    <col min="4626" max="4626" width="2.28515625" style="694" customWidth="1"/>
    <col min="4627" max="4627" width="26" style="694" customWidth="1"/>
    <col min="4628" max="4628" width="8" style="694" customWidth="1"/>
    <col min="4629" max="4629" width="1" style="694" customWidth="1"/>
    <col min="4630" max="4630" width="6.7109375" style="694" customWidth="1"/>
    <col min="4631" max="4631" width="1" style="694" customWidth="1"/>
    <col min="4632" max="4632" width="6.7109375" style="694" customWidth="1"/>
    <col min="4633" max="4633" width="1" style="694" customWidth="1"/>
    <col min="4634" max="4634" width="6.7109375" style="694" customWidth="1"/>
    <col min="4635" max="4635" width="1" style="694" customWidth="1"/>
    <col min="4636" max="4636" width="6.7109375" style="694" customWidth="1"/>
    <col min="4637" max="4637" width="1" style="694" customWidth="1"/>
    <col min="4638" max="4638" width="6.7109375" style="694" customWidth="1"/>
    <col min="4639" max="4639" width="1" style="694" customWidth="1"/>
    <col min="4640" max="4641" width="6.7109375" style="694" customWidth="1"/>
    <col min="4642" max="4864" width="11.42578125" style="694"/>
    <col min="4865" max="4867" width="0" style="694" hidden="1" customWidth="1"/>
    <col min="4868" max="4868" width="6" style="694" customWidth="1"/>
    <col min="4869" max="4869" width="1.140625" style="694" customWidth="1"/>
    <col min="4870" max="4870" width="63.28515625" style="694" customWidth="1"/>
    <col min="4871" max="4873" width="5.7109375" style="694" customWidth="1"/>
    <col min="4874" max="4874" width="0.42578125" style="694" customWidth="1"/>
    <col min="4875" max="4877" width="5.7109375" style="694" customWidth="1"/>
    <col min="4878" max="4879" width="11.42578125" style="694"/>
    <col min="4880" max="4880" width="4.7109375" style="694" customWidth="1"/>
    <col min="4881" max="4881" width="5" style="694" customWidth="1"/>
    <col min="4882" max="4882" width="2.28515625" style="694" customWidth="1"/>
    <col min="4883" max="4883" width="26" style="694" customWidth="1"/>
    <col min="4884" max="4884" width="8" style="694" customWidth="1"/>
    <col min="4885" max="4885" width="1" style="694" customWidth="1"/>
    <col min="4886" max="4886" width="6.7109375" style="694" customWidth="1"/>
    <col min="4887" max="4887" width="1" style="694" customWidth="1"/>
    <col min="4888" max="4888" width="6.7109375" style="694" customWidth="1"/>
    <col min="4889" max="4889" width="1" style="694" customWidth="1"/>
    <col min="4890" max="4890" width="6.7109375" style="694" customWidth="1"/>
    <col min="4891" max="4891" width="1" style="694" customWidth="1"/>
    <col min="4892" max="4892" width="6.7109375" style="694" customWidth="1"/>
    <col min="4893" max="4893" width="1" style="694" customWidth="1"/>
    <col min="4894" max="4894" width="6.7109375" style="694" customWidth="1"/>
    <col min="4895" max="4895" width="1" style="694" customWidth="1"/>
    <col min="4896" max="4897" width="6.7109375" style="694" customWidth="1"/>
    <col min="4898" max="5120" width="11.42578125" style="694"/>
    <col min="5121" max="5123" width="0" style="694" hidden="1" customWidth="1"/>
    <col min="5124" max="5124" width="6" style="694" customWidth="1"/>
    <col min="5125" max="5125" width="1.140625" style="694" customWidth="1"/>
    <col min="5126" max="5126" width="63.28515625" style="694" customWidth="1"/>
    <col min="5127" max="5129" width="5.7109375" style="694" customWidth="1"/>
    <col min="5130" max="5130" width="0.42578125" style="694" customWidth="1"/>
    <col min="5131" max="5133" width="5.7109375" style="694" customWidth="1"/>
    <col min="5134" max="5135" width="11.42578125" style="694"/>
    <col min="5136" max="5136" width="4.7109375" style="694" customWidth="1"/>
    <col min="5137" max="5137" width="5" style="694" customWidth="1"/>
    <col min="5138" max="5138" width="2.28515625" style="694" customWidth="1"/>
    <col min="5139" max="5139" width="26" style="694" customWidth="1"/>
    <col min="5140" max="5140" width="8" style="694" customWidth="1"/>
    <col min="5141" max="5141" width="1" style="694" customWidth="1"/>
    <col min="5142" max="5142" width="6.7109375" style="694" customWidth="1"/>
    <col min="5143" max="5143" width="1" style="694" customWidth="1"/>
    <col min="5144" max="5144" width="6.7109375" style="694" customWidth="1"/>
    <col min="5145" max="5145" width="1" style="694" customWidth="1"/>
    <col min="5146" max="5146" width="6.7109375" style="694" customWidth="1"/>
    <col min="5147" max="5147" width="1" style="694" customWidth="1"/>
    <col min="5148" max="5148" width="6.7109375" style="694" customWidth="1"/>
    <col min="5149" max="5149" width="1" style="694" customWidth="1"/>
    <col min="5150" max="5150" width="6.7109375" style="694" customWidth="1"/>
    <col min="5151" max="5151" width="1" style="694" customWidth="1"/>
    <col min="5152" max="5153" width="6.7109375" style="694" customWidth="1"/>
    <col min="5154" max="5376" width="11.42578125" style="694"/>
    <col min="5377" max="5379" width="0" style="694" hidden="1" customWidth="1"/>
    <col min="5380" max="5380" width="6" style="694" customWidth="1"/>
    <col min="5381" max="5381" width="1.140625" style="694" customWidth="1"/>
    <col min="5382" max="5382" width="63.28515625" style="694" customWidth="1"/>
    <col min="5383" max="5385" width="5.7109375" style="694" customWidth="1"/>
    <col min="5386" max="5386" width="0.42578125" style="694" customWidth="1"/>
    <col min="5387" max="5389" width="5.7109375" style="694" customWidth="1"/>
    <col min="5390" max="5391" width="11.42578125" style="694"/>
    <col min="5392" max="5392" width="4.7109375" style="694" customWidth="1"/>
    <col min="5393" max="5393" width="5" style="694" customWidth="1"/>
    <col min="5394" max="5394" width="2.28515625" style="694" customWidth="1"/>
    <col min="5395" max="5395" width="26" style="694" customWidth="1"/>
    <col min="5396" max="5396" width="8" style="694" customWidth="1"/>
    <col min="5397" max="5397" width="1" style="694" customWidth="1"/>
    <col min="5398" max="5398" width="6.7109375" style="694" customWidth="1"/>
    <col min="5399" max="5399" width="1" style="694" customWidth="1"/>
    <col min="5400" max="5400" width="6.7109375" style="694" customWidth="1"/>
    <col min="5401" max="5401" width="1" style="694" customWidth="1"/>
    <col min="5402" max="5402" width="6.7109375" style="694" customWidth="1"/>
    <col min="5403" max="5403" width="1" style="694" customWidth="1"/>
    <col min="5404" max="5404" width="6.7109375" style="694" customWidth="1"/>
    <col min="5405" max="5405" width="1" style="694" customWidth="1"/>
    <col min="5406" max="5406" width="6.7109375" style="694" customWidth="1"/>
    <col min="5407" max="5407" width="1" style="694" customWidth="1"/>
    <col min="5408" max="5409" width="6.7109375" style="694" customWidth="1"/>
    <col min="5410" max="5632" width="11.42578125" style="694"/>
    <col min="5633" max="5635" width="0" style="694" hidden="1" customWidth="1"/>
    <col min="5636" max="5636" width="6" style="694" customWidth="1"/>
    <col min="5637" max="5637" width="1.140625" style="694" customWidth="1"/>
    <col min="5638" max="5638" width="63.28515625" style="694" customWidth="1"/>
    <col min="5639" max="5641" width="5.7109375" style="694" customWidth="1"/>
    <col min="5642" max="5642" width="0.42578125" style="694" customWidth="1"/>
    <col min="5643" max="5645" width="5.7109375" style="694" customWidth="1"/>
    <col min="5646" max="5647" width="11.42578125" style="694"/>
    <col min="5648" max="5648" width="4.7109375" style="694" customWidth="1"/>
    <col min="5649" max="5649" width="5" style="694" customWidth="1"/>
    <col min="5650" max="5650" width="2.28515625" style="694" customWidth="1"/>
    <col min="5651" max="5651" width="26" style="694" customWidth="1"/>
    <col min="5652" max="5652" width="8" style="694" customWidth="1"/>
    <col min="5653" max="5653" width="1" style="694" customWidth="1"/>
    <col min="5654" max="5654" width="6.7109375" style="694" customWidth="1"/>
    <col min="5655" max="5655" width="1" style="694" customWidth="1"/>
    <col min="5656" max="5656" width="6.7109375" style="694" customWidth="1"/>
    <col min="5657" max="5657" width="1" style="694" customWidth="1"/>
    <col min="5658" max="5658" width="6.7109375" style="694" customWidth="1"/>
    <col min="5659" max="5659" width="1" style="694" customWidth="1"/>
    <col min="5660" max="5660" width="6.7109375" style="694" customWidth="1"/>
    <col min="5661" max="5661" width="1" style="694" customWidth="1"/>
    <col min="5662" max="5662" width="6.7109375" style="694" customWidth="1"/>
    <col min="5663" max="5663" width="1" style="694" customWidth="1"/>
    <col min="5664" max="5665" width="6.7109375" style="694" customWidth="1"/>
    <col min="5666" max="5888" width="11.42578125" style="694"/>
    <col min="5889" max="5891" width="0" style="694" hidden="1" customWidth="1"/>
    <col min="5892" max="5892" width="6" style="694" customWidth="1"/>
    <col min="5893" max="5893" width="1.140625" style="694" customWidth="1"/>
    <col min="5894" max="5894" width="63.28515625" style="694" customWidth="1"/>
    <col min="5895" max="5897" width="5.7109375" style="694" customWidth="1"/>
    <col min="5898" max="5898" width="0.42578125" style="694" customWidth="1"/>
    <col min="5899" max="5901" width="5.7109375" style="694" customWidth="1"/>
    <col min="5902" max="5903" width="11.42578125" style="694"/>
    <col min="5904" max="5904" width="4.7109375" style="694" customWidth="1"/>
    <col min="5905" max="5905" width="5" style="694" customWidth="1"/>
    <col min="5906" max="5906" width="2.28515625" style="694" customWidth="1"/>
    <col min="5907" max="5907" width="26" style="694" customWidth="1"/>
    <col min="5908" max="5908" width="8" style="694" customWidth="1"/>
    <col min="5909" max="5909" width="1" style="694" customWidth="1"/>
    <col min="5910" max="5910" width="6.7109375" style="694" customWidth="1"/>
    <col min="5911" max="5911" width="1" style="694" customWidth="1"/>
    <col min="5912" max="5912" width="6.7109375" style="694" customWidth="1"/>
    <col min="5913" max="5913" width="1" style="694" customWidth="1"/>
    <col min="5914" max="5914" width="6.7109375" style="694" customWidth="1"/>
    <col min="5915" max="5915" width="1" style="694" customWidth="1"/>
    <col min="5916" max="5916" width="6.7109375" style="694" customWidth="1"/>
    <col min="5917" max="5917" width="1" style="694" customWidth="1"/>
    <col min="5918" max="5918" width="6.7109375" style="694" customWidth="1"/>
    <col min="5919" max="5919" width="1" style="694" customWidth="1"/>
    <col min="5920" max="5921" width="6.7109375" style="694" customWidth="1"/>
    <col min="5922" max="6144" width="11.42578125" style="694"/>
    <col min="6145" max="6147" width="0" style="694" hidden="1" customWidth="1"/>
    <col min="6148" max="6148" width="6" style="694" customWidth="1"/>
    <col min="6149" max="6149" width="1.140625" style="694" customWidth="1"/>
    <col min="6150" max="6150" width="63.28515625" style="694" customWidth="1"/>
    <col min="6151" max="6153" width="5.7109375" style="694" customWidth="1"/>
    <col min="6154" max="6154" width="0.42578125" style="694" customWidth="1"/>
    <col min="6155" max="6157" width="5.7109375" style="694" customWidth="1"/>
    <col min="6158" max="6159" width="11.42578125" style="694"/>
    <col min="6160" max="6160" width="4.7109375" style="694" customWidth="1"/>
    <col min="6161" max="6161" width="5" style="694" customWidth="1"/>
    <col min="6162" max="6162" width="2.28515625" style="694" customWidth="1"/>
    <col min="6163" max="6163" width="26" style="694" customWidth="1"/>
    <col min="6164" max="6164" width="8" style="694" customWidth="1"/>
    <col min="6165" max="6165" width="1" style="694" customWidth="1"/>
    <col min="6166" max="6166" width="6.7109375" style="694" customWidth="1"/>
    <col min="6167" max="6167" width="1" style="694" customWidth="1"/>
    <col min="6168" max="6168" width="6.7109375" style="694" customWidth="1"/>
    <col min="6169" max="6169" width="1" style="694" customWidth="1"/>
    <col min="6170" max="6170" width="6.7109375" style="694" customWidth="1"/>
    <col min="6171" max="6171" width="1" style="694" customWidth="1"/>
    <col min="6172" max="6172" width="6.7109375" style="694" customWidth="1"/>
    <col min="6173" max="6173" width="1" style="694" customWidth="1"/>
    <col min="6174" max="6174" width="6.7109375" style="694" customWidth="1"/>
    <col min="6175" max="6175" width="1" style="694" customWidth="1"/>
    <col min="6176" max="6177" width="6.7109375" style="694" customWidth="1"/>
    <col min="6178" max="6400" width="11.42578125" style="694"/>
    <col min="6401" max="6403" width="0" style="694" hidden="1" customWidth="1"/>
    <col min="6404" max="6404" width="6" style="694" customWidth="1"/>
    <col min="6405" max="6405" width="1.140625" style="694" customWidth="1"/>
    <col min="6406" max="6406" width="63.28515625" style="694" customWidth="1"/>
    <col min="6407" max="6409" width="5.7109375" style="694" customWidth="1"/>
    <col min="6410" max="6410" width="0.42578125" style="694" customWidth="1"/>
    <col min="6411" max="6413" width="5.7109375" style="694" customWidth="1"/>
    <col min="6414" max="6415" width="11.42578125" style="694"/>
    <col min="6416" max="6416" width="4.7109375" style="694" customWidth="1"/>
    <col min="6417" max="6417" width="5" style="694" customWidth="1"/>
    <col min="6418" max="6418" width="2.28515625" style="694" customWidth="1"/>
    <col min="6419" max="6419" width="26" style="694" customWidth="1"/>
    <col min="6420" max="6420" width="8" style="694" customWidth="1"/>
    <col min="6421" max="6421" width="1" style="694" customWidth="1"/>
    <col min="6422" max="6422" width="6.7109375" style="694" customWidth="1"/>
    <col min="6423" max="6423" width="1" style="694" customWidth="1"/>
    <col min="6424" max="6424" width="6.7109375" style="694" customWidth="1"/>
    <col min="6425" max="6425" width="1" style="694" customWidth="1"/>
    <col min="6426" max="6426" width="6.7109375" style="694" customWidth="1"/>
    <col min="6427" max="6427" width="1" style="694" customWidth="1"/>
    <col min="6428" max="6428" width="6.7109375" style="694" customWidth="1"/>
    <col min="6429" max="6429" width="1" style="694" customWidth="1"/>
    <col min="6430" max="6430" width="6.7109375" style="694" customWidth="1"/>
    <col min="6431" max="6431" width="1" style="694" customWidth="1"/>
    <col min="6432" max="6433" width="6.7109375" style="694" customWidth="1"/>
    <col min="6434" max="6656" width="11.42578125" style="694"/>
    <col min="6657" max="6659" width="0" style="694" hidden="1" customWidth="1"/>
    <col min="6660" max="6660" width="6" style="694" customWidth="1"/>
    <col min="6661" max="6661" width="1.140625" style="694" customWidth="1"/>
    <col min="6662" max="6662" width="63.28515625" style="694" customWidth="1"/>
    <col min="6663" max="6665" width="5.7109375" style="694" customWidth="1"/>
    <col min="6666" max="6666" width="0.42578125" style="694" customWidth="1"/>
    <col min="6667" max="6669" width="5.7109375" style="694" customWidth="1"/>
    <col min="6670" max="6671" width="11.42578125" style="694"/>
    <col min="6672" max="6672" width="4.7109375" style="694" customWidth="1"/>
    <col min="6673" max="6673" width="5" style="694" customWidth="1"/>
    <col min="6674" max="6674" width="2.28515625" style="694" customWidth="1"/>
    <col min="6675" max="6675" width="26" style="694" customWidth="1"/>
    <col min="6676" max="6676" width="8" style="694" customWidth="1"/>
    <col min="6677" max="6677" width="1" style="694" customWidth="1"/>
    <col min="6678" max="6678" width="6.7109375" style="694" customWidth="1"/>
    <col min="6679" max="6679" width="1" style="694" customWidth="1"/>
    <col min="6680" max="6680" width="6.7109375" style="694" customWidth="1"/>
    <col min="6681" max="6681" width="1" style="694" customWidth="1"/>
    <col min="6682" max="6682" width="6.7109375" style="694" customWidth="1"/>
    <col min="6683" max="6683" width="1" style="694" customWidth="1"/>
    <col min="6684" max="6684" width="6.7109375" style="694" customWidth="1"/>
    <col min="6685" max="6685" width="1" style="694" customWidth="1"/>
    <col min="6686" max="6686" width="6.7109375" style="694" customWidth="1"/>
    <col min="6687" max="6687" width="1" style="694" customWidth="1"/>
    <col min="6688" max="6689" width="6.7109375" style="694" customWidth="1"/>
    <col min="6690" max="6912" width="11.42578125" style="694"/>
    <col min="6913" max="6915" width="0" style="694" hidden="1" customWidth="1"/>
    <col min="6916" max="6916" width="6" style="694" customWidth="1"/>
    <col min="6917" max="6917" width="1.140625" style="694" customWidth="1"/>
    <col min="6918" max="6918" width="63.28515625" style="694" customWidth="1"/>
    <col min="6919" max="6921" width="5.7109375" style="694" customWidth="1"/>
    <col min="6922" max="6922" width="0.42578125" style="694" customWidth="1"/>
    <col min="6923" max="6925" width="5.7109375" style="694" customWidth="1"/>
    <col min="6926" max="6927" width="11.42578125" style="694"/>
    <col min="6928" max="6928" width="4.7109375" style="694" customWidth="1"/>
    <col min="6929" max="6929" width="5" style="694" customWidth="1"/>
    <col min="6930" max="6930" width="2.28515625" style="694" customWidth="1"/>
    <col min="6931" max="6931" width="26" style="694" customWidth="1"/>
    <col min="6932" max="6932" width="8" style="694" customWidth="1"/>
    <col min="6933" max="6933" width="1" style="694" customWidth="1"/>
    <col min="6934" max="6934" width="6.7109375" style="694" customWidth="1"/>
    <col min="6935" max="6935" width="1" style="694" customWidth="1"/>
    <col min="6936" max="6936" width="6.7109375" style="694" customWidth="1"/>
    <col min="6937" max="6937" width="1" style="694" customWidth="1"/>
    <col min="6938" max="6938" width="6.7109375" style="694" customWidth="1"/>
    <col min="6939" max="6939" width="1" style="694" customWidth="1"/>
    <col min="6940" max="6940" width="6.7109375" style="694" customWidth="1"/>
    <col min="6941" max="6941" width="1" style="694" customWidth="1"/>
    <col min="6942" max="6942" width="6.7109375" style="694" customWidth="1"/>
    <col min="6943" max="6943" width="1" style="694" customWidth="1"/>
    <col min="6944" max="6945" width="6.7109375" style="694" customWidth="1"/>
    <col min="6946" max="7168" width="11.42578125" style="694"/>
    <col min="7169" max="7171" width="0" style="694" hidden="1" customWidth="1"/>
    <col min="7172" max="7172" width="6" style="694" customWidth="1"/>
    <col min="7173" max="7173" width="1.140625" style="694" customWidth="1"/>
    <col min="7174" max="7174" width="63.28515625" style="694" customWidth="1"/>
    <col min="7175" max="7177" width="5.7109375" style="694" customWidth="1"/>
    <col min="7178" max="7178" width="0.42578125" style="694" customWidth="1"/>
    <col min="7179" max="7181" width="5.7109375" style="694" customWidth="1"/>
    <col min="7182" max="7183" width="11.42578125" style="694"/>
    <col min="7184" max="7184" width="4.7109375" style="694" customWidth="1"/>
    <col min="7185" max="7185" width="5" style="694" customWidth="1"/>
    <col min="7186" max="7186" width="2.28515625" style="694" customWidth="1"/>
    <col min="7187" max="7187" width="26" style="694" customWidth="1"/>
    <col min="7188" max="7188" width="8" style="694" customWidth="1"/>
    <col min="7189" max="7189" width="1" style="694" customWidth="1"/>
    <col min="7190" max="7190" width="6.7109375" style="694" customWidth="1"/>
    <col min="7191" max="7191" width="1" style="694" customWidth="1"/>
    <col min="7192" max="7192" width="6.7109375" style="694" customWidth="1"/>
    <col min="7193" max="7193" width="1" style="694" customWidth="1"/>
    <col min="7194" max="7194" width="6.7109375" style="694" customWidth="1"/>
    <col min="7195" max="7195" width="1" style="694" customWidth="1"/>
    <col min="7196" max="7196" width="6.7109375" style="694" customWidth="1"/>
    <col min="7197" max="7197" width="1" style="694" customWidth="1"/>
    <col min="7198" max="7198" width="6.7109375" style="694" customWidth="1"/>
    <col min="7199" max="7199" width="1" style="694" customWidth="1"/>
    <col min="7200" max="7201" width="6.7109375" style="694" customWidth="1"/>
    <col min="7202" max="7424" width="11.42578125" style="694"/>
    <col min="7425" max="7427" width="0" style="694" hidden="1" customWidth="1"/>
    <col min="7428" max="7428" width="6" style="694" customWidth="1"/>
    <col min="7429" max="7429" width="1.140625" style="694" customWidth="1"/>
    <col min="7430" max="7430" width="63.28515625" style="694" customWidth="1"/>
    <col min="7431" max="7433" width="5.7109375" style="694" customWidth="1"/>
    <col min="7434" max="7434" width="0.42578125" style="694" customWidth="1"/>
    <col min="7435" max="7437" width="5.7109375" style="694" customWidth="1"/>
    <col min="7438" max="7439" width="11.42578125" style="694"/>
    <col min="7440" max="7440" width="4.7109375" style="694" customWidth="1"/>
    <col min="7441" max="7441" width="5" style="694" customWidth="1"/>
    <col min="7442" max="7442" width="2.28515625" style="694" customWidth="1"/>
    <col min="7443" max="7443" width="26" style="694" customWidth="1"/>
    <col min="7444" max="7444" width="8" style="694" customWidth="1"/>
    <col min="7445" max="7445" width="1" style="694" customWidth="1"/>
    <col min="7446" max="7446" width="6.7109375" style="694" customWidth="1"/>
    <col min="7447" max="7447" width="1" style="694" customWidth="1"/>
    <col min="7448" max="7448" width="6.7109375" style="694" customWidth="1"/>
    <col min="7449" max="7449" width="1" style="694" customWidth="1"/>
    <col min="7450" max="7450" width="6.7109375" style="694" customWidth="1"/>
    <col min="7451" max="7451" width="1" style="694" customWidth="1"/>
    <col min="7452" max="7452" width="6.7109375" style="694" customWidth="1"/>
    <col min="7453" max="7453" width="1" style="694" customWidth="1"/>
    <col min="7454" max="7454" width="6.7109375" style="694" customWidth="1"/>
    <col min="7455" max="7455" width="1" style="694" customWidth="1"/>
    <col min="7456" max="7457" width="6.7109375" style="694" customWidth="1"/>
    <col min="7458" max="7680" width="11.42578125" style="694"/>
    <col min="7681" max="7683" width="0" style="694" hidden="1" customWidth="1"/>
    <col min="7684" max="7684" width="6" style="694" customWidth="1"/>
    <col min="7685" max="7685" width="1.140625" style="694" customWidth="1"/>
    <col min="7686" max="7686" width="63.28515625" style="694" customWidth="1"/>
    <col min="7687" max="7689" width="5.7109375" style="694" customWidth="1"/>
    <col min="7690" max="7690" width="0.42578125" style="694" customWidth="1"/>
    <col min="7691" max="7693" width="5.7109375" style="694" customWidth="1"/>
    <col min="7694" max="7695" width="11.42578125" style="694"/>
    <col min="7696" max="7696" width="4.7109375" style="694" customWidth="1"/>
    <col min="7697" max="7697" width="5" style="694" customWidth="1"/>
    <col min="7698" max="7698" width="2.28515625" style="694" customWidth="1"/>
    <col min="7699" max="7699" width="26" style="694" customWidth="1"/>
    <col min="7700" max="7700" width="8" style="694" customWidth="1"/>
    <col min="7701" max="7701" width="1" style="694" customWidth="1"/>
    <col min="7702" max="7702" width="6.7109375" style="694" customWidth="1"/>
    <col min="7703" max="7703" width="1" style="694" customWidth="1"/>
    <col min="7704" max="7704" width="6.7109375" style="694" customWidth="1"/>
    <col min="7705" max="7705" width="1" style="694" customWidth="1"/>
    <col min="7706" max="7706" width="6.7109375" style="694" customWidth="1"/>
    <col min="7707" max="7707" width="1" style="694" customWidth="1"/>
    <col min="7708" max="7708" width="6.7109375" style="694" customWidth="1"/>
    <col min="7709" max="7709" width="1" style="694" customWidth="1"/>
    <col min="7710" max="7710" width="6.7109375" style="694" customWidth="1"/>
    <col min="7711" max="7711" width="1" style="694" customWidth="1"/>
    <col min="7712" max="7713" width="6.7109375" style="694" customWidth="1"/>
    <col min="7714" max="7936" width="11.42578125" style="694"/>
    <col min="7937" max="7939" width="0" style="694" hidden="1" customWidth="1"/>
    <col min="7940" max="7940" width="6" style="694" customWidth="1"/>
    <col min="7941" max="7941" width="1.140625" style="694" customWidth="1"/>
    <col min="7942" max="7942" width="63.28515625" style="694" customWidth="1"/>
    <col min="7943" max="7945" width="5.7109375" style="694" customWidth="1"/>
    <col min="7946" max="7946" width="0.42578125" style="694" customWidth="1"/>
    <col min="7947" max="7949" width="5.7109375" style="694" customWidth="1"/>
    <col min="7950" max="7951" width="11.42578125" style="694"/>
    <col min="7952" max="7952" width="4.7109375" style="694" customWidth="1"/>
    <col min="7953" max="7953" width="5" style="694" customWidth="1"/>
    <col min="7954" max="7954" width="2.28515625" style="694" customWidth="1"/>
    <col min="7955" max="7955" width="26" style="694" customWidth="1"/>
    <col min="7956" max="7956" width="8" style="694" customWidth="1"/>
    <col min="7957" max="7957" width="1" style="694" customWidth="1"/>
    <col min="7958" max="7958" width="6.7109375" style="694" customWidth="1"/>
    <col min="7959" max="7959" width="1" style="694" customWidth="1"/>
    <col min="7960" max="7960" width="6.7109375" style="694" customWidth="1"/>
    <col min="7961" max="7961" width="1" style="694" customWidth="1"/>
    <col min="7962" max="7962" width="6.7109375" style="694" customWidth="1"/>
    <col min="7963" max="7963" width="1" style="694" customWidth="1"/>
    <col min="7964" max="7964" width="6.7109375" style="694" customWidth="1"/>
    <col min="7965" max="7965" width="1" style="694" customWidth="1"/>
    <col min="7966" max="7966" width="6.7109375" style="694" customWidth="1"/>
    <col min="7967" max="7967" width="1" style="694" customWidth="1"/>
    <col min="7968" max="7969" width="6.7109375" style="694" customWidth="1"/>
    <col min="7970" max="8192" width="11.42578125" style="694"/>
    <col min="8193" max="8195" width="0" style="694" hidden="1" customWidth="1"/>
    <col min="8196" max="8196" width="6" style="694" customWidth="1"/>
    <col min="8197" max="8197" width="1.140625" style="694" customWidth="1"/>
    <col min="8198" max="8198" width="63.28515625" style="694" customWidth="1"/>
    <col min="8199" max="8201" width="5.7109375" style="694" customWidth="1"/>
    <col min="8202" max="8202" width="0.42578125" style="694" customWidth="1"/>
    <col min="8203" max="8205" width="5.7109375" style="694" customWidth="1"/>
    <col min="8206" max="8207" width="11.42578125" style="694"/>
    <col min="8208" max="8208" width="4.7109375" style="694" customWidth="1"/>
    <col min="8209" max="8209" width="5" style="694" customWidth="1"/>
    <col min="8210" max="8210" width="2.28515625" style="694" customWidth="1"/>
    <col min="8211" max="8211" width="26" style="694" customWidth="1"/>
    <col min="8212" max="8212" width="8" style="694" customWidth="1"/>
    <col min="8213" max="8213" width="1" style="694" customWidth="1"/>
    <col min="8214" max="8214" width="6.7109375" style="694" customWidth="1"/>
    <col min="8215" max="8215" width="1" style="694" customWidth="1"/>
    <col min="8216" max="8216" width="6.7109375" style="694" customWidth="1"/>
    <col min="8217" max="8217" width="1" style="694" customWidth="1"/>
    <col min="8218" max="8218" width="6.7109375" style="694" customWidth="1"/>
    <col min="8219" max="8219" width="1" style="694" customWidth="1"/>
    <col min="8220" max="8220" width="6.7109375" style="694" customWidth="1"/>
    <col min="8221" max="8221" width="1" style="694" customWidth="1"/>
    <col min="8222" max="8222" width="6.7109375" style="694" customWidth="1"/>
    <col min="8223" max="8223" width="1" style="694" customWidth="1"/>
    <col min="8224" max="8225" width="6.7109375" style="694" customWidth="1"/>
    <col min="8226" max="8448" width="11.42578125" style="694"/>
    <col min="8449" max="8451" width="0" style="694" hidden="1" customWidth="1"/>
    <col min="8452" max="8452" width="6" style="694" customWidth="1"/>
    <col min="8453" max="8453" width="1.140625" style="694" customWidth="1"/>
    <col min="8454" max="8454" width="63.28515625" style="694" customWidth="1"/>
    <col min="8455" max="8457" width="5.7109375" style="694" customWidth="1"/>
    <col min="8458" max="8458" width="0.42578125" style="694" customWidth="1"/>
    <col min="8459" max="8461" width="5.7109375" style="694" customWidth="1"/>
    <col min="8462" max="8463" width="11.42578125" style="694"/>
    <col min="8464" max="8464" width="4.7109375" style="694" customWidth="1"/>
    <col min="8465" max="8465" width="5" style="694" customWidth="1"/>
    <col min="8466" max="8466" width="2.28515625" style="694" customWidth="1"/>
    <col min="8467" max="8467" width="26" style="694" customWidth="1"/>
    <col min="8468" max="8468" width="8" style="694" customWidth="1"/>
    <col min="8469" max="8469" width="1" style="694" customWidth="1"/>
    <col min="8470" max="8470" width="6.7109375" style="694" customWidth="1"/>
    <col min="8471" max="8471" width="1" style="694" customWidth="1"/>
    <col min="8472" max="8472" width="6.7109375" style="694" customWidth="1"/>
    <col min="8473" max="8473" width="1" style="694" customWidth="1"/>
    <col min="8474" max="8474" width="6.7109375" style="694" customWidth="1"/>
    <col min="8475" max="8475" width="1" style="694" customWidth="1"/>
    <col min="8476" max="8476" width="6.7109375" style="694" customWidth="1"/>
    <col min="8477" max="8477" width="1" style="694" customWidth="1"/>
    <col min="8478" max="8478" width="6.7109375" style="694" customWidth="1"/>
    <col min="8479" max="8479" width="1" style="694" customWidth="1"/>
    <col min="8480" max="8481" width="6.7109375" style="694" customWidth="1"/>
    <col min="8482" max="8704" width="11.42578125" style="694"/>
    <col min="8705" max="8707" width="0" style="694" hidden="1" customWidth="1"/>
    <col min="8708" max="8708" width="6" style="694" customWidth="1"/>
    <col min="8709" max="8709" width="1.140625" style="694" customWidth="1"/>
    <col min="8710" max="8710" width="63.28515625" style="694" customWidth="1"/>
    <col min="8711" max="8713" width="5.7109375" style="694" customWidth="1"/>
    <col min="8714" max="8714" width="0.42578125" style="694" customWidth="1"/>
    <col min="8715" max="8717" width="5.7109375" style="694" customWidth="1"/>
    <col min="8718" max="8719" width="11.42578125" style="694"/>
    <col min="8720" max="8720" width="4.7109375" style="694" customWidth="1"/>
    <col min="8721" max="8721" width="5" style="694" customWidth="1"/>
    <col min="8722" max="8722" width="2.28515625" style="694" customWidth="1"/>
    <col min="8723" max="8723" width="26" style="694" customWidth="1"/>
    <col min="8724" max="8724" width="8" style="694" customWidth="1"/>
    <col min="8725" max="8725" width="1" style="694" customWidth="1"/>
    <col min="8726" max="8726" width="6.7109375" style="694" customWidth="1"/>
    <col min="8727" max="8727" width="1" style="694" customWidth="1"/>
    <col min="8728" max="8728" width="6.7109375" style="694" customWidth="1"/>
    <col min="8729" max="8729" width="1" style="694" customWidth="1"/>
    <col min="8730" max="8730" width="6.7109375" style="694" customWidth="1"/>
    <col min="8731" max="8731" width="1" style="694" customWidth="1"/>
    <col min="8732" max="8732" width="6.7109375" style="694" customWidth="1"/>
    <col min="8733" max="8733" width="1" style="694" customWidth="1"/>
    <col min="8734" max="8734" width="6.7109375" style="694" customWidth="1"/>
    <col min="8735" max="8735" width="1" style="694" customWidth="1"/>
    <col min="8736" max="8737" width="6.7109375" style="694" customWidth="1"/>
    <col min="8738" max="8960" width="11.42578125" style="694"/>
    <col min="8961" max="8963" width="0" style="694" hidden="1" customWidth="1"/>
    <col min="8964" max="8964" width="6" style="694" customWidth="1"/>
    <col min="8965" max="8965" width="1.140625" style="694" customWidth="1"/>
    <col min="8966" max="8966" width="63.28515625" style="694" customWidth="1"/>
    <col min="8967" max="8969" width="5.7109375" style="694" customWidth="1"/>
    <col min="8970" max="8970" width="0.42578125" style="694" customWidth="1"/>
    <col min="8971" max="8973" width="5.7109375" style="694" customWidth="1"/>
    <col min="8974" max="8975" width="11.42578125" style="694"/>
    <col min="8976" max="8976" width="4.7109375" style="694" customWidth="1"/>
    <col min="8977" max="8977" width="5" style="694" customWidth="1"/>
    <col min="8978" max="8978" width="2.28515625" style="694" customWidth="1"/>
    <col min="8979" max="8979" width="26" style="694" customWidth="1"/>
    <col min="8980" max="8980" width="8" style="694" customWidth="1"/>
    <col min="8981" max="8981" width="1" style="694" customWidth="1"/>
    <col min="8982" max="8982" width="6.7109375" style="694" customWidth="1"/>
    <col min="8983" max="8983" width="1" style="694" customWidth="1"/>
    <col min="8984" max="8984" width="6.7109375" style="694" customWidth="1"/>
    <col min="8985" max="8985" width="1" style="694" customWidth="1"/>
    <col min="8986" max="8986" width="6.7109375" style="694" customWidth="1"/>
    <col min="8987" max="8987" width="1" style="694" customWidth="1"/>
    <col min="8988" max="8988" width="6.7109375" style="694" customWidth="1"/>
    <col min="8989" max="8989" width="1" style="694" customWidth="1"/>
    <col min="8990" max="8990" width="6.7109375" style="694" customWidth="1"/>
    <col min="8991" max="8991" width="1" style="694" customWidth="1"/>
    <col min="8992" max="8993" width="6.7109375" style="694" customWidth="1"/>
    <col min="8994" max="9216" width="11.42578125" style="694"/>
    <col min="9217" max="9219" width="0" style="694" hidden="1" customWidth="1"/>
    <col min="9220" max="9220" width="6" style="694" customWidth="1"/>
    <col min="9221" max="9221" width="1.140625" style="694" customWidth="1"/>
    <col min="9222" max="9222" width="63.28515625" style="694" customWidth="1"/>
    <col min="9223" max="9225" width="5.7109375" style="694" customWidth="1"/>
    <col min="9226" max="9226" width="0.42578125" style="694" customWidth="1"/>
    <col min="9227" max="9229" width="5.7109375" style="694" customWidth="1"/>
    <col min="9230" max="9231" width="11.42578125" style="694"/>
    <col min="9232" max="9232" width="4.7109375" style="694" customWidth="1"/>
    <col min="9233" max="9233" width="5" style="694" customWidth="1"/>
    <col min="9234" max="9234" width="2.28515625" style="694" customWidth="1"/>
    <col min="9235" max="9235" width="26" style="694" customWidth="1"/>
    <col min="9236" max="9236" width="8" style="694" customWidth="1"/>
    <col min="9237" max="9237" width="1" style="694" customWidth="1"/>
    <col min="9238" max="9238" width="6.7109375" style="694" customWidth="1"/>
    <col min="9239" max="9239" width="1" style="694" customWidth="1"/>
    <col min="9240" max="9240" width="6.7109375" style="694" customWidth="1"/>
    <col min="9241" max="9241" width="1" style="694" customWidth="1"/>
    <col min="9242" max="9242" width="6.7109375" style="694" customWidth="1"/>
    <col min="9243" max="9243" width="1" style="694" customWidth="1"/>
    <col min="9244" max="9244" width="6.7109375" style="694" customWidth="1"/>
    <col min="9245" max="9245" width="1" style="694" customWidth="1"/>
    <col min="9246" max="9246" width="6.7109375" style="694" customWidth="1"/>
    <col min="9247" max="9247" width="1" style="694" customWidth="1"/>
    <col min="9248" max="9249" width="6.7109375" style="694" customWidth="1"/>
    <col min="9250" max="9472" width="11.42578125" style="694"/>
    <col min="9473" max="9475" width="0" style="694" hidden="1" customWidth="1"/>
    <col min="9476" max="9476" width="6" style="694" customWidth="1"/>
    <col min="9477" max="9477" width="1.140625" style="694" customWidth="1"/>
    <col min="9478" max="9478" width="63.28515625" style="694" customWidth="1"/>
    <col min="9479" max="9481" width="5.7109375" style="694" customWidth="1"/>
    <col min="9482" max="9482" width="0.42578125" style="694" customWidth="1"/>
    <col min="9483" max="9485" width="5.7109375" style="694" customWidth="1"/>
    <col min="9486" max="9487" width="11.42578125" style="694"/>
    <col min="9488" max="9488" width="4.7109375" style="694" customWidth="1"/>
    <col min="9489" max="9489" width="5" style="694" customWidth="1"/>
    <col min="9490" max="9490" width="2.28515625" style="694" customWidth="1"/>
    <col min="9491" max="9491" width="26" style="694" customWidth="1"/>
    <col min="9492" max="9492" width="8" style="694" customWidth="1"/>
    <col min="9493" max="9493" width="1" style="694" customWidth="1"/>
    <col min="9494" max="9494" width="6.7109375" style="694" customWidth="1"/>
    <col min="9495" max="9495" width="1" style="694" customWidth="1"/>
    <col min="9496" max="9496" width="6.7109375" style="694" customWidth="1"/>
    <col min="9497" max="9497" width="1" style="694" customWidth="1"/>
    <col min="9498" max="9498" width="6.7109375" style="694" customWidth="1"/>
    <col min="9499" max="9499" width="1" style="694" customWidth="1"/>
    <col min="9500" max="9500" width="6.7109375" style="694" customWidth="1"/>
    <col min="9501" max="9501" width="1" style="694" customWidth="1"/>
    <col min="9502" max="9502" width="6.7109375" style="694" customWidth="1"/>
    <col min="9503" max="9503" width="1" style="694" customWidth="1"/>
    <col min="9504" max="9505" width="6.7109375" style="694" customWidth="1"/>
    <col min="9506" max="9728" width="11.42578125" style="694"/>
    <col min="9729" max="9731" width="0" style="694" hidden="1" customWidth="1"/>
    <col min="9732" max="9732" width="6" style="694" customWidth="1"/>
    <col min="9733" max="9733" width="1.140625" style="694" customWidth="1"/>
    <col min="9734" max="9734" width="63.28515625" style="694" customWidth="1"/>
    <col min="9735" max="9737" width="5.7109375" style="694" customWidth="1"/>
    <col min="9738" max="9738" width="0.42578125" style="694" customWidth="1"/>
    <col min="9739" max="9741" width="5.7109375" style="694" customWidth="1"/>
    <col min="9742" max="9743" width="11.42578125" style="694"/>
    <col min="9744" max="9744" width="4.7109375" style="694" customWidth="1"/>
    <col min="9745" max="9745" width="5" style="694" customWidth="1"/>
    <col min="9746" max="9746" width="2.28515625" style="694" customWidth="1"/>
    <col min="9747" max="9747" width="26" style="694" customWidth="1"/>
    <col min="9748" max="9748" width="8" style="694" customWidth="1"/>
    <col min="9749" max="9749" width="1" style="694" customWidth="1"/>
    <col min="9750" max="9750" width="6.7109375" style="694" customWidth="1"/>
    <col min="9751" max="9751" width="1" style="694" customWidth="1"/>
    <col min="9752" max="9752" width="6.7109375" style="694" customWidth="1"/>
    <col min="9753" max="9753" width="1" style="694" customWidth="1"/>
    <col min="9754" max="9754" width="6.7109375" style="694" customWidth="1"/>
    <col min="9755" max="9755" width="1" style="694" customWidth="1"/>
    <col min="9756" max="9756" width="6.7109375" style="694" customWidth="1"/>
    <col min="9757" max="9757" width="1" style="694" customWidth="1"/>
    <col min="9758" max="9758" width="6.7109375" style="694" customWidth="1"/>
    <col min="9759" max="9759" width="1" style="694" customWidth="1"/>
    <col min="9760" max="9761" width="6.7109375" style="694" customWidth="1"/>
    <col min="9762" max="9984" width="11.42578125" style="694"/>
    <col min="9985" max="9987" width="0" style="694" hidden="1" customWidth="1"/>
    <col min="9988" max="9988" width="6" style="694" customWidth="1"/>
    <col min="9989" max="9989" width="1.140625" style="694" customWidth="1"/>
    <col min="9990" max="9990" width="63.28515625" style="694" customWidth="1"/>
    <col min="9991" max="9993" width="5.7109375" style="694" customWidth="1"/>
    <col min="9994" max="9994" width="0.42578125" style="694" customWidth="1"/>
    <col min="9995" max="9997" width="5.7109375" style="694" customWidth="1"/>
    <col min="9998" max="9999" width="11.42578125" style="694"/>
    <col min="10000" max="10000" width="4.7109375" style="694" customWidth="1"/>
    <col min="10001" max="10001" width="5" style="694" customWidth="1"/>
    <col min="10002" max="10002" width="2.28515625" style="694" customWidth="1"/>
    <col min="10003" max="10003" width="26" style="694" customWidth="1"/>
    <col min="10004" max="10004" width="8" style="694" customWidth="1"/>
    <col min="10005" max="10005" width="1" style="694" customWidth="1"/>
    <col min="10006" max="10006" width="6.7109375" style="694" customWidth="1"/>
    <col min="10007" max="10007" width="1" style="694" customWidth="1"/>
    <col min="10008" max="10008" width="6.7109375" style="694" customWidth="1"/>
    <col min="10009" max="10009" width="1" style="694" customWidth="1"/>
    <col min="10010" max="10010" width="6.7109375" style="694" customWidth="1"/>
    <col min="10011" max="10011" width="1" style="694" customWidth="1"/>
    <col min="10012" max="10012" width="6.7109375" style="694" customWidth="1"/>
    <col min="10013" max="10013" width="1" style="694" customWidth="1"/>
    <col min="10014" max="10014" width="6.7109375" style="694" customWidth="1"/>
    <col min="10015" max="10015" width="1" style="694" customWidth="1"/>
    <col min="10016" max="10017" width="6.7109375" style="694" customWidth="1"/>
    <col min="10018" max="10240" width="11.42578125" style="694"/>
    <col min="10241" max="10243" width="0" style="694" hidden="1" customWidth="1"/>
    <col min="10244" max="10244" width="6" style="694" customWidth="1"/>
    <col min="10245" max="10245" width="1.140625" style="694" customWidth="1"/>
    <col min="10246" max="10246" width="63.28515625" style="694" customWidth="1"/>
    <col min="10247" max="10249" width="5.7109375" style="694" customWidth="1"/>
    <col min="10250" max="10250" width="0.42578125" style="694" customWidth="1"/>
    <col min="10251" max="10253" width="5.7109375" style="694" customWidth="1"/>
    <col min="10254" max="10255" width="11.42578125" style="694"/>
    <col min="10256" max="10256" width="4.7109375" style="694" customWidth="1"/>
    <col min="10257" max="10257" width="5" style="694" customWidth="1"/>
    <col min="10258" max="10258" width="2.28515625" style="694" customWidth="1"/>
    <col min="10259" max="10259" width="26" style="694" customWidth="1"/>
    <col min="10260" max="10260" width="8" style="694" customWidth="1"/>
    <col min="10261" max="10261" width="1" style="694" customWidth="1"/>
    <col min="10262" max="10262" width="6.7109375" style="694" customWidth="1"/>
    <col min="10263" max="10263" width="1" style="694" customWidth="1"/>
    <col min="10264" max="10264" width="6.7109375" style="694" customWidth="1"/>
    <col min="10265" max="10265" width="1" style="694" customWidth="1"/>
    <col min="10266" max="10266" width="6.7109375" style="694" customWidth="1"/>
    <col min="10267" max="10267" width="1" style="694" customWidth="1"/>
    <col min="10268" max="10268" width="6.7109375" style="694" customWidth="1"/>
    <col min="10269" max="10269" width="1" style="694" customWidth="1"/>
    <col min="10270" max="10270" width="6.7109375" style="694" customWidth="1"/>
    <col min="10271" max="10271" width="1" style="694" customWidth="1"/>
    <col min="10272" max="10273" width="6.7109375" style="694" customWidth="1"/>
    <col min="10274" max="10496" width="11.42578125" style="694"/>
    <col min="10497" max="10499" width="0" style="694" hidden="1" customWidth="1"/>
    <col min="10500" max="10500" width="6" style="694" customWidth="1"/>
    <col min="10501" max="10501" width="1.140625" style="694" customWidth="1"/>
    <col min="10502" max="10502" width="63.28515625" style="694" customWidth="1"/>
    <col min="10503" max="10505" width="5.7109375" style="694" customWidth="1"/>
    <col min="10506" max="10506" width="0.42578125" style="694" customWidth="1"/>
    <col min="10507" max="10509" width="5.7109375" style="694" customWidth="1"/>
    <col min="10510" max="10511" width="11.42578125" style="694"/>
    <col min="10512" max="10512" width="4.7109375" style="694" customWidth="1"/>
    <col min="10513" max="10513" width="5" style="694" customWidth="1"/>
    <col min="10514" max="10514" width="2.28515625" style="694" customWidth="1"/>
    <col min="10515" max="10515" width="26" style="694" customWidth="1"/>
    <col min="10516" max="10516" width="8" style="694" customWidth="1"/>
    <col min="10517" max="10517" width="1" style="694" customWidth="1"/>
    <col min="10518" max="10518" width="6.7109375" style="694" customWidth="1"/>
    <col min="10519" max="10519" width="1" style="694" customWidth="1"/>
    <col min="10520" max="10520" width="6.7109375" style="694" customWidth="1"/>
    <col min="10521" max="10521" width="1" style="694" customWidth="1"/>
    <col min="10522" max="10522" width="6.7109375" style="694" customWidth="1"/>
    <col min="10523" max="10523" width="1" style="694" customWidth="1"/>
    <col min="10524" max="10524" width="6.7109375" style="694" customWidth="1"/>
    <col min="10525" max="10525" width="1" style="694" customWidth="1"/>
    <col min="10526" max="10526" width="6.7109375" style="694" customWidth="1"/>
    <col min="10527" max="10527" width="1" style="694" customWidth="1"/>
    <col min="10528" max="10529" width="6.7109375" style="694" customWidth="1"/>
    <col min="10530" max="10752" width="11.42578125" style="694"/>
    <col min="10753" max="10755" width="0" style="694" hidden="1" customWidth="1"/>
    <col min="10756" max="10756" width="6" style="694" customWidth="1"/>
    <col min="10757" max="10757" width="1.140625" style="694" customWidth="1"/>
    <col min="10758" max="10758" width="63.28515625" style="694" customWidth="1"/>
    <col min="10759" max="10761" width="5.7109375" style="694" customWidth="1"/>
    <col min="10762" max="10762" width="0.42578125" style="694" customWidth="1"/>
    <col min="10763" max="10765" width="5.7109375" style="694" customWidth="1"/>
    <col min="10766" max="10767" width="11.42578125" style="694"/>
    <col min="10768" max="10768" width="4.7109375" style="694" customWidth="1"/>
    <col min="10769" max="10769" width="5" style="694" customWidth="1"/>
    <col min="10770" max="10770" width="2.28515625" style="694" customWidth="1"/>
    <col min="10771" max="10771" width="26" style="694" customWidth="1"/>
    <col min="10772" max="10772" width="8" style="694" customWidth="1"/>
    <col min="10773" max="10773" width="1" style="694" customWidth="1"/>
    <col min="10774" max="10774" width="6.7109375" style="694" customWidth="1"/>
    <col min="10775" max="10775" width="1" style="694" customWidth="1"/>
    <col min="10776" max="10776" width="6.7109375" style="694" customWidth="1"/>
    <col min="10777" max="10777" width="1" style="694" customWidth="1"/>
    <col min="10778" max="10778" width="6.7109375" style="694" customWidth="1"/>
    <col min="10779" max="10779" width="1" style="694" customWidth="1"/>
    <col min="10780" max="10780" width="6.7109375" style="694" customWidth="1"/>
    <col min="10781" max="10781" width="1" style="694" customWidth="1"/>
    <col min="10782" max="10782" width="6.7109375" style="694" customWidth="1"/>
    <col min="10783" max="10783" width="1" style="694" customWidth="1"/>
    <col min="10784" max="10785" width="6.7109375" style="694" customWidth="1"/>
    <col min="10786" max="11008" width="11.42578125" style="694"/>
    <col min="11009" max="11011" width="0" style="694" hidden="1" customWidth="1"/>
    <col min="11012" max="11012" width="6" style="694" customWidth="1"/>
    <col min="11013" max="11013" width="1.140625" style="694" customWidth="1"/>
    <col min="11014" max="11014" width="63.28515625" style="694" customWidth="1"/>
    <col min="11015" max="11017" width="5.7109375" style="694" customWidth="1"/>
    <col min="11018" max="11018" width="0.42578125" style="694" customWidth="1"/>
    <col min="11019" max="11021" width="5.7109375" style="694" customWidth="1"/>
    <col min="11022" max="11023" width="11.42578125" style="694"/>
    <col min="11024" max="11024" width="4.7109375" style="694" customWidth="1"/>
    <col min="11025" max="11025" width="5" style="694" customWidth="1"/>
    <col min="11026" max="11026" width="2.28515625" style="694" customWidth="1"/>
    <col min="11027" max="11027" width="26" style="694" customWidth="1"/>
    <col min="11028" max="11028" width="8" style="694" customWidth="1"/>
    <col min="11029" max="11029" width="1" style="694" customWidth="1"/>
    <col min="11030" max="11030" width="6.7109375" style="694" customWidth="1"/>
    <col min="11031" max="11031" width="1" style="694" customWidth="1"/>
    <col min="11032" max="11032" width="6.7109375" style="694" customWidth="1"/>
    <col min="11033" max="11033" width="1" style="694" customWidth="1"/>
    <col min="11034" max="11034" width="6.7109375" style="694" customWidth="1"/>
    <col min="11035" max="11035" width="1" style="694" customWidth="1"/>
    <col min="11036" max="11036" width="6.7109375" style="694" customWidth="1"/>
    <col min="11037" max="11037" width="1" style="694" customWidth="1"/>
    <col min="11038" max="11038" width="6.7109375" style="694" customWidth="1"/>
    <col min="11039" max="11039" width="1" style="694" customWidth="1"/>
    <col min="11040" max="11041" width="6.7109375" style="694" customWidth="1"/>
    <col min="11042" max="11264" width="11.42578125" style="694"/>
    <col min="11265" max="11267" width="0" style="694" hidden="1" customWidth="1"/>
    <col min="11268" max="11268" width="6" style="694" customWidth="1"/>
    <col min="11269" max="11269" width="1.140625" style="694" customWidth="1"/>
    <col min="11270" max="11270" width="63.28515625" style="694" customWidth="1"/>
    <col min="11271" max="11273" width="5.7109375" style="694" customWidth="1"/>
    <col min="11274" max="11274" width="0.42578125" style="694" customWidth="1"/>
    <col min="11275" max="11277" width="5.7109375" style="694" customWidth="1"/>
    <col min="11278" max="11279" width="11.42578125" style="694"/>
    <col min="11280" max="11280" width="4.7109375" style="694" customWidth="1"/>
    <col min="11281" max="11281" width="5" style="694" customWidth="1"/>
    <col min="11282" max="11282" width="2.28515625" style="694" customWidth="1"/>
    <col min="11283" max="11283" width="26" style="694" customWidth="1"/>
    <col min="11284" max="11284" width="8" style="694" customWidth="1"/>
    <col min="11285" max="11285" width="1" style="694" customWidth="1"/>
    <col min="11286" max="11286" width="6.7109375" style="694" customWidth="1"/>
    <col min="11287" max="11287" width="1" style="694" customWidth="1"/>
    <col min="11288" max="11288" width="6.7109375" style="694" customWidth="1"/>
    <col min="11289" max="11289" width="1" style="694" customWidth="1"/>
    <col min="11290" max="11290" width="6.7109375" style="694" customWidth="1"/>
    <col min="11291" max="11291" width="1" style="694" customWidth="1"/>
    <col min="11292" max="11292" width="6.7109375" style="694" customWidth="1"/>
    <col min="11293" max="11293" width="1" style="694" customWidth="1"/>
    <col min="11294" max="11294" width="6.7109375" style="694" customWidth="1"/>
    <col min="11295" max="11295" width="1" style="694" customWidth="1"/>
    <col min="11296" max="11297" width="6.7109375" style="694" customWidth="1"/>
    <col min="11298" max="11520" width="11.42578125" style="694"/>
    <col min="11521" max="11523" width="0" style="694" hidden="1" customWidth="1"/>
    <col min="11524" max="11524" width="6" style="694" customWidth="1"/>
    <col min="11525" max="11525" width="1.140625" style="694" customWidth="1"/>
    <col min="11526" max="11526" width="63.28515625" style="694" customWidth="1"/>
    <col min="11527" max="11529" width="5.7109375" style="694" customWidth="1"/>
    <col min="11530" max="11530" width="0.42578125" style="694" customWidth="1"/>
    <col min="11531" max="11533" width="5.7109375" style="694" customWidth="1"/>
    <col min="11534" max="11535" width="11.42578125" style="694"/>
    <col min="11536" max="11536" width="4.7109375" style="694" customWidth="1"/>
    <col min="11537" max="11537" width="5" style="694" customWidth="1"/>
    <col min="11538" max="11538" width="2.28515625" style="694" customWidth="1"/>
    <col min="11539" max="11539" width="26" style="694" customWidth="1"/>
    <col min="11540" max="11540" width="8" style="694" customWidth="1"/>
    <col min="11541" max="11541" width="1" style="694" customWidth="1"/>
    <col min="11542" max="11542" width="6.7109375" style="694" customWidth="1"/>
    <col min="11543" max="11543" width="1" style="694" customWidth="1"/>
    <col min="11544" max="11544" width="6.7109375" style="694" customWidth="1"/>
    <col min="11545" max="11545" width="1" style="694" customWidth="1"/>
    <col min="11546" max="11546" width="6.7109375" style="694" customWidth="1"/>
    <col min="11547" max="11547" width="1" style="694" customWidth="1"/>
    <col min="11548" max="11548" width="6.7109375" style="694" customWidth="1"/>
    <col min="11549" max="11549" width="1" style="694" customWidth="1"/>
    <col min="11550" max="11550" width="6.7109375" style="694" customWidth="1"/>
    <col min="11551" max="11551" width="1" style="694" customWidth="1"/>
    <col min="11552" max="11553" width="6.7109375" style="694" customWidth="1"/>
    <col min="11554" max="11776" width="11.42578125" style="694"/>
    <col min="11777" max="11779" width="0" style="694" hidden="1" customWidth="1"/>
    <col min="11780" max="11780" width="6" style="694" customWidth="1"/>
    <col min="11781" max="11781" width="1.140625" style="694" customWidth="1"/>
    <col min="11782" max="11782" width="63.28515625" style="694" customWidth="1"/>
    <col min="11783" max="11785" width="5.7109375" style="694" customWidth="1"/>
    <col min="11786" max="11786" width="0.42578125" style="694" customWidth="1"/>
    <col min="11787" max="11789" width="5.7109375" style="694" customWidth="1"/>
    <col min="11790" max="11791" width="11.42578125" style="694"/>
    <col min="11792" max="11792" width="4.7109375" style="694" customWidth="1"/>
    <col min="11793" max="11793" width="5" style="694" customWidth="1"/>
    <col min="11794" max="11794" width="2.28515625" style="694" customWidth="1"/>
    <col min="11795" max="11795" width="26" style="694" customWidth="1"/>
    <col min="11796" max="11796" width="8" style="694" customWidth="1"/>
    <col min="11797" max="11797" width="1" style="694" customWidth="1"/>
    <col min="11798" max="11798" width="6.7109375" style="694" customWidth="1"/>
    <col min="11799" max="11799" width="1" style="694" customWidth="1"/>
    <col min="11800" max="11800" width="6.7109375" style="694" customWidth="1"/>
    <col min="11801" max="11801" width="1" style="694" customWidth="1"/>
    <col min="11802" max="11802" width="6.7109375" style="694" customWidth="1"/>
    <col min="11803" max="11803" width="1" style="694" customWidth="1"/>
    <col min="11804" max="11804" width="6.7109375" style="694" customWidth="1"/>
    <col min="11805" max="11805" width="1" style="694" customWidth="1"/>
    <col min="11806" max="11806" width="6.7109375" style="694" customWidth="1"/>
    <col min="11807" max="11807" width="1" style="694" customWidth="1"/>
    <col min="11808" max="11809" width="6.7109375" style="694" customWidth="1"/>
    <col min="11810" max="12032" width="11.42578125" style="694"/>
    <col min="12033" max="12035" width="0" style="694" hidden="1" customWidth="1"/>
    <col min="12036" max="12036" width="6" style="694" customWidth="1"/>
    <col min="12037" max="12037" width="1.140625" style="694" customWidth="1"/>
    <col min="12038" max="12038" width="63.28515625" style="694" customWidth="1"/>
    <col min="12039" max="12041" width="5.7109375" style="694" customWidth="1"/>
    <col min="12042" max="12042" width="0.42578125" style="694" customWidth="1"/>
    <col min="12043" max="12045" width="5.7109375" style="694" customWidth="1"/>
    <col min="12046" max="12047" width="11.42578125" style="694"/>
    <col min="12048" max="12048" width="4.7109375" style="694" customWidth="1"/>
    <col min="12049" max="12049" width="5" style="694" customWidth="1"/>
    <col min="12050" max="12050" width="2.28515625" style="694" customWidth="1"/>
    <col min="12051" max="12051" width="26" style="694" customWidth="1"/>
    <col min="12052" max="12052" width="8" style="694" customWidth="1"/>
    <col min="12053" max="12053" width="1" style="694" customWidth="1"/>
    <col min="12054" max="12054" width="6.7109375" style="694" customWidth="1"/>
    <col min="12055" max="12055" width="1" style="694" customWidth="1"/>
    <col min="12056" max="12056" width="6.7109375" style="694" customWidth="1"/>
    <col min="12057" max="12057" width="1" style="694" customWidth="1"/>
    <col min="12058" max="12058" width="6.7109375" style="694" customWidth="1"/>
    <col min="12059" max="12059" width="1" style="694" customWidth="1"/>
    <col min="12060" max="12060" width="6.7109375" style="694" customWidth="1"/>
    <col min="12061" max="12061" width="1" style="694" customWidth="1"/>
    <col min="12062" max="12062" width="6.7109375" style="694" customWidth="1"/>
    <col min="12063" max="12063" width="1" style="694" customWidth="1"/>
    <col min="12064" max="12065" width="6.7109375" style="694" customWidth="1"/>
    <col min="12066" max="12288" width="11.42578125" style="694"/>
    <col min="12289" max="12291" width="0" style="694" hidden="1" customWidth="1"/>
    <col min="12292" max="12292" width="6" style="694" customWidth="1"/>
    <col min="12293" max="12293" width="1.140625" style="694" customWidth="1"/>
    <col min="12294" max="12294" width="63.28515625" style="694" customWidth="1"/>
    <col min="12295" max="12297" width="5.7109375" style="694" customWidth="1"/>
    <col min="12298" max="12298" width="0.42578125" style="694" customWidth="1"/>
    <col min="12299" max="12301" width="5.7109375" style="694" customWidth="1"/>
    <col min="12302" max="12303" width="11.42578125" style="694"/>
    <col min="12304" max="12304" width="4.7109375" style="694" customWidth="1"/>
    <col min="12305" max="12305" width="5" style="694" customWidth="1"/>
    <col min="12306" max="12306" width="2.28515625" style="694" customWidth="1"/>
    <col min="12307" max="12307" width="26" style="694" customWidth="1"/>
    <col min="12308" max="12308" width="8" style="694" customWidth="1"/>
    <col min="12309" max="12309" width="1" style="694" customWidth="1"/>
    <col min="12310" max="12310" width="6.7109375" style="694" customWidth="1"/>
    <col min="12311" max="12311" width="1" style="694" customWidth="1"/>
    <col min="12312" max="12312" width="6.7109375" style="694" customWidth="1"/>
    <col min="12313" max="12313" width="1" style="694" customWidth="1"/>
    <col min="12314" max="12314" width="6.7109375" style="694" customWidth="1"/>
    <col min="12315" max="12315" width="1" style="694" customWidth="1"/>
    <col min="12316" max="12316" width="6.7109375" style="694" customWidth="1"/>
    <col min="12317" max="12317" width="1" style="694" customWidth="1"/>
    <col min="12318" max="12318" width="6.7109375" style="694" customWidth="1"/>
    <col min="12319" max="12319" width="1" style="694" customWidth="1"/>
    <col min="12320" max="12321" width="6.7109375" style="694" customWidth="1"/>
    <col min="12322" max="12544" width="11.42578125" style="694"/>
    <col min="12545" max="12547" width="0" style="694" hidden="1" customWidth="1"/>
    <col min="12548" max="12548" width="6" style="694" customWidth="1"/>
    <col min="12549" max="12549" width="1.140625" style="694" customWidth="1"/>
    <col min="12550" max="12550" width="63.28515625" style="694" customWidth="1"/>
    <col min="12551" max="12553" width="5.7109375" style="694" customWidth="1"/>
    <col min="12554" max="12554" width="0.42578125" style="694" customWidth="1"/>
    <col min="12555" max="12557" width="5.7109375" style="694" customWidth="1"/>
    <col min="12558" max="12559" width="11.42578125" style="694"/>
    <col min="12560" max="12560" width="4.7109375" style="694" customWidth="1"/>
    <col min="12561" max="12561" width="5" style="694" customWidth="1"/>
    <col min="12562" max="12562" width="2.28515625" style="694" customWidth="1"/>
    <col min="12563" max="12563" width="26" style="694" customWidth="1"/>
    <col min="12564" max="12564" width="8" style="694" customWidth="1"/>
    <col min="12565" max="12565" width="1" style="694" customWidth="1"/>
    <col min="12566" max="12566" width="6.7109375" style="694" customWidth="1"/>
    <col min="12567" max="12567" width="1" style="694" customWidth="1"/>
    <col min="12568" max="12568" width="6.7109375" style="694" customWidth="1"/>
    <col min="12569" max="12569" width="1" style="694" customWidth="1"/>
    <col min="12570" max="12570" width="6.7109375" style="694" customWidth="1"/>
    <col min="12571" max="12571" width="1" style="694" customWidth="1"/>
    <col min="12572" max="12572" width="6.7109375" style="694" customWidth="1"/>
    <col min="12573" max="12573" width="1" style="694" customWidth="1"/>
    <col min="12574" max="12574" width="6.7109375" style="694" customWidth="1"/>
    <col min="12575" max="12575" width="1" style="694" customWidth="1"/>
    <col min="12576" max="12577" width="6.7109375" style="694" customWidth="1"/>
    <col min="12578" max="12800" width="11.42578125" style="694"/>
    <col min="12801" max="12803" width="0" style="694" hidden="1" customWidth="1"/>
    <col min="12804" max="12804" width="6" style="694" customWidth="1"/>
    <col min="12805" max="12805" width="1.140625" style="694" customWidth="1"/>
    <col min="12806" max="12806" width="63.28515625" style="694" customWidth="1"/>
    <col min="12807" max="12809" width="5.7109375" style="694" customWidth="1"/>
    <col min="12810" max="12810" width="0.42578125" style="694" customWidth="1"/>
    <col min="12811" max="12813" width="5.7109375" style="694" customWidth="1"/>
    <col min="12814" max="12815" width="11.42578125" style="694"/>
    <col min="12816" max="12816" width="4.7109375" style="694" customWidth="1"/>
    <col min="12817" max="12817" width="5" style="694" customWidth="1"/>
    <col min="12818" max="12818" width="2.28515625" style="694" customWidth="1"/>
    <col min="12819" max="12819" width="26" style="694" customWidth="1"/>
    <col min="12820" max="12820" width="8" style="694" customWidth="1"/>
    <col min="12821" max="12821" width="1" style="694" customWidth="1"/>
    <col min="12822" max="12822" width="6.7109375" style="694" customWidth="1"/>
    <col min="12823" max="12823" width="1" style="694" customWidth="1"/>
    <col min="12824" max="12824" width="6.7109375" style="694" customWidth="1"/>
    <col min="12825" max="12825" width="1" style="694" customWidth="1"/>
    <col min="12826" max="12826" width="6.7109375" style="694" customWidth="1"/>
    <col min="12827" max="12827" width="1" style="694" customWidth="1"/>
    <col min="12828" max="12828" width="6.7109375" style="694" customWidth="1"/>
    <col min="12829" max="12829" width="1" style="694" customWidth="1"/>
    <col min="12830" max="12830" width="6.7109375" style="694" customWidth="1"/>
    <col min="12831" max="12831" width="1" style="694" customWidth="1"/>
    <col min="12832" max="12833" width="6.7109375" style="694" customWidth="1"/>
    <col min="12834" max="13056" width="11.42578125" style="694"/>
    <col min="13057" max="13059" width="0" style="694" hidden="1" customWidth="1"/>
    <col min="13060" max="13060" width="6" style="694" customWidth="1"/>
    <col min="13061" max="13061" width="1.140625" style="694" customWidth="1"/>
    <col min="13062" max="13062" width="63.28515625" style="694" customWidth="1"/>
    <col min="13063" max="13065" width="5.7109375" style="694" customWidth="1"/>
    <col min="13066" max="13066" width="0.42578125" style="694" customWidth="1"/>
    <col min="13067" max="13069" width="5.7109375" style="694" customWidth="1"/>
    <col min="13070" max="13071" width="11.42578125" style="694"/>
    <col min="13072" max="13072" width="4.7109375" style="694" customWidth="1"/>
    <col min="13073" max="13073" width="5" style="694" customWidth="1"/>
    <col min="13074" max="13074" width="2.28515625" style="694" customWidth="1"/>
    <col min="13075" max="13075" width="26" style="694" customWidth="1"/>
    <col min="13076" max="13076" width="8" style="694" customWidth="1"/>
    <col min="13077" max="13077" width="1" style="694" customWidth="1"/>
    <col min="13078" max="13078" width="6.7109375" style="694" customWidth="1"/>
    <col min="13079" max="13079" width="1" style="694" customWidth="1"/>
    <col min="13080" max="13080" width="6.7109375" style="694" customWidth="1"/>
    <col min="13081" max="13081" width="1" style="694" customWidth="1"/>
    <col min="13082" max="13082" width="6.7109375" style="694" customWidth="1"/>
    <col min="13083" max="13083" width="1" style="694" customWidth="1"/>
    <col min="13084" max="13084" width="6.7109375" style="694" customWidth="1"/>
    <col min="13085" max="13085" width="1" style="694" customWidth="1"/>
    <col min="13086" max="13086" width="6.7109375" style="694" customWidth="1"/>
    <col min="13087" max="13087" width="1" style="694" customWidth="1"/>
    <col min="13088" max="13089" width="6.7109375" style="694" customWidth="1"/>
    <col min="13090" max="13312" width="11.42578125" style="694"/>
    <col min="13313" max="13315" width="0" style="694" hidden="1" customWidth="1"/>
    <col min="13316" max="13316" width="6" style="694" customWidth="1"/>
    <col min="13317" max="13317" width="1.140625" style="694" customWidth="1"/>
    <col min="13318" max="13318" width="63.28515625" style="694" customWidth="1"/>
    <col min="13319" max="13321" width="5.7109375" style="694" customWidth="1"/>
    <col min="13322" max="13322" width="0.42578125" style="694" customWidth="1"/>
    <col min="13323" max="13325" width="5.7109375" style="694" customWidth="1"/>
    <col min="13326" max="13327" width="11.42578125" style="694"/>
    <col min="13328" max="13328" width="4.7109375" style="694" customWidth="1"/>
    <col min="13329" max="13329" width="5" style="694" customWidth="1"/>
    <col min="13330" max="13330" width="2.28515625" style="694" customWidth="1"/>
    <col min="13331" max="13331" width="26" style="694" customWidth="1"/>
    <col min="13332" max="13332" width="8" style="694" customWidth="1"/>
    <col min="13333" max="13333" width="1" style="694" customWidth="1"/>
    <col min="13334" max="13334" width="6.7109375" style="694" customWidth="1"/>
    <col min="13335" max="13335" width="1" style="694" customWidth="1"/>
    <col min="13336" max="13336" width="6.7109375" style="694" customWidth="1"/>
    <col min="13337" max="13337" width="1" style="694" customWidth="1"/>
    <col min="13338" max="13338" width="6.7109375" style="694" customWidth="1"/>
    <col min="13339" max="13339" width="1" style="694" customWidth="1"/>
    <col min="13340" max="13340" width="6.7109375" style="694" customWidth="1"/>
    <col min="13341" max="13341" width="1" style="694" customWidth="1"/>
    <col min="13342" max="13342" width="6.7109375" style="694" customWidth="1"/>
    <col min="13343" max="13343" width="1" style="694" customWidth="1"/>
    <col min="13344" max="13345" width="6.7109375" style="694" customWidth="1"/>
    <col min="13346" max="13568" width="11.42578125" style="694"/>
    <col min="13569" max="13571" width="0" style="694" hidden="1" customWidth="1"/>
    <col min="13572" max="13572" width="6" style="694" customWidth="1"/>
    <col min="13573" max="13573" width="1.140625" style="694" customWidth="1"/>
    <col min="13574" max="13574" width="63.28515625" style="694" customWidth="1"/>
    <col min="13575" max="13577" width="5.7109375" style="694" customWidth="1"/>
    <col min="13578" max="13578" width="0.42578125" style="694" customWidth="1"/>
    <col min="13579" max="13581" width="5.7109375" style="694" customWidth="1"/>
    <col min="13582" max="13583" width="11.42578125" style="694"/>
    <col min="13584" max="13584" width="4.7109375" style="694" customWidth="1"/>
    <col min="13585" max="13585" width="5" style="694" customWidth="1"/>
    <col min="13586" max="13586" width="2.28515625" style="694" customWidth="1"/>
    <col min="13587" max="13587" width="26" style="694" customWidth="1"/>
    <col min="13588" max="13588" width="8" style="694" customWidth="1"/>
    <col min="13589" max="13589" width="1" style="694" customWidth="1"/>
    <col min="13590" max="13590" width="6.7109375" style="694" customWidth="1"/>
    <col min="13591" max="13591" width="1" style="694" customWidth="1"/>
    <col min="13592" max="13592" width="6.7109375" style="694" customWidth="1"/>
    <col min="13593" max="13593" width="1" style="694" customWidth="1"/>
    <col min="13594" max="13594" width="6.7109375" style="694" customWidth="1"/>
    <col min="13595" max="13595" width="1" style="694" customWidth="1"/>
    <col min="13596" max="13596" width="6.7109375" style="694" customWidth="1"/>
    <col min="13597" max="13597" width="1" style="694" customWidth="1"/>
    <col min="13598" max="13598" width="6.7109375" style="694" customWidth="1"/>
    <col min="13599" max="13599" width="1" style="694" customWidth="1"/>
    <col min="13600" max="13601" width="6.7109375" style="694" customWidth="1"/>
    <col min="13602" max="13824" width="11.42578125" style="694"/>
    <col min="13825" max="13827" width="0" style="694" hidden="1" customWidth="1"/>
    <col min="13828" max="13828" width="6" style="694" customWidth="1"/>
    <col min="13829" max="13829" width="1.140625" style="694" customWidth="1"/>
    <col min="13830" max="13830" width="63.28515625" style="694" customWidth="1"/>
    <col min="13831" max="13833" width="5.7109375" style="694" customWidth="1"/>
    <col min="13834" max="13834" width="0.42578125" style="694" customWidth="1"/>
    <col min="13835" max="13837" width="5.7109375" style="694" customWidth="1"/>
    <col min="13838" max="13839" width="11.42578125" style="694"/>
    <col min="13840" max="13840" width="4.7109375" style="694" customWidth="1"/>
    <col min="13841" max="13841" width="5" style="694" customWidth="1"/>
    <col min="13842" max="13842" width="2.28515625" style="694" customWidth="1"/>
    <col min="13843" max="13843" width="26" style="694" customWidth="1"/>
    <col min="13844" max="13844" width="8" style="694" customWidth="1"/>
    <col min="13845" max="13845" width="1" style="694" customWidth="1"/>
    <col min="13846" max="13846" width="6.7109375" style="694" customWidth="1"/>
    <col min="13847" max="13847" width="1" style="694" customWidth="1"/>
    <col min="13848" max="13848" width="6.7109375" style="694" customWidth="1"/>
    <col min="13849" max="13849" width="1" style="694" customWidth="1"/>
    <col min="13850" max="13850" width="6.7109375" style="694" customWidth="1"/>
    <col min="13851" max="13851" width="1" style="694" customWidth="1"/>
    <col min="13852" max="13852" width="6.7109375" style="694" customWidth="1"/>
    <col min="13853" max="13853" width="1" style="694" customWidth="1"/>
    <col min="13854" max="13854" width="6.7109375" style="694" customWidth="1"/>
    <col min="13855" max="13855" width="1" style="694" customWidth="1"/>
    <col min="13856" max="13857" width="6.7109375" style="694" customWidth="1"/>
    <col min="13858" max="14080" width="11.42578125" style="694"/>
    <col min="14081" max="14083" width="0" style="694" hidden="1" customWidth="1"/>
    <col min="14084" max="14084" width="6" style="694" customWidth="1"/>
    <col min="14085" max="14085" width="1.140625" style="694" customWidth="1"/>
    <col min="14086" max="14086" width="63.28515625" style="694" customWidth="1"/>
    <col min="14087" max="14089" width="5.7109375" style="694" customWidth="1"/>
    <col min="14090" max="14090" width="0.42578125" style="694" customWidth="1"/>
    <col min="14091" max="14093" width="5.7109375" style="694" customWidth="1"/>
    <col min="14094" max="14095" width="11.42578125" style="694"/>
    <col min="14096" max="14096" width="4.7109375" style="694" customWidth="1"/>
    <col min="14097" max="14097" width="5" style="694" customWidth="1"/>
    <col min="14098" max="14098" width="2.28515625" style="694" customWidth="1"/>
    <col min="14099" max="14099" width="26" style="694" customWidth="1"/>
    <col min="14100" max="14100" width="8" style="694" customWidth="1"/>
    <col min="14101" max="14101" width="1" style="694" customWidth="1"/>
    <col min="14102" max="14102" width="6.7109375" style="694" customWidth="1"/>
    <col min="14103" max="14103" width="1" style="694" customWidth="1"/>
    <col min="14104" max="14104" width="6.7109375" style="694" customWidth="1"/>
    <col min="14105" max="14105" width="1" style="694" customWidth="1"/>
    <col min="14106" max="14106" width="6.7109375" style="694" customWidth="1"/>
    <col min="14107" max="14107" width="1" style="694" customWidth="1"/>
    <col min="14108" max="14108" width="6.7109375" style="694" customWidth="1"/>
    <col min="14109" max="14109" width="1" style="694" customWidth="1"/>
    <col min="14110" max="14110" width="6.7109375" style="694" customWidth="1"/>
    <col min="14111" max="14111" width="1" style="694" customWidth="1"/>
    <col min="14112" max="14113" width="6.7109375" style="694" customWidth="1"/>
    <col min="14114" max="14336" width="11.42578125" style="694"/>
    <col min="14337" max="14339" width="0" style="694" hidden="1" customWidth="1"/>
    <col min="14340" max="14340" width="6" style="694" customWidth="1"/>
    <col min="14341" max="14341" width="1.140625" style="694" customWidth="1"/>
    <col min="14342" max="14342" width="63.28515625" style="694" customWidth="1"/>
    <col min="14343" max="14345" width="5.7109375" style="694" customWidth="1"/>
    <col min="14346" max="14346" width="0.42578125" style="694" customWidth="1"/>
    <col min="14347" max="14349" width="5.7109375" style="694" customWidth="1"/>
    <col min="14350" max="14351" width="11.42578125" style="694"/>
    <col min="14352" max="14352" width="4.7109375" style="694" customWidth="1"/>
    <col min="14353" max="14353" width="5" style="694" customWidth="1"/>
    <col min="14354" max="14354" width="2.28515625" style="694" customWidth="1"/>
    <col min="14355" max="14355" width="26" style="694" customWidth="1"/>
    <col min="14356" max="14356" width="8" style="694" customWidth="1"/>
    <col min="14357" max="14357" width="1" style="694" customWidth="1"/>
    <col min="14358" max="14358" width="6.7109375" style="694" customWidth="1"/>
    <col min="14359" max="14359" width="1" style="694" customWidth="1"/>
    <col min="14360" max="14360" width="6.7109375" style="694" customWidth="1"/>
    <col min="14361" max="14361" width="1" style="694" customWidth="1"/>
    <col min="14362" max="14362" width="6.7109375" style="694" customWidth="1"/>
    <col min="14363" max="14363" width="1" style="694" customWidth="1"/>
    <col min="14364" max="14364" width="6.7109375" style="694" customWidth="1"/>
    <col min="14365" max="14365" width="1" style="694" customWidth="1"/>
    <col min="14366" max="14366" width="6.7109375" style="694" customWidth="1"/>
    <col min="14367" max="14367" width="1" style="694" customWidth="1"/>
    <col min="14368" max="14369" width="6.7109375" style="694" customWidth="1"/>
    <col min="14370" max="14592" width="11.42578125" style="694"/>
    <col min="14593" max="14595" width="0" style="694" hidden="1" customWidth="1"/>
    <col min="14596" max="14596" width="6" style="694" customWidth="1"/>
    <col min="14597" max="14597" width="1.140625" style="694" customWidth="1"/>
    <col min="14598" max="14598" width="63.28515625" style="694" customWidth="1"/>
    <col min="14599" max="14601" width="5.7109375" style="694" customWidth="1"/>
    <col min="14602" max="14602" width="0.42578125" style="694" customWidth="1"/>
    <col min="14603" max="14605" width="5.7109375" style="694" customWidth="1"/>
    <col min="14606" max="14607" width="11.42578125" style="694"/>
    <col min="14608" max="14608" width="4.7109375" style="694" customWidth="1"/>
    <col min="14609" max="14609" width="5" style="694" customWidth="1"/>
    <col min="14610" max="14610" width="2.28515625" style="694" customWidth="1"/>
    <col min="14611" max="14611" width="26" style="694" customWidth="1"/>
    <col min="14612" max="14612" width="8" style="694" customWidth="1"/>
    <col min="14613" max="14613" width="1" style="694" customWidth="1"/>
    <col min="14614" max="14614" width="6.7109375" style="694" customWidth="1"/>
    <col min="14615" max="14615" width="1" style="694" customWidth="1"/>
    <col min="14616" max="14616" width="6.7109375" style="694" customWidth="1"/>
    <col min="14617" max="14617" width="1" style="694" customWidth="1"/>
    <col min="14618" max="14618" width="6.7109375" style="694" customWidth="1"/>
    <col min="14619" max="14619" width="1" style="694" customWidth="1"/>
    <col min="14620" max="14620" width="6.7109375" style="694" customWidth="1"/>
    <col min="14621" max="14621" width="1" style="694" customWidth="1"/>
    <col min="14622" max="14622" width="6.7109375" style="694" customWidth="1"/>
    <col min="14623" max="14623" width="1" style="694" customWidth="1"/>
    <col min="14624" max="14625" width="6.7109375" style="694" customWidth="1"/>
    <col min="14626" max="14848" width="11.42578125" style="694"/>
    <col min="14849" max="14851" width="0" style="694" hidden="1" customWidth="1"/>
    <col min="14852" max="14852" width="6" style="694" customWidth="1"/>
    <col min="14853" max="14853" width="1.140625" style="694" customWidth="1"/>
    <col min="14854" max="14854" width="63.28515625" style="694" customWidth="1"/>
    <col min="14855" max="14857" width="5.7109375" style="694" customWidth="1"/>
    <col min="14858" max="14858" width="0.42578125" style="694" customWidth="1"/>
    <col min="14859" max="14861" width="5.7109375" style="694" customWidth="1"/>
    <col min="14862" max="14863" width="11.42578125" style="694"/>
    <col min="14864" max="14864" width="4.7109375" style="694" customWidth="1"/>
    <col min="14865" max="14865" width="5" style="694" customWidth="1"/>
    <col min="14866" max="14866" width="2.28515625" style="694" customWidth="1"/>
    <col min="14867" max="14867" width="26" style="694" customWidth="1"/>
    <col min="14868" max="14868" width="8" style="694" customWidth="1"/>
    <col min="14869" max="14869" width="1" style="694" customWidth="1"/>
    <col min="14870" max="14870" width="6.7109375" style="694" customWidth="1"/>
    <col min="14871" max="14871" width="1" style="694" customWidth="1"/>
    <col min="14872" max="14872" width="6.7109375" style="694" customWidth="1"/>
    <col min="14873" max="14873" width="1" style="694" customWidth="1"/>
    <col min="14874" max="14874" width="6.7109375" style="694" customWidth="1"/>
    <col min="14875" max="14875" width="1" style="694" customWidth="1"/>
    <col min="14876" max="14876" width="6.7109375" style="694" customWidth="1"/>
    <col min="14877" max="14877" width="1" style="694" customWidth="1"/>
    <col min="14878" max="14878" width="6.7109375" style="694" customWidth="1"/>
    <col min="14879" max="14879" width="1" style="694" customWidth="1"/>
    <col min="14880" max="14881" width="6.7109375" style="694" customWidth="1"/>
    <col min="14882" max="15104" width="11.42578125" style="694"/>
    <col min="15105" max="15107" width="0" style="694" hidden="1" customWidth="1"/>
    <col min="15108" max="15108" width="6" style="694" customWidth="1"/>
    <col min="15109" max="15109" width="1.140625" style="694" customWidth="1"/>
    <col min="15110" max="15110" width="63.28515625" style="694" customWidth="1"/>
    <col min="15111" max="15113" width="5.7109375" style="694" customWidth="1"/>
    <col min="15114" max="15114" width="0.42578125" style="694" customWidth="1"/>
    <col min="15115" max="15117" width="5.7109375" style="694" customWidth="1"/>
    <col min="15118" max="15119" width="11.42578125" style="694"/>
    <col min="15120" max="15120" width="4.7109375" style="694" customWidth="1"/>
    <col min="15121" max="15121" width="5" style="694" customWidth="1"/>
    <col min="15122" max="15122" width="2.28515625" style="694" customWidth="1"/>
    <col min="15123" max="15123" width="26" style="694" customWidth="1"/>
    <col min="15124" max="15124" width="8" style="694" customWidth="1"/>
    <col min="15125" max="15125" width="1" style="694" customWidth="1"/>
    <col min="15126" max="15126" width="6.7109375" style="694" customWidth="1"/>
    <col min="15127" max="15127" width="1" style="694" customWidth="1"/>
    <col min="15128" max="15128" width="6.7109375" style="694" customWidth="1"/>
    <col min="15129" max="15129" width="1" style="694" customWidth="1"/>
    <col min="15130" max="15130" width="6.7109375" style="694" customWidth="1"/>
    <col min="15131" max="15131" width="1" style="694" customWidth="1"/>
    <col min="15132" max="15132" width="6.7109375" style="694" customWidth="1"/>
    <col min="15133" max="15133" width="1" style="694" customWidth="1"/>
    <col min="15134" max="15134" width="6.7109375" style="694" customWidth="1"/>
    <col min="15135" max="15135" width="1" style="694" customWidth="1"/>
    <col min="15136" max="15137" width="6.7109375" style="694" customWidth="1"/>
    <col min="15138" max="15360" width="11.42578125" style="694"/>
    <col min="15361" max="15363" width="0" style="694" hidden="1" customWidth="1"/>
    <col min="15364" max="15364" width="6" style="694" customWidth="1"/>
    <col min="15365" max="15365" width="1.140625" style="694" customWidth="1"/>
    <col min="15366" max="15366" width="63.28515625" style="694" customWidth="1"/>
    <col min="15367" max="15369" width="5.7109375" style="694" customWidth="1"/>
    <col min="15370" max="15370" width="0.42578125" style="694" customWidth="1"/>
    <col min="15371" max="15373" width="5.7109375" style="694" customWidth="1"/>
    <col min="15374" max="15375" width="11.42578125" style="694"/>
    <col min="15376" max="15376" width="4.7109375" style="694" customWidth="1"/>
    <col min="15377" max="15377" width="5" style="694" customWidth="1"/>
    <col min="15378" max="15378" width="2.28515625" style="694" customWidth="1"/>
    <col min="15379" max="15379" width="26" style="694" customWidth="1"/>
    <col min="15380" max="15380" width="8" style="694" customWidth="1"/>
    <col min="15381" max="15381" width="1" style="694" customWidth="1"/>
    <col min="15382" max="15382" width="6.7109375" style="694" customWidth="1"/>
    <col min="15383" max="15383" width="1" style="694" customWidth="1"/>
    <col min="15384" max="15384" width="6.7109375" style="694" customWidth="1"/>
    <col min="15385" max="15385" width="1" style="694" customWidth="1"/>
    <col min="15386" max="15386" width="6.7109375" style="694" customWidth="1"/>
    <col min="15387" max="15387" width="1" style="694" customWidth="1"/>
    <col min="15388" max="15388" width="6.7109375" style="694" customWidth="1"/>
    <col min="15389" max="15389" width="1" style="694" customWidth="1"/>
    <col min="15390" max="15390" width="6.7109375" style="694" customWidth="1"/>
    <col min="15391" max="15391" width="1" style="694" customWidth="1"/>
    <col min="15392" max="15393" width="6.7109375" style="694" customWidth="1"/>
    <col min="15394" max="15616" width="11.42578125" style="694"/>
    <col min="15617" max="15619" width="0" style="694" hidden="1" customWidth="1"/>
    <col min="15620" max="15620" width="6" style="694" customWidth="1"/>
    <col min="15621" max="15621" width="1.140625" style="694" customWidth="1"/>
    <col min="15622" max="15622" width="63.28515625" style="694" customWidth="1"/>
    <col min="15623" max="15625" width="5.7109375" style="694" customWidth="1"/>
    <col min="15626" max="15626" width="0.42578125" style="694" customWidth="1"/>
    <col min="15627" max="15629" width="5.7109375" style="694" customWidth="1"/>
    <col min="15630" max="15631" width="11.42578125" style="694"/>
    <col min="15632" max="15632" width="4.7109375" style="694" customWidth="1"/>
    <col min="15633" max="15633" width="5" style="694" customWidth="1"/>
    <col min="15634" max="15634" width="2.28515625" style="694" customWidth="1"/>
    <col min="15635" max="15635" width="26" style="694" customWidth="1"/>
    <col min="15636" max="15636" width="8" style="694" customWidth="1"/>
    <col min="15637" max="15637" width="1" style="694" customWidth="1"/>
    <col min="15638" max="15638" width="6.7109375" style="694" customWidth="1"/>
    <col min="15639" max="15639" width="1" style="694" customWidth="1"/>
    <col min="15640" max="15640" width="6.7109375" style="694" customWidth="1"/>
    <col min="15641" max="15641" width="1" style="694" customWidth="1"/>
    <col min="15642" max="15642" width="6.7109375" style="694" customWidth="1"/>
    <col min="15643" max="15643" width="1" style="694" customWidth="1"/>
    <col min="15644" max="15644" width="6.7109375" style="694" customWidth="1"/>
    <col min="15645" max="15645" width="1" style="694" customWidth="1"/>
    <col min="15646" max="15646" width="6.7109375" style="694" customWidth="1"/>
    <col min="15647" max="15647" width="1" style="694" customWidth="1"/>
    <col min="15648" max="15649" width="6.7109375" style="694" customWidth="1"/>
    <col min="15650" max="15872" width="11.42578125" style="694"/>
    <col min="15873" max="15875" width="0" style="694" hidden="1" customWidth="1"/>
    <col min="15876" max="15876" width="6" style="694" customWidth="1"/>
    <col min="15877" max="15877" width="1.140625" style="694" customWidth="1"/>
    <col min="15878" max="15878" width="63.28515625" style="694" customWidth="1"/>
    <col min="15879" max="15881" width="5.7109375" style="694" customWidth="1"/>
    <col min="15882" max="15882" width="0.42578125" style="694" customWidth="1"/>
    <col min="15883" max="15885" width="5.7109375" style="694" customWidth="1"/>
    <col min="15886" max="15887" width="11.42578125" style="694"/>
    <col min="15888" max="15888" width="4.7109375" style="694" customWidth="1"/>
    <col min="15889" max="15889" width="5" style="694" customWidth="1"/>
    <col min="15890" max="15890" width="2.28515625" style="694" customWidth="1"/>
    <col min="15891" max="15891" width="26" style="694" customWidth="1"/>
    <col min="15892" max="15892" width="8" style="694" customWidth="1"/>
    <col min="15893" max="15893" width="1" style="694" customWidth="1"/>
    <col min="15894" max="15894" width="6.7109375" style="694" customWidth="1"/>
    <col min="15895" max="15895" width="1" style="694" customWidth="1"/>
    <col min="15896" max="15896" width="6.7109375" style="694" customWidth="1"/>
    <col min="15897" max="15897" width="1" style="694" customWidth="1"/>
    <col min="15898" max="15898" width="6.7109375" style="694" customWidth="1"/>
    <col min="15899" max="15899" width="1" style="694" customWidth="1"/>
    <col min="15900" max="15900" width="6.7109375" style="694" customWidth="1"/>
    <col min="15901" max="15901" width="1" style="694" customWidth="1"/>
    <col min="15902" max="15902" width="6.7109375" style="694" customWidth="1"/>
    <col min="15903" max="15903" width="1" style="694" customWidth="1"/>
    <col min="15904" max="15905" width="6.7109375" style="694" customWidth="1"/>
    <col min="15906" max="16128" width="11.42578125" style="694"/>
    <col min="16129" max="16131" width="0" style="694" hidden="1" customWidth="1"/>
    <col min="16132" max="16132" width="6" style="694" customWidth="1"/>
    <col min="16133" max="16133" width="1.140625" style="694" customWidth="1"/>
    <col min="16134" max="16134" width="63.28515625" style="694" customWidth="1"/>
    <col min="16135" max="16137" width="5.7109375" style="694" customWidth="1"/>
    <col min="16138" max="16138" width="0.42578125" style="694" customWidth="1"/>
    <col min="16139" max="16141" width="5.7109375" style="694" customWidth="1"/>
    <col min="16142" max="16143" width="11.42578125" style="694"/>
    <col min="16144" max="16144" width="4.7109375" style="694" customWidth="1"/>
    <col min="16145" max="16145" width="5" style="694" customWidth="1"/>
    <col min="16146" max="16146" width="2.28515625" style="694" customWidth="1"/>
    <col min="16147" max="16147" width="26" style="694" customWidth="1"/>
    <col min="16148" max="16148" width="8" style="694" customWidth="1"/>
    <col min="16149" max="16149" width="1" style="694" customWidth="1"/>
    <col min="16150" max="16150" width="6.7109375" style="694" customWidth="1"/>
    <col min="16151" max="16151" width="1" style="694" customWidth="1"/>
    <col min="16152" max="16152" width="6.7109375" style="694" customWidth="1"/>
    <col min="16153" max="16153" width="1" style="694" customWidth="1"/>
    <col min="16154" max="16154" width="6.7109375" style="694" customWidth="1"/>
    <col min="16155" max="16155" width="1" style="694" customWidth="1"/>
    <col min="16156" max="16156" width="6.7109375" style="694" customWidth="1"/>
    <col min="16157" max="16157" width="1" style="694" customWidth="1"/>
    <col min="16158" max="16158" width="6.7109375" style="694" customWidth="1"/>
    <col min="16159" max="16159" width="1" style="694" customWidth="1"/>
    <col min="16160" max="16161" width="6.7109375" style="694" customWidth="1"/>
    <col min="16162" max="16384" width="11.42578125" style="694"/>
  </cols>
  <sheetData>
    <row r="1" spans="1:35" ht="8.1" customHeight="1">
      <c r="E1" s="698"/>
      <c r="L1" s="789"/>
      <c r="M1" s="789"/>
    </row>
    <row r="2" spans="1:35" ht="8.1" customHeight="1"/>
    <row r="3" spans="1:35" ht="8.1" customHeight="1">
      <c r="L3" s="788"/>
    </row>
    <row r="4" spans="1:35" ht="12.75" customHeight="1">
      <c r="A4" s="719"/>
      <c r="B4" s="719"/>
      <c r="D4" s="1801" t="s">
        <v>568</v>
      </c>
      <c r="E4" s="1801"/>
      <c r="F4" s="1801"/>
      <c r="G4" s="1801"/>
      <c r="H4" s="1801"/>
      <c r="I4" s="1801"/>
      <c r="J4" s="1801"/>
      <c r="K4" s="1801"/>
      <c r="L4" s="1801"/>
      <c r="M4" s="1801"/>
      <c r="N4" s="784"/>
      <c r="O4" s="784"/>
      <c r="R4" s="1800"/>
      <c r="S4" s="1800"/>
      <c r="T4" s="1800"/>
      <c r="U4" s="1800"/>
      <c r="V4" s="1800"/>
      <c r="W4" s="1800"/>
      <c r="X4" s="1800"/>
      <c r="Y4" s="1800"/>
      <c r="Z4" s="1800"/>
      <c r="AA4" s="1800"/>
      <c r="AB4" s="1800"/>
      <c r="AC4" s="1800"/>
      <c r="AD4" s="1800"/>
      <c r="AE4" s="1800"/>
      <c r="AF4" s="1800"/>
    </row>
    <row r="5" spans="1:35" ht="12.75" customHeight="1">
      <c r="A5" s="787"/>
      <c r="B5" s="787"/>
      <c r="C5" s="786"/>
      <c r="D5" s="1817" t="s">
        <v>569</v>
      </c>
      <c r="E5" s="1817"/>
      <c r="F5" s="1817"/>
      <c r="G5" s="1817"/>
      <c r="H5" s="1817"/>
      <c r="I5" s="1817"/>
      <c r="J5" s="1817"/>
      <c r="K5" s="1817"/>
      <c r="L5" s="1817"/>
      <c r="M5" s="1817"/>
      <c r="N5" s="820"/>
      <c r="O5" s="784"/>
      <c r="P5" s="783"/>
      <c r="Q5" s="783"/>
      <c r="R5" s="782"/>
      <c r="AH5" s="781"/>
      <c r="AI5" s="781"/>
    </row>
    <row r="6" spans="1:35" ht="12.75" customHeight="1">
      <c r="A6" s="787"/>
      <c r="B6" s="787"/>
      <c r="C6" s="786"/>
      <c r="D6" s="785"/>
      <c r="E6" s="785"/>
      <c r="F6" s="785"/>
      <c r="G6" s="785"/>
      <c r="H6" s="785"/>
      <c r="I6" s="785"/>
      <c r="J6" s="785"/>
      <c r="K6" s="785"/>
      <c r="L6" s="785"/>
      <c r="M6" s="785"/>
      <c r="N6" s="784"/>
      <c r="O6" s="783"/>
      <c r="P6" s="783"/>
      <c r="Q6" s="782"/>
      <c r="AG6" s="781"/>
      <c r="AH6" s="781"/>
    </row>
    <row r="7" spans="1:35" ht="12.75" customHeight="1">
      <c r="A7" s="787"/>
      <c r="B7" s="787"/>
      <c r="C7" s="786"/>
      <c r="D7" s="785"/>
      <c r="E7" s="785"/>
      <c r="F7" s="785"/>
      <c r="G7" s="785"/>
      <c r="H7" s="785"/>
      <c r="I7" s="785"/>
      <c r="J7" s="785"/>
      <c r="K7" s="785"/>
      <c r="L7" s="785"/>
      <c r="M7" s="785"/>
      <c r="N7" s="784"/>
      <c r="O7" s="783"/>
      <c r="P7" s="783"/>
      <c r="Q7" s="782"/>
      <c r="AG7" s="781"/>
      <c r="AH7" s="781"/>
    </row>
    <row r="8" spans="1:35" ht="2.25" customHeight="1">
      <c r="A8" s="719"/>
      <c r="B8" s="719"/>
      <c r="E8" s="772"/>
      <c r="F8" s="772"/>
      <c r="G8" s="779"/>
      <c r="H8" s="780"/>
      <c r="I8" s="780"/>
      <c r="J8" s="779"/>
      <c r="K8" s="779"/>
      <c r="L8" s="779"/>
      <c r="M8" s="779"/>
      <c r="N8" s="755"/>
      <c r="Q8" s="719"/>
    </row>
    <row r="9" spans="1:35" ht="3.75" customHeight="1">
      <c r="A9" s="719"/>
      <c r="B9" s="719"/>
      <c r="D9" s="1802" t="s">
        <v>32</v>
      </c>
      <c r="E9" s="765"/>
      <c r="F9" s="778"/>
      <c r="G9" s="776"/>
      <c r="H9" s="777"/>
      <c r="I9" s="777"/>
      <c r="J9" s="776"/>
      <c r="K9" s="776"/>
      <c r="L9" s="776"/>
      <c r="M9" s="775"/>
      <c r="N9" s="755"/>
      <c r="Q9" s="719"/>
    </row>
    <row r="10" spans="1:35" ht="13.5" customHeight="1">
      <c r="A10" s="699"/>
      <c r="B10" s="699"/>
      <c r="D10" s="1803"/>
      <c r="E10" s="766" t="s">
        <v>561</v>
      </c>
      <c r="F10" s="774"/>
      <c r="G10" s="1805" t="s">
        <v>560</v>
      </c>
      <c r="H10" s="1805"/>
      <c r="I10" s="1805"/>
      <c r="J10" s="773"/>
      <c r="K10" s="1805" t="s">
        <v>559</v>
      </c>
      <c r="L10" s="1805"/>
      <c r="M10" s="1806"/>
      <c r="N10" s="755"/>
      <c r="O10" s="699"/>
    </row>
    <row r="11" spans="1:35" ht="13.5" customHeight="1">
      <c r="A11" s="719"/>
      <c r="B11" s="719"/>
      <c r="D11" s="1804"/>
      <c r="E11" s="772"/>
      <c r="F11" s="771"/>
      <c r="G11" s="770" t="s">
        <v>29</v>
      </c>
      <c r="H11" s="770" t="s">
        <v>30</v>
      </c>
      <c r="I11" s="770" t="s">
        <v>6</v>
      </c>
      <c r="J11" s="770"/>
      <c r="K11" s="770" t="s">
        <v>29</v>
      </c>
      <c r="L11" s="770" t="s">
        <v>30</v>
      </c>
      <c r="M11" s="769" t="s">
        <v>6</v>
      </c>
      <c r="N11" s="755"/>
    </row>
    <row r="12" spans="1:35" ht="12.95" customHeight="1">
      <c r="A12" s="768"/>
      <c r="B12" s="768"/>
      <c r="D12" s="1807">
        <v>1401</v>
      </c>
      <c r="E12" s="822" t="s">
        <v>12</v>
      </c>
      <c r="F12" s="821"/>
      <c r="G12" s="748">
        <f>SUM(G13+G15)</f>
        <v>1</v>
      </c>
      <c r="H12" s="748">
        <f>SUM(H13+H15)</f>
        <v>0</v>
      </c>
      <c r="I12" s="748">
        <f>G12+H12</f>
        <v>1</v>
      </c>
      <c r="J12" s="748"/>
      <c r="K12" s="748">
        <f>SUM(K13+K15)</f>
        <v>1</v>
      </c>
      <c r="L12" s="748">
        <f>SUM(L13+L15)</f>
        <v>0</v>
      </c>
      <c r="M12" s="806">
        <f>K12+L12</f>
        <v>1</v>
      </c>
      <c r="N12" s="755"/>
      <c r="O12" s="755"/>
    </row>
    <row r="13" spans="1:35" ht="12" customHeight="1">
      <c r="A13" s="699"/>
      <c r="B13" s="699"/>
      <c r="D13" s="1808"/>
      <c r="E13" s="747" t="s">
        <v>14</v>
      </c>
      <c r="F13" s="697"/>
      <c r="G13" s="745">
        <f>SUM(G14)</f>
        <v>0</v>
      </c>
      <c r="H13" s="745">
        <f>SUM(H14)</f>
        <v>0</v>
      </c>
      <c r="I13" s="746">
        <f t="shared" ref="I13:I27" si="0">SUM(G13:H13)</f>
        <v>0</v>
      </c>
      <c r="J13" s="742"/>
      <c r="K13" s="745">
        <f>SUM(K14)</f>
        <v>0</v>
      </c>
      <c r="L13" s="745">
        <f>SUM(L14)</f>
        <v>0</v>
      </c>
      <c r="M13" s="805">
        <f>SUM(K13:L13)</f>
        <v>0</v>
      </c>
      <c r="N13" s="755"/>
      <c r="O13" s="755"/>
    </row>
    <row r="14" spans="1:35" ht="12" customHeight="1">
      <c r="A14" s="699"/>
      <c r="B14" s="699"/>
      <c r="D14" s="1808"/>
      <c r="E14" s="761"/>
      <c r="F14" s="697" t="s">
        <v>259</v>
      </c>
      <c r="G14" s="733">
        <v>0</v>
      </c>
      <c r="H14" s="733">
        <v>0</v>
      </c>
      <c r="I14" s="733">
        <f t="shared" si="0"/>
        <v>0</v>
      </c>
      <c r="J14" s="742"/>
      <c r="K14" s="742">
        <v>0</v>
      </c>
      <c r="L14" s="742">
        <v>0</v>
      </c>
      <c r="M14" s="763">
        <f>SUM(K14:L14)</f>
        <v>0</v>
      </c>
      <c r="N14" s="755"/>
      <c r="O14" s="755"/>
    </row>
    <row r="15" spans="1:35" ht="12" customHeight="1">
      <c r="A15" s="699"/>
      <c r="B15" s="699"/>
      <c r="D15" s="1808"/>
      <c r="E15" s="747" t="s">
        <v>72</v>
      </c>
      <c r="F15" s="697"/>
      <c r="G15" s="745">
        <f>SUM(G16)</f>
        <v>1</v>
      </c>
      <c r="H15" s="745">
        <f>H16</f>
        <v>0</v>
      </c>
      <c r="I15" s="746">
        <f t="shared" si="0"/>
        <v>1</v>
      </c>
      <c r="J15" s="742"/>
      <c r="K15" s="745">
        <f>SUM(K16)</f>
        <v>1</v>
      </c>
      <c r="L15" s="745">
        <f>SUM(L16)</f>
        <v>0</v>
      </c>
      <c r="M15" s="805">
        <f>SUM(K15:L15)</f>
        <v>1</v>
      </c>
      <c r="N15" s="755"/>
      <c r="O15" s="755"/>
    </row>
    <row r="16" spans="1:35" ht="12" customHeight="1">
      <c r="A16" s="699"/>
      <c r="B16" s="699"/>
      <c r="D16" s="1808"/>
      <c r="E16" s="761"/>
      <c r="F16" s="697" t="s">
        <v>248</v>
      </c>
      <c r="G16" s="733">
        <v>1</v>
      </c>
      <c r="H16" s="733">
        <v>0</v>
      </c>
      <c r="I16" s="733">
        <f t="shared" si="0"/>
        <v>1</v>
      </c>
      <c r="J16" s="733"/>
      <c r="K16" s="733">
        <v>1</v>
      </c>
      <c r="L16" s="742">
        <v>0</v>
      </c>
      <c r="M16" s="763">
        <f>SUM(K16:L16)</f>
        <v>1</v>
      </c>
      <c r="N16" s="755"/>
      <c r="O16" s="755"/>
    </row>
    <row r="17" spans="1:15" ht="12.95" customHeight="1">
      <c r="A17" s="719"/>
      <c r="B17" s="719"/>
      <c r="D17" s="1807">
        <v>1402</v>
      </c>
      <c r="E17" s="741" t="s">
        <v>16</v>
      </c>
      <c r="F17" s="762"/>
      <c r="G17" s="725">
        <f>SUM(G18,G21)</f>
        <v>2</v>
      </c>
      <c r="H17" s="725">
        <f>SUM(H18,H21)</f>
        <v>30</v>
      </c>
      <c r="I17" s="725">
        <f t="shared" si="0"/>
        <v>32</v>
      </c>
      <c r="J17" s="725"/>
      <c r="K17" s="725">
        <f>SUM(K18,K21)</f>
        <v>17</v>
      </c>
      <c r="L17" s="725">
        <f>SUM(L18,L21)</f>
        <v>15</v>
      </c>
      <c r="M17" s="709">
        <f>K17+L17</f>
        <v>32</v>
      </c>
      <c r="N17" s="755"/>
      <c r="O17" s="755"/>
    </row>
    <row r="18" spans="1:15" ht="12" customHeight="1">
      <c r="A18" s="699"/>
      <c r="B18" s="699"/>
      <c r="C18" s="699"/>
      <c r="D18" s="1808"/>
      <c r="E18" s="747" t="s">
        <v>116</v>
      </c>
      <c r="F18" s="697"/>
      <c r="G18" s="745">
        <f>SUM(G19:G20)</f>
        <v>0</v>
      </c>
      <c r="H18" s="745">
        <f>SUM(H19:H20)</f>
        <v>10</v>
      </c>
      <c r="I18" s="745">
        <f t="shared" si="0"/>
        <v>10</v>
      </c>
      <c r="J18" s="745"/>
      <c r="K18" s="745">
        <f>SUM(K19:K20)</f>
        <v>7</v>
      </c>
      <c r="L18" s="745">
        <f>SUM(L19:L20)</f>
        <v>3</v>
      </c>
      <c r="M18" s="799">
        <f t="shared" ref="M18:M24" si="1">SUM(K18:L18)</f>
        <v>10</v>
      </c>
      <c r="N18" s="755"/>
      <c r="O18" s="755"/>
    </row>
    <row r="19" spans="1:15" ht="12" customHeight="1">
      <c r="A19" s="699"/>
      <c r="B19" s="699"/>
      <c r="C19" s="699"/>
      <c r="D19" s="1808"/>
      <c r="E19" s="761"/>
      <c r="F19" s="697" t="s">
        <v>239</v>
      </c>
      <c r="G19" s="743">
        <v>0</v>
      </c>
      <c r="H19" s="743">
        <v>7</v>
      </c>
      <c r="I19" s="733">
        <f t="shared" si="0"/>
        <v>7</v>
      </c>
      <c r="J19" s="742"/>
      <c r="K19" s="742">
        <v>4</v>
      </c>
      <c r="L19" s="742">
        <v>3</v>
      </c>
      <c r="M19" s="763">
        <f t="shared" si="1"/>
        <v>7</v>
      </c>
      <c r="N19" s="755"/>
      <c r="O19" s="755"/>
    </row>
    <row r="20" spans="1:15" ht="12" customHeight="1">
      <c r="A20" s="699"/>
      <c r="B20" s="699"/>
      <c r="C20" s="699"/>
      <c r="D20" s="1808"/>
      <c r="E20" s="761"/>
      <c r="F20" s="697" t="s">
        <v>245</v>
      </c>
      <c r="G20" s="743">
        <v>0</v>
      </c>
      <c r="H20" s="743">
        <v>3</v>
      </c>
      <c r="I20" s="733">
        <f t="shared" si="0"/>
        <v>3</v>
      </c>
      <c r="J20" s="742"/>
      <c r="K20" s="742">
        <v>3</v>
      </c>
      <c r="L20" s="742">
        <v>0</v>
      </c>
      <c r="M20" s="763">
        <f t="shared" si="1"/>
        <v>3</v>
      </c>
      <c r="N20" s="755"/>
      <c r="O20" s="755"/>
    </row>
    <row r="21" spans="1:15" ht="12" customHeight="1">
      <c r="A21" s="699"/>
      <c r="B21" s="699"/>
      <c r="C21" s="699"/>
      <c r="D21" s="1808"/>
      <c r="E21" s="747" t="s">
        <v>70</v>
      </c>
      <c r="F21" s="697"/>
      <c r="G21" s="745">
        <f>SUM(G22:G24)</f>
        <v>2</v>
      </c>
      <c r="H21" s="745">
        <f>SUM(H22:H24)</f>
        <v>20</v>
      </c>
      <c r="I21" s="745">
        <f t="shared" si="0"/>
        <v>22</v>
      </c>
      <c r="J21" s="745"/>
      <c r="K21" s="745">
        <f>SUM(K22:K24)</f>
        <v>10</v>
      </c>
      <c r="L21" s="745">
        <f>SUM(L22:L24)</f>
        <v>12</v>
      </c>
      <c r="M21" s="799">
        <f t="shared" si="1"/>
        <v>22</v>
      </c>
      <c r="N21" s="755"/>
      <c r="O21" s="755"/>
    </row>
    <row r="22" spans="1:15" ht="12" customHeight="1">
      <c r="A22" s="699"/>
      <c r="B22" s="699"/>
      <c r="C22" s="699"/>
      <c r="D22" s="1808"/>
      <c r="E22" s="761"/>
      <c r="F22" s="697" t="s">
        <v>240</v>
      </c>
      <c r="G22" s="742">
        <v>0</v>
      </c>
      <c r="H22" s="742">
        <v>10</v>
      </c>
      <c r="I22" s="733">
        <f t="shared" si="0"/>
        <v>10</v>
      </c>
      <c r="J22" s="742"/>
      <c r="K22" s="742">
        <v>3</v>
      </c>
      <c r="L22" s="742">
        <v>7</v>
      </c>
      <c r="M22" s="763">
        <f t="shared" si="1"/>
        <v>10</v>
      </c>
      <c r="N22" s="755"/>
      <c r="O22" s="755"/>
    </row>
    <row r="23" spans="1:15" ht="12" customHeight="1">
      <c r="A23" s="699"/>
      <c r="B23" s="699"/>
      <c r="C23" s="699"/>
      <c r="D23" s="1808"/>
      <c r="E23" s="761"/>
      <c r="F23" s="697" t="s">
        <v>244</v>
      </c>
      <c r="G23" s="742">
        <v>2</v>
      </c>
      <c r="H23" s="742">
        <v>3</v>
      </c>
      <c r="I23" s="733">
        <f t="shared" si="0"/>
        <v>5</v>
      </c>
      <c r="J23" s="742"/>
      <c r="K23" s="742">
        <v>2</v>
      </c>
      <c r="L23" s="742">
        <v>3</v>
      </c>
      <c r="M23" s="763">
        <f t="shared" si="1"/>
        <v>5</v>
      </c>
      <c r="N23" s="755"/>
      <c r="O23" s="755"/>
    </row>
    <row r="24" spans="1:15" ht="12" customHeight="1">
      <c r="A24" s="699"/>
      <c r="B24" s="699"/>
      <c r="C24" s="699"/>
      <c r="D24" s="1808"/>
      <c r="E24" s="761"/>
      <c r="F24" s="697" t="s">
        <v>238</v>
      </c>
      <c r="G24" s="743">
        <v>0</v>
      </c>
      <c r="H24" s="743">
        <v>7</v>
      </c>
      <c r="I24" s="733">
        <f t="shared" si="0"/>
        <v>7</v>
      </c>
      <c r="J24" s="742"/>
      <c r="K24" s="742">
        <v>5</v>
      </c>
      <c r="L24" s="742">
        <v>2</v>
      </c>
      <c r="M24" s="763">
        <f t="shared" si="1"/>
        <v>7</v>
      </c>
      <c r="N24" s="755"/>
      <c r="O24" s="755"/>
    </row>
    <row r="25" spans="1:15" ht="12.75" customHeight="1">
      <c r="A25" s="719"/>
      <c r="B25" s="719"/>
      <c r="D25" s="1807">
        <v>1403</v>
      </c>
      <c r="E25" s="741" t="s">
        <v>17</v>
      </c>
      <c r="F25" s="713"/>
      <c r="G25" s="725">
        <f>SUM(G26)</f>
        <v>1</v>
      </c>
      <c r="H25" s="725">
        <f>SUM(H26)</f>
        <v>1</v>
      </c>
      <c r="I25" s="725">
        <f t="shared" si="0"/>
        <v>2</v>
      </c>
      <c r="J25" s="725"/>
      <c r="K25" s="725">
        <f>SUM(K26)</f>
        <v>1</v>
      </c>
      <c r="L25" s="725">
        <f>SUM(L26)</f>
        <v>1</v>
      </c>
      <c r="M25" s="709">
        <f>K25+L25</f>
        <v>2</v>
      </c>
      <c r="N25" s="755"/>
      <c r="O25" s="755"/>
    </row>
    <row r="26" spans="1:15" ht="12" customHeight="1">
      <c r="A26" s="699"/>
      <c r="B26" s="699"/>
      <c r="C26" s="699"/>
      <c r="D26" s="1808"/>
      <c r="E26" s="747" t="s">
        <v>19</v>
      </c>
      <c r="F26" s="697"/>
      <c r="G26" s="746">
        <f>SUM(G27)</f>
        <v>1</v>
      </c>
      <c r="H26" s="746">
        <f>SUM(H27)</f>
        <v>1</v>
      </c>
      <c r="I26" s="746">
        <f t="shared" si="0"/>
        <v>2</v>
      </c>
      <c r="J26" s="742"/>
      <c r="K26" s="745">
        <f>SUM(K27)</f>
        <v>1</v>
      </c>
      <c r="L26" s="745">
        <f>SUM(L27)</f>
        <v>1</v>
      </c>
      <c r="M26" s="805">
        <f>SUM(K26:L26)</f>
        <v>2</v>
      </c>
      <c r="N26" s="755"/>
      <c r="O26" s="755"/>
    </row>
    <row r="27" spans="1:15" ht="12" customHeight="1">
      <c r="A27" s="699"/>
      <c r="B27" s="699"/>
      <c r="C27" s="699"/>
      <c r="D27" s="1810"/>
      <c r="E27" s="758"/>
      <c r="F27" s="730" t="s">
        <v>234</v>
      </c>
      <c r="G27" s="757">
        <v>1</v>
      </c>
      <c r="H27" s="757">
        <v>1</v>
      </c>
      <c r="I27" s="728">
        <f t="shared" si="0"/>
        <v>2</v>
      </c>
      <c r="J27" s="756"/>
      <c r="K27" s="756">
        <v>1</v>
      </c>
      <c r="L27" s="756">
        <v>1</v>
      </c>
      <c r="M27" s="801">
        <f>SUM(K27:L27)</f>
        <v>2</v>
      </c>
      <c r="N27" s="755"/>
      <c r="O27" s="755"/>
    </row>
    <row r="28" spans="1:15">
      <c r="A28" s="699"/>
      <c r="B28" s="699"/>
      <c r="C28" s="699"/>
      <c r="D28" s="1813">
        <v>1404</v>
      </c>
      <c r="E28" s="741" t="s">
        <v>40</v>
      </c>
      <c r="F28" s="713"/>
      <c r="G28" s="753"/>
      <c r="H28" s="748"/>
      <c r="I28" s="748"/>
      <c r="J28" s="748"/>
      <c r="K28" s="748"/>
      <c r="L28" s="748"/>
      <c r="M28" s="806"/>
    </row>
    <row r="29" spans="1:15" ht="6" customHeight="1">
      <c r="A29" s="699"/>
      <c r="B29" s="699"/>
      <c r="C29" s="699"/>
      <c r="D29" s="1815"/>
      <c r="E29" s="810"/>
      <c r="F29" s="706"/>
      <c r="G29" s="818"/>
      <c r="H29" s="704"/>
      <c r="I29" s="704"/>
      <c r="J29" s="704"/>
      <c r="K29" s="704"/>
      <c r="L29" s="704"/>
      <c r="M29" s="817"/>
    </row>
    <row r="30" spans="1:15" ht="12.75" customHeight="1">
      <c r="A30" s="699"/>
      <c r="B30" s="699"/>
      <c r="C30" s="699"/>
      <c r="D30" s="1813">
        <v>1405</v>
      </c>
      <c r="E30" s="741" t="s">
        <v>21</v>
      </c>
      <c r="F30" s="750"/>
      <c r="G30" s="725">
        <f>SUM(G31)</f>
        <v>1</v>
      </c>
      <c r="H30" s="725">
        <f>SUM(H31)</f>
        <v>8</v>
      </c>
      <c r="I30" s="725">
        <f t="shared" ref="I30:I37" si="2">SUM(G30:H30)</f>
        <v>9</v>
      </c>
      <c r="J30" s="725"/>
      <c r="K30" s="725">
        <f>SUM(K31)</f>
        <v>5</v>
      </c>
      <c r="L30" s="725">
        <f>SUM(L31)</f>
        <v>4</v>
      </c>
      <c r="M30" s="709">
        <f t="shared" ref="M30:M37" si="3">SUM(K30:L30)</f>
        <v>9</v>
      </c>
    </row>
    <row r="31" spans="1:15" ht="12.75" customHeight="1">
      <c r="A31" s="699"/>
      <c r="B31" s="699"/>
      <c r="C31" s="699"/>
      <c r="D31" s="1814"/>
      <c r="E31" s="816" t="s">
        <v>114</v>
      </c>
      <c r="F31" s="815"/>
      <c r="G31" s="814">
        <f>SUM(G32)</f>
        <v>1</v>
      </c>
      <c r="H31" s="814">
        <f>SUM(H32)</f>
        <v>8</v>
      </c>
      <c r="I31" s="746">
        <f t="shared" si="2"/>
        <v>9</v>
      </c>
      <c r="J31" s="742"/>
      <c r="K31" s="745">
        <f>SUM(K32)</f>
        <v>5</v>
      </c>
      <c r="L31" s="745">
        <f>SUM(L32)</f>
        <v>4</v>
      </c>
      <c r="M31" s="799">
        <f t="shared" si="3"/>
        <v>9</v>
      </c>
    </row>
    <row r="32" spans="1:15" ht="12.75" customHeight="1">
      <c r="A32" s="699"/>
      <c r="B32" s="699"/>
      <c r="C32" s="699"/>
      <c r="D32" s="1815"/>
      <c r="E32" s="719"/>
      <c r="F32" s="697" t="s">
        <v>207</v>
      </c>
      <c r="G32" s="813">
        <v>1</v>
      </c>
      <c r="H32" s="813">
        <v>8</v>
      </c>
      <c r="I32" s="728">
        <f t="shared" si="2"/>
        <v>9</v>
      </c>
      <c r="J32" s="742"/>
      <c r="K32" s="742">
        <v>5</v>
      </c>
      <c r="L32" s="742">
        <v>4</v>
      </c>
      <c r="M32" s="763">
        <f t="shared" si="3"/>
        <v>9</v>
      </c>
    </row>
    <row r="33" spans="1:13" ht="12.75" customHeight="1">
      <c r="A33" s="719"/>
      <c r="B33" s="719"/>
      <c r="D33" s="1807">
        <v>1406</v>
      </c>
      <c r="E33" s="741" t="s">
        <v>25</v>
      </c>
      <c r="F33" s="713"/>
      <c r="G33" s="748">
        <f>SUM(G34+G36)</f>
        <v>3</v>
      </c>
      <c r="H33" s="748">
        <f>SUM(H34+H36)</f>
        <v>14</v>
      </c>
      <c r="I33" s="748">
        <f t="shared" si="2"/>
        <v>17</v>
      </c>
      <c r="J33" s="739"/>
      <c r="K33" s="710">
        <f>SUM(K34+K36)</f>
        <v>9</v>
      </c>
      <c r="L33" s="710">
        <f>SUM(L34+L36)</f>
        <v>8</v>
      </c>
      <c r="M33" s="797">
        <f t="shared" si="3"/>
        <v>17</v>
      </c>
    </row>
    <row r="34" spans="1:13" ht="12.75" customHeight="1">
      <c r="A34" s="719"/>
      <c r="B34" s="719"/>
      <c r="D34" s="1808"/>
      <c r="E34" s="747" t="s">
        <v>42</v>
      </c>
      <c r="F34" s="697"/>
      <c r="G34" s="745">
        <f>SUM(G35)</f>
        <v>1</v>
      </c>
      <c r="H34" s="745">
        <f>SUM(H35)</f>
        <v>9</v>
      </c>
      <c r="I34" s="746">
        <f t="shared" si="2"/>
        <v>10</v>
      </c>
      <c r="J34" s="742"/>
      <c r="K34" s="745">
        <f>SUM(K35)</f>
        <v>5</v>
      </c>
      <c r="L34" s="745">
        <f>SUM(L35)</f>
        <v>5</v>
      </c>
      <c r="M34" s="799">
        <f t="shared" si="3"/>
        <v>10</v>
      </c>
    </row>
    <row r="35" spans="1:13" ht="12.75" customHeight="1">
      <c r="A35" s="719"/>
      <c r="B35" s="719"/>
      <c r="D35" s="1808"/>
      <c r="E35" s="744"/>
      <c r="F35" s="697" t="s">
        <v>198</v>
      </c>
      <c r="G35" s="743">
        <v>1</v>
      </c>
      <c r="H35" s="743">
        <v>9</v>
      </c>
      <c r="I35" s="733">
        <f t="shared" si="2"/>
        <v>10</v>
      </c>
      <c r="J35" s="742"/>
      <c r="K35" s="742">
        <v>5</v>
      </c>
      <c r="L35" s="742">
        <v>5</v>
      </c>
      <c r="M35" s="763">
        <f t="shared" si="3"/>
        <v>10</v>
      </c>
    </row>
    <row r="36" spans="1:13" ht="12" customHeight="1">
      <c r="A36" s="699"/>
      <c r="B36" s="699"/>
      <c r="C36" s="699"/>
      <c r="D36" s="1808"/>
      <c r="E36" s="747" t="s">
        <v>26</v>
      </c>
      <c r="F36" s="697"/>
      <c r="G36" s="745">
        <f>SUM(G37)</f>
        <v>2</v>
      </c>
      <c r="H36" s="745">
        <f>SUM(H37)</f>
        <v>5</v>
      </c>
      <c r="I36" s="746">
        <f t="shared" si="2"/>
        <v>7</v>
      </c>
      <c r="J36" s="742"/>
      <c r="K36" s="745">
        <f>SUM(K37)</f>
        <v>4</v>
      </c>
      <c r="L36" s="745">
        <f>SUM(L37)</f>
        <v>3</v>
      </c>
      <c r="M36" s="799">
        <f t="shared" si="3"/>
        <v>7</v>
      </c>
    </row>
    <row r="37" spans="1:13" ht="12" customHeight="1">
      <c r="A37" s="699"/>
      <c r="B37" s="699"/>
      <c r="C37" s="699"/>
      <c r="D37" s="1808"/>
      <c r="E37" s="761"/>
      <c r="F37" s="697" t="s">
        <v>200</v>
      </c>
      <c r="G37" s="812">
        <v>2</v>
      </c>
      <c r="H37" s="812">
        <v>5</v>
      </c>
      <c r="I37" s="733">
        <f t="shared" si="2"/>
        <v>7</v>
      </c>
      <c r="J37" s="742"/>
      <c r="K37" s="812">
        <v>4</v>
      </c>
      <c r="L37" s="812">
        <v>3</v>
      </c>
      <c r="M37" s="763">
        <f t="shared" si="3"/>
        <v>7</v>
      </c>
    </row>
    <row r="38" spans="1:13" ht="12.75" customHeight="1">
      <c r="A38" s="719"/>
      <c r="B38" s="719"/>
      <c r="D38" s="1813">
        <v>1407</v>
      </c>
      <c r="E38" s="741" t="s">
        <v>27</v>
      </c>
      <c r="F38" s="713"/>
      <c r="G38" s="712"/>
      <c r="H38" s="712"/>
      <c r="I38" s="748"/>
      <c r="J38" s="739"/>
      <c r="K38" s="710"/>
      <c r="L38" s="710"/>
      <c r="M38" s="797"/>
    </row>
    <row r="39" spans="1:13" ht="6" customHeight="1">
      <c r="A39" s="719"/>
      <c r="B39" s="719"/>
      <c r="D39" s="1815"/>
      <c r="E39" s="810"/>
      <c r="F39" s="706"/>
      <c r="G39" s="705"/>
      <c r="H39" s="705"/>
      <c r="I39" s="704"/>
      <c r="J39" s="807"/>
      <c r="K39" s="703"/>
      <c r="L39" s="703"/>
      <c r="M39" s="702"/>
    </row>
    <row r="40" spans="1:13" ht="12.75" customHeight="1">
      <c r="A40" s="719"/>
      <c r="B40" s="719"/>
      <c r="D40" s="1813">
        <v>1408</v>
      </c>
      <c r="E40" s="741" t="s">
        <v>28</v>
      </c>
      <c r="F40" s="811"/>
      <c r="G40" s="725"/>
      <c r="H40" s="725"/>
      <c r="I40" s="748"/>
      <c r="J40" s="739"/>
      <c r="K40" s="710"/>
      <c r="L40" s="710"/>
      <c r="M40" s="797"/>
    </row>
    <row r="41" spans="1:13" ht="6" customHeight="1">
      <c r="A41" s="719"/>
      <c r="B41" s="719"/>
      <c r="D41" s="1815"/>
      <c r="E41" s="810"/>
      <c r="F41" s="809"/>
      <c r="G41" s="808"/>
      <c r="H41" s="808"/>
      <c r="I41" s="704"/>
      <c r="J41" s="807"/>
      <c r="K41" s="703"/>
      <c r="L41" s="703"/>
      <c r="M41" s="702"/>
    </row>
    <row r="42" spans="1:13" ht="12.75" customHeight="1">
      <c r="A42" s="699"/>
      <c r="B42" s="699"/>
      <c r="C42" s="699"/>
      <c r="D42" s="1813">
        <v>1624</v>
      </c>
      <c r="E42" s="741" t="s">
        <v>56</v>
      </c>
      <c r="F42" s="713"/>
      <c r="G42" s="712"/>
      <c r="H42" s="712"/>
      <c r="I42" s="748"/>
      <c r="J42" s="710"/>
      <c r="K42" s="710"/>
      <c r="L42" s="710"/>
      <c r="M42" s="797"/>
    </row>
    <row r="43" spans="1:13" ht="6" customHeight="1">
      <c r="A43" s="699"/>
      <c r="B43" s="699"/>
      <c r="C43" s="699"/>
      <c r="D43" s="1815"/>
      <c r="E43" s="796"/>
      <c r="F43" s="795"/>
      <c r="G43" s="794"/>
      <c r="H43" s="794"/>
      <c r="I43" s="793"/>
      <c r="J43" s="792"/>
      <c r="K43" s="791"/>
      <c r="L43" s="791"/>
      <c r="M43" s="790"/>
    </row>
    <row r="44" spans="1:13" ht="12" customHeight="1">
      <c r="E44" s="1811" t="s">
        <v>6</v>
      </c>
      <c r="F44" s="1812"/>
      <c r="G44" s="701">
        <f>SUM(G12+G17+G25+G29+G30+G33+G39+G41+G43)</f>
        <v>8</v>
      </c>
      <c r="H44" s="701">
        <f>SUM(H12+H17+H25+H29+H30+H33+H39+H41+H43)</f>
        <v>53</v>
      </c>
      <c r="I44" s="701">
        <f>SUM(I12+I17+I25+I29+I30+I33+I39+I41+I43)</f>
        <v>61</v>
      </c>
      <c r="J44" s="701"/>
      <c r="K44" s="701">
        <f>SUM(K12+K17+K25+K29+K30+K33+K39+K41+K43)</f>
        <v>33</v>
      </c>
      <c r="L44" s="701">
        <f>SUM(L12+L17+L25+L29+L30+L33+L39+L41+L43)</f>
        <v>28</v>
      </c>
      <c r="M44" s="700">
        <f>SUM(M12+M17+M25+M29+M30+M33+M39+M41+M43)</f>
        <v>61</v>
      </c>
    </row>
    <row r="45" spans="1:13" s="697" customFormat="1" ht="11.25" customHeight="1">
      <c r="C45" s="696"/>
      <c r="E45" s="697" t="s">
        <v>566</v>
      </c>
      <c r="G45" s="699"/>
      <c r="H45" s="699"/>
      <c r="I45" s="699"/>
      <c r="J45" s="699"/>
      <c r="K45" s="699"/>
      <c r="L45" s="699"/>
      <c r="M45" s="699"/>
    </row>
    <row r="46" spans="1:13" ht="9" customHeight="1">
      <c r="E46" s="698"/>
    </row>
    <row r="47" spans="1:13" ht="9" customHeight="1"/>
    <row r="48" spans="1:13" ht="9" customHeight="1"/>
    <row r="49" s="694" customFormat="1" ht="9" customHeight="1"/>
    <row r="50" s="694" customFormat="1" ht="9" customHeight="1"/>
    <row r="51" s="694" customFormat="1" ht="9" customHeight="1"/>
    <row r="52" s="694" customFormat="1" ht="9" customHeight="1"/>
    <row r="53" s="694" customFormat="1" ht="9" customHeight="1"/>
    <row r="54" s="694" customFormat="1" ht="9" customHeight="1"/>
    <row r="55" s="694" customFormat="1" ht="9" customHeight="1"/>
    <row r="56" s="694" customFormat="1" ht="9" customHeight="1"/>
    <row r="57" s="694" customFormat="1" ht="9" customHeight="1"/>
    <row r="58" s="694" customFormat="1" ht="9" customHeight="1"/>
    <row r="59" s="694" customFormat="1" ht="9" customHeight="1"/>
    <row r="60" s="694" customFormat="1" ht="9" customHeight="1"/>
    <row r="61" s="694" customFormat="1" ht="9" customHeight="1"/>
    <row r="62" s="694" customFormat="1" ht="9" customHeight="1"/>
    <row r="63" s="694" customFormat="1" ht="9" customHeight="1"/>
    <row r="64" s="694" customFormat="1" ht="9" customHeight="1"/>
    <row r="65" s="694" customFormat="1" ht="9" customHeight="1"/>
    <row r="66" s="694" customFormat="1" ht="9" customHeight="1"/>
    <row r="67" s="694" customFormat="1" ht="9" customHeight="1"/>
    <row r="68" s="694" customFormat="1" ht="9" customHeight="1"/>
    <row r="69" s="694" customFormat="1" ht="9" customHeight="1"/>
    <row r="70" s="694" customFormat="1" ht="9" customHeight="1"/>
    <row r="71" s="694" customFormat="1" ht="9" customHeight="1"/>
    <row r="72" s="694" customFormat="1" ht="9" customHeight="1"/>
    <row r="73" s="694" customFormat="1" ht="9" customHeight="1"/>
    <row r="74" s="694" customFormat="1" ht="9" customHeight="1"/>
    <row r="75" s="694" customFormat="1" ht="9" customHeight="1"/>
    <row r="76" s="694" customFormat="1" ht="9" customHeight="1"/>
    <row r="77" s="694" customFormat="1" ht="9" customHeight="1"/>
    <row r="78" s="694" customFormat="1" ht="9" customHeight="1"/>
    <row r="79" s="694" customFormat="1" ht="9" customHeight="1"/>
    <row r="80" s="694" customFormat="1" ht="9" customHeight="1"/>
    <row r="81" s="694" customFormat="1" ht="9" customHeight="1"/>
    <row r="82" s="694" customFormat="1" ht="9" customHeight="1"/>
    <row r="83" s="694" customFormat="1" ht="9" customHeight="1"/>
    <row r="84" s="694" customFormat="1" ht="9" customHeight="1"/>
    <row r="85" s="694" customFormat="1" ht="9" customHeight="1"/>
    <row r="86" s="694" customFormat="1" ht="9" customHeight="1"/>
    <row r="87" s="694" customFormat="1" ht="9" customHeight="1"/>
    <row r="88" s="694" customFormat="1" ht="9" customHeight="1"/>
    <row r="89" s="694" customFormat="1" ht="9" customHeight="1"/>
    <row r="90" s="694" customFormat="1" ht="9" customHeight="1"/>
    <row r="91" s="694" customFormat="1" ht="9" customHeight="1"/>
    <row r="92" s="694" customFormat="1" ht="9" customHeight="1"/>
    <row r="93" s="694" customFormat="1" ht="9" customHeight="1"/>
    <row r="94" s="694" customFormat="1" ht="9" customHeight="1"/>
    <row r="95" s="694" customFormat="1" ht="9" customHeight="1"/>
    <row r="96" s="694" customFormat="1" ht="9" customHeight="1"/>
    <row r="97" s="694" customFormat="1" ht="9" customHeight="1"/>
    <row r="98" s="694" customFormat="1" ht="9" customHeight="1"/>
    <row r="99" s="694" customFormat="1" ht="9" customHeight="1"/>
    <row r="100" s="694" customFormat="1" ht="9" customHeight="1"/>
    <row r="101" s="694" customFormat="1" ht="9" customHeight="1"/>
    <row r="102" s="694" customFormat="1" ht="9" customHeight="1"/>
    <row r="103" s="694" customFormat="1" ht="9" customHeight="1"/>
    <row r="104" s="694" customFormat="1" ht="9" customHeight="1"/>
    <row r="105" s="694" customFormat="1" ht="9" customHeight="1"/>
    <row r="106" s="694" customFormat="1" ht="9" customHeight="1"/>
    <row r="107" s="694" customFormat="1" ht="9" customHeight="1"/>
    <row r="108" s="694" customFormat="1" ht="9" customHeight="1"/>
    <row r="109" s="694" customFormat="1" ht="9" customHeight="1"/>
    <row r="110" s="694" customFormat="1" ht="9" customHeight="1"/>
    <row r="111" s="694" customFormat="1" ht="9" customHeight="1"/>
    <row r="112" s="694" customFormat="1" ht="9" customHeight="1"/>
    <row r="113" s="694" customFormat="1" ht="9" customHeight="1"/>
    <row r="114" s="694" customFormat="1" ht="9" customHeight="1"/>
    <row r="115" s="694" customFormat="1" ht="9" customHeight="1"/>
    <row r="116" s="694" customFormat="1" ht="9" customHeight="1"/>
    <row r="117" s="694" customFormat="1" ht="9" customHeight="1"/>
    <row r="118" s="694" customFormat="1" ht="9" customHeight="1"/>
    <row r="119" s="694" customFormat="1" ht="9" customHeight="1"/>
    <row r="120" s="694" customFormat="1" ht="9" customHeight="1"/>
    <row r="121" s="694" customFormat="1" ht="9" customHeight="1"/>
    <row r="122" s="694" customFormat="1" ht="9" customHeight="1"/>
    <row r="123" s="694" customFormat="1" ht="9" customHeight="1"/>
    <row r="124" s="694" customFormat="1" ht="9" customHeight="1"/>
    <row r="125" s="694" customFormat="1" ht="9" customHeight="1"/>
    <row r="126" s="694" customFormat="1" ht="9" customHeight="1"/>
    <row r="127" s="694" customFormat="1" ht="9" customHeight="1"/>
    <row r="128" s="694" customFormat="1" ht="9" customHeight="1"/>
    <row r="129" s="694" customFormat="1" ht="9" customHeight="1"/>
    <row r="130" s="694" customFormat="1" ht="9" customHeight="1"/>
    <row r="131" s="694" customFormat="1" ht="9" customHeight="1"/>
    <row r="132" s="694" customFormat="1" ht="9" customHeight="1"/>
    <row r="133" s="694" customFormat="1" ht="9" customHeight="1"/>
    <row r="134" s="694" customFormat="1" ht="9" customHeight="1"/>
    <row r="135" s="694" customFormat="1" ht="9" customHeight="1"/>
    <row r="136" s="694" customFormat="1" ht="9" customHeight="1"/>
    <row r="137" s="694" customFormat="1" ht="9" customHeight="1"/>
    <row r="138" s="694" customFormat="1" ht="9" customHeight="1"/>
    <row r="139" s="694" customFormat="1" ht="9" customHeight="1"/>
    <row r="140" s="694" customFormat="1" ht="9" customHeight="1"/>
    <row r="141" s="694" customFormat="1" ht="9" customHeight="1"/>
    <row r="142" s="694" customFormat="1" ht="9" customHeight="1"/>
    <row r="143" s="694" customFormat="1" ht="9" customHeight="1"/>
    <row r="144" s="694" customFormat="1" ht="9" customHeight="1"/>
    <row r="145" s="694" customFormat="1" ht="9" customHeight="1"/>
    <row r="146" s="694" customFormat="1" ht="9" customHeight="1"/>
    <row r="147" s="694" customFormat="1" ht="9" customHeight="1"/>
    <row r="148" s="694" customFormat="1" ht="9" customHeight="1"/>
    <row r="149" s="694" customFormat="1" ht="9" customHeight="1"/>
    <row r="150" s="694" customFormat="1" ht="9" customHeight="1"/>
    <row r="151" s="694" customFormat="1" ht="9" customHeight="1"/>
    <row r="152" s="694" customFormat="1" ht="9" customHeight="1"/>
    <row r="153" s="694" customFormat="1" ht="9" customHeight="1"/>
    <row r="154" s="694" customFormat="1" ht="9" customHeight="1"/>
    <row r="155" s="694" customFormat="1" ht="9" customHeight="1"/>
    <row r="156" s="694" customFormat="1" ht="9" customHeight="1"/>
    <row r="157" s="694" customFormat="1" ht="9" customHeight="1"/>
    <row r="158" s="694" customFormat="1" ht="9" customHeight="1"/>
    <row r="159" s="694" customFormat="1" ht="9" customHeight="1"/>
    <row r="160" s="694" customFormat="1" ht="9" customHeight="1"/>
    <row r="161" s="694" customFormat="1" ht="9" customHeight="1"/>
    <row r="162" s="694" customFormat="1" ht="9" customHeight="1"/>
    <row r="163" s="694" customFormat="1" ht="9" customHeight="1"/>
    <row r="164" s="694" customFormat="1" ht="9" customHeight="1"/>
    <row r="165" s="694" customFormat="1" ht="9" customHeight="1"/>
    <row r="166" s="694" customFormat="1" ht="9" customHeight="1"/>
    <row r="167" s="694" customFormat="1" ht="9" customHeight="1"/>
    <row r="168" s="694" customFormat="1" ht="9" customHeight="1"/>
    <row r="169" s="694" customFormat="1" ht="9" customHeight="1"/>
    <row r="170" s="694" customFormat="1" ht="9" customHeight="1"/>
    <row r="171" s="694" customFormat="1" ht="9" customHeight="1"/>
    <row r="172" s="694" customFormat="1" ht="9" customHeight="1"/>
    <row r="173" s="694" customFormat="1" ht="9" customHeight="1"/>
    <row r="174" s="694" customFormat="1" ht="9" customHeight="1"/>
    <row r="175" s="694" customFormat="1" ht="9" customHeight="1"/>
    <row r="176" s="694" customFormat="1" ht="9" customHeight="1"/>
    <row r="177" s="694" customFormat="1" ht="9" customHeight="1"/>
    <row r="178" s="694" customFormat="1" ht="9" customHeight="1"/>
    <row r="179" s="694" customFormat="1" ht="9" customHeight="1"/>
    <row r="180" s="694" customFormat="1" ht="9" customHeight="1"/>
    <row r="181" s="694" customFormat="1" ht="9" customHeight="1"/>
    <row r="182" s="694" customFormat="1" ht="9" customHeight="1"/>
    <row r="183" s="694" customFormat="1" ht="9" customHeight="1"/>
    <row r="184" s="694" customFormat="1" ht="9" customHeight="1"/>
    <row r="185" s="694" customFormat="1" ht="9" customHeight="1"/>
    <row r="186" s="694" customFormat="1" ht="9" customHeight="1"/>
    <row r="187" s="694" customFormat="1" ht="9" customHeight="1"/>
    <row r="188" s="694" customFormat="1" ht="9" customHeight="1"/>
    <row r="189" s="694" customFormat="1" ht="9" customHeight="1"/>
    <row r="190" s="694" customFormat="1" ht="9" customHeight="1"/>
    <row r="191" s="694" customFormat="1" ht="9" customHeight="1"/>
    <row r="192" s="694" customFormat="1" ht="9" customHeight="1"/>
    <row r="193" s="694" customFormat="1" ht="9" customHeight="1"/>
    <row r="194" s="694" customFormat="1" ht="9" customHeight="1"/>
    <row r="195" s="694" customFormat="1" ht="9" customHeight="1"/>
    <row r="196" s="694" customFormat="1" ht="9" customHeight="1"/>
    <row r="197" s="694" customFormat="1" ht="9" customHeight="1"/>
    <row r="198" s="694" customFormat="1" ht="9" customHeight="1"/>
    <row r="199" s="694" customFormat="1" ht="9" customHeight="1"/>
    <row r="200" s="694" customFormat="1" ht="9" customHeight="1"/>
    <row r="201" s="694" customFormat="1" ht="9" customHeight="1"/>
    <row r="202" s="694" customFormat="1" ht="9" customHeight="1"/>
    <row r="203" s="694" customFormat="1" ht="9" customHeight="1"/>
    <row r="204" s="694" customFormat="1" ht="9" customHeight="1"/>
    <row r="205" s="694" customFormat="1" ht="9" customHeight="1"/>
    <row r="206" s="694" customFormat="1" ht="9" customHeight="1"/>
    <row r="207" s="694" customFormat="1" ht="9" customHeight="1"/>
    <row r="208" s="694" customFormat="1" ht="9" customHeight="1"/>
    <row r="209" s="694" customFormat="1" ht="9" customHeight="1"/>
    <row r="210" s="694" customFormat="1" ht="9" customHeight="1"/>
    <row r="211" s="694" customFormat="1" ht="9" customHeight="1"/>
    <row r="212" s="694" customFormat="1" ht="9" customHeight="1"/>
    <row r="213" s="694" customFormat="1" ht="9" customHeight="1"/>
    <row r="214" s="694" customFormat="1" ht="9" customHeight="1"/>
    <row r="215" s="694" customFormat="1" ht="9" customHeight="1"/>
    <row r="216" s="694" customFormat="1" ht="9" customHeight="1"/>
    <row r="217" s="694" customFormat="1" ht="9" customHeight="1"/>
    <row r="218" s="694" customFormat="1" ht="9" customHeight="1"/>
    <row r="219" s="694" customFormat="1" ht="9" customHeight="1"/>
    <row r="220" s="694" customFormat="1" ht="9" customHeight="1"/>
    <row r="221" s="694" customFormat="1" ht="9" customHeight="1"/>
    <row r="222" s="694" customFormat="1" ht="9" customHeight="1"/>
    <row r="223" s="694" customFormat="1" ht="9" customHeight="1"/>
    <row r="224" s="694" customFormat="1" ht="9" customHeight="1"/>
    <row r="225" s="694" customFormat="1" ht="9" customHeight="1"/>
    <row r="226" s="694" customFormat="1" ht="9" customHeight="1"/>
    <row r="227" s="694" customFormat="1" ht="9" customHeight="1"/>
    <row r="228" s="694" customFormat="1" ht="9" customHeight="1"/>
    <row r="229" s="694" customFormat="1" ht="9" customHeight="1"/>
    <row r="230" s="694" customFormat="1" ht="9" customHeight="1"/>
    <row r="231" s="694" customFormat="1" ht="9" customHeight="1"/>
    <row r="232" s="694" customFormat="1" ht="9" customHeight="1"/>
    <row r="233" s="694" customFormat="1" ht="9" customHeight="1"/>
    <row r="234" s="694" customFormat="1" ht="9" customHeight="1"/>
    <row r="235" s="694" customFormat="1" ht="9" customHeight="1"/>
    <row r="236" s="694" customFormat="1" ht="9" customHeight="1"/>
    <row r="237" s="694" customFormat="1" ht="9" customHeight="1"/>
    <row r="238" s="694" customFormat="1" ht="9" customHeight="1"/>
    <row r="239" s="694" customFormat="1" ht="9" customHeight="1"/>
    <row r="240" s="694" customFormat="1" ht="9" customHeight="1"/>
    <row r="241" s="694" customFormat="1" ht="9" customHeight="1"/>
    <row r="242" s="694" customFormat="1" ht="9" customHeight="1"/>
    <row r="243" s="694" customFormat="1" ht="9" customHeight="1"/>
    <row r="244" s="694" customFormat="1" ht="9" customHeight="1"/>
    <row r="245" s="694" customFormat="1" ht="9" customHeight="1"/>
    <row r="246" s="694" customFormat="1" ht="9" customHeight="1"/>
    <row r="247" s="694" customFormat="1" ht="9" customHeight="1"/>
    <row r="248" s="694" customFormat="1" ht="9" customHeight="1"/>
    <row r="249" s="694" customFormat="1" ht="9" customHeight="1"/>
    <row r="250" s="694" customFormat="1" ht="9" customHeight="1"/>
    <row r="251" s="694" customFormat="1" ht="9" customHeight="1"/>
    <row r="252" s="694" customFormat="1" ht="9" customHeight="1"/>
    <row r="253" s="694" customFormat="1" ht="9" customHeight="1"/>
    <row r="254" s="694" customFormat="1" ht="9" customHeight="1"/>
    <row r="255" s="694" customFormat="1" ht="9" customHeight="1"/>
    <row r="256" s="694" customFormat="1" ht="9" customHeight="1"/>
    <row r="257" s="694" customFormat="1" ht="9" customHeight="1"/>
    <row r="258" s="694" customFormat="1" ht="9" customHeight="1"/>
    <row r="259" s="694" customFormat="1" ht="9" customHeight="1"/>
    <row r="260" s="694" customFormat="1" ht="9" customHeight="1"/>
    <row r="261" s="694" customFormat="1" ht="9" customHeight="1"/>
    <row r="262" s="694" customFormat="1" ht="9" customHeight="1"/>
    <row r="263" s="694" customFormat="1" ht="9" customHeight="1"/>
    <row r="264" s="694" customFormat="1" ht="9" customHeight="1"/>
    <row r="265" s="694" customFormat="1" ht="9" customHeight="1"/>
    <row r="266" s="694" customFormat="1" ht="9" customHeight="1"/>
    <row r="267" s="694" customFormat="1" ht="9" customHeight="1"/>
    <row r="268" s="694" customFormat="1" ht="9" customHeight="1"/>
    <row r="269" s="694" customFormat="1" ht="9" customHeight="1"/>
    <row r="270" s="694" customFormat="1" ht="9" customHeight="1"/>
    <row r="271" s="694" customFormat="1" ht="9" customHeight="1"/>
    <row r="272" s="694" customFormat="1" ht="9" customHeight="1"/>
    <row r="273" s="694" customFormat="1" ht="9" customHeight="1"/>
    <row r="274" s="694" customFormat="1" ht="9" customHeight="1"/>
    <row r="275" s="694" customFormat="1" ht="9" customHeight="1"/>
    <row r="276" s="694" customFormat="1" ht="9" customHeight="1"/>
    <row r="277" s="694" customFormat="1" ht="9" customHeight="1"/>
    <row r="278" s="694" customFormat="1" ht="9" customHeight="1"/>
    <row r="279" s="694" customFormat="1" ht="9" customHeight="1"/>
    <row r="280" s="694" customFormat="1" ht="9" customHeight="1"/>
    <row r="281" s="694" customFormat="1" ht="9" customHeight="1"/>
    <row r="282" s="694" customFormat="1" ht="9" customHeight="1"/>
    <row r="283" s="694" customFormat="1" ht="9" customHeight="1"/>
    <row r="284" s="694" customFormat="1" ht="9" customHeight="1"/>
    <row r="285" s="694" customFormat="1" ht="9" customHeight="1"/>
    <row r="286" s="694" customFormat="1" ht="9" customHeight="1"/>
    <row r="287" s="694" customFormat="1" ht="9" customHeight="1"/>
    <row r="288" s="694" customFormat="1" ht="9" customHeight="1"/>
    <row r="289" s="694" customFormat="1" ht="9" customHeight="1"/>
    <row r="290" s="694" customFormat="1" ht="9" customHeight="1"/>
    <row r="291" s="694" customFormat="1" ht="9" customHeight="1"/>
    <row r="292" s="694" customFormat="1" ht="9" customHeight="1"/>
    <row r="293" s="694" customFormat="1" ht="9" customHeight="1"/>
    <row r="294" s="694" customFormat="1" ht="9" customHeight="1"/>
    <row r="295" s="694" customFormat="1" ht="9" customHeight="1"/>
    <row r="296" s="694" customFormat="1" ht="9" customHeight="1"/>
    <row r="297" s="694" customFormat="1" ht="9" customHeight="1"/>
    <row r="298" s="694" customFormat="1" ht="9" customHeight="1"/>
    <row r="299" s="694" customFormat="1" ht="9" customHeight="1"/>
    <row r="300" s="694" customFormat="1" ht="9" customHeight="1"/>
    <row r="301" s="694" customFormat="1" ht="9" customHeight="1"/>
    <row r="302" s="694" customFormat="1" ht="9" customHeight="1"/>
    <row r="303" s="694" customFormat="1" ht="9" customHeight="1"/>
    <row r="304" s="694" customFormat="1" ht="9" customHeight="1"/>
    <row r="305" s="694" customFormat="1" ht="9" customHeight="1"/>
    <row r="306" s="694" customFormat="1" ht="9" customHeight="1"/>
    <row r="307" s="694" customFormat="1" ht="9" customHeight="1"/>
    <row r="308" s="694" customFormat="1" ht="9" customHeight="1"/>
    <row r="309" s="694" customFormat="1" ht="9" customHeight="1"/>
    <row r="310" s="694" customFormat="1" ht="9" customHeight="1"/>
    <row r="311" s="694" customFormat="1" ht="9" customHeight="1"/>
    <row r="312" s="694" customFormat="1" ht="9" customHeight="1"/>
    <row r="313" s="694" customFormat="1"/>
    <row r="314" s="694" customFormat="1"/>
    <row r="315" s="694" customFormat="1"/>
  </sheetData>
  <mergeCells count="16">
    <mergeCell ref="D4:M4"/>
    <mergeCell ref="R4:AF4"/>
    <mergeCell ref="D9:D11"/>
    <mergeCell ref="G10:I10"/>
    <mergeCell ref="K10:M10"/>
    <mergeCell ref="D5:M5"/>
    <mergeCell ref="D12:D16"/>
    <mergeCell ref="D42:D43"/>
    <mergeCell ref="E44:F44"/>
    <mergeCell ref="D30:D32"/>
    <mergeCell ref="D40:D41"/>
    <mergeCell ref="D38:D39"/>
    <mergeCell ref="D17:D24"/>
    <mergeCell ref="D25:D27"/>
    <mergeCell ref="D28:D29"/>
    <mergeCell ref="D33:D37"/>
  </mergeCells>
  <pageMargins left="0.7" right="0.7" top="0.75" bottom="0.75" header="0.3" footer="0.3"/>
  <pageSetup paperSize="9" scale="67"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F618-AB4C-4E3D-9F29-7E7978BDDEC9}">
  <dimension ref="A2:K105"/>
  <sheetViews>
    <sheetView view="pageBreakPreview" zoomScaleNormal="100" zoomScaleSheetLayoutView="100" workbookViewId="0">
      <selection activeCell="J9" sqref="J9"/>
    </sheetView>
  </sheetViews>
  <sheetFormatPr baseColWidth="10" defaultRowHeight="14.25"/>
  <cols>
    <col min="1" max="1" width="5.7109375" style="680" customWidth="1"/>
    <col min="2" max="2" width="15.42578125" style="679" customWidth="1"/>
    <col min="3" max="3" width="1" style="679" customWidth="1"/>
    <col min="4" max="4" width="29.28515625" style="679" customWidth="1"/>
    <col min="5" max="5" width="1" style="679" customWidth="1"/>
    <col min="6" max="6" width="51.140625" style="679" customWidth="1"/>
    <col min="7" max="7" width="12.42578125" style="678" customWidth="1"/>
    <col min="8" max="8" width="13.140625" style="678" customWidth="1"/>
    <col min="9" max="16384" width="11.42578125" style="677"/>
  </cols>
  <sheetData>
    <row r="2" spans="1:8" s="693" customFormat="1" ht="28.5" customHeight="1">
      <c r="A2" s="1824" t="s">
        <v>552</v>
      </c>
      <c r="B2" s="1824"/>
      <c r="C2" s="1824"/>
      <c r="D2" s="1824"/>
      <c r="E2" s="1824"/>
      <c r="F2" s="1824"/>
      <c r="G2" s="1824"/>
      <c r="H2" s="1824"/>
    </row>
    <row r="3" spans="1:8" s="693" customFormat="1" ht="15" customHeight="1">
      <c r="A3" s="1824">
        <v>2016</v>
      </c>
      <c r="B3" s="1824"/>
      <c r="C3" s="1824"/>
      <c r="D3" s="1824"/>
      <c r="E3" s="1824"/>
      <c r="F3" s="1824"/>
      <c r="G3" s="1824"/>
      <c r="H3" s="1824"/>
    </row>
    <row r="5" spans="1:8">
      <c r="A5" s="1820"/>
      <c r="B5" s="1822" t="s">
        <v>392</v>
      </c>
      <c r="C5" s="684"/>
      <c r="D5" s="1822" t="s">
        <v>391</v>
      </c>
      <c r="E5" s="684"/>
      <c r="F5" s="1822" t="s">
        <v>390</v>
      </c>
      <c r="G5" s="1818" t="s">
        <v>389</v>
      </c>
      <c r="H5" s="1818" t="s">
        <v>388</v>
      </c>
    </row>
    <row r="6" spans="1:8">
      <c r="A6" s="1821"/>
      <c r="B6" s="1823"/>
      <c r="C6" s="682"/>
      <c r="D6" s="1823"/>
      <c r="E6" s="682"/>
      <c r="F6" s="1823"/>
      <c r="G6" s="1819"/>
      <c r="H6" s="1819"/>
    </row>
    <row r="7" spans="1:8" ht="36.75" customHeight="1">
      <c r="A7" s="680">
        <v>1</v>
      </c>
      <c r="B7" s="689" t="s">
        <v>384</v>
      </c>
      <c r="C7" s="689"/>
      <c r="D7" s="689" t="s">
        <v>551</v>
      </c>
      <c r="E7" s="689"/>
      <c r="F7" s="689" t="s">
        <v>550</v>
      </c>
      <c r="G7" s="678">
        <v>42408</v>
      </c>
      <c r="H7" s="678">
        <v>42643</v>
      </c>
    </row>
    <row r="8" spans="1:8" s="692" customFormat="1" ht="28.5" customHeight="1">
      <c r="A8" s="680">
        <v>2</v>
      </c>
      <c r="B8" s="689" t="s">
        <v>384</v>
      </c>
      <c r="C8" s="689"/>
      <c r="D8" s="689" t="s">
        <v>549</v>
      </c>
      <c r="E8" s="689"/>
      <c r="F8" s="689" t="s">
        <v>548</v>
      </c>
      <c r="G8" s="678">
        <v>42409</v>
      </c>
      <c r="H8" s="678">
        <v>42643</v>
      </c>
    </row>
    <row r="9" spans="1:8" s="692" customFormat="1" ht="39" customHeight="1">
      <c r="A9" s="680">
        <v>3</v>
      </c>
      <c r="B9" s="689" t="s">
        <v>379</v>
      </c>
      <c r="C9" s="689"/>
      <c r="D9" s="689" t="s">
        <v>547</v>
      </c>
      <c r="E9" s="689"/>
      <c r="F9" s="689" t="s">
        <v>546</v>
      </c>
      <c r="G9" s="678">
        <v>42410</v>
      </c>
      <c r="H9" s="678" t="s">
        <v>539</v>
      </c>
    </row>
    <row r="10" spans="1:8" s="692" customFormat="1" ht="37.5" customHeight="1">
      <c r="A10" s="680">
        <v>4</v>
      </c>
      <c r="B10" s="689" t="s">
        <v>384</v>
      </c>
      <c r="C10" s="689"/>
      <c r="D10" s="689" t="s">
        <v>545</v>
      </c>
      <c r="E10" s="689"/>
      <c r="F10" s="689" t="s">
        <v>544</v>
      </c>
      <c r="G10" s="678">
        <v>42402</v>
      </c>
      <c r="H10" s="678" t="s">
        <v>539</v>
      </c>
    </row>
    <row r="11" spans="1:8" s="692" customFormat="1" ht="27" customHeight="1">
      <c r="A11" s="680">
        <v>5</v>
      </c>
      <c r="B11" s="689" t="s">
        <v>379</v>
      </c>
      <c r="C11" s="689"/>
      <c r="D11" s="689" t="s">
        <v>543</v>
      </c>
      <c r="E11" s="689"/>
      <c r="F11" s="689" t="s">
        <v>542</v>
      </c>
      <c r="G11" s="678">
        <v>42402</v>
      </c>
      <c r="H11" s="678" t="s">
        <v>539</v>
      </c>
    </row>
    <row r="12" spans="1:8" s="692" customFormat="1" ht="40.5" customHeight="1">
      <c r="A12" s="680">
        <v>6</v>
      </c>
      <c r="B12" s="689" t="s">
        <v>379</v>
      </c>
      <c r="C12" s="689"/>
      <c r="D12" s="689" t="s">
        <v>541</v>
      </c>
      <c r="E12" s="689"/>
      <c r="F12" s="689" t="s">
        <v>540</v>
      </c>
      <c r="G12" s="678">
        <v>42405</v>
      </c>
      <c r="H12" s="678" t="s">
        <v>539</v>
      </c>
    </row>
    <row r="13" spans="1:8" s="692" customFormat="1" ht="27.75" customHeight="1">
      <c r="A13" s="680">
        <v>7</v>
      </c>
      <c r="B13" s="689" t="s">
        <v>384</v>
      </c>
      <c r="C13" s="689"/>
      <c r="D13" s="689" t="s">
        <v>538</v>
      </c>
      <c r="E13" s="689"/>
      <c r="F13" s="689" t="s">
        <v>537</v>
      </c>
      <c r="G13" s="678">
        <v>42417</v>
      </c>
      <c r="H13" s="678">
        <v>42750</v>
      </c>
    </row>
    <row r="14" spans="1:8" s="692" customFormat="1" ht="49.5" customHeight="1">
      <c r="A14" s="680">
        <v>8</v>
      </c>
      <c r="B14" s="689" t="s">
        <v>384</v>
      </c>
      <c r="C14" s="689"/>
      <c r="D14" s="689" t="s">
        <v>536</v>
      </c>
      <c r="E14" s="689"/>
      <c r="F14" s="689" t="s">
        <v>535</v>
      </c>
      <c r="G14" s="678">
        <v>42423</v>
      </c>
      <c r="H14" s="678" t="s">
        <v>534</v>
      </c>
    </row>
    <row r="15" spans="1:8" s="692" customFormat="1" ht="39" customHeight="1">
      <c r="A15" s="680">
        <v>9</v>
      </c>
      <c r="B15" s="689" t="s">
        <v>384</v>
      </c>
      <c r="C15" s="689"/>
      <c r="D15" s="689" t="s">
        <v>533</v>
      </c>
      <c r="E15" s="689"/>
      <c r="F15" s="689" t="s">
        <v>532</v>
      </c>
      <c r="G15" s="678">
        <v>42425</v>
      </c>
      <c r="H15" s="678" t="s">
        <v>531</v>
      </c>
    </row>
    <row r="16" spans="1:8" s="692" customFormat="1" ht="41.25" customHeight="1">
      <c r="A16" s="680">
        <v>10</v>
      </c>
      <c r="B16" s="689" t="s">
        <v>379</v>
      </c>
      <c r="C16" s="689"/>
      <c r="D16" s="689" t="s">
        <v>529</v>
      </c>
      <c r="E16" s="689"/>
      <c r="F16" s="689" t="s">
        <v>530</v>
      </c>
      <c r="G16" s="678">
        <v>42432</v>
      </c>
      <c r="H16" s="678" t="s">
        <v>468</v>
      </c>
    </row>
    <row r="17" spans="1:11" s="692" customFormat="1" ht="27" customHeight="1">
      <c r="A17" s="680">
        <v>11</v>
      </c>
      <c r="B17" s="689" t="s">
        <v>384</v>
      </c>
      <c r="C17" s="689"/>
      <c r="D17" s="689" t="s">
        <v>529</v>
      </c>
      <c r="E17" s="689"/>
      <c r="F17" s="689" t="s">
        <v>528</v>
      </c>
      <c r="G17" s="678">
        <v>42432</v>
      </c>
      <c r="H17" s="678" t="s">
        <v>468</v>
      </c>
    </row>
    <row r="18" spans="1:11" s="692" customFormat="1" ht="36.75" customHeight="1">
      <c r="A18" s="680">
        <v>12</v>
      </c>
      <c r="B18" s="689"/>
      <c r="C18" s="689"/>
      <c r="D18" s="689" t="s">
        <v>525</v>
      </c>
      <c r="E18" s="689"/>
      <c r="F18" s="689" t="s">
        <v>527</v>
      </c>
      <c r="G18" s="678">
        <v>42438</v>
      </c>
      <c r="H18" s="678" t="s">
        <v>526</v>
      </c>
    </row>
    <row r="19" spans="1:11" s="692" customFormat="1" ht="37.5" customHeight="1">
      <c r="A19" s="680">
        <v>13</v>
      </c>
      <c r="B19" s="689" t="s">
        <v>379</v>
      </c>
      <c r="C19" s="689"/>
      <c r="D19" s="689" t="s">
        <v>525</v>
      </c>
      <c r="E19" s="689"/>
      <c r="F19" s="689" t="s">
        <v>524</v>
      </c>
      <c r="G19" s="678">
        <v>42438</v>
      </c>
      <c r="H19" s="678" t="s">
        <v>468</v>
      </c>
    </row>
    <row r="20" spans="1:11" s="692" customFormat="1" ht="27" customHeight="1">
      <c r="A20" s="680">
        <v>14</v>
      </c>
      <c r="B20" s="689" t="s">
        <v>384</v>
      </c>
      <c r="C20" s="689"/>
      <c r="D20" s="689" t="s">
        <v>523</v>
      </c>
      <c r="E20" s="689"/>
      <c r="F20" s="689" t="s">
        <v>522</v>
      </c>
      <c r="G20" s="678">
        <v>42440</v>
      </c>
      <c r="H20" s="678" t="s">
        <v>468</v>
      </c>
    </row>
    <row r="21" spans="1:11" s="692" customFormat="1" ht="38.25" customHeight="1">
      <c r="A21" s="680">
        <v>15</v>
      </c>
      <c r="B21" s="689" t="s">
        <v>384</v>
      </c>
      <c r="C21" s="689"/>
      <c r="D21" s="689" t="s">
        <v>518</v>
      </c>
      <c r="E21" s="689"/>
      <c r="F21" s="689" t="s">
        <v>521</v>
      </c>
      <c r="G21" s="678">
        <v>42373</v>
      </c>
      <c r="H21" s="678" t="s">
        <v>427</v>
      </c>
    </row>
    <row r="22" spans="1:11" s="692" customFormat="1" ht="35.25" customHeight="1">
      <c r="A22" s="680">
        <v>16</v>
      </c>
      <c r="B22" s="689" t="s">
        <v>379</v>
      </c>
      <c r="C22" s="689"/>
      <c r="D22" s="689" t="s">
        <v>520</v>
      </c>
      <c r="E22" s="689"/>
      <c r="F22" s="689" t="s">
        <v>519</v>
      </c>
      <c r="G22" s="678">
        <v>42373</v>
      </c>
      <c r="H22" s="678" t="s">
        <v>427</v>
      </c>
    </row>
    <row r="23" spans="1:11" s="692" customFormat="1" ht="39" customHeight="1">
      <c r="A23" s="680">
        <v>17</v>
      </c>
      <c r="B23" s="689" t="s">
        <v>379</v>
      </c>
      <c r="C23" s="689"/>
      <c r="D23" s="689" t="s">
        <v>518</v>
      </c>
      <c r="E23" s="689"/>
      <c r="F23" s="689" t="s">
        <v>517</v>
      </c>
      <c r="G23" s="678">
        <v>42373</v>
      </c>
      <c r="H23" s="678" t="s">
        <v>427</v>
      </c>
    </row>
    <row r="24" spans="1:11" s="692" customFormat="1" ht="29.25" customHeight="1">
      <c r="A24" s="680">
        <v>18</v>
      </c>
      <c r="B24" s="689" t="s">
        <v>379</v>
      </c>
      <c r="C24" s="689"/>
      <c r="D24" s="689" t="s">
        <v>516</v>
      </c>
      <c r="E24" s="689"/>
      <c r="F24" s="689" t="s">
        <v>515</v>
      </c>
      <c r="G24" s="678">
        <v>42415</v>
      </c>
      <c r="H24" s="678" t="s">
        <v>468</v>
      </c>
    </row>
    <row r="25" spans="1:11" s="692" customFormat="1" ht="30.75" customHeight="1">
      <c r="A25" s="680">
        <v>19</v>
      </c>
      <c r="B25" s="689" t="s">
        <v>375</v>
      </c>
      <c r="C25" s="689"/>
      <c r="D25" s="689" t="s">
        <v>506</v>
      </c>
      <c r="E25" s="689"/>
      <c r="F25" s="689" t="s">
        <v>514</v>
      </c>
      <c r="G25" s="678">
        <v>42416</v>
      </c>
      <c r="H25" s="678" t="s">
        <v>468</v>
      </c>
    </row>
    <row r="26" spans="1:11" s="692" customFormat="1" ht="36.75" customHeight="1">
      <c r="A26" s="680">
        <v>20</v>
      </c>
      <c r="B26" s="689" t="s">
        <v>513</v>
      </c>
      <c r="C26" s="689"/>
      <c r="D26" s="689" t="s">
        <v>512</v>
      </c>
      <c r="E26" s="689"/>
      <c r="F26" s="689" t="s">
        <v>511</v>
      </c>
      <c r="G26" s="678">
        <v>42416</v>
      </c>
      <c r="H26" s="678">
        <v>44243</v>
      </c>
    </row>
    <row r="27" spans="1:11" s="692" customFormat="1" ht="36" customHeight="1">
      <c r="A27" s="680">
        <v>21</v>
      </c>
      <c r="B27" s="689" t="s">
        <v>384</v>
      </c>
      <c r="C27" s="689"/>
      <c r="D27" s="689" t="s">
        <v>510</v>
      </c>
      <c r="E27" s="689"/>
      <c r="F27" s="689" t="s">
        <v>509</v>
      </c>
      <c r="G27" s="678">
        <v>42482</v>
      </c>
      <c r="H27" s="678">
        <v>42643</v>
      </c>
    </row>
    <row r="28" spans="1:11" s="692" customFormat="1" ht="50.25" customHeight="1">
      <c r="A28" s="680">
        <v>22</v>
      </c>
      <c r="B28" s="688" t="s">
        <v>384</v>
      </c>
      <c r="C28" s="688"/>
      <c r="D28" s="689" t="s">
        <v>508</v>
      </c>
      <c r="E28" s="688"/>
      <c r="F28" s="689" t="s">
        <v>507</v>
      </c>
      <c r="G28" s="678">
        <v>42496</v>
      </c>
      <c r="H28" s="678">
        <v>42864</v>
      </c>
    </row>
    <row r="29" spans="1:11" ht="26.25" customHeight="1">
      <c r="A29" s="680">
        <v>23</v>
      </c>
      <c r="B29" s="681" t="s">
        <v>379</v>
      </c>
      <c r="C29" s="681"/>
      <c r="D29" s="681" t="s">
        <v>506</v>
      </c>
      <c r="E29" s="681"/>
      <c r="F29" s="681" t="s">
        <v>505</v>
      </c>
      <c r="G29" s="678">
        <v>42426</v>
      </c>
      <c r="H29" s="678" t="s">
        <v>468</v>
      </c>
      <c r="K29" s="692"/>
    </row>
    <row r="30" spans="1:11" ht="26.25" customHeight="1">
      <c r="A30" s="683">
        <v>24</v>
      </c>
      <c r="B30" s="687" t="s">
        <v>384</v>
      </c>
      <c r="C30" s="687"/>
      <c r="D30" s="687" t="s">
        <v>504</v>
      </c>
      <c r="E30" s="687"/>
      <c r="F30" s="687" t="s">
        <v>503</v>
      </c>
      <c r="G30" s="686">
        <v>42544</v>
      </c>
      <c r="H30" s="686" t="s">
        <v>468</v>
      </c>
    </row>
    <row r="31" spans="1:11">
      <c r="B31" s="681"/>
      <c r="C31" s="681"/>
      <c r="D31" s="681"/>
      <c r="E31" s="681"/>
      <c r="H31" s="685" t="s">
        <v>232</v>
      </c>
    </row>
    <row r="32" spans="1:11">
      <c r="B32" s="681"/>
      <c r="C32" s="681"/>
      <c r="D32" s="681"/>
      <c r="E32" s="681"/>
      <c r="H32" s="685" t="s">
        <v>393</v>
      </c>
    </row>
    <row r="33" spans="1:8">
      <c r="B33" s="681"/>
      <c r="C33" s="681"/>
      <c r="D33" s="681"/>
      <c r="E33" s="681"/>
      <c r="H33" s="685"/>
    </row>
    <row r="34" spans="1:8">
      <c r="A34" s="1820"/>
      <c r="B34" s="1822" t="s">
        <v>392</v>
      </c>
      <c r="C34" s="684"/>
      <c r="D34" s="1822" t="s">
        <v>391</v>
      </c>
      <c r="E34" s="684"/>
      <c r="F34" s="1822" t="s">
        <v>390</v>
      </c>
      <c r="G34" s="1818" t="s">
        <v>389</v>
      </c>
      <c r="H34" s="1818" t="s">
        <v>388</v>
      </c>
    </row>
    <row r="35" spans="1:8">
      <c r="A35" s="1821"/>
      <c r="B35" s="1823"/>
      <c r="C35" s="682"/>
      <c r="D35" s="1823"/>
      <c r="E35" s="682"/>
      <c r="F35" s="1823"/>
      <c r="G35" s="1819"/>
      <c r="H35" s="1819"/>
    </row>
    <row r="36" spans="1:8">
      <c r="A36" s="1826">
        <v>25</v>
      </c>
      <c r="B36" s="1827" t="s">
        <v>384</v>
      </c>
      <c r="C36" s="691"/>
      <c r="D36" s="1827" t="s">
        <v>502</v>
      </c>
      <c r="E36" s="690"/>
      <c r="F36" s="1827" t="s">
        <v>501</v>
      </c>
      <c r="G36" s="1825">
        <v>42516</v>
      </c>
      <c r="H36" s="1825" t="s">
        <v>427</v>
      </c>
    </row>
    <row r="37" spans="1:8">
      <c r="A37" s="1826"/>
      <c r="B37" s="1828"/>
      <c r="C37" s="691"/>
      <c r="D37" s="1827"/>
      <c r="E37" s="690"/>
      <c r="F37" s="1827"/>
      <c r="G37" s="1825"/>
      <c r="H37" s="1825"/>
    </row>
    <row r="38" spans="1:8" ht="28.5" customHeight="1">
      <c r="A38" s="680">
        <v>26</v>
      </c>
      <c r="B38" s="681" t="s">
        <v>384</v>
      </c>
      <c r="C38" s="681"/>
      <c r="D38" s="681" t="s">
        <v>500</v>
      </c>
      <c r="E38" s="681"/>
      <c r="F38" s="681" t="s">
        <v>499</v>
      </c>
      <c r="G38" s="678">
        <v>42516</v>
      </c>
      <c r="H38" s="678">
        <v>43434</v>
      </c>
    </row>
    <row r="39" spans="1:8" ht="24.75" customHeight="1">
      <c r="A39" s="680">
        <v>27</v>
      </c>
      <c r="B39" s="681" t="s">
        <v>384</v>
      </c>
      <c r="C39" s="681"/>
      <c r="D39" s="681" t="s">
        <v>498</v>
      </c>
      <c r="E39" s="681"/>
      <c r="F39" s="681" t="s">
        <v>497</v>
      </c>
      <c r="G39" s="678">
        <v>42433</v>
      </c>
      <c r="H39" s="678" t="s">
        <v>427</v>
      </c>
    </row>
    <row r="40" spans="1:8" ht="24.75" customHeight="1">
      <c r="A40" s="680">
        <v>28</v>
      </c>
      <c r="B40" s="681" t="s">
        <v>384</v>
      </c>
      <c r="C40" s="681"/>
      <c r="D40" s="681" t="s">
        <v>470</v>
      </c>
      <c r="E40" s="681"/>
      <c r="F40" s="681" t="s">
        <v>496</v>
      </c>
      <c r="G40" s="678">
        <v>42452</v>
      </c>
      <c r="H40" s="678" t="s">
        <v>468</v>
      </c>
    </row>
    <row r="41" spans="1:8" ht="50.25" customHeight="1">
      <c r="A41" s="680">
        <v>29</v>
      </c>
      <c r="B41" s="681" t="s">
        <v>384</v>
      </c>
      <c r="C41" s="681"/>
      <c r="D41" s="681" t="s">
        <v>495</v>
      </c>
      <c r="E41" s="681"/>
      <c r="F41" s="681" t="s">
        <v>494</v>
      </c>
      <c r="G41" s="678">
        <v>42487</v>
      </c>
      <c r="H41" s="678" t="s">
        <v>493</v>
      </c>
    </row>
    <row r="42" spans="1:8" ht="28.5" customHeight="1">
      <c r="A42" s="680">
        <v>30</v>
      </c>
      <c r="B42" s="681" t="s">
        <v>379</v>
      </c>
      <c r="C42" s="681"/>
      <c r="D42" s="681" t="s">
        <v>492</v>
      </c>
      <c r="E42" s="681"/>
      <c r="F42" s="681" t="s">
        <v>491</v>
      </c>
      <c r="G42" s="678">
        <v>42487</v>
      </c>
      <c r="H42" s="678" t="s">
        <v>488</v>
      </c>
    </row>
    <row r="43" spans="1:8" ht="25.5" customHeight="1">
      <c r="A43" s="680">
        <v>31</v>
      </c>
      <c r="B43" s="681" t="s">
        <v>379</v>
      </c>
      <c r="C43" s="681"/>
      <c r="D43" s="681" t="s">
        <v>490</v>
      </c>
      <c r="E43" s="681"/>
      <c r="F43" s="681" t="s">
        <v>489</v>
      </c>
      <c r="G43" s="678">
        <v>42487</v>
      </c>
      <c r="H43" s="678" t="s">
        <v>488</v>
      </c>
    </row>
    <row r="44" spans="1:8" ht="25.5" customHeight="1">
      <c r="A44" s="680">
        <v>32</v>
      </c>
      <c r="B44" s="681" t="s">
        <v>379</v>
      </c>
      <c r="C44" s="681"/>
      <c r="D44" s="681" t="s">
        <v>487</v>
      </c>
      <c r="E44" s="681"/>
      <c r="F44" s="681" t="s">
        <v>486</v>
      </c>
      <c r="G44" s="678">
        <v>42487</v>
      </c>
      <c r="H44" s="678" t="s">
        <v>434</v>
      </c>
    </row>
    <row r="45" spans="1:8" ht="36.75" customHeight="1">
      <c r="A45" s="680">
        <v>33</v>
      </c>
      <c r="B45" s="681" t="s">
        <v>384</v>
      </c>
      <c r="C45" s="681"/>
      <c r="D45" s="681" t="s">
        <v>485</v>
      </c>
      <c r="E45" s="681"/>
      <c r="F45" s="681" t="s">
        <v>484</v>
      </c>
      <c r="G45" s="678">
        <v>42522</v>
      </c>
      <c r="H45" s="678" t="s">
        <v>468</v>
      </c>
    </row>
    <row r="46" spans="1:8" ht="36" customHeight="1">
      <c r="A46" s="680">
        <v>34</v>
      </c>
      <c r="B46" s="681" t="s">
        <v>409</v>
      </c>
      <c r="C46" s="681"/>
      <c r="D46" s="681" t="s">
        <v>483</v>
      </c>
      <c r="E46" s="681"/>
      <c r="F46" s="681" t="s">
        <v>482</v>
      </c>
      <c r="G46" s="678">
        <v>42522</v>
      </c>
      <c r="H46" s="678" t="s">
        <v>468</v>
      </c>
    </row>
    <row r="47" spans="1:8" ht="38.25" customHeight="1">
      <c r="A47" s="680">
        <v>35</v>
      </c>
      <c r="B47" s="681" t="s">
        <v>384</v>
      </c>
      <c r="C47" s="681"/>
      <c r="D47" s="681" t="s">
        <v>481</v>
      </c>
      <c r="E47" s="681"/>
      <c r="F47" s="681" t="s">
        <v>480</v>
      </c>
      <c r="G47" s="678">
        <v>42625</v>
      </c>
      <c r="H47" s="678" t="s">
        <v>434</v>
      </c>
    </row>
    <row r="48" spans="1:8" ht="27" customHeight="1">
      <c r="A48" s="680">
        <v>36</v>
      </c>
      <c r="B48" s="681" t="s">
        <v>384</v>
      </c>
      <c r="C48" s="681"/>
      <c r="D48" s="681" t="s">
        <v>479</v>
      </c>
      <c r="E48" s="681"/>
      <c r="F48" s="681" t="s">
        <v>478</v>
      </c>
      <c r="G48" s="678">
        <v>42487</v>
      </c>
      <c r="H48" s="678" t="s">
        <v>427</v>
      </c>
    </row>
    <row r="49" spans="1:8" ht="27" customHeight="1">
      <c r="A49" s="680">
        <v>37</v>
      </c>
      <c r="B49" s="681" t="s">
        <v>384</v>
      </c>
      <c r="C49" s="681"/>
      <c r="D49" s="681" t="s">
        <v>477</v>
      </c>
      <c r="E49" s="681"/>
      <c r="F49" s="681" t="s">
        <v>476</v>
      </c>
      <c r="G49" s="678">
        <v>42376</v>
      </c>
      <c r="H49" s="678">
        <v>43465</v>
      </c>
    </row>
    <row r="50" spans="1:8" ht="36" customHeight="1">
      <c r="A50" s="680">
        <v>38</v>
      </c>
      <c r="B50" s="681" t="s">
        <v>384</v>
      </c>
      <c r="C50" s="681"/>
      <c r="D50" s="681" t="s">
        <v>475</v>
      </c>
      <c r="E50" s="681"/>
      <c r="F50" s="681" t="s">
        <v>474</v>
      </c>
      <c r="G50" s="678">
        <v>42376</v>
      </c>
      <c r="H50" s="678">
        <v>42735</v>
      </c>
    </row>
    <row r="51" spans="1:8" ht="36.75" customHeight="1">
      <c r="A51" s="680">
        <v>39</v>
      </c>
      <c r="B51" s="681"/>
      <c r="C51" s="681"/>
      <c r="D51" s="681" t="s">
        <v>473</v>
      </c>
      <c r="E51" s="681"/>
      <c r="F51" s="681" t="s">
        <v>472</v>
      </c>
      <c r="G51" s="678">
        <v>42376</v>
      </c>
      <c r="H51" s="678" t="s">
        <v>427</v>
      </c>
    </row>
    <row r="52" spans="1:8" ht="24.75" customHeight="1">
      <c r="A52" s="680">
        <v>40</v>
      </c>
      <c r="B52" s="681" t="s">
        <v>471</v>
      </c>
      <c r="C52" s="681"/>
      <c r="D52" s="681" t="s">
        <v>470</v>
      </c>
      <c r="E52" s="681"/>
      <c r="F52" s="681" t="s">
        <v>469</v>
      </c>
      <c r="G52" s="678">
        <v>42513</v>
      </c>
      <c r="H52" s="678" t="s">
        <v>468</v>
      </c>
    </row>
    <row r="53" spans="1:8" ht="27.75" customHeight="1">
      <c r="A53" s="680">
        <v>41</v>
      </c>
      <c r="B53" s="681" t="s">
        <v>384</v>
      </c>
      <c r="C53" s="681"/>
      <c r="D53" s="681" t="s">
        <v>467</v>
      </c>
      <c r="E53" s="681"/>
      <c r="F53" s="681" t="s">
        <v>466</v>
      </c>
      <c r="G53" s="678">
        <v>42522</v>
      </c>
      <c r="H53" s="678" t="s">
        <v>427</v>
      </c>
    </row>
    <row r="54" spans="1:8" ht="25.5" customHeight="1">
      <c r="A54" s="680">
        <v>42</v>
      </c>
      <c r="B54" s="681" t="s">
        <v>384</v>
      </c>
      <c r="C54" s="681"/>
      <c r="D54" s="681" t="s">
        <v>465</v>
      </c>
      <c r="E54" s="681"/>
      <c r="F54" s="681" t="s">
        <v>464</v>
      </c>
      <c r="G54" s="678">
        <v>42522</v>
      </c>
      <c r="H54" s="678" t="s">
        <v>427</v>
      </c>
    </row>
    <row r="55" spans="1:8" ht="27.75" customHeight="1">
      <c r="A55" s="680">
        <v>43</v>
      </c>
      <c r="B55" s="681" t="s">
        <v>384</v>
      </c>
      <c r="C55" s="681"/>
      <c r="D55" s="681" t="s">
        <v>463</v>
      </c>
      <c r="E55" s="681"/>
      <c r="F55" s="681" t="s">
        <v>462</v>
      </c>
      <c r="G55" s="678">
        <v>42522</v>
      </c>
      <c r="H55" s="678" t="s">
        <v>427</v>
      </c>
    </row>
    <row r="56" spans="1:8" ht="27" customHeight="1">
      <c r="A56" s="680">
        <v>44</v>
      </c>
      <c r="B56" s="681" t="s">
        <v>384</v>
      </c>
      <c r="C56" s="681"/>
      <c r="D56" s="681" t="s">
        <v>461</v>
      </c>
      <c r="E56" s="681"/>
      <c r="F56" s="681" t="s">
        <v>460</v>
      </c>
      <c r="G56" s="678">
        <v>42522</v>
      </c>
      <c r="H56" s="678" t="s">
        <v>427</v>
      </c>
    </row>
    <row r="57" spans="1:8" ht="27.75" customHeight="1">
      <c r="A57" s="680">
        <v>45</v>
      </c>
      <c r="B57" s="681" t="s">
        <v>384</v>
      </c>
      <c r="C57" s="681"/>
      <c r="D57" s="681" t="s">
        <v>459</v>
      </c>
      <c r="E57" s="681"/>
      <c r="F57" s="681" t="s">
        <v>458</v>
      </c>
      <c r="G57" s="678">
        <v>42530</v>
      </c>
      <c r="H57" s="678" t="s">
        <v>427</v>
      </c>
    </row>
    <row r="58" spans="1:8" ht="27.75" customHeight="1">
      <c r="A58" s="680">
        <v>46</v>
      </c>
      <c r="B58" s="681" t="s">
        <v>384</v>
      </c>
      <c r="C58" s="681"/>
      <c r="D58" s="681" t="s">
        <v>457</v>
      </c>
      <c r="E58" s="681"/>
      <c r="F58" s="681" t="s">
        <v>456</v>
      </c>
      <c r="G58" s="678">
        <v>42522</v>
      </c>
      <c r="H58" s="678" t="s">
        <v>427</v>
      </c>
    </row>
    <row r="59" spans="1:8" ht="29.25" customHeight="1">
      <c r="A59" s="680">
        <v>47</v>
      </c>
      <c r="B59" s="681" t="s">
        <v>384</v>
      </c>
      <c r="C59" s="681"/>
      <c r="D59" s="681" t="s">
        <v>455</v>
      </c>
      <c r="E59" s="681"/>
      <c r="F59" s="681" t="s">
        <v>454</v>
      </c>
      <c r="G59" s="678">
        <v>42522</v>
      </c>
      <c r="H59" s="678" t="s">
        <v>427</v>
      </c>
    </row>
    <row r="60" spans="1:8" ht="25.5" customHeight="1">
      <c r="A60" s="680">
        <v>48</v>
      </c>
      <c r="B60" s="681" t="s">
        <v>384</v>
      </c>
      <c r="C60" s="681"/>
      <c r="D60" s="681" t="s">
        <v>453</v>
      </c>
      <c r="E60" s="681"/>
      <c r="F60" s="681" t="s">
        <v>452</v>
      </c>
      <c r="G60" s="678">
        <v>42583</v>
      </c>
      <c r="H60" s="678">
        <v>42735</v>
      </c>
    </row>
    <row r="61" spans="1:8" ht="24" customHeight="1">
      <c r="A61" s="680">
        <v>49</v>
      </c>
      <c r="B61" s="681" t="s">
        <v>384</v>
      </c>
      <c r="C61" s="681"/>
      <c r="D61" s="681" t="s">
        <v>451</v>
      </c>
      <c r="E61" s="681"/>
      <c r="F61" s="681" t="s">
        <v>450</v>
      </c>
      <c r="G61" s="678">
        <v>42583</v>
      </c>
      <c r="H61" s="678">
        <v>42735</v>
      </c>
    </row>
    <row r="62" spans="1:8" ht="25.5" customHeight="1">
      <c r="A62" s="680">
        <v>50</v>
      </c>
      <c r="B62" s="681" t="s">
        <v>384</v>
      </c>
      <c r="C62" s="681"/>
      <c r="D62" s="681" t="s">
        <v>449</v>
      </c>
      <c r="E62" s="681"/>
      <c r="F62" s="681" t="s">
        <v>448</v>
      </c>
      <c r="G62" s="678">
        <v>42597</v>
      </c>
      <c r="H62" s="678" t="s">
        <v>427</v>
      </c>
    </row>
    <row r="63" spans="1:8" ht="45.75" customHeight="1">
      <c r="A63" s="680">
        <v>51</v>
      </c>
      <c r="B63" s="681"/>
      <c r="C63" s="681"/>
      <c r="D63" s="681" t="s">
        <v>447</v>
      </c>
      <c r="E63" s="681"/>
      <c r="F63" s="681" t="s">
        <v>446</v>
      </c>
      <c r="G63" s="678">
        <v>42599</v>
      </c>
      <c r="H63" s="678">
        <v>43694</v>
      </c>
    </row>
    <row r="64" spans="1:8" ht="35.25" customHeight="1">
      <c r="A64" s="680">
        <v>52</v>
      </c>
      <c r="B64" s="681"/>
      <c r="C64" s="681"/>
      <c r="D64" s="681" t="s">
        <v>445</v>
      </c>
      <c r="E64" s="681"/>
      <c r="F64" s="681" t="s">
        <v>444</v>
      </c>
      <c r="G64" s="678">
        <v>42646</v>
      </c>
      <c r="H64" s="678">
        <v>43434</v>
      </c>
    </row>
    <row r="65" spans="1:8" ht="47.25" customHeight="1">
      <c r="A65" s="680">
        <v>53</v>
      </c>
      <c r="B65" s="681"/>
      <c r="C65" s="681"/>
      <c r="D65" s="689" t="s">
        <v>443</v>
      </c>
      <c r="E65" s="688"/>
      <c r="F65" s="681" t="s">
        <v>442</v>
      </c>
      <c r="G65" s="678">
        <v>42646</v>
      </c>
      <c r="H65" s="678">
        <v>44472</v>
      </c>
    </row>
    <row r="66" spans="1:8" ht="57" customHeight="1">
      <c r="A66" s="680">
        <v>54</v>
      </c>
      <c r="B66" s="681"/>
      <c r="C66" s="681"/>
      <c r="D66" s="681" t="s">
        <v>441</v>
      </c>
      <c r="E66" s="681"/>
      <c r="F66" s="681" t="s">
        <v>440</v>
      </c>
      <c r="G66" s="678">
        <v>42522</v>
      </c>
      <c r="H66" s="678">
        <v>43281</v>
      </c>
    </row>
    <row r="67" spans="1:8" ht="36.75" customHeight="1">
      <c r="A67" s="683">
        <v>55</v>
      </c>
      <c r="B67" s="687" t="s">
        <v>384</v>
      </c>
      <c r="C67" s="687"/>
      <c r="D67" s="687" t="s">
        <v>439</v>
      </c>
      <c r="E67" s="687"/>
      <c r="F67" s="687" t="s">
        <v>438</v>
      </c>
      <c r="G67" s="686">
        <v>42558</v>
      </c>
      <c r="H67" s="686" t="s">
        <v>437</v>
      </c>
    </row>
    <row r="68" spans="1:8">
      <c r="H68" s="685" t="s">
        <v>232</v>
      </c>
    </row>
    <row r="69" spans="1:8">
      <c r="H69" s="685" t="s">
        <v>393</v>
      </c>
    </row>
    <row r="71" spans="1:8">
      <c r="A71" s="1820"/>
      <c r="B71" s="1822" t="s">
        <v>392</v>
      </c>
      <c r="C71" s="684"/>
      <c r="D71" s="1822" t="s">
        <v>391</v>
      </c>
      <c r="E71" s="684"/>
      <c r="F71" s="1822" t="s">
        <v>390</v>
      </c>
      <c r="G71" s="1818" t="s">
        <v>389</v>
      </c>
      <c r="H71" s="1818" t="s">
        <v>388</v>
      </c>
    </row>
    <row r="72" spans="1:8">
      <c r="A72" s="1821"/>
      <c r="B72" s="1823"/>
      <c r="C72" s="682"/>
      <c r="D72" s="1823"/>
      <c r="E72" s="682"/>
      <c r="F72" s="1823"/>
      <c r="G72" s="1819"/>
      <c r="H72" s="1819"/>
    </row>
    <row r="73" spans="1:8" ht="70.5" customHeight="1">
      <c r="A73" s="680">
        <v>56</v>
      </c>
      <c r="B73" s="681" t="s">
        <v>384</v>
      </c>
      <c r="C73" s="681"/>
      <c r="D73" s="681" t="s">
        <v>436</v>
      </c>
      <c r="E73" s="681"/>
      <c r="F73" s="681" t="s">
        <v>435</v>
      </c>
      <c r="G73" s="678">
        <v>42583</v>
      </c>
      <c r="H73" s="678" t="s">
        <v>434</v>
      </c>
    </row>
    <row r="74" spans="1:8" ht="59.25" customHeight="1">
      <c r="A74" s="680">
        <v>57</v>
      </c>
      <c r="B74" s="681" t="s">
        <v>379</v>
      </c>
      <c r="C74" s="681"/>
      <c r="D74" s="681" t="s">
        <v>433</v>
      </c>
      <c r="E74" s="681"/>
      <c r="F74" s="681" t="s">
        <v>432</v>
      </c>
      <c r="G74" s="678">
        <v>42584</v>
      </c>
      <c r="H74" s="678">
        <v>42699</v>
      </c>
    </row>
    <row r="75" spans="1:8" ht="46.5" customHeight="1">
      <c r="A75" s="680">
        <v>58</v>
      </c>
      <c r="B75" s="681" t="s">
        <v>379</v>
      </c>
      <c r="C75" s="681"/>
      <c r="D75" s="681" t="s">
        <v>431</v>
      </c>
      <c r="E75" s="681"/>
      <c r="F75" s="681" t="s">
        <v>430</v>
      </c>
      <c r="G75" s="678">
        <v>42641</v>
      </c>
      <c r="H75" s="678">
        <v>42643</v>
      </c>
    </row>
    <row r="76" spans="1:8" ht="69.75" customHeight="1">
      <c r="A76" s="680">
        <v>59</v>
      </c>
      <c r="B76" s="681" t="s">
        <v>384</v>
      </c>
      <c r="C76" s="681"/>
      <c r="D76" s="681" t="s">
        <v>429</v>
      </c>
      <c r="F76" s="681" t="s">
        <v>428</v>
      </c>
      <c r="G76" s="678">
        <v>42702</v>
      </c>
      <c r="H76" s="678" t="s">
        <v>427</v>
      </c>
    </row>
    <row r="77" spans="1:8" ht="46.5" customHeight="1">
      <c r="A77" s="680">
        <v>60</v>
      </c>
      <c r="B77" s="681" t="s">
        <v>379</v>
      </c>
      <c r="C77" s="681"/>
      <c r="D77" s="681" t="s">
        <v>426</v>
      </c>
      <c r="E77" s="681"/>
      <c r="F77" s="681" t="s">
        <v>425</v>
      </c>
      <c r="G77" s="678">
        <v>42503</v>
      </c>
      <c r="H77" s="678">
        <v>42685</v>
      </c>
    </row>
    <row r="78" spans="1:8" ht="30" customHeight="1">
      <c r="A78" s="680">
        <v>61</v>
      </c>
      <c r="B78" s="681" t="s">
        <v>379</v>
      </c>
      <c r="C78" s="681"/>
      <c r="D78" s="681" t="s">
        <v>424</v>
      </c>
      <c r="E78" s="681"/>
      <c r="F78" s="681" t="s">
        <v>423</v>
      </c>
      <c r="G78" s="678">
        <v>42597</v>
      </c>
      <c r="H78" s="678">
        <v>42735</v>
      </c>
    </row>
    <row r="79" spans="1:8" ht="48" customHeight="1">
      <c r="A79" s="680">
        <v>62</v>
      </c>
      <c r="B79" s="681"/>
      <c r="C79" s="681"/>
      <c r="D79" s="681" t="s">
        <v>422</v>
      </c>
      <c r="E79" s="681"/>
      <c r="F79" s="681" t="s">
        <v>421</v>
      </c>
      <c r="G79" s="678">
        <v>42598</v>
      </c>
      <c r="H79" s="678">
        <v>42735</v>
      </c>
    </row>
    <row r="80" spans="1:8" ht="83.25" customHeight="1">
      <c r="A80" s="680">
        <v>63</v>
      </c>
      <c r="B80" s="681"/>
      <c r="C80" s="681"/>
      <c r="D80" s="681" t="s">
        <v>420</v>
      </c>
      <c r="E80" s="681"/>
      <c r="F80" s="681" t="s">
        <v>419</v>
      </c>
      <c r="G80" s="678">
        <v>42615</v>
      </c>
      <c r="H80" s="678">
        <v>43434</v>
      </c>
    </row>
    <row r="81" spans="1:8" ht="36" customHeight="1">
      <c r="A81" s="680">
        <v>64</v>
      </c>
      <c r="B81" s="681" t="s">
        <v>384</v>
      </c>
      <c r="C81" s="681"/>
      <c r="D81" s="681" t="s">
        <v>418</v>
      </c>
      <c r="E81" s="681"/>
      <c r="F81" s="681" t="s">
        <v>417</v>
      </c>
      <c r="G81" s="678">
        <v>42710</v>
      </c>
      <c r="H81" s="678">
        <v>43440</v>
      </c>
    </row>
    <row r="82" spans="1:8" ht="47.25" customHeight="1">
      <c r="A82" s="680">
        <v>65</v>
      </c>
      <c r="B82" s="681" t="s">
        <v>379</v>
      </c>
      <c r="C82" s="681"/>
      <c r="D82" s="681" t="s">
        <v>416</v>
      </c>
      <c r="E82" s="681"/>
      <c r="F82" s="681" t="s">
        <v>415</v>
      </c>
      <c r="G82" s="678">
        <v>42712</v>
      </c>
      <c r="H82" s="678">
        <v>43189</v>
      </c>
    </row>
    <row r="83" spans="1:8" ht="35.25" customHeight="1">
      <c r="A83" s="680">
        <v>66</v>
      </c>
      <c r="B83" s="681"/>
      <c r="C83" s="681"/>
      <c r="D83" s="681" t="s">
        <v>414</v>
      </c>
      <c r="E83" s="681"/>
      <c r="F83" s="681" t="s">
        <v>413</v>
      </c>
      <c r="G83" s="678">
        <v>42713</v>
      </c>
      <c r="H83" s="678">
        <v>44539</v>
      </c>
    </row>
    <row r="84" spans="1:8" ht="35.25" customHeight="1">
      <c r="A84" s="680">
        <v>67</v>
      </c>
      <c r="B84" s="681" t="s">
        <v>379</v>
      </c>
      <c r="C84" s="681"/>
      <c r="D84" s="681" t="s">
        <v>411</v>
      </c>
      <c r="E84" s="681"/>
      <c r="F84" s="681" t="s">
        <v>412</v>
      </c>
      <c r="G84" s="678">
        <v>42691</v>
      </c>
      <c r="H84" s="678">
        <v>44517</v>
      </c>
    </row>
    <row r="85" spans="1:8" ht="30" customHeight="1">
      <c r="A85" s="680">
        <v>68</v>
      </c>
      <c r="B85" s="681" t="s">
        <v>379</v>
      </c>
      <c r="C85" s="681"/>
      <c r="D85" s="681" t="s">
        <v>411</v>
      </c>
      <c r="E85" s="681"/>
      <c r="F85" s="681" t="s">
        <v>410</v>
      </c>
      <c r="G85" s="678">
        <v>42656</v>
      </c>
      <c r="H85" s="678">
        <v>44482</v>
      </c>
    </row>
    <row r="86" spans="1:8" ht="45" customHeight="1">
      <c r="A86" s="680">
        <v>69</v>
      </c>
      <c r="B86" s="681" t="s">
        <v>409</v>
      </c>
      <c r="C86" s="681"/>
      <c r="D86" s="681" t="s">
        <v>408</v>
      </c>
      <c r="E86" s="681"/>
      <c r="F86" s="681" t="s">
        <v>407</v>
      </c>
      <c r="G86" s="678">
        <v>42522</v>
      </c>
      <c r="H86" s="678">
        <v>44348</v>
      </c>
    </row>
    <row r="87" spans="1:8" ht="57.75" customHeight="1">
      <c r="A87" s="680">
        <v>70</v>
      </c>
      <c r="B87" s="681" t="s">
        <v>400</v>
      </c>
      <c r="C87" s="681"/>
      <c r="D87" s="681" t="s">
        <v>406</v>
      </c>
      <c r="E87" s="681"/>
      <c r="F87" s="681" t="s">
        <v>405</v>
      </c>
      <c r="G87" s="678">
        <v>42600</v>
      </c>
      <c r="H87" s="678">
        <v>42734</v>
      </c>
    </row>
    <row r="88" spans="1:8" ht="47.25" customHeight="1">
      <c r="A88" s="680">
        <v>71</v>
      </c>
      <c r="B88" s="681" t="s">
        <v>400</v>
      </c>
      <c r="C88" s="681"/>
      <c r="D88" s="681" t="s">
        <v>404</v>
      </c>
      <c r="E88" s="681"/>
      <c r="F88" s="681" t="s">
        <v>403</v>
      </c>
      <c r="G88" s="678">
        <v>42598</v>
      </c>
      <c r="H88" s="678">
        <v>42735</v>
      </c>
    </row>
    <row r="89" spans="1:8" ht="30" customHeight="1">
      <c r="A89" s="680">
        <v>72</v>
      </c>
      <c r="B89" s="681" t="s">
        <v>400</v>
      </c>
      <c r="C89" s="681"/>
      <c r="D89" s="681" t="s">
        <v>402</v>
      </c>
      <c r="E89" s="681"/>
      <c r="F89" s="681" t="s">
        <v>401</v>
      </c>
      <c r="G89" s="678">
        <v>42692</v>
      </c>
      <c r="H89" s="678">
        <v>43787</v>
      </c>
    </row>
    <row r="90" spans="1:8" ht="45.75" customHeight="1">
      <c r="A90" s="680">
        <v>73</v>
      </c>
      <c r="B90" s="681" t="s">
        <v>400</v>
      </c>
      <c r="C90" s="681"/>
      <c r="D90" s="681" t="s">
        <v>399</v>
      </c>
      <c r="E90" s="681"/>
      <c r="F90" s="681" t="s">
        <v>398</v>
      </c>
      <c r="G90" s="678">
        <v>42374</v>
      </c>
      <c r="H90" s="678">
        <v>42735</v>
      </c>
    </row>
    <row r="91" spans="1:8" ht="57.75" customHeight="1">
      <c r="A91" s="680">
        <v>74</v>
      </c>
      <c r="B91" s="681" t="s">
        <v>379</v>
      </c>
      <c r="C91" s="681"/>
      <c r="D91" s="681" t="s">
        <v>395</v>
      </c>
      <c r="E91" s="681"/>
      <c r="F91" s="681" t="s">
        <v>397</v>
      </c>
      <c r="G91" s="678">
        <v>42492</v>
      </c>
      <c r="H91" s="678">
        <v>43222</v>
      </c>
    </row>
    <row r="92" spans="1:8" ht="57.75" customHeight="1">
      <c r="A92" s="680">
        <v>75</v>
      </c>
      <c r="B92" s="681" t="s">
        <v>379</v>
      </c>
      <c r="C92" s="681"/>
      <c r="D92" s="681" t="s">
        <v>395</v>
      </c>
      <c r="E92" s="681"/>
      <c r="F92" s="681" t="s">
        <v>396</v>
      </c>
      <c r="G92" s="678">
        <v>42524</v>
      </c>
      <c r="H92" s="678">
        <v>43254</v>
      </c>
    </row>
    <row r="93" spans="1:8" ht="57.75" customHeight="1">
      <c r="A93" s="683">
        <v>76</v>
      </c>
      <c r="B93" s="687" t="s">
        <v>379</v>
      </c>
      <c r="C93" s="687"/>
      <c r="D93" s="687" t="s">
        <v>395</v>
      </c>
      <c r="E93" s="687"/>
      <c r="F93" s="687" t="s">
        <v>394</v>
      </c>
      <c r="G93" s="686">
        <v>42524</v>
      </c>
      <c r="H93" s="686">
        <v>43254</v>
      </c>
    </row>
    <row r="94" spans="1:8">
      <c r="H94" s="685" t="s">
        <v>232</v>
      </c>
    </row>
    <row r="95" spans="1:8">
      <c r="H95" s="685"/>
    </row>
    <row r="96" spans="1:8">
      <c r="H96" s="685" t="s">
        <v>393</v>
      </c>
    </row>
    <row r="98" spans="1:8">
      <c r="A98" s="1820"/>
      <c r="B98" s="1822" t="s">
        <v>392</v>
      </c>
      <c r="C98" s="684"/>
      <c r="D98" s="1822" t="s">
        <v>391</v>
      </c>
      <c r="E98" s="684"/>
      <c r="F98" s="1822" t="s">
        <v>390</v>
      </c>
      <c r="G98" s="1818" t="s">
        <v>389</v>
      </c>
      <c r="H98" s="1818" t="s">
        <v>388</v>
      </c>
    </row>
    <row r="99" spans="1:8">
      <c r="A99" s="1821"/>
      <c r="B99" s="1823"/>
      <c r="C99" s="682"/>
      <c r="D99" s="1823"/>
      <c r="E99" s="682"/>
      <c r="F99" s="1823"/>
      <c r="G99" s="1819"/>
      <c r="H99" s="1819"/>
    </row>
    <row r="100" spans="1:8" ht="33.75">
      <c r="A100" s="680">
        <v>77</v>
      </c>
      <c r="B100" s="681" t="s">
        <v>387</v>
      </c>
      <c r="C100" s="681"/>
      <c r="D100" s="681" t="s">
        <v>386</v>
      </c>
      <c r="E100" s="681"/>
      <c r="F100" s="681" t="s">
        <v>385</v>
      </c>
      <c r="G100" s="678">
        <v>42626</v>
      </c>
      <c r="H100" s="678">
        <v>42735</v>
      </c>
    </row>
    <row r="101" spans="1:8" ht="33.75">
      <c r="A101" s="680">
        <v>78</v>
      </c>
      <c r="B101" s="681" t="s">
        <v>384</v>
      </c>
      <c r="C101" s="681"/>
      <c r="D101" s="681" t="s">
        <v>383</v>
      </c>
      <c r="E101" s="681"/>
      <c r="F101" s="681" t="s">
        <v>382</v>
      </c>
      <c r="G101" s="678">
        <v>42642</v>
      </c>
      <c r="H101" s="678">
        <v>44468</v>
      </c>
    </row>
    <row r="102" spans="1:8" ht="33.75">
      <c r="A102" s="680">
        <v>79</v>
      </c>
      <c r="B102" s="681" t="s">
        <v>381</v>
      </c>
      <c r="C102" s="681"/>
      <c r="D102" s="681" t="s">
        <v>378</v>
      </c>
      <c r="E102" s="681"/>
      <c r="F102" s="681" t="s">
        <v>380</v>
      </c>
      <c r="G102" s="678">
        <v>42689</v>
      </c>
      <c r="H102" s="678">
        <v>44515</v>
      </c>
    </row>
    <row r="103" spans="1:8" ht="22.5">
      <c r="A103" s="680">
        <v>80</v>
      </c>
      <c r="B103" s="681" t="s">
        <v>379</v>
      </c>
      <c r="C103" s="681"/>
      <c r="D103" s="681" t="s">
        <v>378</v>
      </c>
      <c r="E103" s="681"/>
      <c r="F103" s="681" t="s">
        <v>377</v>
      </c>
      <c r="G103" s="678">
        <v>42689</v>
      </c>
      <c r="H103" s="678">
        <v>44515</v>
      </c>
    </row>
    <row r="104" spans="1:8" ht="35.25" customHeight="1">
      <c r="A104" s="680">
        <v>81</v>
      </c>
      <c r="B104" s="681" t="s">
        <v>375</v>
      </c>
      <c r="D104" s="681" t="s">
        <v>374</v>
      </c>
      <c r="F104" s="681" t="s">
        <v>376</v>
      </c>
      <c r="G104" s="678">
        <v>42709</v>
      </c>
      <c r="H104" s="678">
        <v>43804</v>
      </c>
    </row>
    <row r="105" spans="1:8" ht="46.5" customHeight="1">
      <c r="A105" s="680">
        <v>82</v>
      </c>
      <c r="B105" s="681" t="s">
        <v>375</v>
      </c>
      <c r="D105" s="681" t="s">
        <v>374</v>
      </c>
      <c r="F105" s="681" t="s">
        <v>373</v>
      </c>
      <c r="G105" s="678">
        <v>42710</v>
      </c>
      <c r="H105" s="678">
        <v>43008</v>
      </c>
    </row>
  </sheetData>
  <mergeCells count="32">
    <mergeCell ref="B71:B72"/>
    <mergeCell ref="D71:D72"/>
    <mergeCell ref="H36:H37"/>
    <mergeCell ref="H71:H72"/>
    <mergeCell ref="H34:H35"/>
    <mergeCell ref="A34:A35"/>
    <mergeCell ref="B34:B35"/>
    <mergeCell ref="D34:D35"/>
    <mergeCell ref="F34:F35"/>
    <mergeCell ref="G34:G35"/>
    <mergeCell ref="A36:A37"/>
    <mergeCell ref="B36:B37"/>
    <mergeCell ref="F71:F72"/>
    <mergeCell ref="G71:G72"/>
    <mergeCell ref="D36:D37"/>
    <mergeCell ref="F36:F37"/>
    <mergeCell ref="G36:G37"/>
    <mergeCell ref="A71:A72"/>
    <mergeCell ref="A2:H2"/>
    <mergeCell ref="A5:A6"/>
    <mergeCell ref="A3:H3"/>
    <mergeCell ref="D5:D6"/>
    <mergeCell ref="F5:F6"/>
    <mergeCell ref="G5:G6"/>
    <mergeCell ref="H5:H6"/>
    <mergeCell ref="B5:B6"/>
    <mergeCell ref="H98:H99"/>
    <mergeCell ref="A98:A99"/>
    <mergeCell ref="B98:B99"/>
    <mergeCell ref="D98:D99"/>
    <mergeCell ref="F98:F99"/>
    <mergeCell ref="G98:G99"/>
  </mergeCells>
  <pageMargins left="0.7" right="0.7" top="0.75" bottom="0.75" header="0.3" footer="0.3"/>
  <pageSetup paperSize="9" scale="67" orientation="portrait" r:id="rId1"/>
  <rowBreaks count="2" manualBreakCount="2">
    <brk id="31" max="16383" man="1"/>
    <brk id="68"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9F5AE-42EE-46C7-8AA8-3FD97726E716}">
  <dimension ref="A2:V62"/>
  <sheetViews>
    <sheetView view="pageBreakPreview" zoomScaleNormal="100" zoomScaleSheetLayoutView="100" workbookViewId="0">
      <selection activeCell="B2" sqref="B2:L2"/>
    </sheetView>
  </sheetViews>
  <sheetFormatPr baseColWidth="10" defaultRowHeight="12.75"/>
  <cols>
    <col min="1" max="1" width="2.7109375" style="288" customWidth="1"/>
    <col min="2" max="2" width="6.42578125" style="369" bestFit="1" customWidth="1"/>
    <col min="3" max="3" width="58.28515625" style="369" customWidth="1"/>
    <col min="4" max="4" width="0.85546875" style="369" customWidth="1"/>
    <col min="5" max="5" width="7.7109375" style="660" customWidth="1"/>
    <col min="6" max="6" width="7.7109375" style="660" bestFit="1" customWidth="1"/>
    <col min="7" max="11" width="7.7109375" style="660" customWidth="1"/>
    <col min="12" max="12" width="10.7109375" style="660" customWidth="1"/>
    <col min="13" max="13" width="0.85546875" style="62" customWidth="1"/>
    <col min="14" max="14" width="7.140625" style="62" customWidth="1"/>
    <col min="15" max="16384" width="11.42578125" style="62"/>
  </cols>
  <sheetData>
    <row r="2" spans="1:22" ht="11.25" customHeight="1">
      <c r="B2" s="1602" t="s">
        <v>372</v>
      </c>
      <c r="C2" s="1602"/>
      <c r="D2" s="1602"/>
      <c r="E2" s="1602"/>
      <c r="F2" s="1602"/>
      <c r="G2" s="1602"/>
      <c r="H2" s="1602"/>
      <c r="I2" s="1602"/>
      <c r="J2" s="1602"/>
      <c r="K2" s="1602"/>
      <c r="L2" s="1602"/>
      <c r="M2" s="468"/>
    </row>
    <row r="3" spans="1:22" ht="11.25" customHeight="1">
      <c r="B3" s="1602">
        <v>2016</v>
      </c>
      <c r="C3" s="1602"/>
      <c r="D3" s="1602"/>
      <c r="E3" s="1602"/>
      <c r="F3" s="1602"/>
      <c r="G3" s="1602"/>
      <c r="H3" s="1602"/>
      <c r="I3" s="1602"/>
      <c r="J3" s="1602"/>
      <c r="K3" s="1602"/>
      <c r="L3" s="1602"/>
      <c r="M3" s="468"/>
    </row>
    <row r="4" spans="1:22" ht="3.75" customHeight="1"/>
    <row r="5" spans="1:22" ht="10.5" customHeight="1">
      <c r="B5" s="1597" t="s">
        <v>32</v>
      </c>
      <c r="C5" s="310"/>
      <c r="D5" s="580"/>
      <c r="E5" s="676" t="s">
        <v>371</v>
      </c>
      <c r="F5" s="676"/>
      <c r="G5" s="676"/>
      <c r="H5" s="676"/>
      <c r="I5" s="676"/>
      <c r="J5" s="675"/>
      <c r="K5" s="675"/>
      <c r="L5" s="674"/>
    </row>
    <row r="6" spans="1:22" ht="10.5" customHeight="1">
      <c r="B6" s="1598"/>
      <c r="C6" s="171" t="s">
        <v>85</v>
      </c>
      <c r="D6" s="170"/>
      <c r="E6" s="673" t="s">
        <v>370</v>
      </c>
      <c r="F6" s="673"/>
      <c r="G6" s="1624" t="s">
        <v>366</v>
      </c>
      <c r="H6" s="1624"/>
      <c r="I6" s="671"/>
      <c r="J6" s="1829" t="s">
        <v>369</v>
      </c>
      <c r="K6" s="1829"/>
      <c r="L6" s="670"/>
      <c r="M6" s="98"/>
      <c r="N6" s="98"/>
    </row>
    <row r="7" spans="1:22" ht="10.5" customHeight="1">
      <c r="B7" s="1599"/>
      <c r="C7" s="98"/>
      <c r="D7" s="171"/>
      <c r="E7" s="669" t="s">
        <v>347</v>
      </c>
      <c r="F7" s="669" t="s">
        <v>346</v>
      </c>
      <c r="G7" s="669" t="s">
        <v>368</v>
      </c>
      <c r="H7" s="669" t="s">
        <v>346</v>
      </c>
      <c r="I7" s="669" t="s">
        <v>6</v>
      </c>
      <c r="J7" s="669" t="s">
        <v>367</v>
      </c>
      <c r="K7" s="669" t="s">
        <v>366</v>
      </c>
      <c r="L7" s="668" t="s">
        <v>6</v>
      </c>
      <c r="M7" s="451"/>
      <c r="N7" s="451"/>
      <c r="O7" s="451"/>
      <c r="P7" s="451"/>
      <c r="Q7" s="451"/>
      <c r="R7" s="451"/>
      <c r="S7" s="451"/>
      <c r="T7" s="451"/>
      <c r="U7" s="451"/>
      <c r="V7" s="451"/>
    </row>
    <row r="8" spans="1:22" s="442" customFormat="1" ht="12.75" customHeight="1">
      <c r="A8" s="288"/>
      <c r="B8" s="1712">
        <v>1401</v>
      </c>
      <c r="C8" s="297" t="s">
        <v>12</v>
      </c>
      <c r="D8" s="151"/>
      <c r="E8" s="650">
        <f>SUM(E9:E14)</f>
        <v>23488</v>
      </c>
      <c r="F8" s="650">
        <f>SUM(F9:F14)</f>
        <v>52</v>
      </c>
      <c r="G8" s="650">
        <f>SUM(G9:G14)</f>
        <v>12767</v>
      </c>
      <c r="H8" s="650">
        <f>SUM(H9:H14)</f>
        <v>0</v>
      </c>
      <c r="I8" s="650">
        <f t="shared" ref="I8:I31" si="0">SUM(E8:H8)</f>
        <v>36307</v>
      </c>
      <c r="J8" s="650">
        <f>SUM(J9:J14)</f>
        <v>66139</v>
      </c>
      <c r="K8" s="650">
        <f>SUM(K9:K14)</f>
        <v>0</v>
      </c>
      <c r="L8" s="649">
        <f t="shared" ref="L8:L24" si="1">SUM(J8:K8)</f>
        <v>66139</v>
      </c>
      <c r="M8" s="443"/>
      <c r="N8" s="443"/>
      <c r="O8" s="667"/>
    </row>
    <row r="9" spans="1:22" s="442" customFormat="1" ht="12" customHeight="1">
      <c r="A9" s="288"/>
      <c r="B9" s="1713"/>
      <c r="C9" s="296" t="s">
        <v>13</v>
      </c>
      <c r="D9" s="98"/>
      <c r="E9" s="647">
        <v>5841</v>
      </c>
      <c r="F9" s="647">
        <v>0</v>
      </c>
      <c r="G9" s="647">
        <v>3779</v>
      </c>
      <c r="H9" s="647">
        <v>0</v>
      </c>
      <c r="I9" s="647">
        <f t="shared" si="0"/>
        <v>9620</v>
      </c>
      <c r="J9" s="647">
        <v>4021</v>
      </c>
      <c r="K9" s="647">
        <v>0</v>
      </c>
      <c r="L9" s="646">
        <f t="shared" si="1"/>
        <v>4021</v>
      </c>
      <c r="M9" s="443"/>
      <c r="N9" s="443"/>
    </row>
    <row r="10" spans="1:22" s="444" customFormat="1" ht="12" customHeight="1">
      <c r="A10" s="446"/>
      <c r="B10" s="1713"/>
      <c r="C10" s="292" t="s">
        <v>14</v>
      </c>
      <c r="D10" s="98"/>
      <c r="E10" s="647">
        <v>8790</v>
      </c>
      <c r="F10" s="647">
        <v>52</v>
      </c>
      <c r="G10" s="647">
        <v>3652</v>
      </c>
      <c r="H10" s="647">
        <v>0</v>
      </c>
      <c r="I10" s="647">
        <f t="shared" si="0"/>
        <v>12494</v>
      </c>
      <c r="J10" s="647">
        <v>27321</v>
      </c>
      <c r="K10" s="647">
        <v>0</v>
      </c>
      <c r="L10" s="646">
        <f t="shared" si="1"/>
        <v>27321</v>
      </c>
      <c r="M10" s="445"/>
      <c r="N10" s="443"/>
      <c r="O10" s="1"/>
    </row>
    <row r="11" spans="1:22" s="444" customFormat="1" ht="12" customHeight="1">
      <c r="A11" s="446"/>
      <c r="B11" s="1713"/>
      <c r="C11" s="292" t="s">
        <v>15</v>
      </c>
      <c r="D11" s="98"/>
      <c r="E11" s="647">
        <v>5564</v>
      </c>
      <c r="F11" s="647">
        <v>0</v>
      </c>
      <c r="G11" s="647">
        <v>3369</v>
      </c>
      <c r="H11" s="647">
        <v>0</v>
      </c>
      <c r="I11" s="647">
        <f t="shared" si="0"/>
        <v>8933</v>
      </c>
      <c r="J11" s="647">
        <v>24897</v>
      </c>
      <c r="K11" s="647">
        <v>0</v>
      </c>
      <c r="L11" s="646">
        <f t="shared" si="1"/>
        <v>24897</v>
      </c>
      <c r="M11" s="445"/>
      <c r="N11" s="443"/>
      <c r="O11" s="1"/>
    </row>
    <row r="12" spans="1:22" ht="12" customHeight="1">
      <c r="B12" s="1713"/>
      <c r="C12" s="292" t="s">
        <v>36</v>
      </c>
      <c r="D12" s="156"/>
      <c r="E12" s="647">
        <v>602</v>
      </c>
      <c r="F12" s="647">
        <v>0</v>
      </c>
      <c r="G12" s="647">
        <v>547</v>
      </c>
      <c r="H12" s="647">
        <v>0</v>
      </c>
      <c r="I12" s="647">
        <f t="shared" si="0"/>
        <v>1149</v>
      </c>
      <c r="J12" s="647">
        <v>6354</v>
      </c>
      <c r="K12" s="647">
        <v>0</v>
      </c>
      <c r="L12" s="646">
        <f t="shared" si="1"/>
        <v>6354</v>
      </c>
      <c r="M12" s="1"/>
      <c r="N12" s="443"/>
      <c r="O12" s="377"/>
    </row>
    <row r="13" spans="1:22" s="442" customFormat="1" ht="12" customHeight="1">
      <c r="A13" s="288"/>
      <c r="B13" s="1713"/>
      <c r="C13" s="292" t="s">
        <v>37</v>
      </c>
      <c r="D13" s="98"/>
      <c r="E13" s="647">
        <v>402</v>
      </c>
      <c r="F13" s="647">
        <v>0</v>
      </c>
      <c r="G13" s="647">
        <v>278</v>
      </c>
      <c r="H13" s="647">
        <v>0</v>
      </c>
      <c r="I13" s="647">
        <f t="shared" si="0"/>
        <v>680</v>
      </c>
      <c r="J13" s="647">
        <v>625</v>
      </c>
      <c r="K13" s="647">
        <v>0</v>
      </c>
      <c r="L13" s="646">
        <f t="shared" si="1"/>
        <v>625</v>
      </c>
      <c r="M13" s="443"/>
      <c r="N13" s="443"/>
      <c r="P13" s="62"/>
      <c r="Q13" s="443"/>
      <c r="R13" s="443"/>
      <c r="S13" s="443"/>
    </row>
    <row r="14" spans="1:22" ht="12" customHeight="1">
      <c r="B14" s="1713"/>
      <c r="C14" s="292" t="s">
        <v>72</v>
      </c>
      <c r="D14" s="98"/>
      <c r="E14" s="647">
        <v>2289</v>
      </c>
      <c r="F14" s="647">
        <v>0</v>
      </c>
      <c r="G14" s="647">
        <v>1142</v>
      </c>
      <c r="H14" s="647">
        <v>0</v>
      </c>
      <c r="I14" s="647">
        <f t="shared" si="0"/>
        <v>3431</v>
      </c>
      <c r="J14" s="647">
        <v>2921</v>
      </c>
      <c r="K14" s="647">
        <v>0</v>
      </c>
      <c r="L14" s="646">
        <f t="shared" si="1"/>
        <v>2921</v>
      </c>
      <c r="M14" s="1"/>
      <c r="N14" s="443"/>
      <c r="O14" s="1"/>
    </row>
    <row r="15" spans="1:22" s="442" customFormat="1" ht="12.75" customHeight="1">
      <c r="A15" s="288"/>
      <c r="B15" s="1712">
        <v>1402</v>
      </c>
      <c r="C15" s="74" t="s">
        <v>16</v>
      </c>
      <c r="D15" s="145"/>
      <c r="E15" s="650">
        <f>SUM(E16:E24)</f>
        <v>70805</v>
      </c>
      <c r="F15" s="650">
        <f>SUM(F16:F24)</f>
        <v>289</v>
      </c>
      <c r="G15" s="650">
        <f>SUM(G16:G24)</f>
        <v>11510</v>
      </c>
      <c r="H15" s="650">
        <f>SUM(H16:H24)</f>
        <v>0</v>
      </c>
      <c r="I15" s="650">
        <f t="shared" si="0"/>
        <v>82604</v>
      </c>
      <c r="J15" s="650">
        <f>SUM(J16:J24)</f>
        <v>82901</v>
      </c>
      <c r="K15" s="650">
        <f>SUM(K16:K24)</f>
        <v>0</v>
      </c>
      <c r="L15" s="649">
        <f t="shared" si="1"/>
        <v>82901</v>
      </c>
      <c r="M15" s="443"/>
      <c r="N15" s="443"/>
      <c r="O15" s="443"/>
    </row>
    <row r="16" spans="1:22" ht="12" customHeight="1">
      <c r="B16" s="1713"/>
      <c r="C16" s="292" t="s">
        <v>96</v>
      </c>
      <c r="D16" s="98"/>
      <c r="E16" s="647">
        <v>16654</v>
      </c>
      <c r="F16" s="647">
        <v>102</v>
      </c>
      <c r="G16" s="647">
        <v>1487</v>
      </c>
      <c r="H16" s="647">
        <v>0</v>
      </c>
      <c r="I16" s="647">
        <f t="shared" si="0"/>
        <v>18243</v>
      </c>
      <c r="J16" s="647">
        <v>26147</v>
      </c>
      <c r="K16" s="647">
        <v>0</v>
      </c>
      <c r="L16" s="646">
        <f t="shared" si="1"/>
        <v>26147</v>
      </c>
    </row>
    <row r="17" spans="2:15" ht="12" customHeight="1">
      <c r="B17" s="1713"/>
      <c r="C17" s="292" t="s">
        <v>116</v>
      </c>
      <c r="D17" s="98"/>
      <c r="E17" s="647">
        <v>16175</v>
      </c>
      <c r="F17" s="647">
        <v>62</v>
      </c>
      <c r="G17" s="647">
        <v>4547</v>
      </c>
      <c r="H17" s="647">
        <v>0</v>
      </c>
      <c r="I17" s="647">
        <f t="shared" si="0"/>
        <v>20784</v>
      </c>
      <c r="J17" s="647">
        <v>20871</v>
      </c>
      <c r="K17" s="647">
        <v>0</v>
      </c>
      <c r="L17" s="646">
        <f t="shared" si="1"/>
        <v>20871</v>
      </c>
    </row>
    <row r="18" spans="2:15" ht="12" customHeight="1">
      <c r="B18" s="1713"/>
      <c r="C18" s="292" t="s">
        <v>70</v>
      </c>
      <c r="D18" s="98"/>
      <c r="E18" s="647">
        <v>14354</v>
      </c>
      <c r="F18" s="647">
        <v>102</v>
      </c>
      <c r="G18" s="647">
        <v>3014</v>
      </c>
      <c r="H18" s="647">
        <v>0</v>
      </c>
      <c r="I18" s="647">
        <f t="shared" si="0"/>
        <v>17470</v>
      </c>
      <c r="J18" s="647">
        <v>13587</v>
      </c>
      <c r="K18" s="647">
        <v>0</v>
      </c>
      <c r="L18" s="646">
        <f t="shared" si="1"/>
        <v>13587</v>
      </c>
    </row>
    <row r="19" spans="2:15" ht="12" customHeight="1">
      <c r="B19" s="1713"/>
      <c r="C19" s="292" t="s">
        <v>129</v>
      </c>
      <c r="D19" s="98"/>
      <c r="E19" s="647">
        <v>6365</v>
      </c>
      <c r="F19" s="647">
        <v>0</v>
      </c>
      <c r="G19" s="647">
        <v>0</v>
      </c>
      <c r="H19" s="647">
        <v>0</v>
      </c>
      <c r="I19" s="647">
        <f t="shared" si="0"/>
        <v>6365</v>
      </c>
      <c r="J19" s="647">
        <v>6432</v>
      </c>
      <c r="K19" s="647">
        <v>0</v>
      </c>
      <c r="L19" s="646">
        <f t="shared" si="1"/>
        <v>6432</v>
      </c>
    </row>
    <row r="20" spans="2:15" ht="12" customHeight="1">
      <c r="B20" s="1713"/>
      <c r="C20" s="292" t="s">
        <v>128</v>
      </c>
      <c r="D20" s="98"/>
      <c r="E20" s="647">
        <v>3812</v>
      </c>
      <c r="F20" s="647">
        <v>0</v>
      </c>
      <c r="G20" s="647">
        <v>154</v>
      </c>
      <c r="H20" s="647">
        <v>0</v>
      </c>
      <c r="I20" s="647">
        <f t="shared" si="0"/>
        <v>3966</v>
      </c>
      <c r="J20" s="647">
        <v>3647</v>
      </c>
      <c r="K20" s="647">
        <v>0</v>
      </c>
      <c r="L20" s="646">
        <f t="shared" si="1"/>
        <v>3647</v>
      </c>
    </row>
    <row r="21" spans="2:15" ht="12" customHeight="1">
      <c r="B21" s="1713"/>
      <c r="C21" s="292" t="s">
        <v>65</v>
      </c>
      <c r="D21" s="98"/>
      <c r="E21" s="647">
        <v>2214</v>
      </c>
      <c r="F21" s="647">
        <v>0</v>
      </c>
      <c r="G21" s="647">
        <v>954</v>
      </c>
      <c r="H21" s="647">
        <v>0</v>
      </c>
      <c r="I21" s="647">
        <f t="shared" si="0"/>
        <v>3168</v>
      </c>
      <c r="J21" s="647">
        <v>3047</v>
      </c>
      <c r="K21" s="647">
        <v>0</v>
      </c>
      <c r="L21" s="646">
        <f t="shared" si="1"/>
        <v>3047</v>
      </c>
    </row>
    <row r="22" spans="2:15" ht="12" customHeight="1">
      <c r="B22" s="1713"/>
      <c r="C22" s="292" t="s">
        <v>127</v>
      </c>
      <c r="D22" s="98"/>
      <c r="E22" s="647">
        <v>11231</v>
      </c>
      <c r="F22" s="647">
        <v>23</v>
      </c>
      <c r="G22" s="647">
        <v>1354</v>
      </c>
      <c r="H22" s="647">
        <v>0</v>
      </c>
      <c r="I22" s="647">
        <f t="shared" si="0"/>
        <v>12608</v>
      </c>
      <c r="J22" s="647">
        <v>9170</v>
      </c>
      <c r="K22" s="647">
        <v>0</v>
      </c>
      <c r="L22" s="646">
        <f t="shared" si="1"/>
        <v>9170</v>
      </c>
    </row>
    <row r="23" spans="2:15" ht="12" customHeight="1">
      <c r="B23" s="1713"/>
      <c r="C23" s="292" t="s">
        <v>365</v>
      </c>
      <c r="D23" s="144"/>
      <c r="E23" s="647">
        <v>0</v>
      </c>
      <c r="F23" s="647">
        <v>0</v>
      </c>
      <c r="G23" s="647">
        <v>0</v>
      </c>
      <c r="H23" s="647">
        <v>0</v>
      </c>
      <c r="I23" s="647">
        <f t="shared" si="0"/>
        <v>0</v>
      </c>
      <c r="J23" s="647">
        <v>0</v>
      </c>
      <c r="K23" s="647">
        <v>0</v>
      </c>
      <c r="L23" s="646">
        <f t="shared" si="1"/>
        <v>0</v>
      </c>
    </row>
    <row r="24" spans="2:15" ht="12" customHeight="1">
      <c r="B24" s="1832"/>
      <c r="C24" s="292" t="s">
        <v>364</v>
      </c>
      <c r="D24" s="98"/>
      <c r="E24" s="647">
        <v>0</v>
      </c>
      <c r="F24" s="647">
        <v>0</v>
      </c>
      <c r="G24" s="647">
        <v>0</v>
      </c>
      <c r="H24" s="647">
        <v>0</v>
      </c>
      <c r="I24" s="647">
        <f t="shared" si="0"/>
        <v>0</v>
      </c>
      <c r="J24" s="647">
        <v>0</v>
      </c>
      <c r="K24" s="647">
        <v>0</v>
      </c>
      <c r="L24" s="646">
        <f t="shared" si="1"/>
        <v>0</v>
      </c>
    </row>
    <row r="25" spans="2:15" ht="12.75" customHeight="1">
      <c r="B25" s="1712">
        <v>1403</v>
      </c>
      <c r="C25" s="74" t="s">
        <v>17</v>
      </c>
      <c r="D25" s="381"/>
      <c r="E25" s="650">
        <f>SUM(E26:E28)</f>
        <v>48750</v>
      </c>
      <c r="F25" s="650">
        <f>SUM(F26:F28)</f>
        <v>36</v>
      </c>
      <c r="G25" s="650">
        <f>SUM(G26:G28)</f>
        <v>8159</v>
      </c>
      <c r="H25" s="650">
        <f>SUM(H26:H28)</f>
        <v>0</v>
      </c>
      <c r="I25" s="650">
        <f t="shared" si="0"/>
        <v>56945</v>
      </c>
      <c r="J25" s="650">
        <f>SUM(J26:J28)</f>
        <v>98655</v>
      </c>
      <c r="K25" s="650">
        <f>SUM(K26:K28)</f>
        <v>5101</v>
      </c>
      <c r="L25" s="649">
        <f>SUM(L26:L28)</f>
        <v>103756</v>
      </c>
    </row>
    <row r="26" spans="2:15" ht="12" customHeight="1">
      <c r="B26" s="1713"/>
      <c r="C26" s="292" t="s">
        <v>39</v>
      </c>
      <c r="D26" s="98"/>
      <c r="E26" s="647">
        <v>23659</v>
      </c>
      <c r="F26" s="647">
        <v>36</v>
      </c>
      <c r="G26" s="647">
        <v>5987</v>
      </c>
      <c r="H26" s="647">
        <v>0</v>
      </c>
      <c r="I26" s="647">
        <f t="shared" si="0"/>
        <v>29682</v>
      </c>
      <c r="J26" s="647">
        <v>75147</v>
      </c>
      <c r="K26" s="647">
        <v>5101</v>
      </c>
      <c r="L26" s="646">
        <f t="shared" ref="L26:L31" si="2">SUM(J26:K26)</f>
        <v>80248</v>
      </c>
    </row>
    <row r="27" spans="2:15" ht="12" customHeight="1">
      <c r="B27" s="1713"/>
      <c r="C27" s="292" t="s">
        <v>18</v>
      </c>
      <c r="D27" s="98"/>
      <c r="E27" s="647">
        <v>2104</v>
      </c>
      <c r="F27" s="647">
        <v>0</v>
      </c>
      <c r="G27" s="647">
        <v>462</v>
      </c>
      <c r="H27" s="647">
        <v>0</v>
      </c>
      <c r="I27" s="647">
        <f t="shared" si="0"/>
        <v>2566</v>
      </c>
      <c r="J27" s="647">
        <v>3654</v>
      </c>
      <c r="K27" s="647">
        <v>0</v>
      </c>
      <c r="L27" s="646">
        <f t="shared" si="2"/>
        <v>3654</v>
      </c>
    </row>
    <row r="28" spans="2:15" ht="12" customHeight="1">
      <c r="B28" s="1713"/>
      <c r="C28" s="292" t="s">
        <v>19</v>
      </c>
      <c r="D28" s="98"/>
      <c r="E28" s="647">
        <v>22987</v>
      </c>
      <c r="F28" s="647">
        <v>0</v>
      </c>
      <c r="G28" s="647">
        <v>1710</v>
      </c>
      <c r="H28" s="647">
        <v>0</v>
      </c>
      <c r="I28" s="647">
        <f t="shared" si="0"/>
        <v>24697</v>
      </c>
      <c r="J28" s="647">
        <v>19854</v>
      </c>
      <c r="K28" s="647">
        <v>0</v>
      </c>
      <c r="L28" s="646">
        <f t="shared" si="2"/>
        <v>19854</v>
      </c>
    </row>
    <row r="29" spans="2:15" ht="12.75" customHeight="1">
      <c r="B29" s="1709">
        <v>1404</v>
      </c>
      <c r="C29" s="74" t="s">
        <v>40</v>
      </c>
      <c r="D29" s="145"/>
      <c r="E29" s="650">
        <f>SUM(E30:E31)</f>
        <v>82128</v>
      </c>
      <c r="F29" s="650">
        <f>SUM(F30:F31)</f>
        <v>79</v>
      </c>
      <c r="G29" s="650">
        <f>SUM(G30:G31)</f>
        <v>36992</v>
      </c>
      <c r="H29" s="650">
        <f>SUM(H30:H31)</f>
        <v>0</v>
      </c>
      <c r="I29" s="650">
        <f t="shared" si="0"/>
        <v>119199</v>
      </c>
      <c r="J29" s="650">
        <f>SUM(J30:J31)</f>
        <v>64182</v>
      </c>
      <c r="K29" s="650">
        <f>SUM(K30:K31)</f>
        <v>0</v>
      </c>
      <c r="L29" s="649">
        <f t="shared" si="2"/>
        <v>64182</v>
      </c>
    </row>
    <row r="30" spans="2:15" ht="12" customHeight="1">
      <c r="B30" s="1710"/>
      <c r="C30" s="292" t="s">
        <v>115</v>
      </c>
      <c r="D30" s="98"/>
      <c r="E30" s="647">
        <v>38541</v>
      </c>
      <c r="F30" s="647">
        <v>79</v>
      </c>
      <c r="G30" s="647">
        <v>8978</v>
      </c>
      <c r="H30" s="647">
        <v>0</v>
      </c>
      <c r="I30" s="647">
        <f t="shared" si="0"/>
        <v>47598</v>
      </c>
      <c r="J30" s="647">
        <v>41541</v>
      </c>
      <c r="K30" s="647">
        <v>0</v>
      </c>
      <c r="L30" s="646">
        <f t="shared" si="2"/>
        <v>41541</v>
      </c>
    </row>
    <row r="31" spans="2:15" ht="12" customHeight="1">
      <c r="B31" s="1710"/>
      <c r="C31" s="292" t="s">
        <v>20</v>
      </c>
      <c r="D31" s="98"/>
      <c r="E31" s="647">
        <v>43587</v>
      </c>
      <c r="F31" s="647">
        <v>0</v>
      </c>
      <c r="G31" s="647">
        <v>28014</v>
      </c>
      <c r="H31" s="647">
        <v>0</v>
      </c>
      <c r="I31" s="639">
        <f t="shared" si="0"/>
        <v>71601</v>
      </c>
      <c r="J31" s="647">
        <v>22641</v>
      </c>
      <c r="K31" s="647">
        <v>0</v>
      </c>
      <c r="L31" s="646">
        <f t="shared" si="2"/>
        <v>22641</v>
      </c>
      <c r="O31" s="439"/>
    </row>
    <row r="32" spans="2:15" ht="12.75" customHeight="1">
      <c r="B32" s="1712">
        <v>1405</v>
      </c>
      <c r="C32" s="74" t="s">
        <v>21</v>
      </c>
      <c r="D32" s="438"/>
      <c r="E32" s="650">
        <f t="shared" ref="E32:L32" si="3">SUM(E33:E36)</f>
        <v>72470</v>
      </c>
      <c r="F32" s="650">
        <f t="shared" si="3"/>
        <v>370</v>
      </c>
      <c r="G32" s="650">
        <f t="shared" si="3"/>
        <v>28544</v>
      </c>
      <c r="H32" s="650">
        <f t="shared" si="3"/>
        <v>0</v>
      </c>
      <c r="I32" s="650">
        <f t="shared" si="3"/>
        <v>101384</v>
      </c>
      <c r="J32" s="650">
        <f t="shared" si="3"/>
        <v>69812</v>
      </c>
      <c r="K32" s="650">
        <f t="shared" si="3"/>
        <v>0</v>
      </c>
      <c r="L32" s="649">
        <f t="shared" si="3"/>
        <v>69812</v>
      </c>
    </row>
    <row r="33" spans="2:12" ht="12" customHeight="1">
      <c r="B33" s="1713"/>
      <c r="C33" s="292" t="s">
        <v>24</v>
      </c>
      <c r="D33" s="98"/>
      <c r="E33" s="647">
        <v>49105</v>
      </c>
      <c r="F33" s="647">
        <v>214</v>
      </c>
      <c r="G33" s="647">
        <v>15897</v>
      </c>
      <c r="H33" s="647">
        <v>0</v>
      </c>
      <c r="I33" s="647">
        <f t="shared" ref="I33:I43" si="4">SUM(E33:H33)</f>
        <v>65216</v>
      </c>
      <c r="J33" s="647">
        <v>33598</v>
      </c>
      <c r="K33" s="647">
        <v>0</v>
      </c>
      <c r="L33" s="646">
        <f t="shared" ref="L33:L38" si="5">SUM(J33:K33)</f>
        <v>33598</v>
      </c>
    </row>
    <row r="34" spans="2:12" ht="12" customHeight="1">
      <c r="B34" s="1713"/>
      <c r="C34" s="292" t="s">
        <v>22</v>
      </c>
      <c r="D34" s="98"/>
      <c r="E34" s="647">
        <v>23365</v>
      </c>
      <c r="F34" s="647">
        <v>156</v>
      </c>
      <c r="G34" s="647">
        <v>12647</v>
      </c>
      <c r="H34" s="647">
        <v>0</v>
      </c>
      <c r="I34" s="647">
        <f t="shared" si="4"/>
        <v>36168</v>
      </c>
      <c r="J34" s="647">
        <v>36214</v>
      </c>
      <c r="K34" s="647">
        <v>0</v>
      </c>
      <c r="L34" s="646">
        <f t="shared" si="5"/>
        <v>36214</v>
      </c>
    </row>
    <row r="35" spans="2:12" ht="12" customHeight="1">
      <c r="B35" s="1713"/>
      <c r="C35" s="292" t="s">
        <v>363</v>
      </c>
      <c r="D35" s="98"/>
      <c r="E35" s="647">
        <v>0</v>
      </c>
      <c r="F35" s="647">
        <v>0</v>
      </c>
      <c r="G35" s="647">
        <v>0</v>
      </c>
      <c r="H35" s="647">
        <v>0</v>
      </c>
      <c r="I35" s="647">
        <f t="shared" si="4"/>
        <v>0</v>
      </c>
      <c r="J35" s="647">
        <v>0</v>
      </c>
      <c r="K35" s="647">
        <v>0</v>
      </c>
      <c r="L35" s="646">
        <f t="shared" si="5"/>
        <v>0</v>
      </c>
    </row>
    <row r="36" spans="2:12" ht="12" customHeight="1">
      <c r="B36" s="1713"/>
      <c r="C36" s="292" t="s">
        <v>362</v>
      </c>
      <c r="D36" s="98"/>
      <c r="E36" s="647">
        <v>0</v>
      </c>
      <c r="F36" s="647">
        <v>0</v>
      </c>
      <c r="G36" s="647">
        <v>0</v>
      </c>
      <c r="H36" s="647">
        <v>0</v>
      </c>
      <c r="I36" s="647">
        <f t="shared" si="4"/>
        <v>0</v>
      </c>
      <c r="J36" s="647">
        <v>0</v>
      </c>
      <c r="K36" s="647">
        <v>0</v>
      </c>
      <c r="L36" s="646">
        <f t="shared" si="5"/>
        <v>0</v>
      </c>
    </row>
    <row r="37" spans="2:12" ht="12.75" customHeight="1">
      <c r="B37" s="1712">
        <v>1406</v>
      </c>
      <c r="C37" s="74" t="s">
        <v>25</v>
      </c>
      <c r="D37" s="145"/>
      <c r="E37" s="650">
        <f>SUM(E38:E41)</f>
        <v>75661</v>
      </c>
      <c r="F37" s="650">
        <f>SUM(F38:F41)</f>
        <v>312</v>
      </c>
      <c r="G37" s="650">
        <f>SUM(G38:G41)</f>
        <v>17939</v>
      </c>
      <c r="H37" s="650">
        <f>SUM(H38:H41)</f>
        <v>0</v>
      </c>
      <c r="I37" s="650">
        <f t="shared" si="4"/>
        <v>93912</v>
      </c>
      <c r="J37" s="650">
        <f>SUM(J38:J41)</f>
        <v>131284</v>
      </c>
      <c r="K37" s="650">
        <f>SUM(K38:K41)</f>
        <v>0</v>
      </c>
      <c r="L37" s="649">
        <f t="shared" si="5"/>
        <v>131284</v>
      </c>
    </row>
    <row r="38" spans="2:12" ht="12" customHeight="1">
      <c r="B38" s="1713"/>
      <c r="C38" s="292" t="s">
        <v>135</v>
      </c>
      <c r="D38" s="98"/>
      <c r="E38" s="647">
        <v>51241</v>
      </c>
      <c r="F38" s="647">
        <v>312</v>
      </c>
      <c r="G38" s="647">
        <v>14632</v>
      </c>
      <c r="H38" s="647">
        <v>0</v>
      </c>
      <c r="I38" s="647">
        <f t="shared" si="4"/>
        <v>66185</v>
      </c>
      <c r="J38" s="647">
        <v>56416</v>
      </c>
      <c r="K38" s="647">
        <v>0</v>
      </c>
      <c r="L38" s="646">
        <f t="shared" si="5"/>
        <v>56416</v>
      </c>
    </row>
    <row r="39" spans="2:12" ht="12" customHeight="1">
      <c r="B39" s="1713"/>
      <c r="C39" s="292" t="s">
        <v>26</v>
      </c>
      <c r="D39" s="98"/>
      <c r="E39" s="647">
        <v>22897</v>
      </c>
      <c r="F39" s="647">
        <v>0</v>
      </c>
      <c r="G39" s="647">
        <v>2951</v>
      </c>
      <c r="H39" s="647">
        <v>0</v>
      </c>
      <c r="I39" s="647">
        <f t="shared" si="4"/>
        <v>25848</v>
      </c>
      <c r="J39" s="647">
        <v>71214</v>
      </c>
      <c r="K39" s="647">
        <v>0</v>
      </c>
      <c r="L39" s="646">
        <v>71214</v>
      </c>
    </row>
    <row r="40" spans="2:12" ht="12" customHeight="1">
      <c r="B40" s="1713"/>
      <c r="C40" s="292" t="s">
        <v>42</v>
      </c>
      <c r="D40" s="98"/>
      <c r="E40" s="647">
        <v>1523</v>
      </c>
      <c r="F40" s="647">
        <v>0</v>
      </c>
      <c r="G40" s="647">
        <v>356</v>
      </c>
      <c r="H40" s="647">
        <v>0</v>
      </c>
      <c r="I40" s="647">
        <f t="shared" si="4"/>
        <v>1879</v>
      </c>
      <c r="J40" s="647">
        <v>3654</v>
      </c>
      <c r="K40" s="647">
        <v>0</v>
      </c>
      <c r="L40" s="646">
        <f>SUM(J40:K40)</f>
        <v>3654</v>
      </c>
    </row>
    <row r="41" spans="2:12" ht="12" customHeight="1">
      <c r="B41" s="1713"/>
      <c r="C41" s="292" t="s">
        <v>361</v>
      </c>
      <c r="D41" s="98"/>
      <c r="E41" s="647">
        <v>0</v>
      </c>
      <c r="F41" s="647">
        <v>0</v>
      </c>
      <c r="G41" s="647">
        <v>0</v>
      </c>
      <c r="H41" s="647">
        <v>0</v>
      </c>
      <c r="I41" s="647">
        <f t="shared" si="4"/>
        <v>0</v>
      </c>
      <c r="J41" s="647">
        <v>0</v>
      </c>
      <c r="K41" s="647">
        <v>0</v>
      </c>
      <c r="L41" s="646">
        <f>SUM(J41:K41)</f>
        <v>0</v>
      </c>
    </row>
    <row r="42" spans="2:12" ht="12.75" customHeight="1">
      <c r="B42" s="1709">
        <v>1407</v>
      </c>
      <c r="C42" s="73" t="s">
        <v>27</v>
      </c>
      <c r="D42" s="145"/>
      <c r="E42" s="650">
        <f>SUM(E43:E44)</f>
        <v>1254</v>
      </c>
      <c r="F42" s="650">
        <f>SUM(F43:F44)</f>
        <v>0</v>
      </c>
      <c r="G42" s="650">
        <f>SUM(G43:G44)</f>
        <v>1698</v>
      </c>
      <c r="H42" s="650">
        <f>SUM(H43:H44)</f>
        <v>0</v>
      </c>
      <c r="I42" s="650">
        <f t="shared" si="4"/>
        <v>2952</v>
      </c>
      <c r="J42" s="650">
        <f>SUM(J43:J44)</f>
        <v>11147</v>
      </c>
      <c r="K42" s="650">
        <f>SUM(K43:K44)</f>
        <v>0</v>
      </c>
      <c r="L42" s="649">
        <f>SUM(J42:K42)</f>
        <v>11147</v>
      </c>
    </row>
    <row r="43" spans="2:12" ht="12" customHeight="1">
      <c r="B43" s="1710"/>
      <c r="C43" s="66" t="s">
        <v>44</v>
      </c>
      <c r="D43" s="144"/>
      <c r="E43" s="647">
        <v>1254</v>
      </c>
      <c r="F43" s="647">
        <v>0</v>
      </c>
      <c r="G43" s="647">
        <v>1698</v>
      </c>
      <c r="H43" s="647">
        <v>0</v>
      </c>
      <c r="I43" s="647">
        <f t="shared" si="4"/>
        <v>2952</v>
      </c>
      <c r="J43" s="647">
        <v>11147</v>
      </c>
      <c r="K43" s="647">
        <v>0</v>
      </c>
      <c r="L43" s="646">
        <f>SUM(J43:K43)</f>
        <v>11147</v>
      </c>
    </row>
    <row r="44" spans="2:12" ht="12" customHeight="1">
      <c r="B44" s="1710"/>
      <c r="C44" s="66" t="s">
        <v>360</v>
      </c>
      <c r="D44" s="98"/>
      <c r="E44" s="647">
        <v>0</v>
      </c>
      <c r="F44" s="647">
        <v>0</v>
      </c>
      <c r="G44" s="647">
        <v>0</v>
      </c>
      <c r="H44" s="647">
        <v>0</v>
      </c>
      <c r="I44" s="647">
        <v>0</v>
      </c>
      <c r="J44" s="647">
        <v>0</v>
      </c>
      <c r="K44" s="647">
        <v>0</v>
      </c>
      <c r="L44" s="646">
        <v>0</v>
      </c>
    </row>
    <row r="45" spans="2:12" ht="12.75" customHeight="1">
      <c r="B45" s="1709">
        <v>1408</v>
      </c>
      <c r="C45" s="74" t="s">
        <v>28</v>
      </c>
      <c r="D45" s="145"/>
      <c r="E45" s="650">
        <f>SUM(E46:E49)</f>
        <v>16959</v>
      </c>
      <c r="F45" s="650">
        <f>SUM(F46:F49)</f>
        <v>587</v>
      </c>
      <c r="G45" s="650">
        <f>SUM(G46:G49)</f>
        <v>4909</v>
      </c>
      <c r="H45" s="650">
        <f>SUM(H46:H49)</f>
        <v>0</v>
      </c>
      <c r="I45" s="650">
        <f>SUM(E45:H45)</f>
        <v>22455</v>
      </c>
      <c r="J45" s="650">
        <f>SUM(J46:J49)</f>
        <v>16518</v>
      </c>
      <c r="K45" s="650">
        <f>SUM(K46:K49)</f>
        <v>654</v>
      </c>
      <c r="L45" s="649">
        <f>SUM(J45:K45)</f>
        <v>17172</v>
      </c>
    </row>
    <row r="46" spans="2:12" ht="12" customHeight="1">
      <c r="B46" s="1710"/>
      <c r="C46" s="66" t="s">
        <v>23</v>
      </c>
      <c r="D46" s="98"/>
      <c r="E46" s="647">
        <v>16584</v>
      </c>
      <c r="F46" s="647">
        <v>587</v>
      </c>
      <c r="G46" s="647">
        <v>4784</v>
      </c>
      <c r="H46" s="647">
        <v>0</v>
      </c>
      <c r="I46" s="647">
        <f>SUM(E46:H46)</f>
        <v>21955</v>
      </c>
      <c r="J46" s="647">
        <v>16254</v>
      </c>
      <c r="K46" s="647">
        <v>654</v>
      </c>
      <c r="L46" s="646">
        <f>SUM(J46:K46)</f>
        <v>16908</v>
      </c>
    </row>
    <row r="47" spans="2:12" ht="12" customHeight="1">
      <c r="B47" s="1710"/>
      <c r="C47" s="66" t="s">
        <v>359</v>
      </c>
      <c r="D47" s="144"/>
      <c r="E47" s="666">
        <v>0</v>
      </c>
      <c r="F47" s="666">
        <v>0</v>
      </c>
      <c r="G47" s="666">
        <v>0</v>
      </c>
      <c r="H47" s="666">
        <v>0</v>
      </c>
      <c r="I47" s="666">
        <f>SUM(E47:H47)</f>
        <v>0</v>
      </c>
      <c r="J47" s="666">
        <v>0</v>
      </c>
      <c r="K47" s="666">
        <v>0</v>
      </c>
      <c r="L47" s="665">
        <f>SUM(J47:K47)</f>
        <v>0</v>
      </c>
    </row>
    <row r="48" spans="2:12" ht="12" customHeight="1">
      <c r="B48" s="1710"/>
      <c r="C48" s="66" t="s">
        <v>45</v>
      </c>
      <c r="D48" s="98"/>
      <c r="E48" s="647">
        <v>375</v>
      </c>
      <c r="F48" s="647">
        <v>0</v>
      </c>
      <c r="G48" s="647">
        <v>125</v>
      </c>
      <c r="H48" s="647">
        <v>0</v>
      </c>
      <c r="I48" s="647">
        <f>SUM(E48:H48)</f>
        <v>500</v>
      </c>
      <c r="J48" s="647">
        <v>264</v>
      </c>
      <c r="K48" s="647">
        <v>0</v>
      </c>
      <c r="L48" s="646">
        <f>SUM(J48:K48)</f>
        <v>264</v>
      </c>
    </row>
    <row r="49" spans="2:12" ht="12" customHeight="1">
      <c r="B49" s="1710"/>
      <c r="C49" s="66" t="s">
        <v>358</v>
      </c>
      <c r="D49" s="98"/>
      <c r="E49" s="647">
        <v>0</v>
      </c>
      <c r="F49" s="647">
        <v>0</v>
      </c>
      <c r="G49" s="647">
        <v>0</v>
      </c>
      <c r="H49" s="647">
        <v>0</v>
      </c>
      <c r="I49" s="647">
        <v>0</v>
      </c>
      <c r="J49" s="647">
        <v>0</v>
      </c>
      <c r="K49" s="647">
        <v>0</v>
      </c>
      <c r="L49" s="646">
        <v>0</v>
      </c>
    </row>
    <row r="50" spans="2:12" ht="12.75" customHeight="1">
      <c r="B50" s="1709">
        <v>1624</v>
      </c>
      <c r="C50" s="73" t="s">
        <v>56</v>
      </c>
      <c r="D50" s="310"/>
      <c r="E50" s="644">
        <f>SUM(E51:E53)</f>
        <v>14019</v>
      </c>
      <c r="F50" s="650">
        <f>SUM(F51:F53)</f>
        <v>64</v>
      </c>
      <c r="G50" s="650">
        <f>SUM(G51:G53)</f>
        <v>1691</v>
      </c>
      <c r="H50" s="650">
        <f>SUM(H51)</f>
        <v>0</v>
      </c>
      <c r="I50" s="650">
        <f>SUM(E50:H50)</f>
        <v>15774</v>
      </c>
      <c r="J50" s="650">
        <f>SUM(J51:J53)</f>
        <v>7438</v>
      </c>
      <c r="K50" s="650">
        <f>SUM(K51)</f>
        <v>0</v>
      </c>
      <c r="L50" s="664">
        <f>SUM(J50:K50)</f>
        <v>7438</v>
      </c>
    </row>
    <row r="51" spans="2:12" ht="12.75" customHeight="1">
      <c r="B51" s="1710"/>
      <c r="C51" s="66" t="s">
        <v>124</v>
      </c>
      <c r="D51" s="310"/>
      <c r="E51" s="642">
        <v>7124</v>
      </c>
      <c r="F51" s="642">
        <v>0</v>
      </c>
      <c r="G51" s="642">
        <v>879</v>
      </c>
      <c r="H51" s="642">
        <v>0</v>
      </c>
      <c r="I51" s="642">
        <f>SUM(E51:H51)</f>
        <v>8003</v>
      </c>
      <c r="J51" s="642">
        <v>3874</v>
      </c>
      <c r="K51" s="642">
        <v>0</v>
      </c>
      <c r="L51" s="641">
        <f>SUM(J51:K51)</f>
        <v>3874</v>
      </c>
    </row>
    <row r="52" spans="2:12" ht="12.75" customHeight="1">
      <c r="B52" s="1710"/>
      <c r="C52" s="66" t="s">
        <v>123</v>
      </c>
      <c r="D52" s="98"/>
      <c r="E52" s="647">
        <v>6895</v>
      </c>
      <c r="F52" s="647">
        <v>64</v>
      </c>
      <c r="G52" s="647">
        <v>812</v>
      </c>
      <c r="H52" s="647">
        <v>0</v>
      </c>
      <c r="I52" s="647">
        <f>SUM(E52:H52)</f>
        <v>7771</v>
      </c>
      <c r="J52" s="647">
        <v>3564</v>
      </c>
      <c r="K52" s="647">
        <v>0</v>
      </c>
      <c r="L52" s="646">
        <v>3564</v>
      </c>
    </row>
    <row r="53" spans="2:12" ht="12.75" customHeight="1">
      <c r="B53" s="1710"/>
      <c r="C53" s="66" t="s">
        <v>357</v>
      </c>
      <c r="D53" s="163"/>
      <c r="E53" s="639">
        <v>0</v>
      </c>
      <c r="F53" s="639">
        <v>0</v>
      </c>
      <c r="G53" s="639">
        <v>0</v>
      </c>
      <c r="H53" s="639">
        <v>0</v>
      </c>
      <c r="I53" s="639">
        <f>SUM(E53:H53)</f>
        <v>0</v>
      </c>
      <c r="J53" s="639">
        <v>0</v>
      </c>
      <c r="K53" s="639">
        <v>0</v>
      </c>
      <c r="L53" s="661">
        <f>SUM(J53:K53)</f>
        <v>0</v>
      </c>
    </row>
    <row r="54" spans="2:12" ht="12.75" customHeight="1">
      <c r="B54" s="1712"/>
      <c r="C54" s="340" t="s">
        <v>50</v>
      </c>
      <c r="D54" s="144"/>
      <c r="E54" s="648">
        <f t="shared" ref="E54:L54" si="6">SUM(E55:E56)</f>
        <v>165478</v>
      </c>
      <c r="F54" s="648">
        <f t="shared" si="6"/>
        <v>6231</v>
      </c>
      <c r="G54" s="648">
        <f t="shared" si="6"/>
        <v>67369</v>
      </c>
      <c r="H54" s="648">
        <f t="shared" si="6"/>
        <v>0</v>
      </c>
      <c r="I54" s="648">
        <f t="shared" si="6"/>
        <v>239078</v>
      </c>
      <c r="J54" s="648">
        <f t="shared" si="6"/>
        <v>252362</v>
      </c>
      <c r="K54" s="648">
        <f t="shared" si="6"/>
        <v>0</v>
      </c>
      <c r="L54" s="663">
        <f t="shared" si="6"/>
        <v>252362</v>
      </c>
    </row>
    <row r="55" spans="2:12" ht="12.75" customHeight="1">
      <c r="B55" s="1830"/>
      <c r="C55" s="513" t="s">
        <v>343</v>
      </c>
      <c r="D55" s="310"/>
      <c r="E55" s="642">
        <v>165478</v>
      </c>
      <c r="F55" s="642">
        <v>6231</v>
      </c>
      <c r="G55" s="642">
        <v>67369</v>
      </c>
      <c r="H55" s="642">
        <v>0</v>
      </c>
      <c r="I55" s="642">
        <f>SUM(E55:H55)</f>
        <v>239078</v>
      </c>
      <c r="J55" s="642">
        <v>252362</v>
      </c>
      <c r="K55" s="642">
        <v>0</v>
      </c>
      <c r="L55" s="641">
        <f>SUM(J55:K55)</f>
        <v>252362</v>
      </c>
    </row>
    <row r="56" spans="2:12" ht="12.75" customHeight="1">
      <c r="B56" s="1831"/>
      <c r="C56" s="662" t="s">
        <v>356</v>
      </c>
      <c r="D56" s="163"/>
      <c r="E56" s="639">
        <v>0</v>
      </c>
      <c r="F56" s="639">
        <v>0</v>
      </c>
      <c r="G56" s="639">
        <v>0</v>
      </c>
      <c r="H56" s="639">
        <v>0</v>
      </c>
      <c r="I56" s="639">
        <f>SUM(E56:H56)</f>
        <v>0</v>
      </c>
      <c r="J56" s="639">
        <v>0</v>
      </c>
      <c r="K56" s="639">
        <v>0</v>
      </c>
      <c r="L56" s="661">
        <f>SUM(J56:K56)</f>
        <v>0</v>
      </c>
    </row>
    <row r="57" spans="2:12" ht="12.75" customHeight="1">
      <c r="C57" s="636" t="s">
        <v>6</v>
      </c>
      <c r="D57" s="635"/>
      <c r="E57" s="634">
        <f t="shared" ref="E57:L57" si="7">SUM(E8+E15+E25+E29+E32+E37+E42+E45+E50+E54)</f>
        <v>571012</v>
      </c>
      <c r="F57" s="634">
        <f t="shared" si="7"/>
        <v>8020</v>
      </c>
      <c r="G57" s="634">
        <f t="shared" si="7"/>
        <v>191578</v>
      </c>
      <c r="H57" s="634">
        <f t="shared" si="7"/>
        <v>0</v>
      </c>
      <c r="I57" s="634">
        <f t="shared" si="7"/>
        <v>770610</v>
      </c>
      <c r="J57" s="634">
        <f t="shared" si="7"/>
        <v>800438</v>
      </c>
      <c r="K57" s="634">
        <f t="shared" si="7"/>
        <v>5755</v>
      </c>
      <c r="L57" s="633">
        <f t="shared" si="7"/>
        <v>806193</v>
      </c>
    </row>
    <row r="58" spans="2:12">
      <c r="B58" s="377"/>
      <c r="C58" s="377" t="s">
        <v>341</v>
      </c>
    </row>
    <row r="59" spans="2:12">
      <c r="C59" s="377" t="s">
        <v>355</v>
      </c>
    </row>
    <row r="60" spans="2:12">
      <c r="C60" s="377" t="s">
        <v>354</v>
      </c>
    </row>
    <row r="61" spans="2:12">
      <c r="C61" s="377" t="s">
        <v>353</v>
      </c>
    </row>
    <row r="62" spans="2:12">
      <c r="C62" s="62"/>
    </row>
  </sheetData>
  <mergeCells count="15">
    <mergeCell ref="B54:B56"/>
    <mergeCell ref="B15:B24"/>
    <mergeCell ref="B32:B36"/>
    <mergeCell ref="B29:B31"/>
    <mergeCell ref="B37:B41"/>
    <mergeCell ref="B42:B44"/>
    <mergeCell ref="B45:B49"/>
    <mergeCell ref="B50:B53"/>
    <mergeCell ref="B25:B28"/>
    <mergeCell ref="B8:B14"/>
    <mergeCell ref="B2:L2"/>
    <mergeCell ref="B3:L3"/>
    <mergeCell ref="G6:H6"/>
    <mergeCell ref="J6:K6"/>
    <mergeCell ref="B5:B7"/>
  </mergeCells>
  <printOptions horizontalCentered="1"/>
  <pageMargins left="0.86614173228346458" right="0.98425196850393704" top="0.86614173228346458" bottom="0.94488188976377963" header="0.51181102362204722" footer="0.51181102362204722"/>
  <pageSetup scale="61" orientation="portrait" r:id="rId1"/>
  <headerFooter alignWithMargins="0">
    <oddFoote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DC86B-3FAF-4332-A8FA-1A096239360E}">
  <dimension ref="A1:AK507"/>
  <sheetViews>
    <sheetView view="pageBreakPreview" zoomScaleNormal="115" zoomScaleSheetLayoutView="100" workbookViewId="0">
      <selection sqref="A1:P65536"/>
    </sheetView>
  </sheetViews>
  <sheetFormatPr baseColWidth="10" defaultRowHeight="12.75"/>
  <cols>
    <col min="1" max="1" width="3" style="91" customWidth="1"/>
    <col min="2" max="2" width="8.140625" style="62" customWidth="1"/>
    <col min="3" max="3" width="2" style="62" customWidth="1"/>
    <col min="4" max="4" width="1.5703125" style="62" customWidth="1"/>
    <col min="5" max="5" width="58.42578125" style="62" customWidth="1"/>
    <col min="6" max="8" width="4.7109375" style="262" customWidth="1"/>
    <col min="9" max="9" width="0.42578125" style="262" customWidth="1"/>
    <col min="10" max="12" width="4.7109375" style="262" customWidth="1"/>
    <col min="13" max="13" width="0.28515625" style="262" customWidth="1"/>
    <col min="14" max="15" width="4.7109375" style="262" customWidth="1"/>
    <col min="16" max="16" width="5.7109375" style="262" customWidth="1"/>
    <col min="17" max="17" width="2.5703125" style="62" customWidth="1"/>
    <col min="18" max="18" width="11.42578125" style="62"/>
    <col min="19" max="19" width="4.7109375" style="62" customWidth="1"/>
    <col min="20" max="20" width="5" style="62" customWidth="1"/>
    <col min="21" max="21" width="2.28515625" style="62" customWidth="1"/>
    <col min="22" max="22" width="26" style="62" customWidth="1"/>
    <col min="23" max="23" width="8" style="62" customWidth="1"/>
    <col min="24" max="24" width="1" style="62" customWidth="1"/>
    <col min="25" max="25" width="6.7109375" style="62" customWidth="1"/>
    <col min="26" max="26" width="1" style="62" customWidth="1"/>
    <col min="27" max="27" width="6.7109375" style="62" customWidth="1"/>
    <col min="28" max="28" width="1" style="62" customWidth="1"/>
    <col min="29" max="29" width="6.7109375" style="62" customWidth="1"/>
    <col min="30" max="30" width="1" style="62" customWidth="1"/>
    <col min="31" max="31" width="6.7109375" style="62" customWidth="1"/>
    <col min="32" max="32" width="1" style="62" customWidth="1"/>
    <col min="33" max="33" width="6.7109375" style="62" customWidth="1"/>
    <col min="34" max="34" width="1" style="62" customWidth="1"/>
    <col min="35" max="36" width="6.7109375" style="62" customWidth="1"/>
    <col min="37" max="16384" width="11.42578125" style="62"/>
  </cols>
  <sheetData>
    <row r="1" spans="1:37" ht="3.75" customHeight="1">
      <c r="F1" s="316"/>
      <c r="G1" s="316"/>
      <c r="H1" s="316"/>
      <c r="I1" s="316"/>
      <c r="J1" s="316"/>
      <c r="K1" s="316"/>
      <c r="L1" s="1999"/>
      <c r="M1" s="1999"/>
      <c r="N1" s="1999"/>
      <c r="O1" s="1999"/>
      <c r="Q1" s="82"/>
      <c r="R1" s="82"/>
    </row>
    <row r="2" spans="1:37" ht="3.75" hidden="1" customHeight="1">
      <c r="F2" s="316"/>
      <c r="G2" s="316"/>
      <c r="H2" s="316"/>
      <c r="I2" s="316"/>
      <c r="J2" s="316"/>
      <c r="K2" s="316"/>
      <c r="L2" s="316"/>
      <c r="M2" s="316"/>
      <c r="N2" s="316"/>
      <c r="O2" s="316"/>
      <c r="P2" s="316"/>
      <c r="Q2" s="82"/>
      <c r="R2" s="82"/>
    </row>
    <row r="3" spans="1:37" ht="12.75" customHeight="1">
      <c r="B3" s="1552" t="s">
        <v>1151</v>
      </c>
      <c r="C3" s="1552"/>
      <c r="D3" s="1552"/>
      <c r="E3" s="1552"/>
      <c r="F3" s="1552"/>
      <c r="G3" s="1552"/>
      <c r="H3" s="1552"/>
      <c r="I3" s="1552"/>
      <c r="J3" s="1552"/>
      <c r="K3" s="1552"/>
      <c r="L3" s="1552"/>
      <c r="M3" s="1552"/>
      <c r="N3" s="1552"/>
      <c r="O3" s="1552"/>
      <c r="P3" s="1552"/>
      <c r="Q3" s="82"/>
      <c r="T3" s="1552"/>
      <c r="U3" s="1552"/>
      <c r="V3" s="1552"/>
      <c r="W3" s="1552"/>
      <c r="X3" s="1552"/>
      <c r="Y3" s="1552"/>
      <c r="Z3" s="1552"/>
      <c r="AA3" s="1552"/>
      <c r="AB3" s="1552"/>
      <c r="AC3" s="1552"/>
      <c r="AD3" s="1552"/>
      <c r="AE3" s="1552"/>
      <c r="AF3" s="1552"/>
      <c r="AG3" s="1552"/>
      <c r="AH3" s="1552"/>
    </row>
    <row r="4" spans="1:37" ht="12.75" customHeight="1">
      <c r="A4" s="313"/>
      <c r="B4" s="1552" t="s">
        <v>55</v>
      </c>
      <c r="C4" s="1552"/>
      <c r="D4" s="1552"/>
      <c r="E4" s="1552"/>
      <c r="F4" s="1552"/>
      <c r="G4" s="1552"/>
      <c r="H4" s="1552"/>
      <c r="I4" s="1552"/>
      <c r="J4" s="1552"/>
      <c r="K4" s="1552"/>
      <c r="L4" s="1552"/>
      <c r="M4" s="1552"/>
      <c r="N4" s="1552"/>
      <c r="O4" s="1552"/>
      <c r="P4" s="1552"/>
      <c r="Q4" s="82"/>
      <c r="R4" s="107"/>
      <c r="S4" s="107"/>
      <c r="T4" s="106"/>
      <c r="AJ4" s="105"/>
      <c r="AK4" s="105"/>
    </row>
    <row r="5" spans="1:37" ht="3" customHeight="1">
      <c r="D5" s="163"/>
      <c r="E5" s="163"/>
      <c r="F5" s="1071"/>
      <c r="G5" s="312"/>
      <c r="H5" s="312"/>
      <c r="I5" s="1071"/>
      <c r="J5" s="1071"/>
      <c r="K5" s="1071"/>
      <c r="L5" s="1071"/>
      <c r="M5" s="91"/>
      <c r="N5" s="91"/>
      <c r="O5" s="91"/>
      <c r="P5" s="316"/>
      <c r="Q5" s="82"/>
      <c r="T5" s="98"/>
    </row>
    <row r="6" spans="1:37" s="98" customFormat="1" ht="10.5" customHeight="1">
      <c r="A6" s="91"/>
      <c r="B6" s="1727" t="s">
        <v>32</v>
      </c>
      <c r="C6" s="310"/>
      <c r="D6" s="310"/>
      <c r="E6" s="310"/>
      <c r="F6" s="1714" t="s">
        <v>1097</v>
      </c>
      <c r="G6" s="1714"/>
      <c r="H6" s="1714"/>
      <c r="I6" s="1069"/>
      <c r="J6" s="1069"/>
      <c r="K6" s="1069"/>
      <c r="L6" s="1069"/>
      <c r="M6" s="1069"/>
      <c r="N6" s="1069"/>
      <c r="O6" s="1069"/>
      <c r="P6" s="1110"/>
    </row>
    <row r="7" spans="1:37" s="98" customFormat="1" ht="10.5" customHeight="1">
      <c r="A7" s="91"/>
      <c r="B7" s="1728"/>
      <c r="D7" s="156" t="s">
        <v>230</v>
      </c>
      <c r="F7" s="1996"/>
      <c r="G7" s="1996"/>
      <c r="H7" s="1996"/>
      <c r="I7" s="313"/>
      <c r="J7" s="1829" t="s">
        <v>1096</v>
      </c>
      <c r="K7" s="1829"/>
      <c r="L7" s="1829"/>
      <c r="M7" s="313"/>
      <c r="N7" s="1829" t="s">
        <v>97</v>
      </c>
      <c r="O7" s="1829"/>
      <c r="P7" s="1995" t="s">
        <v>6</v>
      </c>
      <c r="R7" s="91"/>
    </row>
    <row r="8" spans="1:37" s="98" customFormat="1" ht="10.5" customHeight="1">
      <c r="A8" s="91"/>
      <c r="B8" s="1729"/>
      <c r="C8" s="1066"/>
      <c r="D8" s="163"/>
      <c r="E8" s="1066"/>
      <c r="F8" s="313" t="s">
        <v>29</v>
      </c>
      <c r="G8" s="313" t="s">
        <v>30</v>
      </c>
      <c r="H8" s="313" t="s">
        <v>6</v>
      </c>
      <c r="I8" s="313"/>
      <c r="J8" s="313" t="s">
        <v>29</v>
      </c>
      <c r="K8" s="313" t="s">
        <v>30</v>
      </c>
      <c r="L8" s="313" t="s">
        <v>6</v>
      </c>
      <c r="M8" s="313"/>
      <c r="N8" s="313" t="s">
        <v>29</v>
      </c>
      <c r="O8" s="313" t="s">
        <v>30</v>
      </c>
      <c r="P8" s="1995"/>
    </row>
    <row r="9" spans="1:37" ht="12" customHeight="1">
      <c r="B9" s="1553">
        <v>1401</v>
      </c>
      <c r="C9" s="1064" t="s">
        <v>12</v>
      </c>
      <c r="D9" s="145"/>
      <c r="E9" s="151"/>
      <c r="F9" s="275">
        <f>SUM(F10+F15+F20)</f>
        <v>0</v>
      </c>
      <c r="G9" s="275">
        <f>SUM(G10+G15+G20)</f>
        <v>0</v>
      </c>
      <c r="H9" s="275">
        <f>SUM(F9:G9)</f>
        <v>0</v>
      </c>
      <c r="I9" s="275">
        <v>0</v>
      </c>
      <c r="J9" s="275">
        <f>SUM(J10+J15+J20)</f>
        <v>25</v>
      </c>
      <c r="K9" s="275">
        <f>SUM(K10+K15+K20)</f>
        <v>13</v>
      </c>
      <c r="L9" s="275">
        <f>SUM(J9:K9)</f>
        <v>38</v>
      </c>
      <c r="M9" s="275"/>
      <c r="N9" s="275">
        <f>SUM(F9+J9)</f>
        <v>25</v>
      </c>
      <c r="O9" s="275">
        <f>SUM(G9+K9)</f>
        <v>13</v>
      </c>
      <c r="P9" s="367">
        <f>SUM(N9:O9)</f>
        <v>38</v>
      </c>
      <c r="Q9" s="82"/>
    </row>
    <row r="10" spans="1:37" ht="11.25" customHeight="1">
      <c r="B10" s="1554"/>
      <c r="C10" s="484" t="s">
        <v>13</v>
      </c>
      <c r="D10" s="98"/>
      <c r="E10" s="98"/>
      <c r="F10" s="1042">
        <f>SUM(F11+F13)</f>
        <v>0</v>
      </c>
      <c r="G10" s="1042">
        <f>SUM(G11+G13)</f>
        <v>0</v>
      </c>
      <c r="H10" s="1042">
        <f>SUM(F10:G10)</f>
        <v>0</v>
      </c>
      <c r="I10" s="1042">
        <v>0</v>
      </c>
      <c r="J10" s="1042">
        <f>SUM(J11+J13)</f>
        <v>7</v>
      </c>
      <c r="K10" s="1042">
        <f>SUM(K11+K13)</f>
        <v>9</v>
      </c>
      <c r="L10" s="1042">
        <f>SUM(J10:K10)</f>
        <v>16</v>
      </c>
      <c r="M10" s="1042"/>
      <c r="N10" s="1042">
        <f>SUM(F10+J10)</f>
        <v>7</v>
      </c>
      <c r="O10" s="1042">
        <f>SUM(G10+K10)</f>
        <v>9</v>
      </c>
      <c r="P10" s="565">
        <f>SUM(N10:O10)</f>
        <v>16</v>
      </c>
      <c r="Q10" s="82"/>
      <c r="R10" s="82"/>
    </row>
    <row r="11" spans="1:37" ht="10.5" customHeight="1">
      <c r="B11" s="1554"/>
      <c r="C11" s="98"/>
      <c r="D11" s="98" t="s">
        <v>735</v>
      </c>
      <c r="E11" s="98"/>
      <c r="F11" s="1415">
        <f>SUM(F12)</f>
        <v>0</v>
      </c>
      <c r="G11" s="1415">
        <f>SUM(G12)</f>
        <v>0</v>
      </c>
      <c r="H11" s="279">
        <f>SUM(F11:G11)</f>
        <v>0</v>
      </c>
      <c r="I11" s="1415">
        <v>0</v>
      </c>
      <c r="J11" s="1415">
        <f>SUM(J12)</f>
        <v>7</v>
      </c>
      <c r="K11" s="1415">
        <f>SUM(K12)</f>
        <v>9</v>
      </c>
      <c r="L11" s="279">
        <f>SUM(J11:K11)</f>
        <v>16</v>
      </c>
      <c r="M11" s="279"/>
      <c r="N11" s="279">
        <f>SUM(F11+J11)</f>
        <v>7</v>
      </c>
      <c r="O11" s="279">
        <f>SUM(G11+K11)</f>
        <v>9</v>
      </c>
      <c r="P11" s="281">
        <f>SUM(N11:O11)</f>
        <v>16</v>
      </c>
      <c r="Q11" s="82"/>
      <c r="R11" s="82"/>
    </row>
    <row r="12" spans="1:37" ht="10.5" customHeight="1">
      <c r="B12" s="1554"/>
      <c r="C12" s="98"/>
      <c r="E12" s="98" t="s">
        <v>807</v>
      </c>
      <c r="F12" s="1415">
        <v>0</v>
      </c>
      <c r="G12" s="1415">
        <v>0</v>
      </c>
      <c r="H12" s="279">
        <f>SUM(F12:G12)</f>
        <v>0</v>
      </c>
      <c r="I12" s="1415">
        <v>0</v>
      </c>
      <c r="J12" s="1415">
        <v>7</v>
      </c>
      <c r="K12" s="1415">
        <v>9</v>
      </c>
      <c r="L12" s="279">
        <f>SUM(J12:K12)</f>
        <v>16</v>
      </c>
      <c r="M12" s="279"/>
      <c r="N12" s="279">
        <f>SUM(F12+J12)</f>
        <v>7</v>
      </c>
      <c r="O12" s="279">
        <f>SUM(G12+K12)</f>
        <v>9</v>
      </c>
      <c r="P12" s="281">
        <f>SUM(N12:O12)</f>
        <v>16</v>
      </c>
      <c r="Q12" s="82"/>
      <c r="R12" s="82"/>
    </row>
    <row r="13" spans="1:37" ht="10.5" customHeight="1">
      <c r="B13" s="1554"/>
      <c r="C13" s="98"/>
      <c r="D13" s="98" t="s">
        <v>740</v>
      </c>
      <c r="E13" s="98"/>
      <c r="F13" s="1415">
        <f>SUM(F14)</f>
        <v>0</v>
      </c>
      <c r="G13" s="1415">
        <f>SUM(G14)</f>
        <v>0</v>
      </c>
      <c r="H13" s="279">
        <f>SUM(F13:G13)</f>
        <v>0</v>
      </c>
      <c r="I13" s="1415">
        <v>0</v>
      </c>
      <c r="J13" s="1415">
        <f>SUM(J14)</f>
        <v>0</v>
      </c>
      <c r="K13" s="1415">
        <f>SUM(K14)</f>
        <v>0</v>
      </c>
      <c r="L13" s="279">
        <f>SUM(J13:K13)</f>
        <v>0</v>
      </c>
      <c r="M13" s="279"/>
      <c r="N13" s="279">
        <f>SUM(F13+J13)</f>
        <v>0</v>
      </c>
      <c r="O13" s="279">
        <f>SUM(G13+K13)</f>
        <v>0</v>
      </c>
      <c r="P13" s="281">
        <f>SUM(N13:O13)</f>
        <v>0</v>
      </c>
      <c r="Q13" s="82"/>
      <c r="R13" s="82"/>
    </row>
    <row r="14" spans="1:37" ht="10.5" customHeight="1">
      <c r="B14" s="1554"/>
      <c r="C14" s="98"/>
      <c r="E14" s="98" t="s">
        <v>1144</v>
      </c>
      <c r="F14" s="1415">
        <v>0</v>
      </c>
      <c r="G14" s="1415">
        <v>0</v>
      </c>
      <c r="H14" s="279">
        <f>SUM(F14:G14)</f>
        <v>0</v>
      </c>
      <c r="I14" s="1415">
        <v>0</v>
      </c>
      <c r="J14" s="1415">
        <v>0</v>
      </c>
      <c r="K14" s="1415">
        <v>0</v>
      </c>
      <c r="L14" s="279">
        <f>SUM(J14:K14)</f>
        <v>0</v>
      </c>
      <c r="M14" s="279"/>
      <c r="N14" s="279">
        <f>SUM(F14+J14)</f>
        <v>0</v>
      </c>
      <c r="O14" s="279">
        <f>SUM(G14+K14)</f>
        <v>0</v>
      </c>
      <c r="P14" s="281">
        <f>SUM(N14:O14)</f>
        <v>0</v>
      </c>
      <c r="Q14" s="82"/>
      <c r="R14" s="82"/>
    </row>
    <row r="15" spans="1:37" ht="11.25" customHeight="1">
      <c r="B15" s="1554"/>
      <c r="C15" s="144" t="s">
        <v>14</v>
      </c>
      <c r="D15" s="98"/>
      <c r="E15" s="98"/>
      <c r="F15" s="1042">
        <f>SUM(F16+F18)</f>
        <v>0</v>
      </c>
      <c r="G15" s="1042">
        <f>SUM(G16+G18)</f>
        <v>0</v>
      </c>
      <c r="H15" s="1042">
        <f>SUM(F15:G15)</f>
        <v>0</v>
      </c>
      <c r="I15" s="1042">
        <v>0</v>
      </c>
      <c r="J15" s="1042">
        <f>SUM(J16+J18)</f>
        <v>8</v>
      </c>
      <c r="K15" s="1042">
        <f>SUM(K16+K18)</f>
        <v>2</v>
      </c>
      <c r="L15" s="1042">
        <f>SUM(J15:K15)</f>
        <v>10</v>
      </c>
      <c r="M15" s="1042"/>
      <c r="N15" s="1042">
        <f>SUM(F15+J15)</f>
        <v>8</v>
      </c>
      <c r="O15" s="1042">
        <f>SUM(G15+K15)</f>
        <v>2</v>
      </c>
      <c r="P15" s="565">
        <f>SUM(N15:O15)</f>
        <v>10</v>
      </c>
      <c r="Q15" s="82"/>
      <c r="R15" s="82"/>
    </row>
    <row r="16" spans="1:37" ht="10.5" customHeight="1">
      <c r="B16" s="1554"/>
      <c r="C16" s="144"/>
      <c r="D16" s="98" t="s">
        <v>736</v>
      </c>
      <c r="E16" s="98"/>
      <c r="F16" s="1415">
        <f>SUM(F17)</f>
        <v>0</v>
      </c>
      <c r="G16" s="1415">
        <f>SUM(G17)</f>
        <v>0</v>
      </c>
      <c r="H16" s="279">
        <f>SUM(F16:G16)</f>
        <v>0</v>
      </c>
      <c r="I16" s="1415">
        <v>0</v>
      </c>
      <c r="J16" s="1415">
        <f>SUM(J17)</f>
        <v>0</v>
      </c>
      <c r="K16" s="1415">
        <f>SUM(K17)</f>
        <v>0</v>
      </c>
      <c r="L16" s="279">
        <f>SUM(J16:K16)</f>
        <v>0</v>
      </c>
      <c r="M16" s="279"/>
      <c r="N16" s="279">
        <f>SUM(F16+J16)</f>
        <v>0</v>
      </c>
      <c r="O16" s="279">
        <f>SUM(G16+K16)</f>
        <v>0</v>
      </c>
      <c r="P16" s="281">
        <f>SUM(N16:O16)</f>
        <v>0</v>
      </c>
      <c r="Q16" s="82"/>
      <c r="R16" s="82"/>
    </row>
    <row r="17" spans="2:18" ht="10.5" customHeight="1">
      <c r="B17" s="1554"/>
      <c r="C17" s="144"/>
      <c r="D17" s="98"/>
      <c r="E17" s="98" t="s">
        <v>1150</v>
      </c>
      <c r="F17" s="1415">
        <v>0</v>
      </c>
      <c r="G17" s="1415">
        <v>0</v>
      </c>
      <c r="H17" s="279">
        <f>SUM(F17:G17)</f>
        <v>0</v>
      </c>
      <c r="I17" s="1415">
        <v>0</v>
      </c>
      <c r="J17" s="1415">
        <v>0</v>
      </c>
      <c r="K17" s="1415">
        <v>0</v>
      </c>
      <c r="L17" s="279">
        <f>SUM(J17:K17)</f>
        <v>0</v>
      </c>
      <c r="M17" s="279"/>
      <c r="N17" s="279">
        <f>SUM(F17+J17)</f>
        <v>0</v>
      </c>
      <c r="O17" s="279">
        <f>SUM(G17+K17)</f>
        <v>0</v>
      </c>
      <c r="P17" s="281">
        <f>SUM(N17:O17)</f>
        <v>0</v>
      </c>
      <c r="Q17" s="82"/>
      <c r="R17" s="82"/>
    </row>
    <row r="18" spans="2:18" ht="10.5" customHeight="1">
      <c r="B18" s="1554"/>
      <c r="C18" s="98"/>
      <c r="D18" s="98" t="s">
        <v>735</v>
      </c>
      <c r="E18" s="98"/>
      <c r="F18" s="1415">
        <f>SUM(F19)</f>
        <v>0</v>
      </c>
      <c r="G18" s="1415">
        <f>SUM(G19)</f>
        <v>0</v>
      </c>
      <c r="H18" s="279">
        <f>SUM(F18:G18)</f>
        <v>0</v>
      </c>
      <c r="I18" s="1415">
        <v>0</v>
      </c>
      <c r="J18" s="1415">
        <f>SUM(J19)</f>
        <v>8</v>
      </c>
      <c r="K18" s="1415">
        <f>SUM(K19)</f>
        <v>2</v>
      </c>
      <c r="L18" s="279">
        <f>SUM(J18:K18)</f>
        <v>10</v>
      </c>
      <c r="M18" s="279"/>
      <c r="N18" s="279">
        <f>SUM(F18+J18)</f>
        <v>8</v>
      </c>
      <c r="O18" s="279">
        <f>SUM(G18+K18)</f>
        <v>2</v>
      </c>
      <c r="P18" s="281">
        <f>SUM(N18:O18)</f>
        <v>10</v>
      </c>
      <c r="Q18" s="82"/>
      <c r="R18" s="82"/>
    </row>
    <row r="19" spans="2:18" ht="10.5" customHeight="1">
      <c r="B19" s="1554"/>
      <c r="C19" s="98"/>
      <c r="D19" s="98"/>
      <c r="E19" s="98" t="s">
        <v>807</v>
      </c>
      <c r="F19" s="1415">
        <v>0</v>
      </c>
      <c r="G19" s="1415">
        <v>0</v>
      </c>
      <c r="H19" s="279">
        <f>SUM(F19:G19)</f>
        <v>0</v>
      </c>
      <c r="I19" s="1415">
        <v>0</v>
      </c>
      <c r="J19" s="1415">
        <v>8</v>
      </c>
      <c r="K19" s="1415">
        <v>2</v>
      </c>
      <c r="L19" s="279">
        <f>SUM(J19:K19)</f>
        <v>10</v>
      </c>
      <c r="M19" s="279"/>
      <c r="N19" s="279">
        <f>SUM(F19+J19)</f>
        <v>8</v>
      </c>
      <c r="O19" s="279">
        <f>SUM(G19+K19)</f>
        <v>2</v>
      </c>
      <c r="P19" s="281">
        <f>SUM(N19:O19)</f>
        <v>10</v>
      </c>
      <c r="Q19" s="82"/>
      <c r="R19" s="82"/>
    </row>
    <row r="20" spans="2:18" ht="11.25" customHeight="1">
      <c r="B20" s="1554"/>
      <c r="C20" s="144" t="s">
        <v>15</v>
      </c>
      <c r="D20" s="98"/>
      <c r="E20" s="98"/>
      <c r="F20" s="1042">
        <f>SUM(F21+F23)</f>
        <v>0</v>
      </c>
      <c r="G20" s="1042">
        <f>SUM(G21+G23)</f>
        <v>0</v>
      </c>
      <c r="H20" s="1042">
        <f>SUM(F20:G20)</f>
        <v>0</v>
      </c>
      <c r="I20" s="1042">
        <v>0</v>
      </c>
      <c r="J20" s="1042">
        <f>SUM(J21+J23)</f>
        <v>10</v>
      </c>
      <c r="K20" s="1042">
        <f>SUM(K21+K23)</f>
        <v>2</v>
      </c>
      <c r="L20" s="1042">
        <f>SUM(J20:K20)</f>
        <v>12</v>
      </c>
      <c r="M20" s="1042"/>
      <c r="N20" s="1042">
        <f>SUM(F20+J20)</f>
        <v>10</v>
      </c>
      <c r="O20" s="1042">
        <f>SUM(G20+K20)</f>
        <v>2</v>
      </c>
      <c r="P20" s="565">
        <f>SUM(N20:O20)</f>
        <v>12</v>
      </c>
      <c r="Q20" s="82"/>
      <c r="R20" s="82"/>
    </row>
    <row r="21" spans="2:18" ht="10.5" customHeight="1">
      <c r="B21" s="1554"/>
      <c r="C21" s="144"/>
      <c r="D21" s="98" t="s">
        <v>736</v>
      </c>
      <c r="E21" s="98"/>
      <c r="F21" s="279">
        <f>SUM(F22)</f>
        <v>0</v>
      </c>
      <c r="G21" s="279">
        <f>SUM(G22)</f>
        <v>0</v>
      </c>
      <c r="H21" s="279">
        <f>SUM(F21:G21)</f>
        <v>0</v>
      </c>
      <c r="I21" s="279"/>
      <c r="J21" s="279">
        <f>SUM(J22)</f>
        <v>1</v>
      </c>
      <c r="K21" s="279">
        <f>SUM(K22)</f>
        <v>0</v>
      </c>
      <c r="L21" s="279">
        <f>SUM(J21:K21)</f>
        <v>1</v>
      </c>
      <c r="M21" s="279"/>
      <c r="N21" s="279">
        <f>SUM(F21+J21)</f>
        <v>1</v>
      </c>
      <c r="O21" s="279">
        <f>SUM(G21+K21)</f>
        <v>0</v>
      </c>
      <c r="P21" s="281">
        <f>SUM(N21:O21)</f>
        <v>1</v>
      </c>
      <c r="Q21" s="82"/>
      <c r="R21" s="82"/>
    </row>
    <row r="22" spans="2:18" ht="10.5" customHeight="1">
      <c r="B22" s="1554"/>
      <c r="C22" s="144"/>
      <c r="D22" s="98"/>
      <c r="E22" s="98" t="s">
        <v>809</v>
      </c>
      <c r="F22" s="279">
        <v>0</v>
      </c>
      <c r="G22" s="279">
        <v>0</v>
      </c>
      <c r="H22" s="279">
        <f>SUM(F22:G22)</f>
        <v>0</v>
      </c>
      <c r="I22" s="279"/>
      <c r="J22" s="279">
        <v>1</v>
      </c>
      <c r="K22" s="279">
        <v>0</v>
      </c>
      <c r="L22" s="279">
        <f>SUM(J22:K22)</f>
        <v>1</v>
      </c>
      <c r="M22" s="279"/>
      <c r="N22" s="279">
        <f>SUM(F22+J22)</f>
        <v>1</v>
      </c>
      <c r="O22" s="279">
        <f>SUM(G22+K22)</f>
        <v>0</v>
      </c>
      <c r="P22" s="281">
        <f>SUM(N22:O22)</f>
        <v>1</v>
      </c>
      <c r="Q22" s="82"/>
      <c r="R22" s="82"/>
    </row>
    <row r="23" spans="2:18" ht="10.5" customHeight="1">
      <c r="B23" s="1554"/>
      <c r="C23" s="98"/>
      <c r="D23" s="98" t="s">
        <v>735</v>
      </c>
      <c r="E23" s="98"/>
      <c r="F23" s="279">
        <f>SUM(F24)</f>
        <v>0</v>
      </c>
      <c r="G23" s="279">
        <f>SUM(G24)</f>
        <v>0</v>
      </c>
      <c r="H23" s="279">
        <f>SUM(F23:G23)</f>
        <v>0</v>
      </c>
      <c r="I23" s="279">
        <v>0</v>
      </c>
      <c r="J23" s="279">
        <f>SUM(J24)</f>
        <v>9</v>
      </c>
      <c r="K23" s="279">
        <f>SUM(K24)</f>
        <v>2</v>
      </c>
      <c r="L23" s="279">
        <f>SUM(J23:K23)</f>
        <v>11</v>
      </c>
      <c r="M23" s="279"/>
      <c r="N23" s="279">
        <f>SUM(F23+J23)</f>
        <v>9</v>
      </c>
      <c r="O23" s="279">
        <f>SUM(G23+K23)</f>
        <v>2</v>
      </c>
      <c r="P23" s="281">
        <f>SUM(N23:O23)</f>
        <v>11</v>
      </c>
      <c r="Q23" s="82"/>
      <c r="R23" s="82"/>
    </row>
    <row r="24" spans="2:18" ht="10.5" customHeight="1">
      <c r="B24" s="1567"/>
      <c r="C24" s="98"/>
      <c r="D24" s="98"/>
      <c r="E24" s="98" t="s">
        <v>807</v>
      </c>
      <c r="F24" s="1415">
        <v>0</v>
      </c>
      <c r="G24" s="1415">
        <v>0</v>
      </c>
      <c r="H24" s="279">
        <f>SUM(F24:G24)</f>
        <v>0</v>
      </c>
      <c r="I24" s="1415">
        <v>0</v>
      </c>
      <c r="J24" s="1415">
        <v>9</v>
      </c>
      <c r="K24" s="1415">
        <v>2</v>
      </c>
      <c r="L24" s="279">
        <f>SUM(J24:K24)</f>
        <v>11</v>
      </c>
      <c r="M24" s="279"/>
      <c r="N24" s="279">
        <f>SUM(F24+J24)</f>
        <v>9</v>
      </c>
      <c r="O24" s="279">
        <f>SUM(G24+K24)</f>
        <v>2</v>
      </c>
      <c r="P24" s="281">
        <f>SUM(N24:O24)</f>
        <v>11</v>
      </c>
      <c r="Q24" s="82"/>
      <c r="R24" s="82"/>
    </row>
    <row r="25" spans="2:18" ht="12" customHeight="1">
      <c r="B25" s="1553">
        <v>1402</v>
      </c>
      <c r="C25" s="139" t="s">
        <v>16</v>
      </c>
      <c r="D25" s="145"/>
      <c r="E25" s="145"/>
      <c r="F25" s="275">
        <f>SUM(F26+F40+F48+F55+F58)</f>
        <v>25</v>
      </c>
      <c r="G25" s="275">
        <f>SUM(G26+G40+G48+G55+G58)</f>
        <v>38</v>
      </c>
      <c r="H25" s="275">
        <f>SUM(F25:G25)</f>
        <v>63</v>
      </c>
      <c r="I25" s="275">
        <v>0</v>
      </c>
      <c r="J25" s="275">
        <f>SUM(J26+J40+J48+J55+J58)</f>
        <v>35</v>
      </c>
      <c r="K25" s="275">
        <f>SUM(K26+K40+K48+K55+K58)</f>
        <v>59</v>
      </c>
      <c r="L25" s="275">
        <f>SUM(J25:K25)</f>
        <v>94</v>
      </c>
      <c r="M25" s="275"/>
      <c r="N25" s="275">
        <f>SUM(F25+J25)</f>
        <v>60</v>
      </c>
      <c r="O25" s="275">
        <f>SUM(G25+K25)</f>
        <v>97</v>
      </c>
      <c r="P25" s="367">
        <f>SUM(N25:O25)</f>
        <v>157</v>
      </c>
      <c r="Q25" s="82"/>
      <c r="R25" s="82"/>
    </row>
    <row r="26" spans="2:18" ht="11.25" customHeight="1">
      <c r="B26" s="1554"/>
      <c r="C26" s="144" t="s">
        <v>96</v>
      </c>
      <c r="D26" s="98"/>
      <c r="E26" s="98"/>
      <c r="F26" s="1042">
        <f>SUM(F27+F29)</f>
        <v>0</v>
      </c>
      <c r="G26" s="1042">
        <f>SUM(G27+G29)</f>
        <v>0</v>
      </c>
      <c r="H26" s="1042">
        <f>SUM(F26:G26)</f>
        <v>0</v>
      </c>
      <c r="I26" s="1042"/>
      <c r="J26" s="1042">
        <f>SUM(J27+J29)</f>
        <v>22</v>
      </c>
      <c r="K26" s="1042">
        <f>SUM(K27+K29)</f>
        <v>37</v>
      </c>
      <c r="L26" s="1042">
        <f>SUM(J26:K26)</f>
        <v>59</v>
      </c>
      <c r="M26" s="1042"/>
      <c r="N26" s="1042">
        <f>SUM(F26+J26)</f>
        <v>22</v>
      </c>
      <c r="O26" s="1042">
        <f>SUM(G26+K26)</f>
        <v>37</v>
      </c>
      <c r="P26" s="565">
        <f>SUM(N26:O26)</f>
        <v>59</v>
      </c>
      <c r="Q26" s="82"/>
      <c r="R26" s="82"/>
    </row>
    <row r="27" spans="2:18" ht="10.5" customHeight="1">
      <c r="B27" s="1554"/>
      <c r="C27" s="377"/>
      <c r="D27" s="98" t="s">
        <v>88</v>
      </c>
      <c r="E27" s="98"/>
      <c r="F27" s="1415">
        <f>SUM(F28)</f>
        <v>0</v>
      </c>
      <c r="G27" s="1415">
        <f>SUM(G28)</f>
        <v>0</v>
      </c>
      <c r="H27" s="1415">
        <f>SUM(F27:G27)</f>
        <v>0</v>
      </c>
      <c r="I27" s="1415"/>
      <c r="J27" s="1415">
        <f>SUM(J28)</f>
        <v>0</v>
      </c>
      <c r="K27" s="1415">
        <f>SUM(K28)</f>
        <v>0</v>
      </c>
      <c r="L27" s="1415">
        <f>SUM(J27:K27)</f>
        <v>0</v>
      </c>
      <c r="M27" s="1415"/>
      <c r="N27" s="279">
        <f>SUM(F27+J27)</f>
        <v>0</v>
      </c>
      <c r="O27" s="279">
        <f>SUM(G27+K27)</f>
        <v>0</v>
      </c>
      <c r="P27" s="281">
        <f>SUM(N27:O27)</f>
        <v>0</v>
      </c>
      <c r="Q27" s="82"/>
      <c r="R27" s="82"/>
    </row>
    <row r="28" spans="2:18" ht="10.5" customHeight="1">
      <c r="B28" s="1554"/>
      <c r="C28" s="144"/>
      <c r="D28" s="98"/>
      <c r="E28" s="98" t="s">
        <v>805</v>
      </c>
      <c r="F28" s="1415"/>
      <c r="G28" s="1415"/>
      <c r="H28" s="1415">
        <f>SUM(F28:G28)</f>
        <v>0</v>
      </c>
      <c r="I28" s="1415">
        <v>0</v>
      </c>
      <c r="J28" s="1415"/>
      <c r="K28" s="1415"/>
      <c r="L28" s="1415">
        <f>SUM(J28:K28)</f>
        <v>0</v>
      </c>
      <c r="M28" s="1415"/>
      <c r="N28" s="279">
        <f>SUM(F28+J28)</f>
        <v>0</v>
      </c>
      <c r="O28" s="279">
        <f>SUM(G28+K28)</f>
        <v>0</v>
      </c>
      <c r="P28" s="281">
        <f>SUM(N28:O28)</f>
        <v>0</v>
      </c>
      <c r="Q28" s="82"/>
      <c r="R28" s="82"/>
    </row>
    <row r="29" spans="2:18" ht="10.5" customHeight="1">
      <c r="B29" s="1554"/>
      <c r="C29" s="98"/>
      <c r="D29" s="98" t="s">
        <v>735</v>
      </c>
      <c r="E29" s="98"/>
      <c r="F29" s="1415">
        <f>SUM(F30+F32+F33+F34+F35+F36+F37+F38+F39)</f>
        <v>0</v>
      </c>
      <c r="G29" s="1415">
        <f>SUM(G30+G32+G33+G34+G35+G36+G37+G38+G39)</f>
        <v>0</v>
      </c>
      <c r="H29" s="1415">
        <f>SUM(F29:G29)</f>
        <v>0</v>
      </c>
      <c r="I29" s="1415"/>
      <c r="J29" s="1415">
        <f>SUM(J30+J32+J33+J34+J35+J36+J37+J38+J39)</f>
        <v>22</v>
      </c>
      <c r="K29" s="1415">
        <f>SUM(K30+K32+K33+K34+K35+K36+K37+K38+K39)</f>
        <v>37</v>
      </c>
      <c r="L29" s="1415">
        <f>SUM(J29:K29)</f>
        <v>59</v>
      </c>
      <c r="M29" s="1415"/>
      <c r="N29" s="279">
        <f>SUM(F29+J29)</f>
        <v>22</v>
      </c>
      <c r="O29" s="279">
        <f>SUM(G29+K29)</f>
        <v>37</v>
      </c>
      <c r="P29" s="281">
        <f>SUM(N29:O29)</f>
        <v>59</v>
      </c>
      <c r="Q29" s="82"/>
      <c r="R29" s="82"/>
    </row>
    <row r="30" spans="2:18" ht="10.5" customHeight="1">
      <c r="B30" s="1554"/>
      <c r="C30" s="98"/>
      <c r="D30" s="98"/>
      <c r="E30" s="98" t="s">
        <v>805</v>
      </c>
      <c r="F30" s="1415">
        <v>0</v>
      </c>
      <c r="G30" s="1415">
        <v>0</v>
      </c>
      <c r="H30" s="1415">
        <f>SUM(F30:G30)</f>
        <v>0</v>
      </c>
      <c r="I30" s="1415">
        <v>0</v>
      </c>
      <c r="J30" s="1415">
        <v>0</v>
      </c>
      <c r="K30" s="1415">
        <v>0</v>
      </c>
      <c r="L30" s="1415">
        <f>SUM(I30:K30)</f>
        <v>0</v>
      </c>
      <c r="M30" s="1415"/>
      <c r="N30" s="279">
        <f>SUM(F30+J30)</f>
        <v>0</v>
      </c>
      <c r="O30" s="279">
        <f>SUM(G30+K30)</f>
        <v>0</v>
      </c>
      <c r="P30" s="281">
        <f>SUM(N30:O30)</f>
        <v>0</v>
      </c>
      <c r="Q30" s="82"/>
      <c r="R30" s="82"/>
    </row>
    <row r="31" spans="2:18" ht="10.5" customHeight="1">
      <c r="B31" s="1554"/>
      <c r="C31" s="98"/>
      <c r="D31" s="98"/>
      <c r="E31" s="98" t="s">
        <v>795</v>
      </c>
      <c r="F31" s="1415"/>
      <c r="G31" s="1415"/>
      <c r="H31" s="1415"/>
      <c r="I31" s="1415"/>
      <c r="J31" s="1415"/>
      <c r="K31" s="1415"/>
      <c r="L31" s="1415"/>
      <c r="M31" s="1415"/>
      <c r="N31" s="1415"/>
      <c r="O31" s="1415"/>
      <c r="P31" s="1076"/>
      <c r="Q31" s="82"/>
      <c r="R31" s="82"/>
    </row>
    <row r="32" spans="2:18" ht="10.5" customHeight="1">
      <c r="B32" s="1554"/>
      <c r="C32" s="98"/>
      <c r="D32" s="98"/>
      <c r="E32" s="98" t="s">
        <v>804</v>
      </c>
      <c r="F32" s="1415">
        <v>0</v>
      </c>
      <c r="G32" s="1415">
        <v>0</v>
      </c>
      <c r="H32" s="1415">
        <f>SUM(F32:G32)</f>
        <v>0</v>
      </c>
      <c r="I32" s="1415">
        <v>0</v>
      </c>
      <c r="J32" s="1415">
        <v>10</v>
      </c>
      <c r="K32" s="1415">
        <v>11</v>
      </c>
      <c r="L32" s="1415">
        <f>SUM(I32:K32)</f>
        <v>21</v>
      </c>
      <c r="M32" s="1415"/>
      <c r="N32" s="1415">
        <f>SUM(F32+J32)</f>
        <v>10</v>
      </c>
      <c r="O32" s="1415">
        <f>SUM(G32+K32)</f>
        <v>11</v>
      </c>
      <c r="P32" s="1076">
        <f>SUM(N32:O32)</f>
        <v>21</v>
      </c>
      <c r="Q32" s="82"/>
      <c r="R32" s="82"/>
    </row>
    <row r="33" spans="2:18" ht="10.5" customHeight="1">
      <c r="B33" s="1554"/>
      <c r="C33" s="98"/>
      <c r="D33" s="98"/>
      <c r="E33" s="98" t="s">
        <v>803</v>
      </c>
      <c r="F33" s="1415">
        <v>0</v>
      </c>
      <c r="G33" s="1415">
        <v>0</v>
      </c>
      <c r="H33" s="1415">
        <f>SUM(F33:G33)</f>
        <v>0</v>
      </c>
      <c r="I33" s="1415">
        <v>0</v>
      </c>
      <c r="J33" s="1415">
        <v>4</v>
      </c>
      <c r="K33" s="1415">
        <v>15</v>
      </c>
      <c r="L33" s="1415">
        <f>SUM(I33:K33)</f>
        <v>19</v>
      </c>
      <c r="M33" s="1415"/>
      <c r="N33" s="1415">
        <f>SUM(F33+J33)</f>
        <v>4</v>
      </c>
      <c r="O33" s="1415">
        <f>SUM(G33+K33)</f>
        <v>15</v>
      </c>
      <c r="P33" s="1076">
        <f>SUM(N33:O33)</f>
        <v>19</v>
      </c>
      <c r="Q33" s="82"/>
      <c r="R33" s="82"/>
    </row>
    <row r="34" spans="2:18" ht="10.5" customHeight="1">
      <c r="B34" s="1554"/>
      <c r="C34" s="98"/>
      <c r="D34" s="98"/>
      <c r="E34" s="98" t="s">
        <v>1143</v>
      </c>
      <c r="F34" s="1415">
        <v>0</v>
      </c>
      <c r="G34" s="1415">
        <v>0</v>
      </c>
      <c r="H34" s="1415">
        <f>SUM(F34:G34)</f>
        <v>0</v>
      </c>
      <c r="I34" s="1415">
        <v>0</v>
      </c>
      <c r="J34" s="1415">
        <v>4</v>
      </c>
      <c r="K34" s="1415">
        <v>6</v>
      </c>
      <c r="L34" s="1415">
        <f>SUM(I34:K34)</f>
        <v>10</v>
      </c>
      <c r="M34" s="1415"/>
      <c r="N34" s="1415">
        <f>SUM(F34+J34)</f>
        <v>4</v>
      </c>
      <c r="O34" s="1415">
        <f>SUM(G34+K34)</f>
        <v>6</v>
      </c>
      <c r="P34" s="1076">
        <f>SUM(N34:O34)</f>
        <v>10</v>
      </c>
      <c r="Q34" s="82"/>
      <c r="R34" s="82"/>
    </row>
    <row r="35" spans="2:18" ht="10.5" customHeight="1">
      <c r="B35" s="1554"/>
      <c r="C35" s="98"/>
      <c r="D35" s="98"/>
      <c r="E35" s="98" t="s">
        <v>802</v>
      </c>
      <c r="F35" s="1415">
        <v>0</v>
      </c>
      <c r="G35" s="1415">
        <v>0</v>
      </c>
      <c r="H35" s="1415">
        <f>SUM(F35:G35)</f>
        <v>0</v>
      </c>
      <c r="I35" s="1415">
        <v>0</v>
      </c>
      <c r="J35" s="1415">
        <v>0</v>
      </c>
      <c r="K35" s="1415">
        <v>0</v>
      </c>
      <c r="L35" s="1415">
        <f>SUM(I35:K35)</f>
        <v>0</v>
      </c>
      <c r="M35" s="1415"/>
      <c r="N35" s="1415">
        <f>SUM(F35+J35)</f>
        <v>0</v>
      </c>
      <c r="O35" s="1415">
        <f>SUM(G35+K35)</f>
        <v>0</v>
      </c>
      <c r="P35" s="1076">
        <f>SUM(N35:O35)</f>
        <v>0</v>
      </c>
      <c r="Q35" s="82"/>
      <c r="R35" s="82"/>
    </row>
    <row r="36" spans="2:18" ht="10.5" customHeight="1">
      <c r="B36" s="1554"/>
      <c r="C36" s="98"/>
      <c r="D36" s="98"/>
      <c r="E36" s="98" t="s">
        <v>1117</v>
      </c>
      <c r="F36" s="1415">
        <v>0</v>
      </c>
      <c r="G36" s="1415">
        <v>0</v>
      </c>
      <c r="H36" s="1415">
        <f>SUM(F36:G36)</f>
        <v>0</v>
      </c>
      <c r="I36" s="1415">
        <v>0</v>
      </c>
      <c r="J36" s="1415">
        <v>4</v>
      </c>
      <c r="K36" s="1415">
        <v>5</v>
      </c>
      <c r="L36" s="1415">
        <f>SUM(I36:K36)</f>
        <v>9</v>
      </c>
      <c r="M36" s="1415"/>
      <c r="N36" s="1415">
        <f>SUM(F36+J36)</f>
        <v>4</v>
      </c>
      <c r="O36" s="1415">
        <f>SUM(G36+K36)</f>
        <v>5</v>
      </c>
      <c r="P36" s="1076">
        <f>SUM(N36:O36)</f>
        <v>9</v>
      </c>
      <c r="Q36" s="82"/>
      <c r="R36" s="82"/>
    </row>
    <row r="37" spans="2:18" ht="10.5" customHeight="1">
      <c r="B37" s="1554"/>
      <c r="C37" s="98"/>
      <c r="D37" s="98"/>
      <c r="E37" s="98" t="s">
        <v>792</v>
      </c>
      <c r="F37" s="1415">
        <v>0</v>
      </c>
      <c r="G37" s="1415">
        <v>0</v>
      </c>
      <c r="H37" s="1415">
        <f>SUM(F37:G37)</f>
        <v>0</v>
      </c>
      <c r="I37" s="1415">
        <v>0</v>
      </c>
      <c r="J37" s="1415">
        <v>0</v>
      </c>
      <c r="K37" s="1415">
        <v>0</v>
      </c>
      <c r="L37" s="1415">
        <f>SUM(I37:K37)</f>
        <v>0</v>
      </c>
      <c r="M37" s="1415"/>
      <c r="N37" s="1415">
        <f>SUM(F37+J37)</f>
        <v>0</v>
      </c>
      <c r="O37" s="1415">
        <f>SUM(G37+K37)</f>
        <v>0</v>
      </c>
      <c r="P37" s="1076">
        <f>SUM(N37:O37)</f>
        <v>0</v>
      </c>
      <c r="Q37" s="82"/>
      <c r="R37" s="82"/>
    </row>
    <row r="38" spans="2:18" ht="10.5" customHeight="1">
      <c r="B38" s="1554"/>
      <c r="C38" s="98"/>
      <c r="D38" s="98"/>
      <c r="E38" s="98" t="s">
        <v>800</v>
      </c>
      <c r="F38" s="1415">
        <v>0</v>
      </c>
      <c r="G38" s="1415">
        <v>0</v>
      </c>
      <c r="H38" s="1415">
        <f>SUM(F38:G38)</f>
        <v>0</v>
      </c>
      <c r="I38" s="1415">
        <v>0</v>
      </c>
      <c r="J38" s="1415">
        <v>0</v>
      </c>
      <c r="K38" s="1415">
        <v>0</v>
      </c>
      <c r="L38" s="1415">
        <f>SUM(I38:K38)</f>
        <v>0</v>
      </c>
      <c r="M38" s="1415"/>
      <c r="N38" s="1415">
        <f>SUM(F38+J38)</f>
        <v>0</v>
      </c>
      <c r="O38" s="1415">
        <f>SUM(G38+K38)</f>
        <v>0</v>
      </c>
      <c r="P38" s="1076">
        <f>SUM(N38:O38)</f>
        <v>0</v>
      </c>
      <c r="Q38" s="82"/>
      <c r="R38" s="82"/>
    </row>
    <row r="39" spans="2:18" ht="10.5" customHeight="1">
      <c r="B39" s="1554"/>
      <c r="C39" s="98"/>
      <c r="D39" s="98"/>
      <c r="E39" s="98" t="s">
        <v>799</v>
      </c>
      <c r="F39" s="1415">
        <v>0</v>
      </c>
      <c r="G39" s="1415">
        <v>0</v>
      </c>
      <c r="H39" s="1415">
        <f>SUM(F39:G39)</f>
        <v>0</v>
      </c>
      <c r="I39" s="1415">
        <v>0</v>
      </c>
      <c r="J39" s="1415">
        <v>0</v>
      </c>
      <c r="K39" s="1415">
        <v>0</v>
      </c>
      <c r="L39" s="1415">
        <f>SUM(I39:K39)</f>
        <v>0</v>
      </c>
      <c r="M39" s="1415"/>
      <c r="N39" s="279">
        <f>SUM(F39+J39)</f>
        <v>0</v>
      </c>
      <c r="O39" s="279">
        <f>SUM(G39+K39)</f>
        <v>0</v>
      </c>
      <c r="P39" s="281">
        <f>SUM(N39:O39)</f>
        <v>0</v>
      </c>
      <c r="Q39" s="82"/>
      <c r="R39" s="82"/>
    </row>
    <row r="40" spans="2:18" ht="11.25" customHeight="1">
      <c r="B40" s="1554"/>
      <c r="C40" s="144" t="s">
        <v>116</v>
      </c>
      <c r="D40" s="98"/>
      <c r="E40" s="98"/>
      <c r="F40" s="1042">
        <f>SUM(F41+F43)</f>
        <v>14</v>
      </c>
      <c r="G40" s="1042">
        <f>SUM(G41+G43)</f>
        <v>18</v>
      </c>
      <c r="H40" s="1042">
        <f>SUM(F40:G40)</f>
        <v>32</v>
      </c>
      <c r="I40" s="1042"/>
      <c r="J40" s="1042">
        <f>SUM(J41+J43)</f>
        <v>4</v>
      </c>
      <c r="K40" s="1042">
        <f>SUM(K41+K43)</f>
        <v>9</v>
      </c>
      <c r="L40" s="1042">
        <f>SUM(J40:K40)</f>
        <v>13</v>
      </c>
      <c r="M40" s="1042"/>
      <c r="N40" s="1042">
        <f>SUM(F40+J40)</f>
        <v>18</v>
      </c>
      <c r="O40" s="1042">
        <f>SUM(G40+K40)</f>
        <v>27</v>
      </c>
      <c r="P40" s="565">
        <f>SUM(N40:O40)</f>
        <v>45</v>
      </c>
      <c r="Q40" s="82"/>
      <c r="R40" s="82"/>
    </row>
    <row r="41" spans="2:18" ht="10.5" customHeight="1">
      <c r="B41" s="1554"/>
      <c r="C41" s="144"/>
      <c r="D41" s="98" t="s">
        <v>736</v>
      </c>
      <c r="E41" s="98"/>
      <c r="F41" s="279">
        <f>SUM(F42)</f>
        <v>9</v>
      </c>
      <c r="G41" s="279">
        <f>SUM(G42)</f>
        <v>7</v>
      </c>
      <c r="H41" s="279">
        <f>SUM(F41:G41)</f>
        <v>16</v>
      </c>
      <c r="I41" s="279"/>
      <c r="J41" s="279">
        <f>SUM(J42)</f>
        <v>0</v>
      </c>
      <c r="K41" s="279">
        <f>SUM(K42)</f>
        <v>0</v>
      </c>
      <c r="L41" s="279">
        <f>SUM(J41:K41)</f>
        <v>0</v>
      </c>
      <c r="M41" s="279"/>
      <c r="N41" s="279">
        <f>SUM(F41+J41)</f>
        <v>9</v>
      </c>
      <c r="O41" s="279">
        <f>SUM(G41+K41)</f>
        <v>7</v>
      </c>
      <c r="P41" s="281">
        <f>SUM(N41:O41)</f>
        <v>16</v>
      </c>
      <c r="Q41" s="82"/>
      <c r="R41" s="82"/>
    </row>
    <row r="42" spans="2:18" ht="10.5" customHeight="1">
      <c r="B42" s="1554"/>
      <c r="C42" s="144"/>
      <c r="D42" s="98"/>
      <c r="E42" s="98" t="s">
        <v>805</v>
      </c>
      <c r="F42" s="279">
        <v>9</v>
      </c>
      <c r="G42" s="279">
        <v>7</v>
      </c>
      <c r="H42" s="279">
        <f>SUM(F42:G42)</f>
        <v>16</v>
      </c>
      <c r="I42" s="279"/>
      <c r="J42" s="279">
        <v>0</v>
      </c>
      <c r="K42" s="279">
        <v>0</v>
      </c>
      <c r="L42" s="279">
        <f>SUM(J42:K42)</f>
        <v>0</v>
      </c>
      <c r="M42" s="279"/>
      <c r="N42" s="279">
        <f>SUM(F42+J42)</f>
        <v>9</v>
      </c>
      <c r="O42" s="279">
        <f>SUM(G42+K42)</f>
        <v>7</v>
      </c>
      <c r="P42" s="281">
        <f>SUM(N42:O42)</f>
        <v>16</v>
      </c>
      <c r="Q42" s="82"/>
      <c r="R42" s="82"/>
    </row>
    <row r="43" spans="2:18" ht="10.5" customHeight="1">
      <c r="B43" s="1554"/>
      <c r="C43" s="98"/>
      <c r="D43" s="98" t="s">
        <v>735</v>
      </c>
      <c r="F43" s="1415">
        <f>SUM(F44+F46+F47)</f>
        <v>5</v>
      </c>
      <c r="G43" s="1415">
        <f>SUM(G44+G46+G47)</f>
        <v>11</v>
      </c>
      <c r="H43" s="1415">
        <f>SUM(F43:G43)</f>
        <v>16</v>
      </c>
      <c r="I43" s="1415"/>
      <c r="J43" s="1415">
        <f>SUM(J44+J46+J47)</f>
        <v>4</v>
      </c>
      <c r="K43" s="1415">
        <f>SUM(K44+K46+K47)</f>
        <v>9</v>
      </c>
      <c r="L43" s="1415">
        <f>SUM(J43:K43)</f>
        <v>13</v>
      </c>
      <c r="M43" s="1415"/>
      <c r="N43" s="279">
        <f>SUM(F43+J43)</f>
        <v>9</v>
      </c>
      <c r="O43" s="279">
        <f>SUM(G43+K43)</f>
        <v>20</v>
      </c>
      <c r="P43" s="281">
        <f>SUM(N43:O43)</f>
        <v>29</v>
      </c>
      <c r="Q43" s="82"/>
      <c r="R43" s="82"/>
    </row>
    <row r="44" spans="2:18" ht="10.5" customHeight="1">
      <c r="B44" s="1554"/>
      <c r="C44" s="98"/>
      <c r="E44" s="13" t="s">
        <v>798</v>
      </c>
      <c r="F44" s="1415">
        <v>0</v>
      </c>
      <c r="G44" s="1415">
        <v>0</v>
      </c>
      <c r="H44" s="1415">
        <f>SUM(F44:G44)</f>
        <v>0</v>
      </c>
      <c r="I44" s="1415">
        <v>0</v>
      </c>
      <c r="J44" s="1415">
        <v>0</v>
      </c>
      <c r="K44" s="1415">
        <v>0</v>
      </c>
      <c r="L44" s="1415">
        <f>SUM(J44:K44)</f>
        <v>0</v>
      </c>
      <c r="M44" s="1415"/>
      <c r="N44" s="279">
        <f>SUM(F44+J44)</f>
        <v>0</v>
      </c>
      <c r="O44" s="279">
        <f>SUM(G44+K44)</f>
        <v>0</v>
      </c>
      <c r="P44" s="281">
        <f>SUM(N44:O44)</f>
        <v>0</v>
      </c>
      <c r="Q44" s="82"/>
      <c r="R44" s="82"/>
    </row>
    <row r="45" spans="2:18" ht="10.5" customHeight="1">
      <c r="B45" s="1554"/>
      <c r="C45" s="98"/>
      <c r="D45" s="98"/>
      <c r="E45" s="98" t="s">
        <v>1149</v>
      </c>
      <c r="F45" s="1415"/>
      <c r="G45" s="1415"/>
      <c r="H45" s="1415"/>
      <c r="I45" s="1415"/>
      <c r="J45" s="1415"/>
      <c r="K45" s="1415"/>
      <c r="L45" s="1415"/>
      <c r="M45" s="1415"/>
      <c r="N45" s="279"/>
      <c r="O45" s="279"/>
      <c r="P45" s="281"/>
      <c r="Q45" s="82"/>
      <c r="R45" s="82"/>
    </row>
    <row r="46" spans="2:18" ht="10.5" customHeight="1">
      <c r="B46" s="1554"/>
      <c r="C46" s="98"/>
      <c r="D46" s="98"/>
      <c r="E46" s="98" t="s">
        <v>797</v>
      </c>
      <c r="F46" s="1415">
        <v>5</v>
      </c>
      <c r="G46" s="1415">
        <v>11</v>
      </c>
      <c r="H46" s="1415">
        <f>SUM(F46:G46)</f>
        <v>16</v>
      </c>
      <c r="I46" s="1415">
        <v>0</v>
      </c>
      <c r="J46" s="1415">
        <v>4</v>
      </c>
      <c r="K46" s="1415">
        <v>9</v>
      </c>
      <c r="L46" s="1415">
        <f>SUM(J46:K46)</f>
        <v>13</v>
      </c>
      <c r="M46" s="1415"/>
      <c r="N46" s="279">
        <f>SUM(F46+J46)</f>
        <v>9</v>
      </c>
      <c r="O46" s="279">
        <f>SUM(G46+K46)</f>
        <v>20</v>
      </c>
      <c r="P46" s="281">
        <f>SUM(N46:O46)</f>
        <v>29</v>
      </c>
      <c r="Q46" s="82"/>
      <c r="R46" s="82"/>
    </row>
    <row r="47" spans="2:18" ht="10.5" customHeight="1">
      <c r="B47" s="1554"/>
      <c r="C47" s="98"/>
      <c r="D47" s="98"/>
      <c r="E47" s="98" t="s">
        <v>796</v>
      </c>
      <c r="F47" s="1415">
        <v>0</v>
      </c>
      <c r="G47" s="1415">
        <v>0</v>
      </c>
      <c r="H47" s="1415">
        <f>SUM(F47:G47)</f>
        <v>0</v>
      </c>
      <c r="I47" s="1415">
        <v>0</v>
      </c>
      <c r="J47" s="1415">
        <v>0</v>
      </c>
      <c r="K47" s="1415">
        <v>0</v>
      </c>
      <c r="L47" s="1415">
        <f>SUM(J47:K47)</f>
        <v>0</v>
      </c>
      <c r="M47" s="1415"/>
      <c r="N47" s="279">
        <f>SUM(F47+J47)</f>
        <v>0</v>
      </c>
      <c r="O47" s="279">
        <f>SUM(G47+K47)</f>
        <v>0</v>
      </c>
      <c r="P47" s="281">
        <f>SUM(N47:O47)</f>
        <v>0</v>
      </c>
      <c r="Q47" s="82"/>
      <c r="R47" s="82"/>
    </row>
    <row r="48" spans="2:18" ht="11.25" customHeight="1">
      <c r="B48" s="1554"/>
      <c r="C48" s="144" t="s">
        <v>70</v>
      </c>
      <c r="D48" s="98"/>
      <c r="E48" s="98"/>
      <c r="F48" s="1042">
        <f>SUM(F49)</f>
        <v>7</v>
      </c>
      <c r="G48" s="1042">
        <f>SUM(G49)</f>
        <v>13</v>
      </c>
      <c r="H48" s="1042">
        <f>SUM(F48:G48)</f>
        <v>20</v>
      </c>
      <c r="I48" s="1042"/>
      <c r="J48" s="1042">
        <f>SUM(J49)</f>
        <v>4</v>
      </c>
      <c r="K48" s="1042">
        <f>SUM(K49)</f>
        <v>5</v>
      </c>
      <c r="L48" s="1042">
        <f>SUM(J48:K48)</f>
        <v>9</v>
      </c>
      <c r="M48" s="1042"/>
      <c r="N48" s="1042">
        <f>SUM(F48+J48)</f>
        <v>11</v>
      </c>
      <c r="O48" s="1042">
        <f>SUM(G48+K48)</f>
        <v>18</v>
      </c>
      <c r="P48" s="565">
        <f>SUM(N48:O48)</f>
        <v>29</v>
      </c>
      <c r="Q48" s="82"/>
      <c r="R48" s="82"/>
    </row>
    <row r="49" spans="2:18" ht="10.5" customHeight="1">
      <c r="B49" s="1554"/>
      <c r="C49" s="98"/>
      <c r="D49" s="98" t="s">
        <v>735</v>
      </c>
      <c r="E49" s="98"/>
      <c r="F49" s="1415">
        <f>SUM(F51+F52+F53+F54)</f>
        <v>7</v>
      </c>
      <c r="G49" s="1415">
        <f>SUM(G51+G52+G53+G54)</f>
        <v>13</v>
      </c>
      <c r="H49" s="1415">
        <f>SUM(F49:G49)</f>
        <v>20</v>
      </c>
      <c r="I49" s="1415"/>
      <c r="J49" s="1415">
        <f>SUM(J51+J52+J53+J54)</f>
        <v>4</v>
      </c>
      <c r="K49" s="1415">
        <f>SUM(K51+K52+K53+K54)</f>
        <v>5</v>
      </c>
      <c r="L49" s="1415">
        <f>SUM(J49:K49)</f>
        <v>9</v>
      </c>
      <c r="M49" s="1415"/>
      <c r="N49" s="279">
        <f>SUM(F49+J49)</f>
        <v>11</v>
      </c>
      <c r="O49" s="279">
        <f>SUM(G49+K49)</f>
        <v>18</v>
      </c>
      <c r="P49" s="281">
        <f>SUM(N49:O49)</f>
        <v>29</v>
      </c>
      <c r="Q49" s="82"/>
      <c r="R49" s="82"/>
    </row>
    <row r="50" spans="2:18" ht="10.5" customHeight="1">
      <c r="B50" s="1554"/>
      <c r="C50" s="98"/>
      <c r="D50" s="98"/>
      <c r="E50" s="98" t="s">
        <v>795</v>
      </c>
      <c r="F50" s="1415"/>
      <c r="G50" s="1415"/>
      <c r="H50" s="1415"/>
      <c r="I50" s="1415"/>
      <c r="J50" s="1415"/>
      <c r="K50" s="1415"/>
      <c r="L50" s="1415"/>
      <c r="M50" s="1415"/>
      <c r="N50" s="279"/>
      <c r="O50" s="279"/>
      <c r="P50" s="281"/>
      <c r="Q50" s="82"/>
      <c r="R50" s="82"/>
    </row>
    <row r="51" spans="2:18" ht="10.5" customHeight="1">
      <c r="B51" s="1554"/>
      <c r="C51" s="98"/>
      <c r="D51" s="98"/>
      <c r="E51" s="98" t="s">
        <v>794</v>
      </c>
      <c r="F51" s="1415">
        <v>7</v>
      </c>
      <c r="G51" s="1415">
        <v>13</v>
      </c>
      <c r="H51" s="1415">
        <f>SUM(F51:G51)</f>
        <v>20</v>
      </c>
      <c r="I51" s="1415">
        <v>0</v>
      </c>
      <c r="J51" s="1415">
        <v>4</v>
      </c>
      <c r="K51" s="1415">
        <v>5</v>
      </c>
      <c r="L51" s="1415">
        <f>SUM(J51:K51)</f>
        <v>9</v>
      </c>
      <c r="M51" s="1415"/>
      <c r="N51" s="279">
        <f>SUM(F51+J51)</f>
        <v>11</v>
      </c>
      <c r="O51" s="279">
        <f>SUM(G51+K51)</f>
        <v>18</v>
      </c>
      <c r="P51" s="281">
        <f>SUM(N51:O51)</f>
        <v>29</v>
      </c>
      <c r="Q51" s="82"/>
      <c r="R51" s="82"/>
    </row>
    <row r="52" spans="2:18" ht="10.5" customHeight="1">
      <c r="B52" s="1554"/>
      <c r="C52" s="98"/>
      <c r="D52" s="98"/>
      <c r="E52" s="98" t="s">
        <v>793</v>
      </c>
      <c r="F52" s="1415">
        <v>0</v>
      </c>
      <c r="G52" s="1415">
        <v>0</v>
      </c>
      <c r="H52" s="1415">
        <f>SUM(F52:G52)</f>
        <v>0</v>
      </c>
      <c r="I52" s="1415">
        <v>0</v>
      </c>
      <c r="J52" s="1415">
        <v>0</v>
      </c>
      <c r="K52" s="1415">
        <v>0</v>
      </c>
      <c r="L52" s="1415">
        <f>SUM(J52:K52)</f>
        <v>0</v>
      </c>
      <c r="M52" s="1415"/>
      <c r="N52" s="279">
        <f>SUM(F52+J52)</f>
        <v>0</v>
      </c>
      <c r="O52" s="279">
        <f>SUM(G52+K52)</f>
        <v>0</v>
      </c>
      <c r="P52" s="281">
        <f>SUM(N52:O52)</f>
        <v>0</v>
      </c>
      <c r="Q52" s="82"/>
      <c r="R52" s="82"/>
    </row>
    <row r="53" spans="2:18" ht="10.5" customHeight="1">
      <c r="B53" s="1554"/>
      <c r="C53" s="98"/>
      <c r="D53" s="98"/>
      <c r="E53" s="98" t="s">
        <v>792</v>
      </c>
      <c r="F53" s="1415">
        <v>0</v>
      </c>
      <c r="G53" s="1415">
        <v>0</v>
      </c>
      <c r="H53" s="1415">
        <f>SUM(F53:G53)</f>
        <v>0</v>
      </c>
      <c r="I53" s="1415">
        <v>0</v>
      </c>
      <c r="J53" s="1415">
        <v>0</v>
      </c>
      <c r="K53" s="1415">
        <v>0</v>
      </c>
      <c r="L53" s="1415">
        <f>SUM(J53:K53)</f>
        <v>0</v>
      </c>
      <c r="M53" s="1415"/>
      <c r="N53" s="279">
        <f>SUM(F53+J53)</f>
        <v>0</v>
      </c>
      <c r="O53" s="279">
        <f>SUM(G53+K53)</f>
        <v>0</v>
      </c>
      <c r="P53" s="281">
        <f>SUM(N53:O53)</f>
        <v>0</v>
      </c>
      <c r="Q53" s="82"/>
      <c r="R53" s="82"/>
    </row>
    <row r="54" spans="2:18" ht="10.5" customHeight="1">
      <c r="B54" s="1554"/>
      <c r="C54" s="98"/>
      <c r="D54" s="98"/>
      <c r="E54" s="98" t="s">
        <v>791</v>
      </c>
      <c r="F54" s="1415">
        <v>0</v>
      </c>
      <c r="G54" s="1415">
        <v>0</v>
      </c>
      <c r="H54" s="1415">
        <f>SUM(F54:G54)</f>
        <v>0</v>
      </c>
      <c r="I54" s="1415"/>
      <c r="J54" s="1415">
        <v>0</v>
      </c>
      <c r="K54" s="1415">
        <v>0</v>
      </c>
      <c r="L54" s="1415">
        <f>SUM(J54:K54)</f>
        <v>0</v>
      </c>
      <c r="M54" s="1415"/>
      <c r="N54" s="279">
        <f>SUM(F54+J54)</f>
        <v>0</v>
      </c>
      <c r="O54" s="279">
        <f>SUM(G54+K54)</f>
        <v>0</v>
      </c>
      <c r="P54" s="281">
        <f>SUM(N54:O54)</f>
        <v>0</v>
      </c>
      <c r="Q54" s="82"/>
      <c r="R54" s="82"/>
    </row>
    <row r="55" spans="2:18" ht="11.25" customHeight="1">
      <c r="B55" s="1554"/>
      <c r="C55" s="144" t="s">
        <v>51</v>
      </c>
      <c r="D55" s="98"/>
      <c r="E55" s="98"/>
      <c r="F55" s="1058">
        <f>SUM(F56)</f>
        <v>0</v>
      </c>
      <c r="G55" s="1058">
        <f>SUM(G56)</f>
        <v>0</v>
      </c>
      <c r="H55" s="1058">
        <f>SUM(F55:G55)</f>
        <v>0</v>
      </c>
      <c r="I55" s="1058"/>
      <c r="J55" s="1058">
        <f>SUM(J56)</f>
        <v>5</v>
      </c>
      <c r="K55" s="1058">
        <f>SUM(K56)</f>
        <v>8</v>
      </c>
      <c r="L55" s="1058">
        <f>SUM(J55:K55)</f>
        <v>13</v>
      </c>
      <c r="M55" s="1058"/>
      <c r="N55" s="1042">
        <f>SUM(F55+J55)</f>
        <v>5</v>
      </c>
      <c r="O55" s="1042">
        <f>SUM(G55+K55)</f>
        <v>8</v>
      </c>
      <c r="P55" s="565">
        <f>SUM(N55:O55)</f>
        <v>13</v>
      </c>
      <c r="Q55" s="82"/>
      <c r="R55" s="82"/>
    </row>
    <row r="56" spans="2:18" ht="10.5" customHeight="1">
      <c r="B56" s="1554"/>
      <c r="C56" s="98"/>
      <c r="D56" s="98" t="s">
        <v>735</v>
      </c>
      <c r="E56" s="98"/>
      <c r="F56" s="288">
        <f>SUM(F57)</f>
        <v>0</v>
      </c>
      <c r="G56" s="288">
        <f>SUM(G57)</f>
        <v>0</v>
      </c>
      <c r="H56" s="288">
        <f>SUM(F56:G56)</f>
        <v>0</v>
      </c>
      <c r="I56" s="288"/>
      <c r="J56" s="288">
        <f>SUM(J57)</f>
        <v>5</v>
      </c>
      <c r="K56" s="288">
        <f>SUM(K57)</f>
        <v>8</v>
      </c>
      <c r="L56" s="288">
        <f>SUM(J56:K56)</f>
        <v>13</v>
      </c>
      <c r="M56" s="288"/>
      <c r="N56" s="279">
        <f>SUM(F56+J56)</f>
        <v>5</v>
      </c>
      <c r="O56" s="279">
        <f>SUM(G56+K56)</f>
        <v>8</v>
      </c>
      <c r="P56" s="281">
        <f>SUM(N56:O56)</f>
        <v>13</v>
      </c>
      <c r="Q56" s="82"/>
      <c r="R56" s="82"/>
    </row>
    <row r="57" spans="2:18" ht="10.5" customHeight="1">
      <c r="B57" s="1554"/>
      <c r="C57" s="98"/>
      <c r="D57" s="98"/>
      <c r="E57" s="98" t="s">
        <v>790</v>
      </c>
      <c r="F57" s="288">
        <v>0</v>
      </c>
      <c r="G57" s="288">
        <v>0</v>
      </c>
      <c r="H57" s="288">
        <f>SUM(F57:G57)</f>
        <v>0</v>
      </c>
      <c r="I57" s="288">
        <v>0</v>
      </c>
      <c r="J57" s="288">
        <v>5</v>
      </c>
      <c r="K57" s="288">
        <v>8</v>
      </c>
      <c r="L57" s="288">
        <f>SUM(J57:K57)</f>
        <v>13</v>
      </c>
      <c r="M57" s="288"/>
      <c r="N57" s="279">
        <f>SUM(F57+J57)</f>
        <v>5</v>
      </c>
      <c r="O57" s="279">
        <f>SUM(G57+K57)</f>
        <v>8</v>
      </c>
      <c r="P57" s="281">
        <f>SUM(N57:O57)</f>
        <v>13</v>
      </c>
      <c r="Q57" s="82"/>
      <c r="R57" s="82"/>
    </row>
    <row r="58" spans="2:18" ht="11.25" customHeight="1">
      <c r="B58" s="833"/>
      <c r="C58" s="144" t="s">
        <v>57</v>
      </c>
      <c r="D58" s="98"/>
      <c r="E58" s="98"/>
      <c r="F58" s="1058">
        <f>F59</f>
        <v>4</v>
      </c>
      <c r="G58" s="1058">
        <f>G59</f>
        <v>7</v>
      </c>
      <c r="H58" s="1058">
        <f>SUM(F58:G58)</f>
        <v>11</v>
      </c>
      <c r="I58" s="1058"/>
      <c r="J58" s="1058">
        <f>J59</f>
        <v>0</v>
      </c>
      <c r="K58" s="1058">
        <f>K59</f>
        <v>0</v>
      </c>
      <c r="L58" s="1058">
        <f>SUM(J58:K58)</f>
        <v>0</v>
      </c>
      <c r="M58" s="1058"/>
      <c r="N58" s="1042">
        <f>SUM(F58+J58)</f>
        <v>4</v>
      </c>
      <c r="O58" s="1042">
        <f>SUM(G58+K58)</f>
        <v>7</v>
      </c>
      <c r="P58" s="565">
        <f>SUM(N58:O58)</f>
        <v>11</v>
      </c>
      <c r="Q58" s="82"/>
      <c r="R58" s="82"/>
    </row>
    <row r="59" spans="2:18" ht="10.5" customHeight="1">
      <c r="B59" s="833"/>
      <c r="C59" s="98"/>
      <c r="D59" s="98" t="s">
        <v>740</v>
      </c>
      <c r="E59" s="98"/>
      <c r="F59" s="288">
        <f>F60</f>
        <v>4</v>
      </c>
      <c r="G59" s="288">
        <f>G60</f>
        <v>7</v>
      </c>
      <c r="H59" s="288">
        <f>SUM(F59:G59)</f>
        <v>11</v>
      </c>
      <c r="I59" s="288"/>
      <c r="J59" s="288">
        <f>J60</f>
        <v>0</v>
      </c>
      <c r="K59" s="288">
        <f>K60</f>
        <v>0</v>
      </c>
      <c r="L59" s="288">
        <f>SUM(J59:K59)</f>
        <v>0</v>
      </c>
      <c r="M59" s="288"/>
      <c r="N59" s="279">
        <f>SUM(F59+J59)</f>
        <v>4</v>
      </c>
      <c r="O59" s="279">
        <f>SUM(G59+K59)</f>
        <v>7</v>
      </c>
      <c r="P59" s="281">
        <f>SUM(N59:O59)</f>
        <v>11</v>
      </c>
      <c r="Q59" s="82"/>
      <c r="R59" s="82"/>
    </row>
    <row r="60" spans="2:18" ht="10.5" customHeight="1">
      <c r="B60" s="833"/>
      <c r="C60" s="98"/>
      <c r="D60" s="98"/>
      <c r="E60" s="98" t="s">
        <v>789</v>
      </c>
      <c r="F60" s="288">
        <v>4</v>
      </c>
      <c r="G60" s="288">
        <v>7</v>
      </c>
      <c r="H60" s="288">
        <f>SUM(F60:G60)</f>
        <v>11</v>
      </c>
      <c r="I60" s="288"/>
      <c r="J60" s="288">
        <v>0</v>
      </c>
      <c r="K60" s="288">
        <v>0</v>
      </c>
      <c r="L60" s="288">
        <f>SUM(J60:K60)</f>
        <v>0</v>
      </c>
      <c r="M60" s="288"/>
      <c r="N60" s="279">
        <f>SUM(F60+J60)</f>
        <v>4</v>
      </c>
      <c r="O60" s="279">
        <f>SUM(G60+K60)</f>
        <v>7</v>
      </c>
      <c r="P60" s="281">
        <f>SUM(N60:O60)</f>
        <v>11</v>
      </c>
      <c r="Q60" s="82"/>
      <c r="R60" s="82"/>
    </row>
    <row r="61" spans="2:18" ht="12" customHeight="1">
      <c r="B61" s="1555">
        <v>1403</v>
      </c>
      <c r="C61" s="391" t="s">
        <v>17</v>
      </c>
      <c r="D61" s="310"/>
      <c r="E61" s="310"/>
      <c r="F61" s="1451">
        <f>SUM(F62)</f>
        <v>0</v>
      </c>
      <c r="G61" s="1451">
        <f>SUM(G62)</f>
        <v>0</v>
      </c>
      <c r="H61" s="1451">
        <f>SUM(F61:G61)</f>
        <v>0</v>
      </c>
      <c r="I61" s="1451"/>
      <c r="J61" s="1451">
        <f>SUM(J62)</f>
        <v>7</v>
      </c>
      <c r="K61" s="1451">
        <f>SUM(K62)</f>
        <v>11</v>
      </c>
      <c r="L61" s="1451">
        <f>SUM(J61:K61)</f>
        <v>18</v>
      </c>
      <c r="M61" s="1451"/>
      <c r="N61" s="275">
        <f>SUM(F61+J61)</f>
        <v>7</v>
      </c>
      <c r="O61" s="275">
        <f>SUM(G61+K61)</f>
        <v>11</v>
      </c>
      <c r="P61" s="367">
        <f>SUM(N61:O61)</f>
        <v>18</v>
      </c>
      <c r="Q61" s="82"/>
      <c r="R61" s="82"/>
    </row>
    <row r="62" spans="2:18" ht="11.25" customHeight="1">
      <c r="B62" s="1731"/>
      <c r="C62" s="513" t="s">
        <v>1148</v>
      </c>
      <c r="D62" s="310"/>
      <c r="E62" s="310"/>
      <c r="F62" s="1451">
        <f>SUM(F63)</f>
        <v>0</v>
      </c>
      <c r="G62" s="1451">
        <f>SUM(G63)</f>
        <v>0</v>
      </c>
      <c r="H62" s="1451">
        <f>SUM(F62:G62)</f>
        <v>0</v>
      </c>
      <c r="I62" s="1451"/>
      <c r="J62" s="1451">
        <f>SUM(J63)</f>
        <v>7</v>
      </c>
      <c r="K62" s="1451">
        <f>SUM(K63)</f>
        <v>11</v>
      </c>
      <c r="L62" s="1451">
        <f>SUM(J62:K62)</f>
        <v>18</v>
      </c>
      <c r="M62" s="1451"/>
      <c r="N62" s="1042">
        <f>SUM(F62+J62)</f>
        <v>7</v>
      </c>
      <c r="O62" s="1042">
        <f>SUM(G62+K62)</f>
        <v>11</v>
      </c>
      <c r="P62" s="565">
        <f>SUM(N62:O62)</f>
        <v>18</v>
      </c>
      <c r="Q62" s="82"/>
      <c r="R62" s="82"/>
    </row>
    <row r="63" spans="2:18" ht="10.5" customHeight="1">
      <c r="B63" s="1731"/>
      <c r="C63" s="888"/>
      <c r="D63" s="98" t="s">
        <v>1147</v>
      </c>
      <c r="E63" s="98"/>
      <c r="F63" s="279">
        <f>SUM(F64)</f>
        <v>0</v>
      </c>
      <c r="G63" s="279">
        <f>SUM(G64)</f>
        <v>0</v>
      </c>
      <c r="H63" s="279">
        <f>SUM(F63:G63)</f>
        <v>0</v>
      </c>
      <c r="I63" s="1042"/>
      <c r="J63" s="279">
        <f>SUM(J64)</f>
        <v>7</v>
      </c>
      <c r="K63" s="279">
        <f>SUM(K64)</f>
        <v>11</v>
      </c>
      <c r="L63" s="279">
        <f>SUM(J63:K63)</f>
        <v>18</v>
      </c>
      <c r="M63" s="1042"/>
      <c r="N63" s="279">
        <f>SUM(F63+J63)</f>
        <v>7</v>
      </c>
      <c r="O63" s="279">
        <f>SUM(G63+K63)</f>
        <v>11</v>
      </c>
      <c r="P63" s="281">
        <f>SUM(N63:O63)</f>
        <v>18</v>
      </c>
      <c r="Q63" s="82"/>
      <c r="R63" s="82"/>
    </row>
    <row r="64" spans="2:18" ht="10.5" customHeight="1">
      <c r="B64" s="1799"/>
      <c r="C64" s="1998"/>
      <c r="D64" s="163"/>
      <c r="E64" s="163" t="s">
        <v>1111</v>
      </c>
      <c r="F64" s="1071">
        <v>0</v>
      </c>
      <c r="G64" s="1071">
        <v>0</v>
      </c>
      <c r="H64" s="273">
        <f>SUM(F64:G64)</f>
        <v>0</v>
      </c>
      <c r="I64" s="1071"/>
      <c r="J64" s="1071">
        <v>7</v>
      </c>
      <c r="K64" s="1071">
        <v>11</v>
      </c>
      <c r="L64" s="273">
        <f>SUM(J64:K64)</f>
        <v>18</v>
      </c>
      <c r="M64" s="1071"/>
      <c r="N64" s="273">
        <f>SUM(F64+J64)</f>
        <v>7</v>
      </c>
      <c r="O64" s="273">
        <f>SUM(G64+K64)</f>
        <v>11</v>
      </c>
      <c r="P64" s="278">
        <f>SUM(N64:O64)</f>
        <v>18</v>
      </c>
      <c r="Q64" s="82"/>
      <c r="R64" s="82"/>
    </row>
    <row r="65" spans="2:18" ht="12" customHeight="1">
      <c r="B65" s="1555">
        <v>1404</v>
      </c>
      <c r="C65" s="1072" t="s">
        <v>40</v>
      </c>
      <c r="D65" s="80"/>
      <c r="E65" s="90"/>
      <c r="F65" s="274">
        <f>SUM(F66+F77)</f>
        <v>7</v>
      </c>
      <c r="G65" s="274">
        <f>SUM(G66+G77)</f>
        <v>3</v>
      </c>
      <c r="H65" s="274">
        <f>SUM(F65:G65)</f>
        <v>10</v>
      </c>
      <c r="I65" s="274"/>
      <c r="J65" s="274">
        <f>SUM(J66+J77)</f>
        <v>74</v>
      </c>
      <c r="K65" s="274">
        <f>SUM(K66+K77)</f>
        <v>26</v>
      </c>
      <c r="L65" s="274">
        <f>SUM(J65:K65)</f>
        <v>100</v>
      </c>
      <c r="M65" s="274"/>
      <c r="N65" s="274">
        <f>SUM(F65+J65)</f>
        <v>81</v>
      </c>
      <c r="O65" s="274">
        <f>SUM(G65+K65)</f>
        <v>29</v>
      </c>
      <c r="P65" s="574">
        <f>SUM(N65:O65)</f>
        <v>110</v>
      </c>
      <c r="Q65" s="82"/>
      <c r="R65" s="82"/>
    </row>
    <row r="66" spans="2:18" ht="11.25" customHeight="1">
      <c r="B66" s="1556"/>
      <c r="C66" s="144" t="s">
        <v>115</v>
      </c>
      <c r="D66" s="98"/>
      <c r="E66" s="98"/>
      <c r="F66" s="1042">
        <f>SUM(F67+F69+F75)</f>
        <v>7</v>
      </c>
      <c r="G66" s="1042">
        <f>SUM(G67+G69+G75)</f>
        <v>3</v>
      </c>
      <c r="H66" s="1042">
        <f>SUM(F66:G66)</f>
        <v>10</v>
      </c>
      <c r="I66" s="1042"/>
      <c r="J66" s="1042">
        <f>SUM(J67+J69+J75)</f>
        <v>74</v>
      </c>
      <c r="K66" s="1042">
        <f>SUM(K67+K69+K75)</f>
        <v>26</v>
      </c>
      <c r="L66" s="1042">
        <f>SUM(J66:K66)</f>
        <v>100</v>
      </c>
      <c r="M66" s="1042"/>
      <c r="N66" s="1042">
        <f>SUM(F66+J66)</f>
        <v>81</v>
      </c>
      <c r="O66" s="1042">
        <f>SUM(G66+K66)</f>
        <v>29</v>
      </c>
      <c r="P66" s="565">
        <f>SUM(N66:O66)</f>
        <v>110</v>
      </c>
      <c r="Q66" s="82"/>
      <c r="R66" s="82"/>
    </row>
    <row r="67" spans="2:18" ht="10.5" customHeight="1">
      <c r="B67" s="1556"/>
      <c r="C67" s="144"/>
      <c r="D67" s="98" t="s">
        <v>736</v>
      </c>
      <c r="E67" s="98"/>
      <c r="F67" s="279">
        <f>SUM(F68)</f>
        <v>0</v>
      </c>
      <c r="G67" s="279">
        <f>SUM(G68)</f>
        <v>0</v>
      </c>
      <c r="H67" s="279">
        <f>SUM(F67:G67)</f>
        <v>0</v>
      </c>
      <c r="I67" s="279"/>
      <c r="J67" s="279">
        <f>SUM(J68)</f>
        <v>0</v>
      </c>
      <c r="K67" s="279">
        <f>SUM(K68)</f>
        <v>0</v>
      </c>
      <c r="L67" s="279">
        <f>SUM(J67:K67)</f>
        <v>0</v>
      </c>
      <c r="M67" s="279"/>
      <c r="N67" s="279">
        <f>SUM(F67+J67)</f>
        <v>0</v>
      </c>
      <c r="O67" s="279">
        <f>SUM(G67+K67)</f>
        <v>0</v>
      </c>
      <c r="P67" s="281">
        <f>SUM(N67:O67)</f>
        <v>0</v>
      </c>
      <c r="Q67" s="82"/>
      <c r="R67" s="82"/>
    </row>
    <row r="68" spans="2:18" ht="10.5" customHeight="1">
      <c r="B68" s="1556"/>
      <c r="C68" s="144"/>
      <c r="D68" s="98"/>
      <c r="E68" s="98" t="s">
        <v>786</v>
      </c>
      <c r="F68" s="279">
        <v>0</v>
      </c>
      <c r="G68" s="279">
        <v>0</v>
      </c>
      <c r="H68" s="279">
        <f>SUM(F68:G68)</f>
        <v>0</v>
      </c>
      <c r="I68" s="279">
        <v>0</v>
      </c>
      <c r="J68" s="279">
        <v>0</v>
      </c>
      <c r="K68" s="279">
        <v>0</v>
      </c>
      <c r="L68" s="279">
        <f>SUM(J68:K68)</f>
        <v>0</v>
      </c>
      <c r="M68" s="279"/>
      <c r="N68" s="279">
        <f>SUM(F68+J68)</f>
        <v>0</v>
      </c>
      <c r="O68" s="279">
        <f>SUM(G68+K68)</f>
        <v>0</v>
      </c>
      <c r="P68" s="281">
        <f>SUM(N68:O68)</f>
        <v>0</v>
      </c>
      <c r="Q68" s="82"/>
      <c r="R68" s="82"/>
    </row>
    <row r="69" spans="2:18" ht="10.5" customHeight="1">
      <c r="B69" s="1556"/>
      <c r="C69" s="98"/>
      <c r="D69" s="98" t="s">
        <v>1138</v>
      </c>
      <c r="E69" s="98"/>
      <c r="F69" s="279">
        <f>SUM(F70+F72+F73+F74)</f>
        <v>7</v>
      </c>
      <c r="G69" s="279">
        <f>SUM(G70+G72+G73+G74)</f>
        <v>3</v>
      </c>
      <c r="H69" s="279">
        <f>SUM(F69:G69)</f>
        <v>10</v>
      </c>
      <c r="I69" s="279"/>
      <c r="J69" s="279">
        <f>SUM(J70+J72+J73+J74)</f>
        <v>69</v>
      </c>
      <c r="K69" s="279">
        <f>SUM(K70+K72+K73+K74)</f>
        <v>22</v>
      </c>
      <c r="L69" s="279">
        <f>SUM(J69:K69)</f>
        <v>91</v>
      </c>
      <c r="M69" s="279"/>
      <c r="N69" s="279">
        <f>SUM(F69+J69)</f>
        <v>76</v>
      </c>
      <c r="O69" s="279">
        <f>SUM(G69+K69)</f>
        <v>25</v>
      </c>
      <c r="P69" s="281">
        <f>SUM(N69:O69)</f>
        <v>101</v>
      </c>
      <c r="Q69" s="82"/>
      <c r="R69" s="82"/>
    </row>
    <row r="70" spans="2:18" ht="10.5" customHeight="1">
      <c r="B70" s="1556"/>
      <c r="C70" s="98"/>
      <c r="D70" s="98"/>
      <c r="E70" s="98" t="s">
        <v>785</v>
      </c>
      <c r="F70" s="279">
        <v>7</v>
      </c>
      <c r="G70" s="279">
        <v>3</v>
      </c>
      <c r="H70" s="279">
        <f>SUM(F70:G70)</f>
        <v>10</v>
      </c>
      <c r="I70" s="279">
        <v>0</v>
      </c>
      <c r="J70" s="279">
        <v>8</v>
      </c>
      <c r="K70" s="279">
        <v>4</v>
      </c>
      <c r="L70" s="279">
        <f>SUM(J70:K70)</f>
        <v>12</v>
      </c>
      <c r="M70" s="279"/>
      <c r="N70" s="279">
        <f>SUM(F70+J70)</f>
        <v>15</v>
      </c>
      <c r="O70" s="279">
        <f>SUM(G70+K70)</f>
        <v>7</v>
      </c>
      <c r="P70" s="281">
        <f>SUM(N70:O70)</f>
        <v>22</v>
      </c>
      <c r="Q70" s="82"/>
      <c r="R70" s="82"/>
    </row>
    <row r="71" spans="2:18" ht="10.5" customHeight="1">
      <c r="B71" s="1556"/>
      <c r="C71" s="98"/>
      <c r="D71" s="98"/>
      <c r="E71" s="98" t="s">
        <v>784</v>
      </c>
      <c r="F71" s="279"/>
      <c r="G71" s="279"/>
      <c r="H71" s="279"/>
      <c r="I71" s="279"/>
      <c r="J71" s="279"/>
      <c r="K71" s="279"/>
      <c r="L71" s="279"/>
      <c r="M71" s="279"/>
      <c r="N71" s="279"/>
      <c r="O71" s="279"/>
      <c r="P71" s="281"/>
      <c r="Q71" s="82"/>
      <c r="R71" s="82"/>
    </row>
    <row r="72" spans="2:18" ht="10.5" customHeight="1">
      <c r="B72" s="1556"/>
      <c r="C72" s="98"/>
      <c r="D72" s="98"/>
      <c r="E72" s="98" t="s">
        <v>783</v>
      </c>
      <c r="F72" s="279">
        <v>0</v>
      </c>
      <c r="G72" s="279">
        <v>0</v>
      </c>
      <c r="H72" s="279">
        <f>SUM(F72:G72)</f>
        <v>0</v>
      </c>
      <c r="I72" s="279">
        <v>0</v>
      </c>
      <c r="J72" s="279">
        <v>1</v>
      </c>
      <c r="K72" s="279">
        <v>0</v>
      </c>
      <c r="L72" s="279">
        <f>SUM(J72:K72)</f>
        <v>1</v>
      </c>
      <c r="M72" s="279"/>
      <c r="N72" s="279">
        <f>SUM(F72+J72)</f>
        <v>1</v>
      </c>
      <c r="O72" s="279">
        <f>SUM(G72+K72)</f>
        <v>0</v>
      </c>
      <c r="P72" s="281">
        <f>SUM(N72:O72)</f>
        <v>1</v>
      </c>
      <c r="Q72" s="82"/>
      <c r="R72" s="82"/>
    </row>
    <row r="73" spans="2:18" ht="10.5" customHeight="1">
      <c r="B73" s="1556"/>
      <c r="C73" s="98"/>
      <c r="D73" s="98"/>
      <c r="E73" s="98" t="s">
        <v>782</v>
      </c>
      <c r="F73" s="279">
        <v>0</v>
      </c>
      <c r="G73" s="279">
        <v>0</v>
      </c>
      <c r="H73" s="279">
        <f>SUM(F73:G73)</f>
        <v>0</v>
      </c>
      <c r="I73" s="279">
        <v>0</v>
      </c>
      <c r="J73" s="279">
        <v>53</v>
      </c>
      <c r="K73" s="279">
        <v>13</v>
      </c>
      <c r="L73" s="279">
        <f>SUM(J73:K73)</f>
        <v>66</v>
      </c>
      <c r="M73" s="279"/>
      <c r="N73" s="279">
        <f>SUM(F73+J73)</f>
        <v>53</v>
      </c>
      <c r="O73" s="279">
        <f>SUM(G73+K73)</f>
        <v>13</v>
      </c>
      <c r="P73" s="281">
        <f>SUM(N73:O73)</f>
        <v>66</v>
      </c>
      <c r="Q73" s="82"/>
      <c r="R73" s="82"/>
    </row>
    <row r="74" spans="2:18" ht="10.5" customHeight="1">
      <c r="B74" s="1556"/>
      <c r="C74" s="98"/>
      <c r="D74" s="98"/>
      <c r="E74" s="98" t="s">
        <v>781</v>
      </c>
      <c r="F74" s="279">
        <v>0</v>
      </c>
      <c r="G74" s="279">
        <v>0</v>
      </c>
      <c r="H74" s="279">
        <f>SUM(F74:G74)</f>
        <v>0</v>
      </c>
      <c r="I74" s="279">
        <v>0</v>
      </c>
      <c r="J74" s="279">
        <v>7</v>
      </c>
      <c r="K74" s="279">
        <v>5</v>
      </c>
      <c r="L74" s="279">
        <f>SUM(J74:K74)</f>
        <v>12</v>
      </c>
      <c r="M74" s="279"/>
      <c r="N74" s="279">
        <f>SUM(F74+J74)</f>
        <v>7</v>
      </c>
      <c r="O74" s="279">
        <f>SUM(G74+K74)</f>
        <v>5</v>
      </c>
      <c r="P74" s="281">
        <f>SUM(N74:O74)</f>
        <v>12</v>
      </c>
      <c r="Q74" s="82"/>
      <c r="R74" s="82"/>
    </row>
    <row r="75" spans="2:18" ht="10.5" customHeight="1">
      <c r="B75" s="1556"/>
      <c r="C75" s="1055"/>
      <c r="D75" s="66" t="s">
        <v>740</v>
      </c>
      <c r="E75" s="98"/>
      <c r="F75" s="288">
        <f>SUM(F76)</f>
        <v>0</v>
      </c>
      <c r="G75" s="288">
        <f>SUM(G76)</f>
        <v>0</v>
      </c>
      <c r="H75" s="288">
        <f>SUM(F75:G75)</f>
        <v>0</v>
      </c>
      <c r="I75" s="288"/>
      <c r="J75" s="288">
        <f>SUM(J76)</f>
        <v>5</v>
      </c>
      <c r="K75" s="288">
        <f>SUM(K76)</f>
        <v>4</v>
      </c>
      <c r="L75" s="288">
        <f>SUM(J75:K75)</f>
        <v>9</v>
      </c>
      <c r="M75" s="288"/>
      <c r="N75" s="279">
        <f>SUM(F75+J75)</f>
        <v>5</v>
      </c>
      <c r="O75" s="279">
        <f>SUM(G75+K75)</f>
        <v>4</v>
      </c>
      <c r="P75" s="281">
        <f>SUM(N75:O75)</f>
        <v>9</v>
      </c>
    </row>
    <row r="76" spans="2:18" ht="10.5" customHeight="1">
      <c r="B76" s="1731"/>
      <c r="C76" s="479"/>
      <c r="D76" s="98"/>
      <c r="E76" s="98" t="s">
        <v>780</v>
      </c>
      <c r="F76" s="288">
        <v>0</v>
      </c>
      <c r="G76" s="288">
        <v>0</v>
      </c>
      <c r="H76" s="288">
        <f>SUM(F76:G76)</f>
        <v>0</v>
      </c>
      <c r="I76" s="288">
        <v>0</v>
      </c>
      <c r="J76" s="288">
        <v>5</v>
      </c>
      <c r="K76" s="288">
        <v>4</v>
      </c>
      <c r="L76" s="288">
        <f>SUM(J76:K76)</f>
        <v>9</v>
      </c>
      <c r="M76" s="288"/>
      <c r="N76" s="279">
        <f>SUM(F76+J76)</f>
        <v>5</v>
      </c>
      <c r="O76" s="279">
        <f>SUM(G76+K76)</f>
        <v>4</v>
      </c>
      <c r="P76" s="281">
        <f>SUM(N76:O76)</f>
        <v>9</v>
      </c>
    </row>
    <row r="77" spans="2:18" ht="11.25" customHeight="1">
      <c r="B77" s="1556"/>
      <c r="C77" s="144" t="s">
        <v>20</v>
      </c>
      <c r="D77" s="98"/>
      <c r="E77" s="98"/>
      <c r="F77" s="1042">
        <f>SUM(F78+F80)</f>
        <v>0</v>
      </c>
      <c r="G77" s="1042">
        <f>SUM(G78+G80)</f>
        <v>0</v>
      </c>
      <c r="H77" s="1042">
        <f>SUM(F77:G77)</f>
        <v>0</v>
      </c>
      <c r="I77" s="1042"/>
      <c r="J77" s="1042">
        <f>SUM(J78+J80)</f>
        <v>0</v>
      </c>
      <c r="K77" s="1042">
        <f>SUM(K78+K80)</f>
        <v>0</v>
      </c>
      <c r="L77" s="1042">
        <f>SUM(J77:K77)</f>
        <v>0</v>
      </c>
      <c r="M77" s="1042"/>
      <c r="N77" s="1042">
        <f>SUM(F77+J77)</f>
        <v>0</v>
      </c>
      <c r="O77" s="1042">
        <f>SUM(G77+K77)</f>
        <v>0</v>
      </c>
      <c r="P77" s="565">
        <f>SUM(N77:O77)</f>
        <v>0</v>
      </c>
      <c r="Q77" s="82"/>
      <c r="R77" s="82"/>
    </row>
    <row r="78" spans="2:18" ht="10.5" customHeight="1">
      <c r="B78" s="1556"/>
      <c r="C78" s="98"/>
      <c r="D78" s="98" t="s">
        <v>735</v>
      </c>
      <c r="E78" s="98"/>
      <c r="F78" s="279">
        <f>SUM(F79)</f>
        <v>0</v>
      </c>
      <c r="G78" s="279">
        <f>SUM(G79)</f>
        <v>0</v>
      </c>
      <c r="H78" s="279">
        <f>SUM(F78:G78)</f>
        <v>0</v>
      </c>
      <c r="I78" s="279"/>
      <c r="J78" s="279">
        <f>SUM(J79)</f>
        <v>0</v>
      </c>
      <c r="K78" s="279">
        <f>SUM(K79)</f>
        <v>0</v>
      </c>
      <c r="L78" s="279">
        <f>SUM(J78:K78)</f>
        <v>0</v>
      </c>
      <c r="M78" s="279"/>
      <c r="N78" s="279">
        <f>SUM(F78+J78)</f>
        <v>0</v>
      </c>
      <c r="O78" s="279">
        <f>SUM(G78+K78)</f>
        <v>0</v>
      </c>
      <c r="P78" s="281">
        <f>SUM(N78:O78)</f>
        <v>0</v>
      </c>
      <c r="Q78" s="82"/>
      <c r="R78" s="82"/>
    </row>
    <row r="79" spans="2:18" ht="10.5" customHeight="1">
      <c r="B79" s="1556"/>
      <c r="C79" s="98"/>
      <c r="D79" s="98"/>
      <c r="E79" s="98" t="s">
        <v>779</v>
      </c>
      <c r="F79" s="279">
        <v>0</v>
      </c>
      <c r="G79" s="279">
        <v>0</v>
      </c>
      <c r="H79" s="279">
        <f>SUM(F79:G79)</f>
        <v>0</v>
      </c>
      <c r="I79" s="279">
        <v>0</v>
      </c>
      <c r="J79" s="279">
        <v>0</v>
      </c>
      <c r="K79" s="279">
        <v>0</v>
      </c>
      <c r="L79" s="279">
        <f>SUM(J79:K79)</f>
        <v>0</v>
      </c>
      <c r="M79" s="279"/>
      <c r="N79" s="279">
        <f>SUM(F79+J79)</f>
        <v>0</v>
      </c>
      <c r="O79" s="279">
        <f>SUM(G79+K79)</f>
        <v>0</v>
      </c>
      <c r="P79" s="281">
        <f>SUM(N79:O79)</f>
        <v>0</v>
      </c>
      <c r="Q79" s="82"/>
      <c r="R79" s="82"/>
    </row>
    <row r="80" spans="2:18" ht="10.5" customHeight="1">
      <c r="B80" s="1556"/>
      <c r="C80" s="98"/>
      <c r="D80" s="98" t="s">
        <v>740</v>
      </c>
      <c r="E80" s="98"/>
      <c r="F80" s="279">
        <f>SUM(F81)</f>
        <v>0</v>
      </c>
      <c r="G80" s="279">
        <f>SUM(G81)</f>
        <v>0</v>
      </c>
      <c r="H80" s="279">
        <f>SUM(F80:G80)</f>
        <v>0</v>
      </c>
      <c r="I80" s="279"/>
      <c r="J80" s="279">
        <f>SUM(J81)</f>
        <v>0</v>
      </c>
      <c r="K80" s="279">
        <f>SUM(K81)</f>
        <v>0</v>
      </c>
      <c r="L80" s="279">
        <f>SUM(J80:K80)</f>
        <v>0</v>
      </c>
      <c r="M80" s="279"/>
      <c r="N80" s="279">
        <f>SUM(F80+J80)</f>
        <v>0</v>
      </c>
      <c r="O80" s="279">
        <f>SUM(G80+K80)</f>
        <v>0</v>
      </c>
      <c r="P80" s="281">
        <f>SUM(N80:O80)</f>
        <v>0</v>
      </c>
      <c r="Q80" s="82"/>
      <c r="R80" s="82"/>
    </row>
    <row r="81" spans="1:18" ht="10.5" customHeight="1">
      <c r="B81" s="1557"/>
      <c r="C81" s="163"/>
      <c r="D81" s="163"/>
      <c r="E81" s="163" t="s">
        <v>777</v>
      </c>
      <c r="F81" s="1071">
        <v>0</v>
      </c>
      <c r="G81" s="1071">
        <v>0</v>
      </c>
      <c r="H81" s="273">
        <f>SUM(F81:G81)</f>
        <v>0</v>
      </c>
      <c r="I81" s="1413"/>
      <c r="J81" s="1071">
        <v>0</v>
      </c>
      <c r="K81" s="1997">
        <v>0</v>
      </c>
      <c r="L81" s="273">
        <f>SUM(J81:K81)</f>
        <v>0</v>
      </c>
      <c r="M81" s="273"/>
      <c r="N81" s="273">
        <f>SUM(F81+J81)</f>
        <v>0</v>
      </c>
      <c r="O81" s="273">
        <f>SUM(G81+K81)</f>
        <v>0</v>
      </c>
      <c r="P81" s="278">
        <f>SUM(N81:O81)</f>
        <v>0</v>
      </c>
      <c r="Q81" s="82"/>
      <c r="R81" s="82"/>
    </row>
    <row r="82" spans="1:18" ht="12" customHeight="1">
      <c r="B82" s="1070"/>
      <c r="C82" s="98"/>
      <c r="D82" s="98"/>
      <c r="E82" s="98"/>
      <c r="F82" s="91"/>
      <c r="G82" s="91"/>
      <c r="H82" s="1415"/>
      <c r="I82" s="1415"/>
      <c r="J82" s="91"/>
      <c r="K82" s="572"/>
      <c r="L82" s="572"/>
      <c r="M82" s="572"/>
      <c r="N82" s="572"/>
      <c r="O82" s="572"/>
      <c r="P82" s="572" t="s">
        <v>232</v>
      </c>
      <c r="Q82" s="82"/>
      <c r="R82" s="82"/>
    </row>
    <row r="83" spans="1:18" ht="12" customHeight="1">
      <c r="B83" s="507"/>
      <c r="C83" s="507"/>
      <c r="D83" s="98"/>
      <c r="E83" s="98"/>
      <c r="F83" s="91"/>
      <c r="G83" s="311"/>
      <c r="H83" s="91"/>
      <c r="I83" s="91"/>
      <c r="J83" s="91"/>
      <c r="K83" s="91"/>
      <c r="L83" s="572"/>
      <c r="M83" s="572"/>
      <c r="N83" s="572"/>
      <c r="O83" s="572" t="s">
        <v>776</v>
      </c>
    </row>
    <row r="84" spans="1:18" s="98" customFormat="1" ht="10.5" customHeight="1">
      <c r="A84" s="91"/>
      <c r="B84" s="1727" t="s">
        <v>32</v>
      </c>
      <c r="C84" s="310"/>
      <c r="D84" s="310"/>
      <c r="E84" s="310"/>
      <c r="F84" s="1714" t="s">
        <v>1097</v>
      </c>
      <c r="G84" s="1714"/>
      <c r="H84" s="1714"/>
      <c r="I84" s="1069"/>
      <c r="J84" s="1069"/>
      <c r="K84" s="1069"/>
      <c r="L84" s="1069"/>
      <c r="M84" s="1069"/>
      <c r="N84" s="1069"/>
      <c r="O84" s="1069"/>
      <c r="P84" s="1110"/>
    </row>
    <row r="85" spans="1:18" s="98" customFormat="1" ht="10.5" customHeight="1">
      <c r="A85" s="91"/>
      <c r="B85" s="1728"/>
      <c r="C85" s="156"/>
      <c r="D85" s="156" t="s">
        <v>230</v>
      </c>
      <c r="F85" s="1996"/>
      <c r="G85" s="1996"/>
      <c r="H85" s="1996"/>
      <c r="I85" s="313"/>
      <c r="J85" s="1829" t="s">
        <v>1096</v>
      </c>
      <c r="K85" s="1829"/>
      <c r="L85" s="1829"/>
      <c r="M85" s="313"/>
      <c r="N85" s="1829" t="s">
        <v>97</v>
      </c>
      <c r="O85" s="1829"/>
      <c r="P85" s="1995" t="s">
        <v>6</v>
      </c>
      <c r="R85" s="91"/>
    </row>
    <row r="86" spans="1:18" s="98" customFormat="1" ht="10.5" customHeight="1">
      <c r="A86" s="91"/>
      <c r="B86" s="1729"/>
      <c r="C86" s="1066"/>
      <c r="D86" s="163"/>
      <c r="E86" s="1066"/>
      <c r="F86" s="313" t="s">
        <v>29</v>
      </c>
      <c r="G86" s="313" t="s">
        <v>30</v>
      </c>
      <c r="H86" s="313" t="s">
        <v>6</v>
      </c>
      <c r="I86" s="313"/>
      <c r="J86" s="313" t="s">
        <v>29</v>
      </c>
      <c r="K86" s="313" t="s">
        <v>30</v>
      </c>
      <c r="L86" s="313" t="s">
        <v>6</v>
      </c>
      <c r="M86" s="313"/>
      <c r="N86" s="313" t="s">
        <v>29</v>
      </c>
      <c r="O86" s="313" t="s">
        <v>30</v>
      </c>
      <c r="P86" s="1995"/>
    </row>
    <row r="87" spans="1:18" ht="12" customHeight="1">
      <c r="B87" s="1581">
        <v>1405</v>
      </c>
      <c r="C87" s="1064" t="s">
        <v>21</v>
      </c>
      <c r="D87" s="1063"/>
      <c r="E87" s="151"/>
      <c r="F87" s="271">
        <f>SUM(F88+F91+F101)</f>
        <v>10</v>
      </c>
      <c r="G87" s="271">
        <f>SUM(G88+G91+G101)</f>
        <v>11</v>
      </c>
      <c r="H87" s="271">
        <f>SUM(F87:G87)</f>
        <v>21</v>
      </c>
      <c r="I87" s="271"/>
      <c r="J87" s="271">
        <f>SUM(J88+J91+J101)</f>
        <v>61</v>
      </c>
      <c r="K87" s="271">
        <f>SUM(K88+K91+K101)</f>
        <v>62</v>
      </c>
      <c r="L87" s="271">
        <f>SUM(J87:K87)</f>
        <v>123</v>
      </c>
      <c r="M87" s="271"/>
      <c r="N87" s="271">
        <f>SUM(F87+J87)</f>
        <v>71</v>
      </c>
      <c r="O87" s="271">
        <f>SUM(G87+K87)</f>
        <v>73</v>
      </c>
      <c r="P87" s="270">
        <f>SUM(N87:O87)</f>
        <v>144</v>
      </c>
    </row>
    <row r="88" spans="1:18" ht="11.25" customHeight="1">
      <c r="B88" s="1582"/>
      <c r="C88" s="144" t="s">
        <v>24</v>
      </c>
      <c r="D88" s="98"/>
      <c r="E88" s="98"/>
      <c r="F88" s="1042">
        <f>SUM(F89)</f>
        <v>0</v>
      </c>
      <c r="G88" s="1042">
        <f>SUM(G89)</f>
        <v>0</v>
      </c>
      <c r="H88" s="1042">
        <f>SUM(F88:G88)</f>
        <v>0</v>
      </c>
      <c r="I88" s="1042"/>
      <c r="J88" s="1042">
        <f>SUM(J89)</f>
        <v>3</v>
      </c>
      <c r="K88" s="1042">
        <f>SUM(K89)</f>
        <v>7</v>
      </c>
      <c r="L88" s="1042">
        <f>SUM(J88:K88)</f>
        <v>10</v>
      </c>
      <c r="M88" s="1042"/>
      <c r="N88" s="1042">
        <f>SUM(F88+J88)</f>
        <v>3</v>
      </c>
      <c r="O88" s="1042">
        <f>SUM(G88+K88)</f>
        <v>7</v>
      </c>
      <c r="P88" s="565">
        <f>SUM(N88:O88)</f>
        <v>10</v>
      </c>
    </row>
    <row r="89" spans="1:18" ht="10.5" customHeight="1">
      <c r="B89" s="1582"/>
      <c r="C89" s="98"/>
      <c r="D89" s="98" t="s">
        <v>735</v>
      </c>
      <c r="E89" s="98"/>
      <c r="F89" s="279">
        <f>SUM(F90)</f>
        <v>0</v>
      </c>
      <c r="G89" s="279">
        <f>SUM(G90)</f>
        <v>0</v>
      </c>
      <c r="H89" s="279">
        <f>SUM(F89:G89)</f>
        <v>0</v>
      </c>
      <c r="I89" s="279"/>
      <c r="J89" s="279">
        <f>SUM(J90)</f>
        <v>3</v>
      </c>
      <c r="K89" s="279">
        <f>SUM(K90)</f>
        <v>7</v>
      </c>
      <c r="L89" s="279">
        <f>SUM(J89:K89)</f>
        <v>10</v>
      </c>
      <c r="M89" s="279"/>
      <c r="N89" s="279">
        <f>SUM(F89+J89)</f>
        <v>3</v>
      </c>
      <c r="O89" s="279">
        <f>SUM(G89+K89)</f>
        <v>7</v>
      </c>
      <c r="P89" s="281">
        <f>SUM(N89:O89)</f>
        <v>10</v>
      </c>
    </row>
    <row r="90" spans="1:18" ht="10.5" customHeight="1">
      <c r="B90" s="1582"/>
      <c r="C90" s="98"/>
      <c r="E90" s="98" t="s">
        <v>774</v>
      </c>
      <c r="F90" s="279">
        <v>0</v>
      </c>
      <c r="G90" s="279">
        <v>0</v>
      </c>
      <c r="H90" s="279">
        <f>SUM(F90:G90)</f>
        <v>0</v>
      </c>
      <c r="I90" s="279"/>
      <c r="J90" s="279">
        <v>3</v>
      </c>
      <c r="K90" s="279">
        <v>7</v>
      </c>
      <c r="L90" s="279">
        <f>SUM(J90:K90)</f>
        <v>10</v>
      </c>
      <c r="M90" s="279"/>
      <c r="N90" s="279">
        <f>SUM(F90+J90)</f>
        <v>3</v>
      </c>
      <c r="O90" s="279">
        <f>SUM(G90+K90)</f>
        <v>7</v>
      </c>
      <c r="P90" s="281">
        <f>SUM(N90:O90)</f>
        <v>10</v>
      </c>
    </row>
    <row r="91" spans="1:18" ht="11.25" customHeight="1">
      <c r="B91" s="1582"/>
      <c r="C91" s="484" t="s">
        <v>22</v>
      </c>
      <c r="D91" s="98"/>
      <c r="F91" s="1082">
        <f>SUM(F92+F94+F99)</f>
        <v>10</v>
      </c>
      <c r="G91" s="1082">
        <f>SUM(G92+G94+G99)</f>
        <v>11</v>
      </c>
      <c r="H91" s="1082">
        <f>SUM(F91:G91)</f>
        <v>21</v>
      </c>
      <c r="I91" s="1082"/>
      <c r="J91" s="1082">
        <f>SUM(J92+J94+J99)</f>
        <v>58</v>
      </c>
      <c r="K91" s="1082">
        <f>SUM(K92+K94+K99)</f>
        <v>55</v>
      </c>
      <c r="L91" s="1082">
        <f>SUM(J91:K91)</f>
        <v>113</v>
      </c>
      <c r="M91" s="1082"/>
      <c r="N91" s="1042">
        <f>SUM(F91+J91)</f>
        <v>68</v>
      </c>
      <c r="O91" s="1042">
        <f>SUM(G91+K91)</f>
        <v>66</v>
      </c>
      <c r="P91" s="565">
        <f>SUM(N91:O91)</f>
        <v>134</v>
      </c>
    </row>
    <row r="92" spans="1:18" ht="10.5" customHeight="1">
      <c r="B92" s="1582"/>
      <c r="C92" s="144"/>
      <c r="D92" s="98" t="s">
        <v>736</v>
      </c>
      <c r="F92" s="279">
        <f>SUM(F93)</f>
        <v>10</v>
      </c>
      <c r="G92" s="279">
        <f>SUM(G93)</f>
        <v>11</v>
      </c>
      <c r="H92" s="279">
        <f>SUM(F92:G92)</f>
        <v>21</v>
      </c>
      <c r="I92" s="279"/>
      <c r="J92" s="279">
        <f>SUM(J93)</f>
        <v>17</v>
      </c>
      <c r="K92" s="279">
        <f>SUM(K93)</f>
        <v>22</v>
      </c>
      <c r="L92" s="279">
        <f>SUM(J92:K92)</f>
        <v>39</v>
      </c>
      <c r="M92" s="279"/>
      <c r="N92" s="279">
        <f>SUM(F92+J92)</f>
        <v>27</v>
      </c>
      <c r="O92" s="279">
        <f>SUM(G92+K92)</f>
        <v>33</v>
      </c>
      <c r="P92" s="281">
        <f>SUM(N92:O92)</f>
        <v>60</v>
      </c>
    </row>
    <row r="93" spans="1:18" ht="10.5" customHeight="1">
      <c r="B93" s="1582"/>
      <c r="C93" s="144"/>
      <c r="D93" s="98"/>
      <c r="E93" s="98" t="s">
        <v>772</v>
      </c>
      <c r="F93" s="279">
        <v>10</v>
      </c>
      <c r="G93" s="279">
        <v>11</v>
      </c>
      <c r="H93" s="279">
        <f>SUM(F93:G93)</f>
        <v>21</v>
      </c>
      <c r="I93" s="279">
        <v>0</v>
      </c>
      <c r="J93" s="279">
        <v>17</v>
      </c>
      <c r="K93" s="279">
        <v>22</v>
      </c>
      <c r="L93" s="279">
        <f>SUM(J93:K93)</f>
        <v>39</v>
      </c>
      <c r="M93" s="279"/>
      <c r="N93" s="279">
        <f>SUM(F93+J93)</f>
        <v>27</v>
      </c>
      <c r="O93" s="279">
        <f>SUM(G93+K93)</f>
        <v>33</v>
      </c>
      <c r="P93" s="281">
        <f>SUM(N93:O93)</f>
        <v>60</v>
      </c>
    </row>
    <row r="94" spans="1:18" ht="10.5" customHeight="1">
      <c r="B94" s="1582"/>
      <c r="C94" s="98"/>
      <c r="D94" s="98" t="s">
        <v>735</v>
      </c>
      <c r="F94" s="279">
        <f>SUM(F95:F98)</f>
        <v>0</v>
      </c>
      <c r="G94" s="279">
        <f>SUM(G95:G98)</f>
        <v>0</v>
      </c>
      <c r="H94" s="279">
        <f>SUM(F94:G94)</f>
        <v>0</v>
      </c>
      <c r="I94" s="279"/>
      <c r="J94" s="279">
        <f>SUM(J95:J98)</f>
        <v>36</v>
      </c>
      <c r="K94" s="279">
        <f>SUM(K95:K98)</f>
        <v>27</v>
      </c>
      <c r="L94" s="279">
        <f>SUM(J94:K94)</f>
        <v>63</v>
      </c>
      <c r="M94" s="279"/>
      <c r="N94" s="279">
        <f>SUM(F94+J94)</f>
        <v>36</v>
      </c>
      <c r="O94" s="279">
        <f>SUM(G94+K94)</f>
        <v>27</v>
      </c>
      <c r="P94" s="281">
        <f>SUM(N94:O94)</f>
        <v>63</v>
      </c>
    </row>
    <row r="95" spans="1:18" ht="10.5" customHeight="1">
      <c r="B95" s="1582"/>
      <c r="C95" s="98"/>
      <c r="E95" s="98" t="s">
        <v>771</v>
      </c>
      <c r="F95" s="279">
        <v>0</v>
      </c>
      <c r="G95" s="279">
        <v>0</v>
      </c>
      <c r="H95" s="279">
        <f>SUM(F95:G95)</f>
        <v>0</v>
      </c>
      <c r="I95" s="279">
        <v>0</v>
      </c>
      <c r="J95" s="279">
        <v>30</v>
      </c>
      <c r="K95" s="279">
        <v>19</v>
      </c>
      <c r="L95" s="279">
        <f>SUM(J95:K95)</f>
        <v>49</v>
      </c>
      <c r="M95" s="279"/>
      <c r="N95" s="279">
        <f>SUM(F95+J95)</f>
        <v>30</v>
      </c>
      <c r="O95" s="279">
        <f>SUM(G95+K95)</f>
        <v>19</v>
      </c>
      <c r="P95" s="281">
        <f>SUM(N95:O95)</f>
        <v>49</v>
      </c>
    </row>
    <row r="96" spans="1:18" ht="10.5" customHeight="1">
      <c r="B96" s="1582"/>
      <c r="C96" s="98"/>
      <c r="E96" s="98" t="s">
        <v>770</v>
      </c>
      <c r="F96" s="279">
        <v>0</v>
      </c>
      <c r="G96" s="279">
        <v>0</v>
      </c>
      <c r="H96" s="279">
        <f>SUM(F96:G96)</f>
        <v>0</v>
      </c>
      <c r="I96" s="279">
        <v>0</v>
      </c>
      <c r="J96" s="279">
        <v>0</v>
      </c>
      <c r="K96" s="279">
        <v>0</v>
      </c>
      <c r="L96" s="279">
        <f>SUM(J96:K96)</f>
        <v>0</v>
      </c>
      <c r="M96" s="279"/>
      <c r="N96" s="279">
        <f>SUM(F96+J96)</f>
        <v>0</v>
      </c>
      <c r="O96" s="279">
        <f>SUM(G96+K96)</f>
        <v>0</v>
      </c>
      <c r="P96" s="281">
        <f>SUM(N96:O96)</f>
        <v>0</v>
      </c>
    </row>
    <row r="97" spans="2:16" ht="10.5" customHeight="1">
      <c r="B97" s="1582"/>
      <c r="C97" s="98"/>
      <c r="E97" s="98" t="s">
        <v>769</v>
      </c>
      <c r="F97" s="279">
        <v>0</v>
      </c>
      <c r="G97" s="279">
        <v>0</v>
      </c>
      <c r="H97" s="279">
        <f>SUM(F97:G97)</f>
        <v>0</v>
      </c>
      <c r="I97" s="279">
        <v>0</v>
      </c>
      <c r="J97" s="279">
        <v>0</v>
      </c>
      <c r="K97" s="279">
        <v>0</v>
      </c>
      <c r="L97" s="279">
        <f>SUM(J97:K97)</f>
        <v>0</v>
      </c>
      <c r="M97" s="279"/>
      <c r="N97" s="279">
        <f>SUM(F97+J97)</f>
        <v>0</v>
      </c>
      <c r="O97" s="279">
        <f>SUM(G97+K97)</f>
        <v>0</v>
      </c>
      <c r="P97" s="281">
        <f>SUM(N97:O97)</f>
        <v>0</v>
      </c>
    </row>
    <row r="98" spans="2:16" ht="10.5" customHeight="1">
      <c r="B98" s="1582"/>
      <c r="C98" s="98"/>
      <c r="D98" s="98"/>
      <c r="E98" s="98" t="s">
        <v>768</v>
      </c>
      <c r="F98" s="279">
        <v>0</v>
      </c>
      <c r="G98" s="279">
        <v>0</v>
      </c>
      <c r="H98" s="279">
        <f>SUM(F98:G98)</f>
        <v>0</v>
      </c>
      <c r="I98" s="279">
        <v>0</v>
      </c>
      <c r="J98" s="279">
        <v>6</v>
      </c>
      <c r="K98" s="279">
        <v>8</v>
      </c>
      <c r="L98" s="279">
        <f>SUM(J98:K98)</f>
        <v>14</v>
      </c>
      <c r="M98" s="279"/>
      <c r="N98" s="279">
        <f>SUM(F98+J98)</f>
        <v>6</v>
      </c>
      <c r="O98" s="279">
        <f>SUM(G98+K98)</f>
        <v>8</v>
      </c>
      <c r="P98" s="281">
        <f>SUM(N98:O98)</f>
        <v>14</v>
      </c>
    </row>
    <row r="99" spans="2:16" ht="10.5" customHeight="1">
      <c r="B99" s="1582"/>
      <c r="C99" s="98"/>
      <c r="D99" s="98" t="s">
        <v>740</v>
      </c>
      <c r="F99" s="279">
        <f>SUM(F100:F100)</f>
        <v>0</v>
      </c>
      <c r="G99" s="279">
        <f>SUM(G100:G100)</f>
        <v>0</v>
      </c>
      <c r="H99" s="279">
        <f>SUM(F99:G99)</f>
        <v>0</v>
      </c>
      <c r="I99" s="279"/>
      <c r="J99" s="279">
        <f>SUM(J100:J100)</f>
        <v>5</v>
      </c>
      <c r="K99" s="279">
        <f>SUM(K100:K100)</f>
        <v>6</v>
      </c>
      <c r="L99" s="279">
        <f>SUM(J99:K99)</f>
        <v>11</v>
      </c>
      <c r="M99" s="279"/>
      <c r="N99" s="279">
        <f>SUM(F99+J99)</f>
        <v>5</v>
      </c>
      <c r="O99" s="279">
        <f>SUM(G99+K99)</f>
        <v>6</v>
      </c>
      <c r="P99" s="281">
        <f>SUM(N99:O99)</f>
        <v>11</v>
      </c>
    </row>
    <row r="100" spans="2:16" ht="10.5" customHeight="1">
      <c r="B100" s="1582"/>
      <c r="C100" s="98"/>
      <c r="D100" s="98"/>
      <c r="E100" s="98" t="s">
        <v>766</v>
      </c>
      <c r="F100" s="279">
        <v>0</v>
      </c>
      <c r="G100" s="279">
        <v>0</v>
      </c>
      <c r="H100" s="279">
        <f>SUM(F100:G100)</f>
        <v>0</v>
      </c>
      <c r="I100" s="279">
        <v>0</v>
      </c>
      <c r="J100" s="279">
        <v>5</v>
      </c>
      <c r="K100" s="279">
        <v>6</v>
      </c>
      <c r="L100" s="279">
        <f>SUM(J100:K100)</f>
        <v>11</v>
      </c>
      <c r="M100" s="279"/>
      <c r="N100" s="279">
        <f>SUM(F100+J100)</f>
        <v>5</v>
      </c>
      <c r="O100" s="279">
        <f>SUM(G100+K100)</f>
        <v>6</v>
      </c>
      <c r="P100" s="281">
        <f>SUM(N100:O100)</f>
        <v>11</v>
      </c>
    </row>
    <row r="101" spans="2:16" ht="11.25" customHeight="1">
      <c r="B101" s="150"/>
      <c r="C101" s="144" t="s">
        <v>114</v>
      </c>
      <c r="D101" s="98"/>
      <c r="F101" s="1042">
        <f>SUM(F102)</f>
        <v>0</v>
      </c>
      <c r="G101" s="1042">
        <f>SUM(G102)</f>
        <v>0</v>
      </c>
      <c r="H101" s="1042">
        <f>SUM(F101:G101)</f>
        <v>0</v>
      </c>
      <c r="I101" s="1042"/>
      <c r="J101" s="1042">
        <f>SUM(J102)</f>
        <v>0</v>
      </c>
      <c r="K101" s="1042">
        <f>SUM(K102)</f>
        <v>0</v>
      </c>
      <c r="L101" s="1042">
        <f>SUM(J101:K101)</f>
        <v>0</v>
      </c>
      <c r="M101" s="1042"/>
      <c r="N101" s="1042">
        <f>SUM(F101+J101)</f>
        <v>0</v>
      </c>
      <c r="O101" s="1042">
        <f>SUM(G101+K101)</f>
        <v>0</v>
      </c>
      <c r="P101" s="565">
        <f>SUM(N101:O101)</f>
        <v>0</v>
      </c>
    </row>
    <row r="102" spans="2:16" ht="10.5" customHeight="1">
      <c r="B102" s="150"/>
      <c r="C102" s="144"/>
      <c r="D102" s="98" t="s">
        <v>735</v>
      </c>
      <c r="F102" s="279">
        <f>SUM(F103)</f>
        <v>0</v>
      </c>
      <c r="G102" s="279">
        <f>SUM(G103)</f>
        <v>0</v>
      </c>
      <c r="H102" s="279">
        <f>SUM(F102:G102)</f>
        <v>0</v>
      </c>
      <c r="I102" s="279"/>
      <c r="J102" s="279">
        <f>SUM(J103)</f>
        <v>0</v>
      </c>
      <c r="K102" s="279">
        <f>SUM(K103)</f>
        <v>0</v>
      </c>
      <c r="L102" s="279">
        <f>SUM(J102:K102)</f>
        <v>0</v>
      </c>
      <c r="M102" s="279"/>
      <c r="N102" s="279">
        <f>SUM(F102+J102)</f>
        <v>0</v>
      </c>
      <c r="O102" s="279">
        <f>SUM(G102+K102)</f>
        <v>0</v>
      </c>
      <c r="P102" s="281">
        <f>SUM(N102:O102)</f>
        <v>0</v>
      </c>
    </row>
    <row r="103" spans="2:16" ht="10.5" customHeight="1">
      <c r="B103" s="150"/>
      <c r="C103" s="98"/>
      <c r="D103" s="98"/>
      <c r="E103" s="98" t="s">
        <v>765</v>
      </c>
      <c r="F103" s="279">
        <v>0</v>
      </c>
      <c r="G103" s="279">
        <v>0</v>
      </c>
      <c r="H103" s="279">
        <f>SUM(F103:G103)</f>
        <v>0</v>
      </c>
      <c r="I103" s="279">
        <v>0</v>
      </c>
      <c r="J103" s="279">
        <v>0</v>
      </c>
      <c r="K103" s="279">
        <v>0</v>
      </c>
      <c r="L103" s="279">
        <f>SUM(J103:K103)</f>
        <v>0</v>
      </c>
      <c r="M103" s="279"/>
      <c r="N103" s="279">
        <f>SUM(F103+J103)</f>
        <v>0</v>
      </c>
      <c r="O103" s="279">
        <f>SUM(G103+K103)</f>
        <v>0</v>
      </c>
      <c r="P103" s="281">
        <f>SUM(N103:O103)</f>
        <v>0</v>
      </c>
    </row>
    <row r="104" spans="2:16" ht="12" customHeight="1">
      <c r="B104" s="1581">
        <v>1406</v>
      </c>
      <c r="C104" s="139" t="s">
        <v>25</v>
      </c>
      <c r="D104" s="145"/>
      <c r="E104" s="145"/>
      <c r="F104" s="275">
        <f>SUM(F105+F119+F122)</f>
        <v>18</v>
      </c>
      <c r="G104" s="275">
        <f>SUM(G105+G119+G122)</f>
        <v>9</v>
      </c>
      <c r="H104" s="275">
        <f>SUM(F104:G104)</f>
        <v>27</v>
      </c>
      <c r="I104" s="275"/>
      <c r="J104" s="275">
        <f>SUM(J105+J119+J122)</f>
        <v>39</v>
      </c>
      <c r="K104" s="275">
        <f>SUM(K105+K119+K122)</f>
        <v>32</v>
      </c>
      <c r="L104" s="275">
        <f>SUM(J104:K104)</f>
        <v>71</v>
      </c>
      <c r="M104" s="275"/>
      <c r="N104" s="275">
        <f>SUM(F104+J104)</f>
        <v>57</v>
      </c>
      <c r="O104" s="275">
        <f>SUM(G104+K104)</f>
        <v>41</v>
      </c>
      <c r="P104" s="367">
        <f>SUM(N104:O104)</f>
        <v>98</v>
      </c>
    </row>
    <row r="105" spans="2:16" ht="11.25" customHeight="1">
      <c r="B105" s="1582"/>
      <c r="C105" s="144" t="s">
        <v>135</v>
      </c>
      <c r="D105" s="98"/>
      <c r="E105" s="98"/>
      <c r="F105" s="1042">
        <f>SUM(F106+F108)</f>
        <v>18</v>
      </c>
      <c r="G105" s="1042">
        <f>SUM(G106+G108)</f>
        <v>9</v>
      </c>
      <c r="H105" s="1042">
        <f>SUM(F105:G105)</f>
        <v>27</v>
      </c>
      <c r="I105" s="1042"/>
      <c r="J105" s="1042">
        <f>SUM(J106+J108)</f>
        <v>27</v>
      </c>
      <c r="K105" s="1042">
        <f>SUM(K106+K108)</f>
        <v>18</v>
      </c>
      <c r="L105" s="1042">
        <f>SUM(J105:K105)</f>
        <v>45</v>
      </c>
      <c r="M105" s="1042"/>
      <c r="N105" s="1042">
        <f>SUM(F105+J105)</f>
        <v>45</v>
      </c>
      <c r="O105" s="1042">
        <f>SUM(G105+K105)</f>
        <v>27</v>
      </c>
      <c r="P105" s="565">
        <f>SUM(N105:O105)</f>
        <v>72</v>
      </c>
    </row>
    <row r="106" spans="2:16" ht="10.5" customHeight="1">
      <c r="B106" s="1582"/>
      <c r="C106" s="98"/>
      <c r="D106" s="98" t="s">
        <v>735</v>
      </c>
      <c r="E106" s="98"/>
      <c r="F106" s="279">
        <f>SUM(F107)</f>
        <v>0</v>
      </c>
      <c r="G106" s="279">
        <f>SUM(G107)</f>
        <v>0</v>
      </c>
      <c r="H106" s="279">
        <f>SUM(F106:G106)</f>
        <v>0</v>
      </c>
      <c r="I106" s="279"/>
      <c r="J106" s="279">
        <f>SUM(J107)</f>
        <v>5</v>
      </c>
      <c r="K106" s="279">
        <f>SUM(K107)</f>
        <v>4</v>
      </c>
      <c r="L106" s="279">
        <f>SUM(J106:K106)</f>
        <v>9</v>
      </c>
      <c r="M106" s="279"/>
      <c r="N106" s="279">
        <f>SUM(F106+J106)</f>
        <v>5</v>
      </c>
      <c r="O106" s="279">
        <f>SUM(G106+K106)</f>
        <v>4</v>
      </c>
      <c r="P106" s="281">
        <f>SUM(N106:O106)</f>
        <v>9</v>
      </c>
    </row>
    <row r="107" spans="2:16" ht="10.5" customHeight="1">
      <c r="B107" s="1582"/>
      <c r="C107" s="98"/>
      <c r="D107" s="98"/>
      <c r="E107" s="98" t="s">
        <v>764</v>
      </c>
      <c r="F107" s="279"/>
      <c r="G107" s="279"/>
      <c r="H107" s="279">
        <f>SUM(F107:G107)</f>
        <v>0</v>
      </c>
      <c r="I107" s="279">
        <v>0</v>
      </c>
      <c r="J107" s="279">
        <v>5</v>
      </c>
      <c r="K107" s="279">
        <v>4</v>
      </c>
      <c r="L107" s="279">
        <f>SUM(J107:K107)</f>
        <v>9</v>
      </c>
      <c r="M107" s="279"/>
      <c r="N107" s="279">
        <f>SUM(F107+J107)</f>
        <v>5</v>
      </c>
      <c r="O107" s="279">
        <f>SUM(G107+K107)</f>
        <v>4</v>
      </c>
      <c r="P107" s="281">
        <f>SUM(N107:O107)</f>
        <v>9</v>
      </c>
    </row>
    <row r="108" spans="2:16" ht="10.5" customHeight="1">
      <c r="B108" s="1582"/>
      <c r="C108" s="98"/>
      <c r="D108" s="98" t="s">
        <v>740</v>
      </c>
      <c r="E108" s="98"/>
      <c r="F108" s="279">
        <f>SUM(F109:F118)</f>
        <v>18</v>
      </c>
      <c r="G108" s="279">
        <f>SUM(G109:G118)</f>
        <v>9</v>
      </c>
      <c r="H108" s="279">
        <f>SUM(F108:G108)</f>
        <v>27</v>
      </c>
      <c r="I108" s="279"/>
      <c r="J108" s="279">
        <f>SUM(J109:J118)</f>
        <v>22</v>
      </c>
      <c r="K108" s="279">
        <f>SUM(K109:K118)</f>
        <v>14</v>
      </c>
      <c r="L108" s="279">
        <f>SUM(J108:K108)</f>
        <v>36</v>
      </c>
      <c r="M108" s="279"/>
      <c r="N108" s="279">
        <f>SUM(F108+J108)</f>
        <v>40</v>
      </c>
      <c r="O108" s="279">
        <f>SUM(G108+K108)</f>
        <v>23</v>
      </c>
      <c r="P108" s="281">
        <f>SUM(N108:O108)</f>
        <v>63</v>
      </c>
    </row>
    <row r="109" spans="2:16" ht="10.5" customHeight="1">
      <c r="B109" s="1582"/>
      <c r="C109" s="98"/>
      <c r="D109" s="98"/>
      <c r="E109" s="98" t="s">
        <v>763</v>
      </c>
      <c r="F109" s="279">
        <v>2</v>
      </c>
      <c r="G109" s="279">
        <v>3</v>
      </c>
      <c r="H109" s="279">
        <f>SUM(F109:G109)</f>
        <v>5</v>
      </c>
      <c r="I109" s="279">
        <v>0</v>
      </c>
      <c r="J109" s="279">
        <v>1</v>
      </c>
      <c r="K109" s="279">
        <v>4</v>
      </c>
      <c r="L109" s="279">
        <f>SUM(J109:K109)</f>
        <v>5</v>
      </c>
      <c r="M109" s="279"/>
      <c r="N109" s="279">
        <f>SUM(F109+J109)</f>
        <v>3</v>
      </c>
      <c r="O109" s="279">
        <f>SUM(G109+K109)</f>
        <v>7</v>
      </c>
      <c r="P109" s="281">
        <f>SUM(N109:O109)</f>
        <v>10</v>
      </c>
    </row>
    <row r="110" spans="2:16" ht="10.5" customHeight="1">
      <c r="B110" s="1582"/>
      <c r="C110" s="98"/>
      <c r="D110" s="98"/>
      <c r="E110" s="98" t="s">
        <v>762</v>
      </c>
      <c r="F110" s="279">
        <v>0</v>
      </c>
      <c r="G110" s="279">
        <v>0</v>
      </c>
      <c r="H110" s="279">
        <f>SUM(F110:G110)</f>
        <v>0</v>
      </c>
      <c r="I110" s="279">
        <v>0</v>
      </c>
      <c r="J110" s="279">
        <v>0</v>
      </c>
      <c r="K110" s="279">
        <v>0</v>
      </c>
      <c r="L110" s="279">
        <f>SUM(J110:K110)</f>
        <v>0</v>
      </c>
      <c r="M110" s="279"/>
      <c r="N110" s="279">
        <f>SUM(F110+J110)</f>
        <v>0</v>
      </c>
      <c r="O110" s="279">
        <f>SUM(G110+K110)</f>
        <v>0</v>
      </c>
      <c r="P110" s="281">
        <f>SUM(N110:O110)</f>
        <v>0</v>
      </c>
    </row>
    <row r="111" spans="2:16" ht="10.5" customHeight="1">
      <c r="B111" s="1582"/>
      <c r="C111" s="98"/>
      <c r="D111" s="98"/>
      <c r="E111" s="98" t="s">
        <v>761</v>
      </c>
      <c r="F111" s="279">
        <v>3</v>
      </c>
      <c r="G111" s="279">
        <v>0</v>
      </c>
      <c r="H111" s="279">
        <f>SUM(F111:G111)</f>
        <v>3</v>
      </c>
      <c r="I111" s="279">
        <v>0</v>
      </c>
      <c r="J111" s="279">
        <v>4</v>
      </c>
      <c r="K111" s="279">
        <v>0</v>
      </c>
      <c r="L111" s="279">
        <f>SUM(J111:K111)</f>
        <v>4</v>
      </c>
      <c r="M111" s="279"/>
      <c r="N111" s="279">
        <f>SUM(F111+J111)</f>
        <v>7</v>
      </c>
      <c r="O111" s="279">
        <f>SUM(G111+K111)</f>
        <v>0</v>
      </c>
      <c r="P111" s="281">
        <f>SUM(N111:O111)</f>
        <v>7</v>
      </c>
    </row>
    <row r="112" spans="2:16" ht="10.5" customHeight="1">
      <c r="B112" s="1582"/>
      <c r="C112" s="98"/>
      <c r="D112" s="98"/>
      <c r="E112" s="98" t="s">
        <v>760</v>
      </c>
      <c r="F112" s="279">
        <v>0</v>
      </c>
      <c r="G112" s="279">
        <v>0</v>
      </c>
      <c r="H112" s="279">
        <f>SUM(F112:G112)</f>
        <v>0</v>
      </c>
      <c r="I112" s="279">
        <v>0</v>
      </c>
      <c r="J112" s="279">
        <v>0</v>
      </c>
      <c r="K112" s="279">
        <v>0</v>
      </c>
      <c r="L112" s="279">
        <f>SUM(J112:K112)</f>
        <v>0</v>
      </c>
      <c r="M112" s="279"/>
      <c r="N112" s="279">
        <f>SUM(F112+J112)</f>
        <v>0</v>
      </c>
      <c r="O112" s="279">
        <f>SUM(G112+K112)</f>
        <v>0</v>
      </c>
      <c r="P112" s="281">
        <f>SUM(N112:O112)</f>
        <v>0</v>
      </c>
    </row>
    <row r="113" spans="2:16" ht="10.5" customHeight="1">
      <c r="B113" s="1582"/>
      <c r="C113" s="98"/>
      <c r="D113" s="98"/>
      <c r="E113" s="98" t="s">
        <v>759</v>
      </c>
      <c r="F113" s="279">
        <v>4</v>
      </c>
      <c r="G113" s="279">
        <v>0</v>
      </c>
      <c r="H113" s="279">
        <f>SUM(F113:G113)</f>
        <v>4</v>
      </c>
      <c r="I113" s="279">
        <v>0</v>
      </c>
      <c r="J113" s="279">
        <v>3</v>
      </c>
      <c r="K113" s="279">
        <v>2</v>
      </c>
      <c r="L113" s="279">
        <f>SUM(J113:K113)</f>
        <v>5</v>
      </c>
      <c r="M113" s="279"/>
      <c r="N113" s="279">
        <f>SUM(F113+J113)</f>
        <v>7</v>
      </c>
      <c r="O113" s="279">
        <f>SUM(G113+K113)</f>
        <v>2</v>
      </c>
      <c r="P113" s="281">
        <f>SUM(N113:O113)</f>
        <v>9</v>
      </c>
    </row>
    <row r="114" spans="2:16" ht="10.5" customHeight="1">
      <c r="B114" s="1582"/>
      <c r="C114" s="98"/>
      <c r="D114" s="98"/>
      <c r="E114" s="98" t="s">
        <v>758</v>
      </c>
      <c r="F114" s="279">
        <v>0</v>
      </c>
      <c r="G114" s="279">
        <v>1</v>
      </c>
      <c r="H114" s="279">
        <f>SUM(F114:G114)</f>
        <v>1</v>
      </c>
      <c r="I114" s="279">
        <v>0</v>
      </c>
      <c r="J114" s="279">
        <v>4</v>
      </c>
      <c r="K114" s="279">
        <v>2</v>
      </c>
      <c r="L114" s="279">
        <f>SUM(J114:K114)</f>
        <v>6</v>
      </c>
      <c r="M114" s="279"/>
      <c r="N114" s="279">
        <f>SUM(F114+J114)</f>
        <v>4</v>
      </c>
      <c r="O114" s="279">
        <f>SUM(G114+K114)</f>
        <v>3</v>
      </c>
      <c r="P114" s="281">
        <f>SUM(N114:O114)</f>
        <v>7</v>
      </c>
    </row>
    <row r="115" spans="2:16" ht="10.5" customHeight="1">
      <c r="B115" s="1582"/>
      <c r="C115" s="98"/>
      <c r="D115" s="98"/>
      <c r="E115" s="98" t="s">
        <v>757</v>
      </c>
      <c r="F115" s="279">
        <v>3</v>
      </c>
      <c r="G115" s="279">
        <v>2</v>
      </c>
      <c r="H115" s="279">
        <f>SUM(F115:G115)</f>
        <v>5</v>
      </c>
      <c r="I115" s="279">
        <v>0</v>
      </c>
      <c r="J115" s="279">
        <v>3</v>
      </c>
      <c r="K115" s="279">
        <v>2</v>
      </c>
      <c r="L115" s="279">
        <f>SUM(J115:K115)</f>
        <v>5</v>
      </c>
      <c r="M115" s="279"/>
      <c r="N115" s="279">
        <f>SUM(F115+J115)</f>
        <v>6</v>
      </c>
      <c r="O115" s="279">
        <f>SUM(G115+K115)</f>
        <v>4</v>
      </c>
      <c r="P115" s="281">
        <f>SUM(N115:O115)</f>
        <v>10</v>
      </c>
    </row>
    <row r="116" spans="2:16" ht="10.5" customHeight="1">
      <c r="B116" s="1582"/>
      <c r="C116" s="98"/>
      <c r="D116" s="98"/>
      <c r="E116" s="98" t="s">
        <v>756</v>
      </c>
      <c r="F116" s="279">
        <v>3</v>
      </c>
      <c r="G116" s="279">
        <v>0</v>
      </c>
      <c r="H116" s="279">
        <f>SUM(F116:G116)</f>
        <v>3</v>
      </c>
      <c r="I116" s="279">
        <v>0</v>
      </c>
      <c r="J116" s="279">
        <v>3</v>
      </c>
      <c r="K116" s="279">
        <v>0</v>
      </c>
      <c r="L116" s="279">
        <f>SUM(J116:K116)</f>
        <v>3</v>
      </c>
      <c r="M116" s="279"/>
      <c r="N116" s="279">
        <f>SUM(F116+J116)</f>
        <v>6</v>
      </c>
      <c r="O116" s="279">
        <f>SUM(G116+K116)</f>
        <v>0</v>
      </c>
      <c r="P116" s="281">
        <f>SUM(N116:O116)</f>
        <v>6</v>
      </c>
    </row>
    <row r="117" spans="2:16" ht="10.5" customHeight="1">
      <c r="B117" s="1582"/>
      <c r="C117" s="98"/>
      <c r="D117" s="98"/>
      <c r="E117" s="98" t="s">
        <v>755</v>
      </c>
      <c r="F117" s="279">
        <v>0</v>
      </c>
      <c r="G117" s="279">
        <v>2</v>
      </c>
      <c r="H117" s="279">
        <f>SUM(F117:G117)</f>
        <v>2</v>
      </c>
      <c r="I117" s="279"/>
      <c r="J117" s="279">
        <v>2</v>
      </c>
      <c r="K117" s="279">
        <v>2</v>
      </c>
      <c r="L117" s="279">
        <f>SUM(J117:K117)</f>
        <v>4</v>
      </c>
      <c r="M117" s="279"/>
      <c r="N117" s="279">
        <f>SUM(F117+J117)</f>
        <v>2</v>
      </c>
      <c r="O117" s="279">
        <f>SUM(G117+K117)</f>
        <v>4</v>
      </c>
      <c r="P117" s="281">
        <f>SUM(N117:O117)</f>
        <v>6</v>
      </c>
    </row>
    <row r="118" spans="2:16" ht="10.5" customHeight="1">
      <c r="B118" s="1582"/>
      <c r="C118" s="98"/>
      <c r="D118" s="98"/>
      <c r="E118" s="98" t="s">
        <v>753</v>
      </c>
      <c r="F118" s="279">
        <v>3</v>
      </c>
      <c r="G118" s="279">
        <v>1</v>
      </c>
      <c r="H118" s="279">
        <f>SUM(F118:G118)</f>
        <v>4</v>
      </c>
      <c r="I118" s="279">
        <v>0</v>
      </c>
      <c r="J118" s="279">
        <v>2</v>
      </c>
      <c r="K118" s="279">
        <v>2</v>
      </c>
      <c r="L118" s="279">
        <f>SUM(J118:K118)</f>
        <v>4</v>
      </c>
      <c r="M118" s="279"/>
      <c r="N118" s="279">
        <f>SUM(F118+J118)</f>
        <v>5</v>
      </c>
      <c r="O118" s="279">
        <f>SUM(G118+K118)</f>
        <v>3</v>
      </c>
      <c r="P118" s="281">
        <f>SUM(N118:O118)</f>
        <v>8</v>
      </c>
    </row>
    <row r="119" spans="2:16" ht="11.25" customHeight="1">
      <c r="B119" s="1582"/>
      <c r="C119" s="144" t="s">
        <v>26</v>
      </c>
      <c r="D119" s="98"/>
      <c r="E119" s="98"/>
      <c r="F119" s="1042">
        <f>SUM(F120)</f>
        <v>0</v>
      </c>
      <c r="G119" s="1042">
        <f>SUM(G120)</f>
        <v>0</v>
      </c>
      <c r="H119" s="1042">
        <f>SUM(F119:G119)</f>
        <v>0</v>
      </c>
      <c r="I119" s="1042"/>
      <c r="J119" s="1042">
        <f>SUM(J120)</f>
        <v>10</v>
      </c>
      <c r="K119" s="1042">
        <f>SUM(K120)</f>
        <v>9</v>
      </c>
      <c r="L119" s="1042">
        <f>SUM(J119:K119)</f>
        <v>19</v>
      </c>
      <c r="M119" s="1042"/>
      <c r="N119" s="1042">
        <f>SUM(F119+J119)</f>
        <v>10</v>
      </c>
      <c r="O119" s="1042">
        <f>SUM(G119+K119)</f>
        <v>9</v>
      </c>
      <c r="P119" s="565">
        <f>SUM(N119:O119)</f>
        <v>19</v>
      </c>
    </row>
    <row r="120" spans="2:16" ht="10.5" customHeight="1">
      <c r="B120" s="1582"/>
      <c r="C120" s="98"/>
      <c r="D120" s="98" t="s">
        <v>735</v>
      </c>
      <c r="E120" s="98"/>
      <c r="F120" s="279">
        <f>SUM(F121)</f>
        <v>0</v>
      </c>
      <c r="G120" s="279">
        <f>SUM(G121)</f>
        <v>0</v>
      </c>
      <c r="H120" s="279">
        <f>SUM(F120:G120)</f>
        <v>0</v>
      </c>
      <c r="I120" s="279">
        <v>0</v>
      </c>
      <c r="J120" s="279">
        <f>SUM(J121)</f>
        <v>10</v>
      </c>
      <c r="K120" s="279">
        <f>SUM(K121)</f>
        <v>9</v>
      </c>
      <c r="L120" s="279">
        <f>SUM(J120:K120)</f>
        <v>19</v>
      </c>
      <c r="M120" s="279"/>
      <c r="N120" s="279">
        <f>SUM(F120+J120)</f>
        <v>10</v>
      </c>
      <c r="O120" s="279">
        <f>SUM(G120+K120)</f>
        <v>9</v>
      </c>
      <c r="P120" s="281">
        <f>SUM(N120:O120)</f>
        <v>19</v>
      </c>
    </row>
    <row r="121" spans="2:16" ht="10.5" customHeight="1">
      <c r="B121" s="1582"/>
      <c r="C121" s="98"/>
      <c r="D121" s="98"/>
      <c r="E121" s="98" t="s">
        <v>751</v>
      </c>
      <c r="F121" s="279">
        <v>0</v>
      </c>
      <c r="G121" s="279">
        <v>0</v>
      </c>
      <c r="H121" s="279">
        <f>SUM(F121:G121)</f>
        <v>0</v>
      </c>
      <c r="I121" s="279">
        <v>0</v>
      </c>
      <c r="J121" s="279">
        <v>10</v>
      </c>
      <c r="K121" s="279">
        <v>9</v>
      </c>
      <c r="L121" s="279">
        <f>SUM(J121:K121)</f>
        <v>19</v>
      </c>
      <c r="M121" s="279"/>
      <c r="N121" s="279">
        <f>SUM(F121+J121)</f>
        <v>10</v>
      </c>
      <c r="O121" s="279">
        <f>SUM(G121+K121)</f>
        <v>9</v>
      </c>
      <c r="P121" s="281">
        <f>SUM(N121:O121)</f>
        <v>19</v>
      </c>
    </row>
    <row r="122" spans="2:16" ht="11.25" customHeight="1">
      <c r="B122" s="1582"/>
      <c r="C122" s="144" t="s">
        <v>43</v>
      </c>
      <c r="D122" s="98"/>
      <c r="E122" s="98"/>
      <c r="F122" s="1042">
        <f>SUM(F123+F125)</f>
        <v>0</v>
      </c>
      <c r="G122" s="1042">
        <f>SUM(G123+G125)</f>
        <v>0</v>
      </c>
      <c r="H122" s="1042">
        <f>SUM(F122:G122)</f>
        <v>0</v>
      </c>
      <c r="I122" s="1042"/>
      <c r="J122" s="1042">
        <f>SUM(J123+J125)</f>
        <v>2</v>
      </c>
      <c r="K122" s="1042">
        <f>SUM(K123+K125)</f>
        <v>5</v>
      </c>
      <c r="L122" s="1042">
        <f>SUM(J122:K122)</f>
        <v>7</v>
      </c>
      <c r="M122" s="1042"/>
      <c r="N122" s="1042">
        <f>SUM(F122+J122)</f>
        <v>2</v>
      </c>
      <c r="O122" s="1042">
        <f>SUM(G122+K122)</f>
        <v>5</v>
      </c>
      <c r="P122" s="565">
        <f>SUM(N122:O122)</f>
        <v>7</v>
      </c>
    </row>
    <row r="123" spans="2:16" ht="10.5" customHeight="1">
      <c r="B123" s="1582"/>
      <c r="C123" s="144"/>
      <c r="D123" s="98" t="s">
        <v>736</v>
      </c>
      <c r="E123" s="98"/>
      <c r="F123" s="279">
        <f>SUM(F124)</f>
        <v>0</v>
      </c>
      <c r="G123" s="279">
        <f>SUM(G124)</f>
        <v>0</v>
      </c>
      <c r="H123" s="279">
        <f>SUM(F123:G123)</f>
        <v>0</v>
      </c>
      <c r="I123" s="279"/>
      <c r="J123" s="279">
        <f>SUM(J124)</f>
        <v>0</v>
      </c>
      <c r="K123" s="279">
        <f>SUM(K124)</f>
        <v>5</v>
      </c>
      <c r="L123" s="279">
        <f>SUM(J123:K123)</f>
        <v>5</v>
      </c>
      <c r="M123" s="279"/>
      <c r="N123" s="279">
        <f>SUM(F123+J123)</f>
        <v>0</v>
      </c>
      <c r="O123" s="279">
        <f>SUM(G123+K123)</f>
        <v>5</v>
      </c>
      <c r="P123" s="281">
        <f>SUM(N123:O123)</f>
        <v>5</v>
      </c>
    </row>
    <row r="124" spans="2:16" ht="10.5" customHeight="1">
      <c r="B124" s="1582"/>
      <c r="C124" s="98"/>
      <c r="D124" s="98"/>
      <c r="E124" s="98" t="s">
        <v>749</v>
      </c>
      <c r="F124" s="288">
        <v>0</v>
      </c>
      <c r="G124" s="288">
        <v>0</v>
      </c>
      <c r="H124" s="279">
        <f>SUM(F124:G124)</f>
        <v>0</v>
      </c>
      <c r="I124" s="288">
        <v>0</v>
      </c>
      <c r="J124" s="288">
        <v>0</v>
      </c>
      <c r="K124" s="288">
        <v>5</v>
      </c>
      <c r="L124" s="279">
        <f>SUM(J124:K124)</f>
        <v>5</v>
      </c>
      <c r="M124" s="279"/>
      <c r="N124" s="279">
        <f>SUM(F124+J124)</f>
        <v>0</v>
      </c>
      <c r="O124" s="279">
        <f>SUM(G124+K124)</f>
        <v>5</v>
      </c>
      <c r="P124" s="281">
        <f>SUM(N124:O124)</f>
        <v>5</v>
      </c>
    </row>
    <row r="125" spans="2:16" ht="10.5" customHeight="1">
      <c r="B125" s="1582"/>
      <c r="C125" s="98"/>
      <c r="D125" s="98" t="s">
        <v>735</v>
      </c>
      <c r="E125" s="98"/>
      <c r="F125" s="288">
        <f>SUM(F126)</f>
        <v>0</v>
      </c>
      <c r="G125" s="288">
        <f>SUM(G126)</f>
        <v>0</v>
      </c>
      <c r="H125" s="279">
        <f>SUM(F125:G125)</f>
        <v>0</v>
      </c>
      <c r="I125" s="288"/>
      <c r="J125" s="288">
        <f>SUM(J126)</f>
        <v>2</v>
      </c>
      <c r="K125" s="288">
        <f>SUM(K126)</f>
        <v>0</v>
      </c>
      <c r="L125" s="279">
        <f>SUM(J125:K125)</f>
        <v>2</v>
      </c>
      <c r="M125" s="279"/>
      <c r="N125" s="279">
        <f>SUM(F125+J125)</f>
        <v>2</v>
      </c>
      <c r="O125" s="279">
        <f>SUM(G125+K125)</f>
        <v>0</v>
      </c>
      <c r="P125" s="281">
        <f>SUM(N125:O125)</f>
        <v>2</v>
      </c>
    </row>
    <row r="126" spans="2:16" ht="10.5" customHeight="1">
      <c r="B126" s="1583"/>
      <c r="C126" s="98"/>
      <c r="D126" s="98"/>
      <c r="E126" s="98" t="s">
        <v>748</v>
      </c>
      <c r="F126" s="288">
        <v>0</v>
      </c>
      <c r="G126" s="288">
        <v>0</v>
      </c>
      <c r="H126" s="279">
        <f>SUM(F126:G126)</f>
        <v>0</v>
      </c>
      <c r="I126" s="288">
        <v>0</v>
      </c>
      <c r="J126" s="288">
        <v>2</v>
      </c>
      <c r="K126" s="288">
        <v>0</v>
      </c>
      <c r="L126" s="279">
        <f>SUM(J126:K126)</f>
        <v>2</v>
      </c>
      <c r="M126" s="279"/>
      <c r="N126" s="279">
        <f>SUM(F126+J126)</f>
        <v>2</v>
      </c>
      <c r="O126" s="279">
        <f>SUM(G126+K126)</f>
        <v>0</v>
      </c>
      <c r="P126" s="281">
        <f>SUM(N126:O126)</f>
        <v>2</v>
      </c>
    </row>
    <row r="127" spans="2:16" ht="12" customHeight="1">
      <c r="B127" s="1570">
        <v>1407</v>
      </c>
      <c r="C127" s="139" t="s">
        <v>27</v>
      </c>
      <c r="D127" s="145"/>
      <c r="E127" s="145"/>
      <c r="F127" s="380">
        <f>SUM(F128+F132)</f>
        <v>9</v>
      </c>
      <c r="G127" s="380">
        <f>SUM(G128+G132)</f>
        <v>3</v>
      </c>
      <c r="H127" s="380">
        <f>SUM(F127:G127)</f>
        <v>12</v>
      </c>
      <c r="I127" s="380"/>
      <c r="J127" s="380">
        <f>SUM(J128+J132)</f>
        <v>3</v>
      </c>
      <c r="K127" s="380">
        <f>SUM(K128+K132)</f>
        <v>3</v>
      </c>
      <c r="L127" s="380">
        <f>SUM(J127:K127)</f>
        <v>6</v>
      </c>
      <c r="M127" s="380"/>
      <c r="N127" s="275">
        <f>SUM(F127+J127)</f>
        <v>12</v>
      </c>
      <c r="O127" s="275">
        <f>SUM(G127+K127)</f>
        <v>6</v>
      </c>
      <c r="P127" s="367">
        <f>SUM(N127:O127)</f>
        <v>18</v>
      </c>
    </row>
    <row r="128" spans="2:16" ht="11.25" customHeight="1">
      <c r="B128" s="1573"/>
      <c r="C128" s="144" t="s">
        <v>44</v>
      </c>
      <c r="D128" s="1057"/>
      <c r="E128" s="1057"/>
      <c r="F128" s="1058">
        <f>SUM(F129)</f>
        <v>9</v>
      </c>
      <c r="G128" s="1058">
        <f>SUM(G129)</f>
        <v>3</v>
      </c>
      <c r="H128" s="1058">
        <f>SUM(F128:G128)</f>
        <v>12</v>
      </c>
      <c r="I128" s="1058"/>
      <c r="J128" s="1058">
        <f>SUM(J129)</f>
        <v>1</v>
      </c>
      <c r="K128" s="1058">
        <f>SUM(K129)</f>
        <v>1</v>
      </c>
      <c r="L128" s="1058">
        <f>SUM(J128:K128)</f>
        <v>2</v>
      </c>
      <c r="M128" s="1058"/>
      <c r="N128" s="1042">
        <f>SUM(F128+J128)</f>
        <v>10</v>
      </c>
      <c r="O128" s="1042">
        <f>SUM(G128+K128)</f>
        <v>4</v>
      </c>
      <c r="P128" s="565">
        <f>SUM(N128:O128)</f>
        <v>14</v>
      </c>
    </row>
    <row r="129" spans="2:16" ht="10.5" customHeight="1">
      <c r="B129" s="1573"/>
      <c r="C129" s="1055"/>
      <c r="D129" s="66" t="s">
        <v>735</v>
      </c>
      <c r="E129" s="98"/>
      <c r="F129" s="288">
        <f>SUM(F130:F131)</f>
        <v>9</v>
      </c>
      <c r="G129" s="288">
        <f>SUM(G130:G131)</f>
        <v>3</v>
      </c>
      <c r="H129" s="288">
        <f>SUM(F129:G129)</f>
        <v>12</v>
      </c>
      <c r="I129" s="288"/>
      <c r="J129" s="288">
        <f>SUM(J130:J131)</f>
        <v>1</v>
      </c>
      <c r="K129" s="288">
        <f>SUM(K130:K131)</f>
        <v>1</v>
      </c>
      <c r="L129" s="288">
        <f>SUM(J129:K129)</f>
        <v>2</v>
      </c>
      <c r="M129" s="288"/>
      <c r="N129" s="279">
        <f>SUM(F129+J129)</f>
        <v>10</v>
      </c>
      <c r="O129" s="279">
        <f>SUM(G129+K129)</f>
        <v>4</v>
      </c>
      <c r="P129" s="281">
        <f>SUM(N129:O129)</f>
        <v>14</v>
      </c>
    </row>
    <row r="130" spans="2:16" ht="10.5" customHeight="1">
      <c r="B130" s="1573"/>
      <c r="C130" s="1055"/>
      <c r="D130" s="66"/>
      <c r="E130" s="98" t="s">
        <v>1103</v>
      </c>
      <c r="F130" s="288">
        <v>7</v>
      </c>
      <c r="G130" s="288">
        <v>2</v>
      </c>
      <c r="H130" s="288">
        <f>SUM(F130:G130)</f>
        <v>9</v>
      </c>
      <c r="I130" s="288">
        <v>0</v>
      </c>
      <c r="J130" s="288">
        <v>1</v>
      </c>
      <c r="K130" s="288">
        <v>0</v>
      </c>
      <c r="L130" s="288">
        <f>SUM(J130:K130)</f>
        <v>1</v>
      </c>
      <c r="M130" s="288"/>
      <c r="N130" s="279">
        <f>SUM(F130+J130)</f>
        <v>8</v>
      </c>
      <c r="O130" s="279">
        <f>SUM(G130+K130)</f>
        <v>2</v>
      </c>
      <c r="P130" s="281">
        <f>SUM(N130:O130)</f>
        <v>10</v>
      </c>
    </row>
    <row r="131" spans="2:16" ht="10.5" customHeight="1">
      <c r="B131" s="1573"/>
      <c r="C131" s="1055"/>
      <c r="D131" s="66"/>
      <c r="E131" s="98" t="s">
        <v>745</v>
      </c>
      <c r="F131" s="288">
        <v>2</v>
      </c>
      <c r="G131" s="288">
        <v>1</v>
      </c>
      <c r="H131" s="288">
        <f>SUM(F131:G131)</f>
        <v>3</v>
      </c>
      <c r="I131" s="288">
        <v>0</v>
      </c>
      <c r="J131" s="288">
        <v>0</v>
      </c>
      <c r="K131" s="288">
        <v>1</v>
      </c>
      <c r="L131" s="288">
        <f>SUM(J131:K131)</f>
        <v>1</v>
      </c>
      <c r="M131" s="288"/>
      <c r="N131" s="279">
        <f>SUM(F131+J131)</f>
        <v>2</v>
      </c>
      <c r="O131" s="279">
        <f>SUM(G131+K131)</f>
        <v>2</v>
      </c>
      <c r="P131" s="281">
        <f>SUM(N131:O131)</f>
        <v>4</v>
      </c>
    </row>
    <row r="132" spans="2:16" ht="11.25" customHeight="1">
      <c r="B132" s="1573"/>
      <c r="C132" s="144" t="s">
        <v>61</v>
      </c>
      <c r="D132" s="144"/>
      <c r="E132" s="369"/>
      <c r="F132" s="1058">
        <f>SUM(F133)</f>
        <v>0</v>
      </c>
      <c r="G132" s="1058">
        <f>SUM(G133)</f>
        <v>0</v>
      </c>
      <c r="H132" s="1058">
        <f>SUM(F132:G132)</f>
        <v>0</v>
      </c>
      <c r="I132" s="1058"/>
      <c r="J132" s="1058">
        <f>SUM(J133)</f>
        <v>2</v>
      </c>
      <c r="K132" s="1058">
        <f>SUM(K133)</f>
        <v>2</v>
      </c>
      <c r="L132" s="1058">
        <f>SUM(J132:K132)</f>
        <v>4</v>
      </c>
      <c r="M132" s="1058"/>
      <c r="N132" s="1042">
        <f>SUM(F132+J132)</f>
        <v>2</v>
      </c>
      <c r="O132" s="1042">
        <f>SUM(G132+K132)</f>
        <v>2</v>
      </c>
      <c r="P132" s="565">
        <f>SUM(N132:O132)</f>
        <v>4</v>
      </c>
    </row>
    <row r="133" spans="2:16" ht="10.5" customHeight="1">
      <c r="B133" s="1573"/>
      <c r="C133" s="98"/>
      <c r="D133" s="98" t="s">
        <v>735</v>
      </c>
      <c r="F133" s="288">
        <f>SUM(F134)</f>
        <v>0</v>
      </c>
      <c r="G133" s="288">
        <f>SUM(G134)</f>
        <v>0</v>
      </c>
      <c r="H133" s="288">
        <f>SUM(F133:G133)</f>
        <v>0</v>
      </c>
      <c r="I133" s="288"/>
      <c r="J133" s="288">
        <f>SUM(J134)</f>
        <v>2</v>
      </c>
      <c r="K133" s="288">
        <f>SUM(K134)</f>
        <v>2</v>
      </c>
      <c r="L133" s="288">
        <f>SUM(J133:K133)</f>
        <v>4</v>
      </c>
      <c r="M133" s="288"/>
      <c r="N133" s="279">
        <f>SUM(F133+J133)</f>
        <v>2</v>
      </c>
      <c r="O133" s="279">
        <f>SUM(G133+K133)</f>
        <v>2</v>
      </c>
      <c r="P133" s="281">
        <f>SUM(N133:O133)</f>
        <v>4</v>
      </c>
    </row>
    <row r="134" spans="2:16" ht="10.5" customHeight="1">
      <c r="B134" s="1573"/>
      <c r="C134" s="98"/>
      <c r="D134" s="98"/>
      <c r="E134" s="98" t="s">
        <v>743</v>
      </c>
      <c r="F134" s="288">
        <v>0</v>
      </c>
      <c r="G134" s="288">
        <v>0</v>
      </c>
      <c r="H134" s="288">
        <f>SUM(F134:G134)</f>
        <v>0</v>
      </c>
      <c r="I134" s="288">
        <v>0</v>
      </c>
      <c r="J134" s="288">
        <v>2</v>
      </c>
      <c r="K134" s="288">
        <v>2</v>
      </c>
      <c r="L134" s="288">
        <f>SUM(J134:K134)</f>
        <v>4</v>
      </c>
      <c r="M134" s="288"/>
      <c r="N134" s="279">
        <f>SUM(F134+J134)</f>
        <v>2</v>
      </c>
      <c r="O134" s="279">
        <f>SUM(G134+K134)</f>
        <v>2</v>
      </c>
      <c r="P134" s="281">
        <f>SUM(N134:O134)</f>
        <v>4</v>
      </c>
    </row>
    <row r="135" spans="2:16" ht="12" customHeight="1">
      <c r="B135" s="1581">
        <v>1408</v>
      </c>
      <c r="C135" s="139" t="s">
        <v>28</v>
      </c>
      <c r="D135" s="145"/>
      <c r="E135" s="145"/>
      <c r="F135" s="1451">
        <f>SUM(F136+F143+F148)</f>
        <v>9</v>
      </c>
      <c r="G135" s="1451">
        <f>SUM(G136+G143+G148)</f>
        <v>4</v>
      </c>
      <c r="H135" s="1075">
        <f>SUM(F135:G135)</f>
        <v>13</v>
      </c>
      <c r="I135" s="1075"/>
      <c r="J135" s="1451">
        <f>SUM(J136+J143)+J148</f>
        <v>36</v>
      </c>
      <c r="K135" s="1451">
        <f>SUM(K136+K143)+K148</f>
        <v>41</v>
      </c>
      <c r="L135" s="1075">
        <f>SUM(J135:K135)</f>
        <v>77</v>
      </c>
      <c r="M135" s="1075"/>
      <c r="N135" s="1075">
        <f>SUM(F135+J135)</f>
        <v>45</v>
      </c>
      <c r="O135" s="1075">
        <f>SUM(G135+K135)</f>
        <v>45</v>
      </c>
      <c r="P135" s="1994">
        <f>SUM(N135:O135)</f>
        <v>90</v>
      </c>
    </row>
    <row r="136" spans="2:16" ht="11.25" customHeight="1">
      <c r="B136" s="1578"/>
      <c r="C136" s="484" t="s">
        <v>23</v>
      </c>
      <c r="D136" s="98"/>
      <c r="E136" s="98"/>
      <c r="F136" s="1075">
        <f>F137+F139+F141</f>
        <v>9</v>
      </c>
      <c r="G136" s="1075">
        <f>G137+G139+G141</f>
        <v>4</v>
      </c>
      <c r="H136" s="1075">
        <f>SUM(F136:G136)</f>
        <v>13</v>
      </c>
      <c r="I136" s="1075">
        <f>I137+I139+I141</f>
        <v>0</v>
      </c>
      <c r="J136" s="1075">
        <f>J137+J139+J141</f>
        <v>8</v>
      </c>
      <c r="K136" s="1075">
        <f>K137+K139+K141</f>
        <v>9</v>
      </c>
      <c r="L136" s="1075">
        <f>SUM(J136:K136)</f>
        <v>17</v>
      </c>
      <c r="M136" s="1075"/>
      <c r="N136" s="1075">
        <f>SUM(F136+J136)</f>
        <v>17</v>
      </c>
      <c r="O136" s="1075">
        <f>SUM(G136+K136)</f>
        <v>13</v>
      </c>
      <c r="P136" s="1994">
        <f>SUM(N136:O136)</f>
        <v>30</v>
      </c>
    </row>
    <row r="137" spans="2:16" ht="10.5" customHeight="1">
      <c r="B137" s="1578"/>
      <c r="C137" s="484"/>
      <c r="D137" s="98" t="s">
        <v>736</v>
      </c>
      <c r="E137" s="98"/>
      <c r="F137" s="288">
        <f>F138</f>
        <v>0</v>
      </c>
      <c r="G137" s="288">
        <f>G138</f>
        <v>0</v>
      </c>
      <c r="H137" s="288">
        <f>SUM(F137:G137)</f>
        <v>0</v>
      </c>
      <c r="I137" s="1058"/>
      <c r="J137" s="288">
        <f>J138</f>
        <v>0</v>
      </c>
      <c r="K137" s="288">
        <f>K138</f>
        <v>0</v>
      </c>
      <c r="L137" s="288">
        <f>SUM(J137:K137)</f>
        <v>0</v>
      </c>
      <c r="M137" s="1058"/>
      <c r="N137" s="288">
        <f>SUM(F137+J137)</f>
        <v>0</v>
      </c>
      <c r="O137" s="288">
        <f>SUM(G137+K137)</f>
        <v>0</v>
      </c>
      <c r="P137" s="1045">
        <f>SUM(N137:O137)</f>
        <v>0</v>
      </c>
    </row>
    <row r="138" spans="2:16" ht="10.5" customHeight="1">
      <c r="B138" s="1578"/>
      <c r="C138" s="484"/>
      <c r="D138" s="98"/>
      <c r="E138" s="1059" t="s">
        <v>742</v>
      </c>
      <c r="F138" s="288">
        <v>0</v>
      </c>
      <c r="G138" s="288">
        <v>0</v>
      </c>
      <c r="H138" s="288">
        <f>SUM(F138:G138)</f>
        <v>0</v>
      </c>
      <c r="I138" s="1058"/>
      <c r="J138" s="288">
        <v>0</v>
      </c>
      <c r="K138" s="288">
        <v>0</v>
      </c>
      <c r="L138" s="288">
        <f>SUM(J138:K138)</f>
        <v>0</v>
      </c>
      <c r="M138" s="1058"/>
      <c r="N138" s="288">
        <f>SUM(F138+J138)</f>
        <v>0</v>
      </c>
      <c r="O138" s="288">
        <f>SUM(G138+K138)</f>
        <v>0</v>
      </c>
      <c r="P138" s="1045">
        <f>SUM(N138:O138)</f>
        <v>0</v>
      </c>
    </row>
    <row r="139" spans="2:16" ht="10.5" customHeight="1">
      <c r="B139" s="1578"/>
      <c r="C139" s="479"/>
      <c r="D139" s="98" t="s">
        <v>735</v>
      </c>
      <c r="E139" s="98"/>
      <c r="F139" s="288">
        <f>F140</f>
        <v>9</v>
      </c>
      <c r="G139" s="288">
        <f>G140</f>
        <v>4</v>
      </c>
      <c r="H139" s="288">
        <f>SUM(F139:G139)</f>
        <v>13</v>
      </c>
      <c r="I139" s="1058"/>
      <c r="J139" s="288">
        <f>J140</f>
        <v>8</v>
      </c>
      <c r="K139" s="288">
        <f>K140</f>
        <v>9</v>
      </c>
      <c r="L139" s="288">
        <f>SUM(J139:K139)</f>
        <v>17</v>
      </c>
      <c r="M139" s="1058"/>
      <c r="N139" s="288">
        <f>SUM(F139+J139)</f>
        <v>17</v>
      </c>
      <c r="O139" s="288">
        <f>SUM(G139+K139)</f>
        <v>13</v>
      </c>
      <c r="P139" s="1045">
        <f>SUM(N139:O139)</f>
        <v>30</v>
      </c>
    </row>
    <row r="140" spans="2:16" ht="10.5" customHeight="1">
      <c r="B140" s="1578"/>
      <c r="C140" s="479"/>
      <c r="D140" s="98"/>
      <c r="E140" s="1059" t="s">
        <v>741</v>
      </c>
      <c r="F140" s="288">
        <v>9</v>
      </c>
      <c r="G140" s="288">
        <v>4</v>
      </c>
      <c r="H140" s="288">
        <f>SUM(F140:G140)</f>
        <v>13</v>
      </c>
      <c r="I140" s="1058"/>
      <c r="J140" s="1058">
        <v>8</v>
      </c>
      <c r="K140" s="1058">
        <v>9</v>
      </c>
      <c r="L140" s="288">
        <f>SUM(J140:K140)</f>
        <v>17</v>
      </c>
      <c r="M140" s="1058"/>
      <c r="N140" s="288">
        <f>SUM(F140+J140)</f>
        <v>17</v>
      </c>
      <c r="O140" s="288">
        <f>SUM(G140+K140)</f>
        <v>13</v>
      </c>
      <c r="P140" s="1045">
        <f>SUM(N140:O140)</f>
        <v>30</v>
      </c>
    </row>
    <row r="141" spans="2:16" ht="10.5" customHeight="1">
      <c r="B141" s="1578"/>
      <c r="C141" s="479"/>
      <c r="D141" s="98" t="s">
        <v>740</v>
      </c>
      <c r="E141" s="1059"/>
      <c r="F141" s="288">
        <f>F142</f>
        <v>0</v>
      </c>
      <c r="G141" s="288">
        <f>G142</f>
        <v>0</v>
      </c>
      <c r="H141" s="288">
        <f>SUM(F141:G141)</f>
        <v>0</v>
      </c>
      <c r="I141" s="1058"/>
      <c r="J141" s="288">
        <f>J142</f>
        <v>0</v>
      </c>
      <c r="K141" s="288">
        <f>K142</f>
        <v>0</v>
      </c>
      <c r="L141" s="288">
        <f>SUM(J141:K141)</f>
        <v>0</v>
      </c>
      <c r="M141" s="1058"/>
      <c r="N141" s="288">
        <f>SUM(F141+J141)</f>
        <v>0</v>
      </c>
      <c r="O141" s="288">
        <f>SUM(G141+K141)</f>
        <v>0</v>
      </c>
      <c r="P141" s="1045">
        <f>SUM(N141:O141)</f>
        <v>0</v>
      </c>
    </row>
    <row r="142" spans="2:16" ht="10.5" customHeight="1">
      <c r="B142" s="1578"/>
      <c r="C142" s="479"/>
      <c r="D142" s="98"/>
      <c r="E142" s="1059" t="s">
        <v>739</v>
      </c>
      <c r="F142" s="288">
        <v>0</v>
      </c>
      <c r="G142" s="288">
        <v>0</v>
      </c>
      <c r="H142" s="288">
        <f>SUM(F142:G142)</f>
        <v>0</v>
      </c>
      <c r="I142" s="288"/>
      <c r="J142" s="288">
        <v>0</v>
      </c>
      <c r="K142" s="288">
        <v>0</v>
      </c>
      <c r="L142" s="288">
        <f>SUM(J142:K142)</f>
        <v>0</v>
      </c>
      <c r="M142" s="1058"/>
      <c r="N142" s="288">
        <f>SUM(F142+J142)</f>
        <v>0</v>
      </c>
      <c r="O142" s="288">
        <f>SUM(G142+K142)</f>
        <v>0</v>
      </c>
      <c r="P142" s="1045">
        <f>SUM(N142:O142)</f>
        <v>0</v>
      </c>
    </row>
    <row r="143" spans="2:16" ht="11.25" customHeight="1">
      <c r="B143" s="1578"/>
      <c r="C143" s="484" t="s">
        <v>59</v>
      </c>
      <c r="D143" s="1057"/>
      <c r="E143" s="1057"/>
      <c r="F143" s="1042">
        <f>SUM(F144+F146)</f>
        <v>0</v>
      </c>
      <c r="G143" s="1042">
        <f>SUM(G144+G146)</f>
        <v>0</v>
      </c>
      <c r="H143" s="1042">
        <f>SUM(F143:G143)</f>
        <v>0</v>
      </c>
      <c r="I143" s="1042"/>
      <c r="J143" s="1042">
        <f>SUM(J144+J146)</f>
        <v>22</v>
      </c>
      <c r="K143" s="1042">
        <f>SUM(K144+K146)</f>
        <v>12</v>
      </c>
      <c r="L143" s="1042">
        <f>SUM(J143:K143)</f>
        <v>34</v>
      </c>
      <c r="M143" s="1042"/>
      <c r="N143" s="1042">
        <f>SUM(F143+J143)</f>
        <v>22</v>
      </c>
      <c r="O143" s="1042">
        <f>SUM(G143+K143)</f>
        <v>12</v>
      </c>
      <c r="P143" s="565">
        <f>SUM(N143:O143)</f>
        <v>34</v>
      </c>
    </row>
    <row r="144" spans="2:16" ht="10.5" customHeight="1">
      <c r="B144" s="1578"/>
      <c r="C144" s="1527"/>
      <c r="D144" s="98" t="s">
        <v>736</v>
      </c>
      <c r="E144" s="98"/>
      <c r="F144" s="279">
        <f>SUM(F145)</f>
        <v>0</v>
      </c>
      <c r="G144" s="279">
        <f>SUM(G145)</f>
        <v>0</v>
      </c>
      <c r="H144" s="279">
        <f>SUM(F144:G144)</f>
        <v>0</v>
      </c>
      <c r="I144" s="279"/>
      <c r="J144" s="279">
        <f>SUM(J145)</f>
        <v>13</v>
      </c>
      <c r="K144" s="279">
        <f>SUM(K145)</f>
        <v>3</v>
      </c>
      <c r="L144" s="279">
        <f>SUM(J144:K144)</f>
        <v>16</v>
      </c>
      <c r="M144" s="279"/>
      <c r="N144" s="279">
        <f>SUM(F144+J144)</f>
        <v>13</v>
      </c>
      <c r="O144" s="279">
        <f>SUM(G144+K144)</f>
        <v>3</v>
      </c>
      <c r="P144" s="281">
        <f>SUM(N144:O144)</f>
        <v>16</v>
      </c>
    </row>
    <row r="145" spans="2:16" ht="10.5" customHeight="1">
      <c r="B145" s="1578"/>
      <c r="C145" s="1527"/>
      <c r="D145" s="98"/>
      <c r="E145" s="98" t="s">
        <v>190</v>
      </c>
      <c r="F145" s="279">
        <v>0</v>
      </c>
      <c r="G145" s="279">
        <v>0</v>
      </c>
      <c r="H145" s="279">
        <f>SUM(F145:G145)</f>
        <v>0</v>
      </c>
      <c r="I145" s="279">
        <f>SUM(I146:I146)</f>
        <v>0</v>
      </c>
      <c r="J145" s="279">
        <v>13</v>
      </c>
      <c r="K145" s="279">
        <v>3</v>
      </c>
      <c r="L145" s="279">
        <f>SUM(J145:K145)</f>
        <v>16</v>
      </c>
      <c r="M145" s="279"/>
      <c r="N145" s="279">
        <f>SUM(F145+J145)</f>
        <v>13</v>
      </c>
      <c r="O145" s="279">
        <f>SUM(G145+K145)</f>
        <v>3</v>
      </c>
      <c r="P145" s="281">
        <f>SUM(N145:O145)</f>
        <v>16</v>
      </c>
    </row>
    <row r="146" spans="2:16" ht="10.5" customHeight="1">
      <c r="B146" s="1578"/>
      <c r="C146" s="1527"/>
      <c r="D146" s="98" t="s">
        <v>735</v>
      </c>
      <c r="E146" s="98"/>
      <c r="F146" s="279">
        <f>SUM(F147)</f>
        <v>0</v>
      </c>
      <c r="G146" s="279">
        <f>SUM(G147)</f>
        <v>0</v>
      </c>
      <c r="H146" s="279">
        <f>SUM(F146:G146)</f>
        <v>0</v>
      </c>
      <c r="I146" s="279"/>
      <c r="J146" s="279">
        <f>SUM(J147)</f>
        <v>9</v>
      </c>
      <c r="K146" s="279">
        <f>SUM(K147)</f>
        <v>9</v>
      </c>
      <c r="L146" s="279">
        <f>SUM(J146:K146)</f>
        <v>18</v>
      </c>
      <c r="M146" s="279"/>
      <c r="N146" s="279">
        <f>SUM(F146+J146)</f>
        <v>9</v>
      </c>
      <c r="O146" s="279">
        <f>SUM(G146+K146)</f>
        <v>9</v>
      </c>
      <c r="P146" s="281">
        <f>SUM(N146:O146)</f>
        <v>18</v>
      </c>
    </row>
    <row r="147" spans="2:16" ht="10.5" customHeight="1">
      <c r="B147" s="1578"/>
      <c r="C147" s="1527"/>
      <c r="D147" s="98"/>
      <c r="E147" s="98" t="s">
        <v>190</v>
      </c>
      <c r="F147" s="279">
        <v>0</v>
      </c>
      <c r="G147" s="279">
        <v>0</v>
      </c>
      <c r="H147" s="279">
        <f>SUM(F147:G147)</f>
        <v>0</v>
      </c>
      <c r="I147" s="279">
        <v>0</v>
      </c>
      <c r="J147" s="279">
        <v>9</v>
      </c>
      <c r="K147" s="279">
        <v>9</v>
      </c>
      <c r="L147" s="279">
        <f>SUM(J147:K147)</f>
        <v>18</v>
      </c>
      <c r="M147" s="279"/>
      <c r="N147" s="279">
        <f>SUM(F147+J147)</f>
        <v>9</v>
      </c>
      <c r="O147" s="279">
        <f>SUM(G147+K147)</f>
        <v>9</v>
      </c>
      <c r="P147" s="281">
        <f>SUM(N147:O147)</f>
        <v>18</v>
      </c>
    </row>
    <row r="148" spans="2:16" ht="11.25" customHeight="1">
      <c r="B148" s="510"/>
      <c r="C148" s="484" t="s">
        <v>1146</v>
      </c>
      <c r="D148" s="98"/>
      <c r="E148" s="98"/>
      <c r="F148" s="1042">
        <f>SUM(F149)</f>
        <v>0</v>
      </c>
      <c r="G148" s="1042">
        <f>SUM(G149)</f>
        <v>0</v>
      </c>
      <c r="H148" s="1042">
        <f>SUM(F148:G148)</f>
        <v>0</v>
      </c>
      <c r="I148" s="1042"/>
      <c r="J148" s="1042">
        <f>SUM(J149)</f>
        <v>6</v>
      </c>
      <c r="K148" s="1042">
        <f>SUM(K149)</f>
        <v>20</v>
      </c>
      <c r="L148" s="1042">
        <f>SUM(J148:K148)</f>
        <v>26</v>
      </c>
      <c r="M148" s="1042"/>
      <c r="N148" s="1042">
        <f>SUM(F148+J148)</f>
        <v>6</v>
      </c>
      <c r="O148" s="1042">
        <f>SUM(G148+K148)</f>
        <v>20</v>
      </c>
      <c r="P148" s="565">
        <f>SUM(N148:O148)</f>
        <v>26</v>
      </c>
    </row>
    <row r="149" spans="2:16" ht="10.5" customHeight="1">
      <c r="B149" s="510"/>
      <c r="C149" s="1527"/>
      <c r="D149" s="98" t="s">
        <v>735</v>
      </c>
      <c r="E149" s="98"/>
      <c r="F149" s="279">
        <f>SUM(F150)</f>
        <v>0</v>
      </c>
      <c r="G149" s="279">
        <f>SUM(G150)</f>
        <v>0</v>
      </c>
      <c r="H149" s="279">
        <f>SUM(F149:G149)</f>
        <v>0</v>
      </c>
      <c r="I149" s="279"/>
      <c r="J149" s="279">
        <f>SUM(J150)</f>
        <v>6</v>
      </c>
      <c r="K149" s="279">
        <f>SUM(K150)</f>
        <v>20</v>
      </c>
      <c r="L149" s="279">
        <f>SUM(J149:K149)</f>
        <v>26</v>
      </c>
      <c r="M149" s="279"/>
      <c r="N149" s="279">
        <f>SUM(F149+J149)</f>
        <v>6</v>
      </c>
      <c r="O149" s="279">
        <f>SUM(G149+K149)</f>
        <v>20</v>
      </c>
      <c r="P149" s="281">
        <f>SUM(N149:O149)</f>
        <v>26</v>
      </c>
    </row>
    <row r="150" spans="2:16" ht="10.5" customHeight="1">
      <c r="B150" s="510"/>
      <c r="C150" s="1993"/>
      <c r="D150" s="163"/>
      <c r="E150" s="163" t="s">
        <v>1102</v>
      </c>
      <c r="F150" s="273">
        <v>0</v>
      </c>
      <c r="G150" s="273">
        <v>0</v>
      </c>
      <c r="H150" s="273">
        <f>SUM(F150:G150)</f>
        <v>0</v>
      </c>
      <c r="I150" s="273"/>
      <c r="J150" s="273">
        <v>6</v>
      </c>
      <c r="K150" s="273">
        <v>20</v>
      </c>
      <c r="L150" s="273">
        <f>SUM(J150:K150)</f>
        <v>26</v>
      </c>
      <c r="M150" s="273"/>
      <c r="N150" s="273">
        <f>SUM(F150+J150)</f>
        <v>6</v>
      </c>
      <c r="O150" s="273">
        <f>SUM(G150+K150)</f>
        <v>20</v>
      </c>
      <c r="P150" s="278">
        <f>SUM(N150:O150)</f>
        <v>26</v>
      </c>
    </row>
    <row r="151" spans="2:16" ht="12" customHeight="1">
      <c r="B151" s="1581">
        <v>1624</v>
      </c>
      <c r="C151" s="1992" t="s">
        <v>156</v>
      </c>
      <c r="D151" s="1992"/>
      <c r="E151" s="1992"/>
      <c r="F151" s="274">
        <f>SUM(F152)</f>
        <v>0</v>
      </c>
      <c r="G151" s="274">
        <f>SUM(G152)</f>
        <v>0</v>
      </c>
      <c r="H151" s="274">
        <f>SUM(F151:G151)</f>
        <v>0</v>
      </c>
      <c r="I151" s="883"/>
      <c r="J151" s="274">
        <f>SUM(J152)</f>
        <v>0</v>
      </c>
      <c r="K151" s="274">
        <f>SUM(K152)</f>
        <v>8</v>
      </c>
      <c r="L151" s="274">
        <f>SUM(J151:K151)</f>
        <v>8</v>
      </c>
      <c r="M151" s="274"/>
      <c r="N151" s="274">
        <f>SUM(F151+J151)</f>
        <v>0</v>
      </c>
      <c r="O151" s="274">
        <f>SUM(G151+K151)</f>
        <v>8</v>
      </c>
      <c r="P151" s="574">
        <f>SUM(N151:O151)</f>
        <v>8</v>
      </c>
    </row>
    <row r="152" spans="2:16" ht="11.25" customHeight="1">
      <c r="B152" s="1582"/>
      <c r="C152" s="144" t="s">
        <v>54</v>
      </c>
      <c r="D152" s="377"/>
      <c r="E152" s="377"/>
      <c r="F152" s="1042">
        <f>SUM(F153)</f>
        <v>0</v>
      </c>
      <c r="G152" s="1042">
        <f>SUM(G153)</f>
        <v>0</v>
      </c>
      <c r="H152" s="1042">
        <f>SUM(F152:G152)</f>
        <v>0</v>
      </c>
      <c r="I152" s="1042"/>
      <c r="J152" s="1042">
        <f>SUM(J153)</f>
        <v>0</v>
      </c>
      <c r="K152" s="1042">
        <f>SUM(K153)</f>
        <v>8</v>
      </c>
      <c r="L152" s="1042">
        <f>SUM(J152:K152)</f>
        <v>8</v>
      </c>
      <c r="M152" s="1042"/>
      <c r="N152" s="1042">
        <f>SUM(F152+J152)</f>
        <v>0</v>
      </c>
      <c r="O152" s="1042">
        <f>SUM(G152+K152)</f>
        <v>8</v>
      </c>
      <c r="P152" s="565">
        <f>SUM(N152:O152)</f>
        <v>8</v>
      </c>
    </row>
    <row r="153" spans="2:16" ht="10.5" customHeight="1">
      <c r="B153" s="1582"/>
      <c r="C153" s="144"/>
      <c r="D153" s="377" t="s">
        <v>735</v>
      </c>
      <c r="E153" s="377"/>
      <c r="F153" s="279">
        <f>SUM(F154:F155)</f>
        <v>0</v>
      </c>
      <c r="G153" s="279">
        <f>SUM(G154:G155)</f>
        <v>0</v>
      </c>
      <c r="H153" s="279">
        <f>SUM(F153:G153)</f>
        <v>0</v>
      </c>
      <c r="I153" s="279"/>
      <c r="J153" s="279">
        <f>SUM(J154:J155)</f>
        <v>0</v>
      </c>
      <c r="K153" s="279">
        <f>SUM(K154:K155)</f>
        <v>8</v>
      </c>
      <c r="L153" s="279">
        <f>SUM(J153:K153)</f>
        <v>8</v>
      </c>
      <c r="M153" s="279"/>
      <c r="N153" s="279">
        <f>SUM(F153+J153)</f>
        <v>0</v>
      </c>
      <c r="O153" s="279">
        <f>SUM(G153+K153)</f>
        <v>8</v>
      </c>
      <c r="P153" s="281">
        <f>SUM(N153:O153)</f>
        <v>8</v>
      </c>
    </row>
    <row r="154" spans="2:16" ht="10.5" customHeight="1">
      <c r="B154" s="1582"/>
      <c r="C154" s="144"/>
      <c r="D154" s="377"/>
      <c r="E154" s="377" t="s">
        <v>733</v>
      </c>
      <c r="F154" s="279">
        <v>0</v>
      </c>
      <c r="G154" s="279">
        <v>0</v>
      </c>
      <c r="H154" s="279">
        <f>SUM(F154:G154)</f>
        <v>0</v>
      </c>
      <c r="I154" s="279"/>
      <c r="J154" s="279">
        <v>0</v>
      </c>
      <c r="K154" s="279">
        <v>4</v>
      </c>
      <c r="L154" s="279">
        <f>SUM(J154:K154)</f>
        <v>4</v>
      </c>
      <c r="M154" s="279"/>
      <c r="N154" s="279">
        <f>SUM(F154+J154)</f>
        <v>0</v>
      </c>
      <c r="O154" s="279">
        <f>SUM(G154+K154)</f>
        <v>4</v>
      </c>
      <c r="P154" s="281">
        <f>SUM(N154:O154)</f>
        <v>4</v>
      </c>
    </row>
    <row r="155" spans="2:16" ht="10.5" customHeight="1">
      <c r="B155" s="1582"/>
      <c r="C155" s="144"/>
      <c r="D155" s="1047"/>
      <c r="E155" s="1047" t="s">
        <v>807</v>
      </c>
      <c r="F155" s="279">
        <v>0</v>
      </c>
      <c r="G155" s="279">
        <v>0</v>
      </c>
      <c r="H155" s="279">
        <f>SUM(F155:G155)</f>
        <v>0</v>
      </c>
      <c r="I155" s="279">
        <v>0</v>
      </c>
      <c r="J155" s="279">
        <v>0</v>
      </c>
      <c r="K155" s="279">
        <v>4</v>
      </c>
      <c r="L155" s="279">
        <f>SUM(J155:K155)</f>
        <v>4</v>
      </c>
      <c r="M155" s="279"/>
      <c r="N155" s="279">
        <f>SUM(F155+J155)</f>
        <v>0</v>
      </c>
      <c r="O155" s="279">
        <f>SUM(G155+K155)</f>
        <v>4</v>
      </c>
      <c r="P155" s="281">
        <f>SUM(N155:O155)</f>
        <v>4</v>
      </c>
    </row>
    <row r="156" spans="2:16">
      <c r="B156" s="526"/>
      <c r="C156" s="1580" t="s">
        <v>6</v>
      </c>
      <c r="D156" s="1580"/>
      <c r="E156" s="1580"/>
      <c r="F156" s="1991">
        <f>SUM(F9+F25+F61+F65+F87+F104+F127+F135+F151)</f>
        <v>78</v>
      </c>
      <c r="G156" s="1991">
        <f>SUM(G9+G25+G61+G65+G87+G104+G127+G135+G151)</f>
        <v>68</v>
      </c>
      <c r="H156" s="1991">
        <f>SUM(H9+H25+H61+H65+H87+H104+H127+H135+H151)</f>
        <v>146</v>
      </c>
      <c r="I156" s="1991"/>
      <c r="J156" s="1991">
        <f>SUM(J9+J25+J61+J65+J87+J104+J127+J135+J151)</f>
        <v>280</v>
      </c>
      <c r="K156" s="1991">
        <f>SUM(K9+K25+K61+K65+K87+K104+K127+K135+K151)</f>
        <v>255</v>
      </c>
      <c r="L156" s="1991">
        <f>SUM(L9+L25+L61+L65+L87+L104+L127+L135+L151)</f>
        <v>535</v>
      </c>
      <c r="M156" s="1991"/>
      <c r="N156" s="1991">
        <f>SUM(N9+N25+N61+N65+N87+N104+N127+N135+N151)</f>
        <v>358</v>
      </c>
      <c r="O156" s="1991">
        <f>SUM(O9+O25+O61+O65+O87+O104+O127+O135+O151)</f>
        <v>323</v>
      </c>
      <c r="P156" s="963">
        <f>SUM(P9+P25+P61+P65+P87+P104+P127+P135+P151)</f>
        <v>681</v>
      </c>
    </row>
    <row r="157" spans="2:16" ht="10.5" customHeight="1">
      <c r="C157" s="1591" t="s">
        <v>731</v>
      </c>
      <c r="D157" s="1591"/>
      <c r="E157" s="1591"/>
      <c r="F157" s="1042"/>
      <c r="G157" s="1042"/>
      <c r="H157" s="1042"/>
      <c r="I157" s="1042"/>
      <c r="J157" s="1042"/>
      <c r="K157" s="1042"/>
      <c r="L157" s="1042"/>
      <c r="M157" s="1042"/>
      <c r="N157" s="1042"/>
      <c r="O157" s="1042"/>
      <c r="P157" s="1042"/>
    </row>
    <row r="158" spans="2:16" ht="10.5" customHeight="1">
      <c r="C158" s="1706" t="s">
        <v>730</v>
      </c>
      <c r="D158" s="1706"/>
      <c r="E158" s="1706"/>
      <c r="F158" s="1042"/>
      <c r="G158" s="1042"/>
      <c r="H158" s="1042"/>
      <c r="I158" s="1042"/>
      <c r="J158" s="1042"/>
      <c r="K158" s="1042"/>
      <c r="L158" s="1042"/>
      <c r="M158" s="1042"/>
      <c r="N158" s="1042"/>
      <c r="O158" s="1042"/>
      <c r="P158" s="1042"/>
    </row>
    <row r="159" spans="2:16" ht="10.5" customHeight="1">
      <c r="C159" s="1706" t="s">
        <v>729</v>
      </c>
      <c r="D159" s="1706"/>
      <c r="E159" s="1706"/>
      <c r="F159" s="1042"/>
      <c r="G159" s="1042"/>
      <c r="H159" s="1042"/>
      <c r="I159" s="1042"/>
      <c r="J159" s="1042"/>
      <c r="K159" s="1042"/>
      <c r="L159" s="1042"/>
      <c r="M159" s="1042"/>
      <c r="N159" s="1042"/>
      <c r="O159" s="1042"/>
      <c r="P159" s="1042"/>
    </row>
    <row r="160" spans="2:16" ht="10.5" customHeight="1">
      <c r="C160" s="1706" t="s">
        <v>728</v>
      </c>
      <c r="D160" s="1706"/>
      <c r="E160" s="1706"/>
    </row>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4:15" ht="9" customHeight="1"/>
    <row r="242" spans="4:15" ht="9" customHeight="1">
      <c r="D242" s="98"/>
      <c r="E242" s="98"/>
      <c r="F242" s="263"/>
      <c r="G242" s="263"/>
      <c r="H242" s="264"/>
      <c r="I242" s="263"/>
      <c r="J242" s="263"/>
      <c r="K242" s="263"/>
      <c r="L242" s="264"/>
      <c r="M242" s="264"/>
      <c r="N242" s="264"/>
      <c r="O242" s="264"/>
    </row>
    <row r="243" spans="4:15" ht="9" customHeight="1"/>
    <row r="244" spans="4:15" ht="9" customHeight="1"/>
    <row r="245" spans="4:15" ht="9" customHeight="1"/>
    <row r="246" spans="4:15" ht="9" customHeight="1"/>
    <row r="247" spans="4:15" ht="9" customHeight="1"/>
    <row r="248" spans="4:15" ht="9" customHeight="1"/>
    <row r="249" spans="4:15" ht="9" customHeight="1"/>
    <row r="250" spans="4:15" ht="9" customHeight="1"/>
    <row r="251" spans="4:15" ht="9" customHeight="1"/>
    <row r="252" spans="4:15" ht="9" customHeight="1"/>
    <row r="253" spans="4:15" ht="9" customHeight="1"/>
    <row r="254" spans="4:15" ht="9" customHeight="1"/>
    <row r="255" spans="4:15" ht="9" customHeight="1"/>
    <row r="256" spans="4:15"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sheetData>
  <mergeCells count="28">
    <mergeCell ref="B61:B64"/>
    <mergeCell ref="C159:E159"/>
    <mergeCell ref="C160:E160"/>
    <mergeCell ref="B135:B147"/>
    <mergeCell ref="C151:E151"/>
    <mergeCell ref="T3:AH3"/>
    <mergeCell ref="B6:B8"/>
    <mergeCell ref="B9:B24"/>
    <mergeCell ref="B25:B57"/>
    <mergeCell ref="C157:E157"/>
    <mergeCell ref="C158:E158"/>
    <mergeCell ref="B127:B134"/>
    <mergeCell ref="B87:B100"/>
    <mergeCell ref="B65:B81"/>
    <mergeCell ref="N85:O85"/>
    <mergeCell ref="J85:L85"/>
    <mergeCell ref="C156:E156"/>
    <mergeCell ref="B151:B155"/>
    <mergeCell ref="B3:P3"/>
    <mergeCell ref="B4:P4"/>
    <mergeCell ref="P85:P86"/>
    <mergeCell ref="P7:P8"/>
    <mergeCell ref="B84:B86"/>
    <mergeCell ref="B104:B126"/>
    <mergeCell ref="F6:H7"/>
    <mergeCell ref="J7:L7"/>
    <mergeCell ref="N7:O7"/>
    <mergeCell ref="F84:H85"/>
  </mergeCells>
  <printOptions horizontalCentered="1"/>
  <pageMargins left="0.51" right="0.43" top="0.52" bottom="0.94488188976377963" header="0.51181102362204722" footer="0.51181102362204722"/>
  <pageSetup scale="76" orientation="portrait" r:id="rId1"/>
  <headerFooter alignWithMargins="0">
    <oddFooter>&amp;F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A902-729C-4F4B-AA08-B73DFBCE162D}">
  <dimension ref="A2:AA60"/>
  <sheetViews>
    <sheetView view="pageBreakPreview" zoomScaleNormal="100" zoomScaleSheetLayoutView="100" workbookViewId="0">
      <selection activeCell="Q36" sqref="Q36"/>
    </sheetView>
  </sheetViews>
  <sheetFormatPr baseColWidth="10" defaultRowHeight="12.75"/>
  <cols>
    <col min="1" max="1" width="2.7109375" style="288" customWidth="1"/>
    <col min="2" max="2" width="5.42578125" style="369" customWidth="1"/>
    <col min="3" max="3" width="61.7109375" style="369" customWidth="1"/>
    <col min="4" max="4" width="49.5703125" style="369" hidden="1" customWidth="1"/>
    <col min="5" max="5" width="6.7109375" style="433" customWidth="1"/>
    <col min="6" max="6" width="5.42578125" style="433" customWidth="1"/>
    <col min="7" max="7" width="4.85546875" style="433" customWidth="1"/>
    <col min="8" max="8" width="0.42578125" style="433" customWidth="1"/>
    <col min="9" max="9" width="5.5703125" style="433" customWidth="1"/>
    <col min="10" max="10" width="5" style="433" customWidth="1"/>
    <col min="11" max="11" width="4.85546875" style="433" customWidth="1"/>
    <col min="12" max="12" width="0.28515625" style="433" customWidth="1"/>
    <col min="13" max="13" width="7.28515625" style="433" customWidth="1"/>
    <col min="14" max="14" width="5.42578125" style="433" customWidth="1"/>
    <col min="15" max="15" width="6" style="433" customWidth="1"/>
    <col min="16" max="16" width="0.42578125" style="433" customWidth="1"/>
    <col min="17" max="17" width="7.5703125" style="433" customWidth="1"/>
    <col min="18" max="18" width="5.140625" style="433" customWidth="1"/>
    <col min="19" max="19" width="8.5703125" style="433" customWidth="1"/>
    <col min="20" max="20" width="0.85546875" style="62" customWidth="1"/>
    <col min="21" max="16384" width="11.42578125" style="62"/>
  </cols>
  <sheetData>
    <row r="2" spans="1:27" ht="11.25" customHeight="1">
      <c r="B2" s="1602" t="s">
        <v>352</v>
      </c>
      <c r="C2" s="1602"/>
      <c r="D2" s="1602"/>
      <c r="E2" s="1602"/>
      <c r="F2" s="1602"/>
      <c r="G2" s="1602"/>
      <c r="H2" s="1602"/>
      <c r="I2" s="1602"/>
      <c r="J2" s="1602"/>
      <c r="K2" s="1602"/>
      <c r="L2" s="1602"/>
      <c r="M2" s="1602"/>
      <c r="N2" s="1602"/>
      <c r="O2" s="1602"/>
      <c r="P2" s="1602"/>
      <c r="Q2" s="1602"/>
      <c r="R2" s="1602"/>
      <c r="S2" s="1602"/>
      <c r="T2" s="468"/>
    </row>
    <row r="3" spans="1:27" ht="11.25" customHeight="1">
      <c r="B3" s="1602">
        <v>2016</v>
      </c>
      <c r="C3" s="1602"/>
      <c r="D3" s="1602"/>
      <c r="E3" s="1602"/>
      <c r="F3" s="1602"/>
      <c r="G3" s="1602"/>
      <c r="H3" s="1602"/>
      <c r="I3" s="1602"/>
      <c r="J3" s="1602"/>
      <c r="K3" s="1602"/>
      <c r="L3" s="1602"/>
      <c r="M3" s="1602"/>
      <c r="N3" s="1602"/>
      <c r="O3" s="1602"/>
      <c r="P3" s="1602"/>
      <c r="Q3" s="1602"/>
      <c r="R3" s="1602"/>
      <c r="S3" s="1602"/>
      <c r="T3" s="468"/>
    </row>
    <row r="4" spans="1:27" ht="3.75" customHeight="1" thickBot="1">
      <c r="B4" s="659"/>
      <c r="C4" s="659"/>
      <c r="D4" s="659"/>
      <c r="E4" s="658"/>
      <c r="F4" s="658"/>
      <c r="G4" s="658"/>
      <c r="H4" s="658"/>
      <c r="I4" s="658"/>
      <c r="J4" s="658"/>
      <c r="K4" s="658"/>
      <c r="L4" s="658"/>
      <c r="M4" s="658"/>
      <c r="N4" s="658"/>
      <c r="O4" s="658"/>
      <c r="P4" s="658"/>
      <c r="Q4" s="658"/>
      <c r="R4" s="658"/>
      <c r="S4" s="658"/>
    </row>
    <row r="5" spans="1:27" ht="10.5" customHeight="1">
      <c r="B5" s="1597" t="s">
        <v>32</v>
      </c>
      <c r="C5" s="310"/>
      <c r="D5" s="580"/>
      <c r="E5" s="657" t="s">
        <v>351</v>
      </c>
      <c r="F5" s="657"/>
      <c r="G5" s="657"/>
      <c r="H5" s="657"/>
      <c r="I5" s="657"/>
      <c r="J5" s="657"/>
      <c r="K5" s="657"/>
      <c r="L5" s="655"/>
      <c r="M5" s="657" t="s">
        <v>350</v>
      </c>
      <c r="N5" s="657"/>
      <c r="O5" s="657"/>
      <c r="P5" s="657"/>
      <c r="Q5" s="657"/>
      <c r="R5" s="657" t="s">
        <v>179</v>
      </c>
      <c r="S5" s="656"/>
    </row>
    <row r="6" spans="1:27" ht="10.5" customHeight="1">
      <c r="B6" s="1598"/>
      <c r="C6" s="171" t="s">
        <v>85</v>
      </c>
      <c r="D6" s="170"/>
      <c r="E6" s="654" t="s">
        <v>349</v>
      </c>
      <c r="F6" s="654"/>
      <c r="G6" s="654"/>
      <c r="H6" s="655"/>
      <c r="I6" s="654" t="s">
        <v>348</v>
      </c>
      <c r="J6" s="654"/>
      <c r="K6" s="654"/>
      <c r="L6" s="655"/>
      <c r="M6" s="654" t="s">
        <v>349</v>
      </c>
      <c r="N6" s="654"/>
      <c r="O6" s="654"/>
      <c r="P6" s="655"/>
      <c r="Q6" s="654" t="s">
        <v>348</v>
      </c>
      <c r="R6" s="654"/>
      <c r="S6" s="653"/>
      <c r="T6" s="98"/>
    </row>
    <row r="7" spans="1:27" ht="10.5" customHeight="1">
      <c r="B7" s="1599"/>
      <c r="C7" s="98"/>
      <c r="D7" s="171"/>
      <c r="E7" s="652" t="s">
        <v>347</v>
      </c>
      <c r="F7" s="652" t="s">
        <v>346</v>
      </c>
      <c r="G7" s="652" t="s">
        <v>345</v>
      </c>
      <c r="H7" s="652"/>
      <c r="I7" s="652" t="s">
        <v>347</v>
      </c>
      <c r="J7" s="652" t="s">
        <v>346</v>
      </c>
      <c r="K7" s="652" t="s">
        <v>345</v>
      </c>
      <c r="L7" s="652"/>
      <c r="M7" s="652" t="s">
        <v>347</v>
      </c>
      <c r="N7" s="652" t="s">
        <v>346</v>
      </c>
      <c r="O7" s="652" t="s">
        <v>345</v>
      </c>
      <c r="P7" s="652"/>
      <c r="Q7" s="652" t="s">
        <v>347</v>
      </c>
      <c r="R7" s="652" t="s">
        <v>346</v>
      </c>
      <c r="S7" s="651" t="s">
        <v>345</v>
      </c>
      <c r="T7" s="451"/>
      <c r="U7" s="451"/>
      <c r="V7" s="451"/>
      <c r="W7" s="451"/>
      <c r="X7" s="451"/>
      <c r="Y7" s="451"/>
      <c r="Z7" s="451"/>
      <c r="AA7" s="451"/>
    </row>
    <row r="8" spans="1:27" s="442" customFormat="1" ht="12.75" customHeight="1">
      <c r="A8" s="288"/>
      <c r="B8" s="1712">
        <v>1401</v>
      </c>
      <c r="C8" s="297" t="s">
        <v>12</v>
      </c>
      <c r="D8" s="151"/>
      <c r="E8" s="650">
        <f>SUM(E9:E14)</f>
        <v>140</v>
      </c>
      <c r="F8" s="650">
        <f>SUM(F9:F14)</f>
        <v>0</v>
      </c>
      <c r="G8" s="650">
        <f>SUM(G9:G14)</f>
        <v>0</v>
      </c>
      <c r="H8" s="650"/>
      <c r="I8" s="650">
        <f>SUM(I9:I14)</f>
        <v>316</v>
      </c>
      <c r="J8" s="650">
        <f>SUM(J9:J14)</f>
        <v>0</v>
      </c>
      <c r="K8" s="650">
        <f>SUM(K9:K14)</f>
        <v>0</v>
      </c>
      <c r="L8" s="650"/>
      <c r="M8" s="650">
        <f>SUM(M9:M14)</f>
        <v>17233</v>
      </c>
      <c r="N8" s="650">
        <f>SUM(N9:N14)</f>
        <v>13</v>
      </c>
      <c r="O8" s="650">
        <f>SUM(O9:O14)</f>
        <v>2694</v>
      </c>
      <c r="P8" s="650"/>
      <c r="Q8" s="650">
        <f>SUM(Q9:Q14)</f>
        <v>26432</v>
      </c>
      <c r="R8" s="650">
        <f>SUM(R9:R14)</f>
        <v>13</v>
      </c>
      <c r="S8" s="649">
        <f>SUM(S9:S14)</f>
        <v>4050</v>
      </c>
      <c r="T8" s="443"/>
    </row>
    <row r="9" spans="1:27" s="442" customFormat="1" ht="12" customHeight="1">
      <c r="A9" s="288"/>
      <c r="B9" s="1713"/>
      <c r="C9" s="296" t="s">
        <v>13</v>
      </c>
      <c r="D9" s="98"/>
      <c r="E9" s="647">
        <v>11</v>
      </c>
      <c r="F9" s="647">
        <v>0</v>
      </c>
      <c r="G9" s="647">
        <v>0</v>
      </c>
      <c r="H9" s="647"/>
      <c r="I9" s="647">
        <v>30</v>
      </c>
      <c r="J9" s="647">
        <v>0</v>
      </c>
      <c r="K9" s="647">
        <v>0</v>
      </c>
      <c r="L9" s="647"/>
      <c r="M9" s="647">
        <v>3618</v>
      </c>
      <c r="N9" s="647">
        <v>0</v>
      </c>
      <c r="O9" s="647">
        <v>1243</v>
      </c>
      <c r="P9" s="647"/>
      <c r="Q9" s="647">
        <v>6786</v>
      </c>
      <c r="R9" s="647">
        <v>0</v>
      </c>
      <c r="S9" s="646">
        <v>1243</v>
      </c>
      <c r="T9" s="443"/>
    </row>
    <row r="10" spans="1:27" s="444" customFormat="1" ht="12" customHeight="1">
      <c r="A10" s="446"/>
      <c r="B10" s="1713"/>
      <c r="C10" s="292" t="s">
        <v>14</v>
      </c>
      <c r="D10" s="98"/>
      <c r="E10" s="647">
        <v>40</v>
      </c>
      <c r="F10" s="647">
        <v>0</v>
      </c>
      <c r="G10" s="647">
        <v>0</v>
      </c>
      <c r="H10" s="647"/>
      <c r="I10" s="647">
        <v>51</v>
      </c>
      <c r="J10" s="647">
        <v>0</v>
      </c>
      <c r="K10" s="647">
        <v>0</v>
      </c>
      <c r="L10" s="647"/>
      <c r="M10" s="647">
        <v>6063</v>
      </c>
      <c r="N10" s="647">
        <v>0</v>
      </c>
      <c r="O10" s="647">
        <v>572</v>
      </c>
      <c r="P10" s="647"/>
      <c r="Q10" s="647">
        <v>9155</v>
      </c>
      <c r="R10" s="647">
        <v>0</v>
      </c>
      <c r="S10" s="646">
        <v>1915</v>
      </c>
      <c r="T10" s="445"/>
    </row>
    <row r="11" spans="1:27" s="444" customFormat="1" ht="12" customHeight="1">
      <c r="A11" s="446"/>
      <c r="B11" s="1713"/>
      <c r="C11" s="292" t="s">
        <v>15</v>
      </c>
      <c r="D11" s="98"/>
      <c r="E11" s="647">
        <v>53</v>
      </c>
      <c r="F11" s="647">
        <v>0</v>
      </c>
      <c r="G11" s="647">
        <v>0</v>
      </c>
      <c r="H11" s="647"/>
      <c r="I11" s="647">
        <v>148</v>
      </c>
      <c r="J11" s="647">
        <v>0</v>
      </c>
      <c r="K11" s="647">
        <v>0</v>
      </c>
      <c r="L11" s="647"/>
      <c r="M11" s="647">
        <v>6418</v>
      </c>
      <c r="N11" s="647">
        <v>0</v>
      </c>
      <c r="O11" s="647">
        <v>862</v>
      </c>
      <c r="P11" s="647"/>
      <c r="Q11" s="647">
        <v>9123</v>
      </c>
      <c r="R11" s="647">
        <v>0</v>
      </c>
      <c r="S11" s="646">
        <v>862</v>
      </c>
      <c r="T11" s="445"/>
    </row>
    <row r="12" spans="1:27" ht="12" customHeight="1">
      <c r="B12" s="1713"/>
      <c r="C12" s="292" t="s">
        <v>36</v>
      </c>
      <c r="D12" s="156"/>
      <c r="E12" s="647">
        <v>2</v>
      </c>
      <c r="F12" s="647">
        <v>0</v>
      </c>
      <c r="G12" s="647">
        <v>0</v>
      </c>
      <c r="H12" s="647"/>
      <c r="I12" s="647">
        <v>4</v>
      </c>
      <c r="J12" s="647">
        <v>0</v>
      </c>
      <c r="K12" s="647">
        <v>0</v>
      </c>
      <c r="L12" s="647"/>
      <c r="M12" s="647">
        <v>268</v>
      </c>
      <c r="N12" s="647">
        <v>0</v>
      </c>
      <c r="O12" s="647">
        <v>0</v>
      </c>
      <c r="P12" s="647"/>
      <c r="Q12" s="647">
        <v>324</v>
      </c>
      <c r="R12" s="647">
        <v>0</v>
      </c>
      <c r="S12" s="646">
        <v>0</v>
      </c>
      <c r="T12" s="1"/>
    </row>
    <row r="13" spans="1:27" s="442" customFormat="1" ht="12" customHeight="1">
      <c r="A13" s="288"/>
      <c r="B13" s="1713"/>
      <c r="C13" s="292" t="s">
        <v>37</v>
      </c>
      <c r="D13" s="98"/>
      <c r="E13" s="647">
        <v>2</v>
      </c>
      <c r="F13" s="647">
        <v>0</v>
      </c>
      <c r="G13" s="647">
        <v>0</v>
      </c>
      <c r="H13" s="647"/>
      <c r="I13" s="647">
        <v>4</v>
      </c>
      <c r="J13" s="647">
        <v>0</v>
      </c>
      <c r="K13" s="647">
        <v>0</v>
      </c>
      <c r="L13" s="647"/>
      <c r="M13" s="647">
        <v>279</v>
      </c>
      <c r="N13" s="647">
        <v>0</v>
      </c>
      <c r="O13" s="647">
        <v>0</v>
      </c>
      <c r="P13" s="647"/>
      <c r="Q13" s="647">
        <v>371</v>
      </c>
      <c r="R13" s="647">
        <v>0</v>
      </c>
      <c r="S13" s="646">
        <v>0</v>
      </c>
      <c r="T13" s="443"/>
      <c r="U13" s="62"/>
      <c r="V13" s="443"/>
      <c r="W13" s="443"/>
      <c r="X13" s="443"/>
    </row>
    <row r="14" spans="1:27" ht="12" customHeight="1">
      <c r="B14" s="1713"/>
      <c r="C14" s="292" t="s">
        <v>72</v>
      </c>
      <c r="D14" s="98"/>
      <c r="E14" s="647">
        <v>32</v>
      </c>
      <c r="F14" s="647">
        <v>0</v>
      </c>
      <c r="G14" s="647">
        <v>0</v>
      </c>
      <c r="H14" s="647"/>
      <c r="I14" s="647">
        <v>79</v>
      </c>
      <c r="J14" s="647">
        <v>0</v>
      </c>
      <c r="K14" s="647">
        <v>0</v>
      </c>
      <c r="L14" s="647"/>
      <c r="M14" s="647">
        <v>587</v>
      </c>
      <c r="N14" s="647">
        <v>13</v>
      </c>
      <c r="O14" s="647">
        <v>17</v>
      </c>
      <c r="P14" s="647">
        <v>563</v>
      </c>
      <c r="Q14" s="647">
        <v>673</v>
      </c>
      <c r="R14" s="647">
        <v>13</v>
      </c>
      <c r="S14" s="646">
        <v>30</v>
      </c>
      <c r="T14" s="1"/>
    </row>
    <row r="15" spans="1:27" s="442" customFormat="1" ht="12.75" customHeight="1">
      <c r="A15" s="288"/>
      <c r="B15" s="1709">
        <v>1402</v>
      </c>
      <c r="C15" s="74" t="s">
        <v>16</v>
      </c>
      <c r="D15" s="145"/>
      <c r="E15" s="650">
        <f>SUM(E16:E24)</f>
        <v>800</v>
      </c>
      <c r="F15" s="650">
        <f>SUM(F16:F24)</f>
        <v>0</v>
      </c>
      <c r="G15" s="650">
        <f>SUM(G16:G24)</f>
        <v>0</v>
      </c>
      <c r="H15" s="650"/>
      <c r="I15" s="650">
        <f>SUM(I16:I24)</f>
        <v>1693</v>
      </c>
      <c r="J15" s="650">
        <f>SUM(J16:J24)</f>
        <v>0</v>
      </c>
      <c r="K15" s="650">
        <f>SUM(K16:K24)</f>
        <v>0</v>
      </c>
      <c r="L15" s="650"/>
      <c r="M15" s="650">
        <f>SUM(M16:M24)</f>
        <v>41052</v>
      </c>
      <c r="N15" s="650">
        <f>SUM(N16:N24)</f>
        <v>0</v>
      </c>
      <c r="O15" s="650">
        <f>SUM(O16:O24)</f>
        <v>7750</v>
      </c>
      <c r="P15" s="650"/>
      <c r="Q15" s="650">
        <f>SUM(Q16:Q24)</f>
        <v>52268</v>
      </c>
      <c r="R15" s="650">
        <f>SUM(R16:R24)</f>
        <v>0</v>
      </c>
      <c r="S15" s="649">
        <f>SUM(S16:S24)</f>
        <v>14846</v>
      </c>
      <c r="T15" s="443"/>
    </row>
    <row r="16" spans="1:27" ht="12" customHeight="1">
      <c r="B16" s="1710"/>
      <c r="C16" s="292" t="s">
        <v>96</v>
      </c>
      <c r="D16" s="98"/>
      <c r="E16" s="647">
        <v>425</v>
      </c>
      <c r="F16" s="647">
        <v>0</v>
      </c>
      <c r="G16" s="647">
        <v>0</v>
      </c>
      <c r="H16" s="647"/>
      <c r="I16" s="647">
        <v>1034</v>
      </c>
      <c r="J16" s="647">
        <v>0</v>
      </c>
      <c r="K16" s="647">
        <v>0</v>
      </c>
      <c r="L16" s="647"/>
      <c r="M16" s="647">
        <v>12986</v>
      </c>
      <c r="N16" s="647">
        <v>0</v>
      </c>
      <c r="O16" s="647">
        <v>3728</v>
      </c>
      <c r="P16" s="647"/>
      <c r="Q16" s="647">
        <v>16532</v>
      </c>
      <c r="R16" s="647">
        <v>0</v>
      </c>
      <c r="S16" s="646">
        <v>7896</v>
      </c>
    </row>
    <row r="17" spans="2:19" ht="12" customHeight="1">
      <c r="B17" s="1710"/>
      <c r="C17" s="292" t="s">
        <v>116</v>
      </c>
      <c r="D17" s="98"/>
      <c r="E17" s="647">
        <v>2</v>
      </c>
      <c r="F17" s="647">
        <v>0</v>
      </c>
      <c r="G17" s="647">
        <v>0</v>
      </c>
      <c r="H17" s="647"/>
      <c r="I17" s="647">
        <v>4</v>
      </c>
      <c r="J17" s="647">
        <v>0</v>
      </c>
      <c r="K17" s="647">
        <v>0</v>
      </c>
      <c r="L17" s="647"/>
      <c r="M17" s="647">
        <v>7665</v>
      </c>
      <c r="N17" s="647">
        <v>0</v>
      </c>
      <c r="O17" s="647">
        <v>2468</v>
      </c>
      <c r="P17" s="647"/>
      <c r="Q17" s="647">
        <v>9325</v>
      </c>
      <c r="R17" s="647">
        <v>0</v>
      </c>
      <c r="S17" s="646">
        <v>4200</v>
      </c>
    </row>
    <row r="18" spans="2:19" ht="12" customHeight="1">
      <c r="B18" s="1710"/>
      <c r="C18" s="292" t="s">
        <v>70</v>
      </c>
      <c r="D18" s="98"/>
      <c r="E18" s="647">
        <v>2</v>
      </c>
      <c r="F18" s="647">
        <v>0</v>
      </c>
      <c r="G18" s="647">
        <v>0</v>
      </c>
      <c r="H18" s="647"/>
      <c r="I18" s="647">
        <v>4</v>
      </c>
      <c r="J18" s="647">
        <v>0</v>
      </c>
      <c r="K18" s="647">
        <v>0</v>
      </c>
      <c r="L18" s="647"/>
      <c r="M18" s="647">
        <v>4732</v>
      </c>
      <c r="N18" s="647">
        <v>0</v>
      </c>
      <c r="O18" s="647">
        <v>1452</v>
      </c>
      <c r="P18" s="647"/>
      <c r="Q18" s="647">
        <v>5703</v>
      </c>
      <c r="R18" s="647">
        <v>0</v>
      </c>
      <c r="S18" s="646">
        <v>2354</v>
      </c>
    </row>
    <row r="19" spans="2:19" ht="12" customHeight="1">
      <c r="B19" s="1710"/>
      <c r="C19" s="292" t="s">
        <v>129</v>
      </c>
      <c r="D19" s="98"/>
      <c r="E19" s="647">
        <v>365</v>
      </c>
      <c r="F19" s="647">
        <v>0</v>
      </c>
      <c r="G19" s="647">
        <v>0</v>
      </c>
      <c r="H19" s="647"/>
      <c r="I19" s="647">
        <v>639</v>
      </c>
      <c r="J19" s="647">
        <v>0</v>
      </c>
      <c r="K19" s="647">
        <v>0</v>
      </c>
      <c r="L19" s="647"/>
      <c r="M19" s="647">
        <v>3200</v>
      </c>
      <c r="N19" s="647">
        <v>0</v>
      </c>
      <c r="O19" s="647">
        <v>102</v>
      </c>
      <c r="P19" s="647"/>
      <c r="Q19" s="647">
        <v>6943</v>
      </c>
      <c r="R19" s="647">
        <v>0</v>
      </c>
      <c r="S19" s="646">
        <v>396</v>
      </c>
    </row>
    <row r="20" spans="2:19" ht="12" customHeight="1">
      <c r="B20" s="1710"/>
      <c r="C20" s="292" t="s">
        <v>128</v>
      </c>
      <c r="D20" s="98"/>
      <c r="E20" s="647">
        <v>2</v>
      </c>
      <c r="F20" s="647">
        <v>0</v>
      </c>
      <c r="G20" s="647">
        <v>0</v>
      </c>
      <c r="H20" s="647"/>
      <c r="I20" s="647">
        <v>4</v>
      </c>
      <c r="J20" s="647">
        <v>0</v>
      </c>
      <c r="K20" s="647">
        <v>0</v>
      </c>
      <c r="L20" s="647"/>
      <c r="M20" s="647">
        <v>3998</v>
      </c>
      <c r="N20" s="647">
        <v>0</v>
      </c>
      <c r="O20" s="647">
        <v>0</v>
      </c>
      <c r="P20" s="647"/>
      <c r="Q20" s="647">
        <v>4200</v>
      </c>
      <c r="R20" s="647">
        <v>0</v>
      </c>
      <c r="S20" s="646">
        <v>0</v>
      </c>
    </row>
    <row r="21" spans="2:19" ht="12" customHeight="1">
      <c r="B21" s="1710"/>
      <c r="C21" s="292" t="s">
        <v>65</v>
      </c>
      <c r="D21" s="98"/>
      <c r="E21" s="647">
        <v>2</v>
      </c>
      <c r="F21" s="647">
        <v>0</v>
      </c>
      <c r="G21" s="647">
        <v>0</v>
      </c>
      <c r="H21" s="647"/>
      <c r="I21" s="647">
        <v>4</v>
      </c>
      <c r="J21" s="647">
        <v>0</v>
      </c>
      <c r="K21" s="647">
        <v>0</v>
      </c>
      <c r="L21" s="647"/>
      <c r="M21" s="647">
        <v>3689</v>
      </c>
      <c r="N21" s="647">
        <v>0</v>
      </c>
      <c r="O21" s="647">
        <v>0</v>
      </c>
      <c r="P21" s="647"/>
      <c r="Q21" s="647">
        <v>3769</v>
      </c>
      <c r="R21" s="647">
        <v>0</v>
      </c>
      <c r="S21" s="646">
        <v>0</v>
      </c>
    </row>
    <row r="22" spans="2:19" ht="12" customHeight="1">
      <c r="B22" s="1710"/>
      <c r="C22" s="292" t="s">
        <v>127</v>
      </c>
      <c r="D22" s="98"/>
      <c r="E22" s="647">
        <v>2</v>
      </c>
      <c r="F22" s="647">
        <v>0</v>
      </c>
      <c r="G22" s="647">
        <v>0</v>
      </c>
      <c r="H22" s="647"/>
      <c r="I22" s="647">
        <v>4</v>
      </c>
      <c r="J22" s="647">
        <v>0</v>
      </c>
      <c r="K22" s="647">
        <v>0</v>
      </c>
      <c r="L22" s="647"/>
      <c r="M22" s="647">
        <v>4782</v>
      </c>
      <c r="N22" s="647">
        <v>0</v>
      </c>
      <c r="O22" s="647">
        <v>0</v>
      </c>
      <c r="P22" s="647"/>
      <c r="Q22" s="647">
        <v>5796</v>
      </c>
      <c r="R22" s="647">
        <v>0</v>
      </c>
      <c r="S22" s="646">
        <v>0</v>
      </c>
    </row>
    <row r="23" spans="2:19" ht="12" customHeight="1">
      <c r="B23" s="1710"/>
      <c r="C23" s="292" t="s">
        <v>38</v>
      </c>
      <c r="D23" s="144"/>
      <c r="E23" s="647">
        <v>0</v>
      </c>
      <c r="F23" s="647">
        <v>0</v>
      </c>
      <c r="G23" s="647">
        <v>0</v>
      </c>
      <c r="H23" s="647"/>
      <c r="I23" s="647">
        <v>0</v>
      </c>
      <c r="J23" s="647">
        <v>0</v>
      </c>
      <c r="K23" s="647">
        <v>0</v>
      </c>
      <c r="L23" s="647"/>
      <c r="M23" s="647">
        <v>0</v>
      </c>
      <c r="N23" s="647">
        <v>0</v>
      </c>
      <c r="O23" s="647">
        <v>0</v>
      </c>
      <c r="P23" s="647"/>
      <c r="Q23" s="647">
        <v>0</v>
      </c>
      <c r="R23" s="647">
        <v>0</v>
      </c>
      <c r="S23" s="646">
        <v>0</v>
      </c>
    </row>
    <row r="24" spans="2:19" ht="12" customHeight="1">
      <c r="B24" s="1711"/>
      <c r="C24" s="292" t="s">
        <v>126</v>
      </c>
      <c r="D24" s="98"/>
      <c r="E24" s="647">
        <v>0</v>
      </c>
      <c r="F24" s="647">
        <v>0</v>
      </c>
      <c r="G24" s="647">
        <v>0</v>
      </c>
      <c r="H24" s="647"/>
      <c r="I24" s="647">
        <v>0</v>
      </c>
      <c r="J24" s="647">
        <v>0</v>
      </c>
      <c r="K24" s="647">
        <v>0</v>
      </c>
      <c r="L24" s="647"/>
      <c r="M24" s="647">
        <v>0</v>
      </c>
      <c r="N24" s="647">
        <v>0</v>
      </c>
      <c r="O24" s="647">
        <v>0</v>
      </c>
      <c r="P24" s="647"/>
      <c r="Q24" s="647">
        <v>0</v>
      </c>
      <c r="R24" s="647">
        <v>0</v>
      </c>
      <c r="S24" s="646">
        <v>0</v>
      </c>
    </row>
    <row r="25" spans="2:19" ht="12.75" customHeight="1">
      <c r="B25" s="1712">
        <v>1403</v>
      </c>
      <c r="C25" s="74" t="s">
        <v>17</v>
      </c>
      <c r="D25" s="381"/>
      <c r="E25" s="650">
        <f>SUM(E26:E28)</f>
        <v>108</v>
      </c>
      <c r="F25" s="650">
        <f>SUM(F26:F28)</f>
        <v>0</v>
      </c>
      <c r="G25" s="650">
        <f>SUM(G26:G28)</f>
        <v>0</v>
      </c>
      <c r="H25" s="650"/>
      <c r="I25" s="650">
        <f>SUM(I26:I28)</f>
        <v>133</v>
      </c>
      <c r="J25" s="650">
        <f>SUM(J26:J28)</f>
        <v>0</v>
      </c>
      <c r="K25" s="650">
        <f>SUM(K26:K28)</f>
        <v>0</v>
      </c>
      <c r="L25" s="650"/>
      <c r="M25" s="650">
        <f>SUM(M26:M28)</f>
        <v>12148</v>
      </c>
      <c r="N25" s="650">
        <f>SUM(N26:N28)</f>
        <v>0</v>
      </c>
      <c r="O25" s="650">
        <f>SUM(O26:O28)</f>
        <v>685</v>
      </c>
      <c r="P25" s="650"/>
      <c r="Q25" s="650">
        <f>SUM(Q26:Q28)</f>
        <v>19024</v>
      </c>
      <c r="R25" s="650">
        <f>SUM(R26:R28)</f>
        <v>0</v>
      </c>
      <c r="S25" s="649">
        <f>SUM(S26:S28)</f>
        <v>1772</v>
      </c>
    </row>
    <row r="26" spans="2:19" ht="12" customHeight="1">
      <c r="B26" s="1713"/>
      <c r="C26" s="292" t="s">
        <v>39</v>
      </c>
      <c r="D26" s="98"/>
      <c r="E26" s="647">
        <v>2</v>
      </c>
      <c r="F26" s="647">
        <v>0</v>
      </c>
      <c r="G26" s="647">
        <v>0</v>
      </c>
      <c r="H26" s="647"/>
      <c r="I26" s="647">
        <v>4</v>
      </c>
      <c r="J26" s="647">
        <v>0</v>
      </c>
      <c r="K26" s="647">
        <v>0</v>
      </c>
      <c r="L26" s="647"/>
      <c r="M26" s="647">
        <v>7356</v>
      </c>
      <c r="N26" s="647">
        <v>0</v>
      </c>
      <c r="O26" s="647">
        <v>153</v>
      </c>
      <c r="P26" s="647"/>
      <c r="Q26" s="647">
        <v>12665</v>
      </c>
      <c r="R26" s="642">
        <v>0</v>
      </c>
      <c r="S26" s="641">
        <v>153</v>
      </c>
    </row>
    <row r="27" spans="2:19" ht="12" customHeight="1">
      <c r="B27" s="1713"/>
      <c r="C27" s="292" t="s">
        <v>18</v>
      </c>
      <c r="D27" s="98"/>
      <c r="E27" s="647">
        <v>104</v>
      </c>
      <c r="F27" s="647">
        <v>0</v>
      </c>
      <c r="G27" s="647">
        <v>0</v>
      </c>
      <c r="H27" s="647"/>
      <c r="I27" s="647">
        <v>125</v>
      </c>
      <c r="J27" s="647">
        <v>0</v>
      </c>
      <c r="K27" s="647">
        <v>0</v>
      </c>
      <c r="L27" s="647"/>
      <c r="M27" s="647">
        <v>2896</v>
      </c>
      <c r="N27" s="647">
        <v>0</v>
      </c>
      <c r="O27" s="647">
        <v>469</v>
      </c>
      <c r="P27" s="647"/>
      <c r="Q27" s="647">
        <v>3903</v>
      </c>
      <c r="R27" s="647">
        <v>0</v>
      </c>
      <c r="S27" s="646">
        <v>1256</v>
      </c>
    </row>
    <row r="28" spans="2:19" ht="12" customHeight="1">
      <c r="B28" s="1713"/>
      <c r="C28" s="292" t="s">
        <v>19</v>
      </c>
      <c r="D28" s="98"/>
      <c r="E28" s="647">
        <v>2</v>
      </c>
      <c r="F28" s="647">
        <v>0</v>
      </c>
      <c r="G28" s="647">
        <v>0</v>
      </c>
      <c r="H28" s="647"/>
      <c r="I28" s="647">
        <v>4</v>
      </c>
      <c r="J28" s="647">
        <v>0</v>
      </c>
      <c r="K28" s="647">
        <v>0</v>
      </c>
      <c r="L28" s="647"/>
      <c r="M28" s="647">
        <v>1896</v>
      </c>
      <c r="N28" s="647">
        <v>0</v>
      </c>
      <c r="O28" s="647">
        <v>63</v>
      </c>
      <c r="P28" s="647">
        <v>2270</v>
      </c>
      <c r="Q28" s="647">
        <v>2456</v>
      </c>
      <c r="R28" s="647">
        <v>0</v>
      </c>
      <c r="S28" s="646">
        <v>363</v>
      </c>
    </row>
    <row r="29" spans="2:19" ht="12.75" customHeight="1">
      <c r="B29" s="1709">
        <v>1404</v>
      </c>
      <c r="C29" s="74" t="s">
        <v>40</v>
      </c>
      <c r="D29" s="145"/>
      <c r="E29" s="650">
        <f>SUM(E30:E31)</f>
        <v>88</v>
      </c>
      <c r="F29" s="650">
        <f>SUM(F30:F31)</f>
        <v>0</v>
      </c>
      <c r="G29" s="650">
        <f>SUM(G30:G31)</f>
        <v>0</v>
      </c>
      <c r="H29" s="650"/>
      <c r="I29" s="650">
        <f>SUM(I30:I31)</f>
        <v>261</v>
      </c>
      <c r="J29" s="650">
        <f>SUM(J30:J31)</f>
        <v>0</v>
      </c>
      <c r="K29" s="650">
        <f>SUM(K30:K31)</f>
        <v>0</v>
      </c>
      <c r="L29" s="650"/>
      <c r="M29" s="650">
        <f>SUM(M30:M31)</f>
        <v>17904</v>
      </c>
      <c r="N29" s="650"/>
      <c r="O29" s="650">
        <f>SUM(O30:O31)</f>
        <v>4752</v>
      </c>
      <c r="P29" s="650"/>
      <c r="Q29" s="650">
        <f>SUM(Q30:Q31)</f>
        <v>22212</v>
      </c>
      <c r="R29" s="650"/>
      <c r="S29" s="649">
        <f>SUM(S30:S31)</f>
        <v>5352</v>
      </c>
    </row>
    <row r="30" spans="2:19" ht="12" customHeight="1">
      <c r="B30" s="1710"/>
      <c r="C30" s="292" t="s">
        <v>115</v>
      </c>
      <c r="D30" s="98"/>
      <c r="E30" s="647">
        <v>86</v>
      </c>
      <c r="F30" s="647">
        <v>0</v>
      </c>
      <c r="G30" s="647">
        <v>0</v>
      </c>
      <c r="H30" s="647"/>
      <c r="I30" s="647">
        <v>257</v>
      </c>
      <c r="J30" s="647">
        <v>0</v>
      </c>
      <c r="K30" s="647">
        <v>0</v>
      </c>
      <c r="L30" s="647"/>
      <c r="M30" s="647">
        <v>8265</v>
      </c>
      <c r="N30" s="647">
        <v>0</v>
      </c>
      <c r="O30" s="647">
        <v>2963</v>
      </c>
      <c r="P30" s="647"/>
      <c r="Q30" s="647">
        <v>9352</v>
      </c>
      <c r="R30" s="647">
        <v>0</v>
      </c>
      <c r="S30" s="646">
        <v>3987</v>
      </c>
    </row>
    <row r="31" spans="2:19" ht="12" customHeight="1">
      <c r="B31" s="1710"/>
      <c r="C31" s="292" t="s">
        <v>20</v>
      </c>
      <c r="D31" s="98"/>
      <c r="E31" s="647">
        <v>2</v>
      </c>
      <c r="F31" s="647">
        <v>0</v>
      </c>
      <c r="G31" s="647">
        <v>0</v>
      </c>
      <c r="H31" s="647"/>
      <c r="I31" s="647">
        <v>4</v>
      </c>
      <c r="J31" s="647">
        <v>0</v>
      </c>
      <c r="K31" s="647">
        <v>0</v>
      </c>
      <c r="L31" s="647"/>
      <c r="M31" s="647">
        <v>9639</v>
      </c>
      <c r="N31" s="647">
        <v>0</v>
      </c>
      <c r="O31" s="647">
        <v>1789</v>
      </c>
      <c r="P31" s="647"/>
      <c r="Q31" s="647">
        <v>12860</v>
      </c>
      <c r="R31" s="647">
        <v>0</v>
      </c>
      <c r="S31" s="646">
        <v>1365</v>
      </c>
    </row>
    <row r="32" spans="2:19" ht="12.75" customHeight="1">
      <c r="B32" s="1712">
        <v>1405</v>
      </c>
      <c r="C32" s="74" t="s">
        <v>21</v>
      </c>
      <c r="D32" s="438"/>
      <c r="E32" s="650">
        <f>SUM(E33:E36)</f>
        <v>6</v>
      </c>
      <c r="F32" s="650">
        <f>SUM(F33:F36)</f>
        <v>0</v>
      </c>
      <c r="G32" s="650">
        <f>SUM(G33:G36)</f>
        <v>0</v>
      </c>
      <c r="H32" s="650"/>
      <c r="I32" s="650">
        <f>SUM(I33:I36)</f>
        <v>8</v>
      </c>
      <c r="J32" s="650">
        <f>SUM(J33:J36)</f>
        <v>0</v>
      </c>
      <c r="K32" s="650">
        <f>SUM(K33:K36)</f>
        <v>0</v>
      </c>
      <c r="L32" s="650"/>
      <c r="M32" s="650">
        <f>SUM(M33:M36)</f>
        <v>33444</v>
      </c>
      <c r="N32" s="650">
        <f>SUM(N33:N36)</f>
        <v>0</v>
      </c>
      <c r="O32" s="650">
        <f>SUM(O33:O36)</f>
        <v>5754</v>
      </c>
      <c r="P32" s="650"/>
      <c r="Q32" s="650">
        <f>SUM(Q33:Q36)</f>
        <v>37257</v>
      </c>
      <c r="R32" s="650">
        <f>SUM(R33:R36)</f>
        <v>0</v>
      </c>
      <c r="S32" s="649">
        <f>SUM(S33:S36)</f>
        <v>6694</v>
      </c>
    </row>
    <row r="33" spans="2:22" ht="12" customHeight="1">
      <c r="B33" s="1713"/>
      <c r="C33" s="292" t="s">
        <v>24</v>
      </c>
      <c r="D33" s="98"/>
      <c r="E33" s="647">
        <v>2</v>
      </c>
      <c r="F33" s="647">
        <v>0</v>
      </c>
      <c r="G33" s="647">
        <v>0</v>
      </c>
      <c r="H33" s="647"/>
      <c r="I33" s="647">
        <v>4</v>
      </c>
      <c r="J33" s="647">
        <v>0</v>
      </c>
      <c r="K33" s="647">
        <v>0</v>
      </c>
      <c r="L33" s="647"/>
      <c r="M33" s="647">
        <v>17986</v>
      </c>
      <c r="N33" s="647">
        <v>0</v>
      </c>
      <c r="O33" s="647">
        <v>2789</v>
      </c>
      <c r="P33" s="647"/>
      <c r="Q33" s="647">
        <v>20535</v>
      </c>
      <c r="R33" s="647">
        <v>0</v>
      </c>
      <c r="S33" s="646">
        <v>2369</v>
      </c>
    </row>
    <row r="34" spans="2:22" ht="12" customHeight="1">
      <c r="B34" s="1713"/>
      <c r="C34" s="292" t="s">
        <v>22</v>
      </c>
      <c r="D34" s="62"/>
      <c r="E34" s="98">
        <v>0</v>
      </c>
      <c r="F34" s="98">
        <v>0</v>
      </c>
      <c r="G34" s="98">
        <v>0</v>
      </c>
      <c r="H34" s="98"/>
      <c r="I34" s="98">
        <v>0</v>
      </c>
      <c r="J34" s="647">
        <v>0</v>
      </c>
      <c r="K34" s="647">
        <v>0</v>
      </c>
      <c r="L34" s="647"/>
      <c r="M34" s="647">
        <v>14986</v>
      </c>
      <c r="N34" s="647">
        <v>0</v>
      </c>
      <c r="O34" s="647">
        <v>2965</v>
      </c>
      <c r="P34" s="647"/>
      <c r="Q34" s="647">
        <v>16133</v>
      </c>
      <c r="R34" s="647">
        <v>0</v>
      </c>
      <c r="S34" s="646">
        <v>4325</v>
      </c>
      <c r="T34" s="437"/>
    </row>
    <row r="35" spans="2:22" ht="12" customHeight="1">
      <c r="B35" s="1713"/>
      <c r="C35" s="292" t="s">
        <v>114</v>
      </c>
      <c r="D35" s="98"/>
      <c r="E35" s="647">
        <v>0</v>
      </c>
      <c r="F35" s="647">
        <v>0</v>
      </c>
      <c r="G35" s="647">
        <v>0</v>
      </c>
      <c r="H35" s="647"/>
      <c r="I35" s="647">
        <v>0</v>
      </c>
      <c r="J35" s="647">
        <v>0</v>
      </c>
      <c r="K35" s="647">
        <v>0</v>
      </c>
      <c r="L35" s="647"/>
      <c r="M35" s="647">
        <v>0</v>
      </c>
      <c r="N35" s="647">
        <v>0</v>
      </c>
      <c r="O35" s="647">
        <v>0</v>
      </c>
      <c r="P35" s="647"/>
      <c r="Q35" s="647">
        <v>0</v>
      </c>
      <c r="R35" s="647">
        <v>0</v>
      </c>
      <c r="S35" s="646">
        <v>0</v>
      </c>
      <c r="T35" s="437"/>
    </row>
    <row r="36" spans="2:22" ht="12" customHeight="1">
      <c r="B36" s="1713"/>
      <c r="C36" s="292" t="s">
        <v>58</v>
      </c>
      <c r="D36" s="98"/>
      <c r="E36" s="647">
        <v>4</v>
      </c>
      <c r="F36" s="647">
        <v>0</v>
      </c>
      <c r="G36" s="647">
        <v>0</v>
      </c>
      <c r="H36" s="647"/>
      <c r="I36" s="647">
        <v>4</v>
      </c>
      <c r="J36" s="647">
        <v>0</v>
      </c>
      <c r="K36" s="647">
        <v>0</v>
      </c>
      <c r="L36" s="647"/>
      <c r="M36" s="647">
        <v>472</v>
      </c>
      <c r="N36" s="647">
        <v>0</v>
      </c>
      <c r="O36" s="647">
        <v>0</v>
      </c>
      <c r="P36" s="647"/>
      <c r="Q36" s="647">
        <v>589</v>
      </c>
      <c r="R36" s="647">
        <v>0</v>
      </c>
      <c r="S36" s="646">
        <v>0</v>
      </c>
    </row>
    <row r="37" spans="2:22" ht="12.75" customHeight="1">
      <c r="B37" s="1712">
        <v>1406</v>
      </c>
      <c r="C37" s="74" t="s">
        <v>25</v>
      </c>
      <c r="D37" s="145"/>
      <c r="E37" s="650">
        <f>SUM(E38:E41)</f>
        <v>157</v>
      </c>
      <c r="F37" s="650">
        <f>SUM(F38:F41)</f>
        <v>0</v>
      </c>
      <c r="G37" s="650">
        <f>SUM(G38:G41)</f>
        <v>0</v>
      </c>
      <c r="H37" s="650"/>
      <c r="I37" s="650">
        <f>SUM(I38:I41)</f>
        <v>354</v>
      </c>
      <c r="J37" s="650">
        <f>SUM(J38:J41)</f>
        <v>0</v>
      </c>
      <c r="K37" s="650">
        <f>SUM(K38:K41)</f>
        <v>0</v>
      </c>
      <c r="L37" s="650"/>
      <c r="M37" s="650">
        <f>SUM(M38:M41)</f>
        <v>6655</v>
      </c>
      <c r="N37" s="650">
        <f>SUM(N38:N41)</f>
        <v>0</v>
      </c>
      <c r="O37" s="650">
        <f>SUM(O38:O41)</f>
        <v>3045</v>
      </c>
      <c r="P37" s="650"/>
      <c r="Q37" s="650">
        <f>SUM(Q38:Q41)</f>
        <v>13283</v>
      </c>
      <c r="R37" s="650">
        <f>SUM(R38:R41)</f>
        <v>0</v>
      </c>
      <c r="S37" s="649">
        <f>SUM(S38:S41)</f>
        <v>4325</v>
      </c>
    </row>
    <row r="38" spans="2:22" ht="12" customHeight="1">
      <c r="B38" s="1713"/>
      <c r="C38" s="292" t="s">
        <v>135</v>
      </c>
      <c r="D38" s="98"/>
      <c r="E38" s="647">
        <v>36</v>
      </c>
      <c r="F38" s="647">
        <v>0</v>
      </c>
      <c r="G38" s="647">
        <v>0</v>
      </c>
      <c r="H38" s="647"/>
      <c r="I38" s="647">
        <v>118</v>
      </c>
      <c r="J38" s="647">
        <v>0</v>
      </c>
      <c r="K38" s="647">
        <v>0</v>
      </c>
      <c r="L38" s="647"/>
      <c r="M38" s="647">
        <v>2468</v>
      </c>
      <c r="N38" s="647">
        <v>0</v>
      </c>
      <c r="O38" s="647">
        <v>1689</v>
      </c>
      <c r="P38" s="647"/>
      <c r="Q38" s="647">
        <v>5798</v>
      </c>
      <c r="R38" s="647">
        <v>0</v>
      </c>
      <c r="S38" s="646">
        <v>2056</v>
      </c>
    </row>
    <row r="39" spans="2:22" ht="12" customHeight="1">
      <c r="B39" s="1713"/>
      <c r="C39" s="292" t="s">
        <v>26</v>
      </c>
      <c r="D39" s="98"/>
      <c r="E39" s="647">
        <v>78</v>
      </c>
      <c r="F39" s="647">
        <v>0</v>
      </c>
      <c r="G39" s="647">
        <v>0</v>
      </c>
      <c r="H39" s="647"/>
      <c r="I39" s="647">
        <v>144</v>
      </c>
      <c r="J39" s="647">
        <v>0</v>
      </c>
      <c r="K39" s="647">
        <v>0</v>
      </c>
      <c r="L39" s="647"/>
      <c r="M39" s="647">
        <v>2987</v>
      </c>
      <c r="N39" s="647">
        <v>0</v>
      </c>
      <c r="O39" s="647">
        <v>1356</v>
      </c>
      <c r="P39" s="647"/>
      <c r="Q39" s="647">
        <v>5362</v>
      </c>
      <c r="R39" s="647">
        <v>0</v>
      </c>
      <c r="S39" s="646">
        <v>2269</v>
      </c>
    </row>
    <row r="40" spans="2:22" ht="12" customHeight="1">
      <c r="B40" s="1713"/>
      <c r="C40" s="292" t="s">
        <v>42</v>
      </c>
      <c r="D40" s="98"/>
      <c r="E40" s="647">
        <v>20</v>
      </c>
      <c r="F40" s="647">
        <v>0</v>
      </c>
      <c r="G40" s="647">
        <v>0</v>
      </c>
      <c r="H40" s="647"/>
      <c r="I40" s="647">
        <v>46</v>
      </c>
      <c r="J40" s="647">
        <v>0</v>
      </c>
      <c r="K40" s="647">
        <v>0</v>
      </c>
      <c r="L40" s="647"/>
      <c r="M40" s="647">
        <v>1200</v>
      </c>
      <c r="N40" s="647">
        <v>0</v>
      </c>
      <c r="O40" s="647">
        <v>0</v>
      </c>
      <c r="P40" s="647"/>
      <c r="Q40" s="647">
        <v>2123</v>
      </c>
      <c r="R40" s="647">
        <v>0</v>
      </c>
      <c r="S40" s="646">
        <v>0</v>
      </c>
    </row>
    <row r="41" spans="2:22" ht="12" customHeight="1">
      <c r="B41" s="1713"/>
      <c r="C41" s="292" t="s">
        <v>43</v>
      </c>
      <c r="D41" s="98"/>
      <c r="E41" s="647">
        <v>23</v>
      </c>
      <c r="F41" s="647">
        <v>0</v>
      </c>
      <c r="G41" s="647">
        <v>0</v>
      </c>
      <c r="H41" s="647"/>
      <c r="I41" s="647">
        <v>46</v>
      </c>
      <c r="J41" s="647">
        <v>0</v>
      </c>
      <c r="K41" s="647">
        <v>0</v>
      </c>
      <c r="L41" s="647"/>
      <c r="M41" s="647">
        <v>0</v>
      </c>
      <c r="N41" s="647">
        <v>0</v>
      </c>
      <c r="O41" s="647">
        <v>0</v>
      </c>
      <c r="P41" s="647"/>
      <c r="Q41" s="647">
        <v>0</v>
      </c>
      <c r="R41" s="647">
        <v>0</v>
      </c>
      <c r="S41" s="646">
        <v>0</v>
      </c>
    </row>
    <row r="42" spans="2:22" ht="12.75" customHeight="1">
      <c r="B42" s="1709">
        <v>1407</v>
      </c>
      <c r="C42" s="73" t="s">
        <v>27</v>
      </c>
      <c r="D42" s="145"/>
      <c r="E42" s="650">
        <f>SUM(E43:E44)</f>
        <v>36</v>
      </c>
      <c r="F42" s="650">
        <f>SUM(F43:F44)</f>
        <v>0</v>
      </c>
      <c r="G42" s="650">
        <f>SUM(G43:G44)</f>
        <v>0</v>
      </c>
      <c r="H42" s="650"/>
      <c r="I42" s="650">
        <f>SUM(I43:I44)</f>
        <v>85</v>
      </c>
      <c r="J42" s="650">
        <f>SUM(J43:J44)</f>
        <v>0</v>
      </c>
      <c r="K42" s="650">
        <f>SUM(K43:K44)</f>
        <v>0</v>
      </c>
      <c r="L42" s="650"/>
      <c r="M42" s="650">
        <f>SUM(M43:M44)</f>
        <v>1990</v>
      </c>
      <c r="N42" s="650">
        <f>SUM(N43:N44)</f>
        <v>0</v>
      </c>
      <c r="O42" s="650">
        <f>SUM(O43:O44)</f>
        <v>51</v>
      </c>
      <c r="P42" s="650"/>
      <c r="Q42" s="650">
        <f>SUM(Q43:Q44)</f>
        <v>2934</v>
      </c>
      <c r="R42" s="650">
        <f>SUM(R43:R44)</f>
        <v>0</v>
      </c>
      <c r="S42" s="649">
        <f>SUM(S43:S44)</f>
        <v>96</v>
      </c>
    </row>
    <row r="43" spans="2:22" ht="12" customHeight="1">
      <c r="B43" s="1710"/>
      <c r="C43" s="66" t="s">
        <v>44</v>
      </c>
      <c r="D43" s="98"/>
      <c r="E43" s="647">
        <v>9</v>
      </c>
      <c r="F43" s="647">
        <v>0</v>
      </c>
      <c r="G43" s="647">
        <v>0</v>
      </c>
      <c r="H43" s="647"/>
      <c r="I43" s="647">
        <v>17</v>
      </c>
      <c r="J43" s="647">
        <v>0</v>
      </c>
      <c r="K43" s="647">
        <v>0</v>
      </c>
      <c r="L43" s="647"/>
      <c r="M43" s="647">
        <v>1836</v>
      </c>
      <c r="N43" s="647">
        <v>0</v>
      </c>
      <c r="O43" s="647">
        <v>51</v>
      </c>
      <c r="P43" s="647"/>
      <c r="Q43" s="647">
        <v>2635</v>
      </c>
      <c r="R43" s="647">
        <v>0</v>
      </c>
      <c r="S43" s="646">
        <v>96</v>
      </c>
    </row>
    <row r="44" spans="2:22" ht="12" customHeight="1">
      <c r="B44" s="1710"/>
      <c r="C44" s="66" t="s">
        <v>61</v>
      </c>
      <c r="D44" s="144"/>
      <c r="E44" s="647">
        <v>27</v>
      </c>
      <c r="F44" s="647">
        <v>0</v>
      </c>
      <c r="G44" s="647">
        <v>0</v>
      </c>
      <c r="H44" s="647"/>
      <c r="I44" s="647">
        <v>68</v>
      </c>
      <c r="J44" s="647">
        <v>0</v>
      </c>
      <c r="K44" s="647">
        <v>0</v>
      </c>
      <c r="L44" s="647"/>
      <c r="M44" s="647">
        <v>154</v>
      </c>
      <c r="N44" s="647">
        <v>0</v>
      </c>
      <c r="O44" s="647">
        <v>0</v>
      </c>
      <c r="P44" s="647"/>
      <c r="Q44" s="647">
        <v>299</v>
      </c>
      <c r="R44" s="647">
        <v>0</v>
      </c>
      <c r="S44" s="646">
        <v>0</v>
      </c>
      <c r="V44" s="433"/>
    </row>
    <row r="45" spans="2:22" ht="12.75" customHeight="1">
      <c r="B45" s="1709">
        <v>1408</v>
      </c>
      <c r="C45" s="74" t="s">
        <v>28</v>
      </c>
      <c r="D45" s="145"/>
      <c r="E45" s="650">
        <f>SUM(E46:E49)</f>
        <v>553</v>
      </c>
      <c r="F45" s="650">
        <f>SUM(F46:F49)</f>
        <v>0</v>
      </c>
      <c r="G45" s="650">
        <f>SUM(G46:G49)</f>
        <v>0</v>
      </c>
      <c r="H45" s="650"/>
      <c r="I45" s="650">
        <f>SUM(I46:I49)</f>
        <v>1057</v>
      </c>
      <c r="J45" s="650">
        <f>SUM(J46:J49)</f>
        <v>0</v>
      </c>
      <c r="K45" s="650">
        <f>SUM(K46:K49)</f>
        <v>0</v>
      </c>
      <c r="L45" s="650"/>
      <c r="M45" s="650">
        <f>SUM(M46:M49)</f>
        <v>15881</v>
      </c>
      <c r="N45" s="650">
        <f>SUM(N46:N49)</f>
        <v>0</v>
      </c>
      <c r="O45" s="650">
        <f>SUM(O46:O49)</f>
        <v>3256</v>
      </c>
      <c r="P45" s="650"/>
      <c r="Q45" s="650">
        <f>SUM(Q46:Q49)</f>
        <v>21248</v>
      </c>
      <c r="R45" s="650">
        <f>SUM(R46:R49)</f>
        <v>0</v>
      </c>
      <c r="S45" s="649">
        <f>SUM(S46:S49)</f>
        <v>5896</v>
      </c>
      <c r="V45" s="433"/>
    </row>
    <row r="46" spans="2:22" ht="12" customHeight="1">
      <c r="B46" s="1710"/>
      <c r="C46" s="292" t="s">
        <v>23</v>
      </c>
      <c r="D46" s="98"/>
      <c r="E46" s="647">
        <v>551</v>
      </c>
      <c r="F46" s="647">
        <v>0</v>
      </c>
      <c r="G46" s="647">
        <v>0</v>
      </c>
      <c r="H46" s="647"/>
      <c r="I46" s="647">
        <v>1053</v>
      </c>
      <c r="J46" s="647">
        <v>0</v>
      </c>
      <c r="K46" s="647">
        <v>0</v>
      </c>
      <c r="L46" s="647"/>
      <c r="M46" s="647">
        <v>14985</v>
      </c>
      <c r="N46" s="647">
        <v>0</v>
      </c>
      <c r="O46" s="647">
        <v>3256</v>
      </c>
      <c r="P46" s="647"/>
      <c r="Q46" s="647">
        <v>19964</v>
      </c>
      <c r="R46" s="647">
        <v>0</v>
      </c>
      <c r="S46" s="646">
        <v>5896</v>
      </c>
    </row>
    <row r="47" spans="2:22" ht="12" customHeight="1">
      <c r="B47" s="1710"/>
      <c r="C47" s="66" t="s">
        <v>59</v>
      </c>
      <c r="D47" s="144"/>
      <c r="E47" s="647">
        <v>0</v>
      </c>
      <c r="F47" s="647">
        <v>0</v>
      </c>
      <c r="G47" s="647">
        <v>0</v>
      </c>
      <c r="H47" s="647"/>
      <c r="I47" s="647">
        <v>0</v>
      </c>
      <c r="J47" s="647">
        <v>0</v>
      </c>
      <c r="K47" s="647">
        <v>0</v>
      </c>
      <c r="L47" s="647"/>
      <c r="M47" s="647">
        <v>0</v>
      </c>
      <c r="N47" s="647">
        <v>0</v>
      </c>
      <c r="O47" s="647">
        <v>0</v>
      </c>
      <c r="P47" s="647"/>
      <c r="Q47" s="647">
        <v>0</v>
      </c>
      <c r="R47" s="647">
        <v>0</v>
      </c>
      <c r="S47" s="646">
        <v>0</v>
      </c>
    </row>
    <row r="48" spans="2:22" ht="12" customHeight="1">
      <c r="B48" s="1710"/>
      <c r="C48" s="66" t="s">
        <v>45</v>
      </c>
      <c r="D48" s="163"/>
      <c r="E48" s="647">
        <v>2</v>
      </c>
      <c r="F48" s="647">
        <v>0</v>
      </c>
      <c r="G48" s="647">
        <v>0</v>
      </c>
      <c r="H48" s="647"/>
      <c r="I48" s="647">
        <v>4</v>
      </c>
      <c r="J48" s="647">
        <v>0</v>
      </c>
      <c r="K48" s="647">
        <v>0</v>
      </c>
      <c r="L48" s="647"/>
      <c r="M48" s="647">
        <v>896</v>
      </c>
      <c r="N48" s="647">
        <v>0</v>
      </c>
      <c r="O48" s="647">
        <v>0</v>
      </c>
      <c r="P48" s="647"/>
      <c r="Q48" s="647">
        <v>1284</v>
      </c>
      <c r="R48" s="647">
        <v>0</v>
      </c>
      <c r="S48" s="646">
        <v>0</v>
      </c>
    </row>
    <row r="49" spans="2:20" ht="12" customHeight="1">
      <c r="B49" s="1711"/>
      <c r="C49" s="66" t="s">
        <v>125</v>
      </c>
      <c r="D49" s="98"/>
      <c r="E49" s="647">
        <v>0</v>
      </c>
      <c r="F49" s="647">
        <v>0</v>
      </c>
      <c r="G49" s="647">
        <v>0</v>
      </c>
      <c r="H49" s="647"/>
      <c r="I49" s="647">
        <v>0</v>
      </c>
      <c r="J49" s="647">
        <v>0</v>
      </c>
      <c r="K49" s="647">
        <v>0</v>
      </c>
      <c r="L49" s="647"/>
      <c r="M49" s="647">
        <v>0</v>
      </c>
      <c r="N49" s="647">
        <v>0</v>
      </c>
      <c r="O49" s="647">
        <v>0</v>
      </c>
      <c r="P49" s="647"/>
      <c r="Q49" s="647">
        <v>0</v>
      </c>
      <c r="R49" s="647">
        <v>0</v>
      </c>
      <c r="S49" s="646">
        <v>0</v>
      </c>
    </row>
    <row r="50" spans="2:20" ht="12.75" customHeight="1">
      <c r="B50" s="1709">
        <v>1624</v>
      </c>
      <c r="C50" s="73" t="s">
        <v>56</v>
      </c>
      <c r="D50" s="145"/>
      <c r="E50" s="650">
        <f>SUM(E51:E53)</f>
        <v>4</v>
      </c>
      <c r="F50" s="650">
        <f>SUM(F51:F53)</f>
        <v>0</v>
      </c>
      <c r="G50" s="650">
        <f>SUM(G51:G53)</f>
        <v>0</v>
      </c>
      <c r="H50" s="650"/>
      <c r="I50" s="650">
        <f>SUM(I51:I53)</f>
        <v>8</v>
      </c>
      <c r="J50" s="650">
        <f>SUM(J51:J53)</f>
        <v>0</v>
      </c>
      <c r="K50" s="650">
        <f>SUM(K51:K53)</f>
        <v>0</v>
      </c>
      <c r="L50" s="650"/>
      <c r="M50" s="650">
        <f>SUM(M51:M53)</f>
        <v>3841</v>
      </c>
      <c r="N50" s="650">
        <f>SUM(N51:N53)</f>
        <v>0</v>
      </c>
      <c r="O50" s="650">
        <f>SUM(O51:O53)</f>
        <v>0</v>
      </c>
      <c r="P50" s="650"/>
      <c r="Q50" s="650">
        <f>SUM(Q51:Q53)</f>
        <v>4134</v>
      </c>
      <c r="R50" s="650">
        <f>SUM(R51:R53)</f>
        <v>0</v>
      </c>
      <c r="S50" s="649">
        <f>SUM(S51:S53)</f>
        <v>0</v>
      </c>
      <c r="T50" s="648">
        <f>SUM(T51:T51)</f>
        <v>0</v>
      </c>
    </row>
    <row r="51" spans="2:20" ht="12" customHeight="1">
      <c r="B51" s="1710"/>
      <c r="C51" s="292" t="s">
        <v>344</v>
      </c>
      <c r="D51" s="98"/>
      <c r="E51" s="647">
        <v>2</v>
      </c>
      <c r="F51" s="647">
        <v>0</v>
      </c>
      <c r="G51" s="647">
        <v>0</v>
      </c>
      <c r="H51" s="647"/>
      <c r="I51" s="647">
        <v>4</v>
      </c>
      <c r="J51" s="647">
        <v>0</v>
      </c>
      <c r="K51" s="647">
        <v>0</v>
      </c>
      <c r="L51" s="647"/>
      <c r="M51" s="647">
        <v>0</v>
      </c>
      <c r="N51" s="647">
        <v>0</v>
      </c>
      <c r="O51" s="647">
        <v>0</v>
      </c>
      <c r="P51" s="647"/>
      <c r="Q51" s="647">
        <v>0</v>
      </c>
      <c r="R51" s="647">
        <v>0</v>
      </c>
      <c r="S51" s="646">
        <v>0</v>
      </c>
      <c r="T51" s="437"/>
    </row>
    <row r="52" spans="2:20" ht="12" customHeight="1">
      <c r="B52" s="1710"/>
      <c r="C52" s="66" t="s">
        <v>123</v>
      </c>
      <c r="D52" s="98"/>
      <c r="E52" s="647">
        <v>2</v>
      </c>
      <c r="F52" s="647">
        <v>0</v>
      </c>
      <c r="G52" s="647">
        <v>0</v>
      </c>
      <c r="H52" s="647"/>
      <c r="I52" s="647">
        <v>4</v>
      </c>
      <c r="J52" s="647">
        <v>0</v>
      </c>
      <c r="K52" s="647">
        <v>0</v>
      </c>
      <c r="L52" s="647"/>
      <c r="M52" s="647">
        <v>3841</v>
      </c>
      <c r="N52" s="647">
        <v>0</v>
      </c>
      <c r="O52" s="647">
        <v>0</v>
      </c>
      <c r="P52" s="647"/>
      <c r="Q52" s="647">
        <v>4134</v>
      </c>
      <c r="R52" s="647">
        <v>0</v>
      </c>
      <c r="S52" s="646">
        <v>0</v>
      </c>
    </row>
    <row r="53" spans="2:20" ht="12" customHeight="1">
      <c r="B53" s="1711"/>
      <c r="C53" s="66" t="s">
        <v>62</v>
      </c>
      <c r="D53" s="377"/>
      <c r="E53" s="647">
        <v>0</v>
      </c>
      <c r="F53" s="647">
        <v>0</v>
      </c>
      <c r="G53" s="647">
        <v>0</v>
      </c>
      <c r="H53" s="647"/>
      <c r="I53" s="647">
        <v>0</v>
      </c>
      <c r="J53" s="647">
        <v>0</v>
      </c>
      <c r="K53" s="647">
        <v>0</v>
      </c>
      <c r="L53" s="647"/>
      <c r="M53" s="647">
        <v>0</v>
      </c>
      <c r="N53" s="647">
        <v>0</v>
      </c>
      <c r="O53" s="647">
        <v>0</v>
      </c>
      <c r="P53" s="647"/>
      <c r="Q53" s="647">
        <v>0</v>
      </c>
      <c r="R53" s="647">
        <v>0</v>
      </c>
      <c r="S53" s="646">
        <v>0</v>
      </c>
    </row>
    <row r="54" spans="2:20" ht="12" customHeight="1">
      <c r="B54" s="1709"/>
      <c r="C54" s="342" t="s">
        <v>50</v>
      </c>
      <c r="D54" s="645"/>
      <c r="E54" s="644">
        <f>SUM(E55:E56)</f>
        <v>5775</v>
      </c>
      <c r="F54" s="644">
        <f>SUM(F55:F56)</f>
        <v>408</v>
      </c>
      <c r="G54" s="644">
        <f>SUM(G55:G56)</f>
        <v>1308</v>
      </c>
      <c r="H54" s="644"/>
      <c r="I54" s="644">
        <f>SUM(I55:I56)</f>
        <v>10056</v>
      </c>
      <c r="J54" s="644">
        <f>SUM(J55:J56)</f>
        <v>926</v>
      </c>
      <c r="K54" s="644">
        <f>SUM(K55:K56)</f>
        <v>2103</v>
      </c>
      <c r="L54" s="644"/>
      <c r="M54" s="644">
        <f>SUM(M55:M56)</f>
        <v>94365</v>
      </c>
      <c r="N54" s="644">
        <f>SUM(N55:N56)</f>
        <v>0</v>
      </c>
      <c r="O54" s="644">
        <f>SUM(O55:O56)</f>
        <v>14130</v>
      </c>
      <c r="P54" s="644"/>
      <c r="Q54" s="644">
        <f>SUM(Q55:Q56)</f>
        <v>109991</v>
      </c>
      <c r="R54" s="644">
        <f>SUM(R55:R56)</f>
        <v>0</v>
      </c>
      <c r="S54" s="643">
        <f>SUM(S55:S56)</f>
        <v>15776</v>
      </c>
    </row>
    <row r="55" spans="2:20" ht="12.75" customHeight="1">
      <c r="B55" s="1710"/>
      <c r="C55" s="341" t="s">
        <v>343</v>
      </c>
      <c r="D55" s="145"/>
      <c r="E55" s="642">
        <v>5775</v>
      </c>
      <c r="F55" s="642">
        <v>408</v>
      </c>
      <c r="G55" s="642">
        <v>1308</v>
      </c>
      <c r="H55" s="642"/>
      <c r="I55" s="642">
        <v>10056</v>
      </c>
      <c r="J55" s="642">
        <v>926</v>
      </c>
      <c r="K55" s="642">
        <v>2103</v>
      </c>
      <c r="L55" s="642"/>
      <c r="M55" s="642">
        <v>85000</v>
      </c>
      <c r="N55" s="642">
        <v>0</v>
      </c>
      <c r="O55" s="642">
        <v>11234</v>
      </c>
      <c r="P55" s="642"/>
      <c r="Q55" s="642">
        <v>99145</v>
      </c>
      <c r="R55" s="642">
        <v>0</v>
      </c>
      <c r="S55" s="641">
        <v>14213</v>
      </c>
    </row>
    <row r="56" spans="2:20" ht="12" customHeight="1">
      <c r="B56" s="1711"/>
      <c r="C56" s="640" t="s">
        <v>342</v>
      </c>
      <c r="D56" s="163"/>
      <c r="E56" s="639">
        <v>0</v>
      </c>
      <c r="F56" s="639">
        <v>0</v>
      </c>
      <c r="G56" s="639">
        <v>0</v>
      </c>
      <c r="H56" s="639"/>
      <c r="I56" s="639">
        <v>0</v>
      </c>
      <c r="J56" s="639">
        <v>0</v>
      </c>
      <c r="K56" s="639">
        <v>0</v>
      </c>
      <c r="L56" s="639"/>
      <c r="M56" s="638">
        <v>9365</v>
      </c>
      <c r="N56" s="638">
        <v>0</v>
      </c>
      <c r="O56" s="638">
        <v>2896</v>
      </c>
      <c r="P56" s="638"/>
      <c r="Q56" s="638">
        <v>10846</v>
      </c>
      <c r="R56" s="638">
        <v>0</v>
      </c>
      <c r="S56" s="637">
        <v>1563</v>
      </c>
    </row>
    <row r="57" spans="2:20" ht="12" customHeight="1">
      <c r="C57" s="636" t="s">
        <v>6</v>
      </c>
      <c r="D57" s="635"/>
      <c r="E57" s="634">
        <f t="shared" ref="E57:S57" si="0">SUM(E8+E15+E25+E29+E32+E37+E42+E45+E50+E54)</f>
        <v>7667</v>
      </c>
      <c r="F57" s="634">
        <f t="shared" si="0"/>
        <v>408</v>
      </c>
      <c r="G57" s="634">
        <f t="shared" si="0"/>
        <v>1308</v>
      </c>
      <c r="H57" s="634">
        <f t="shared" si="0"/>
        <v>0</v>
      </c>
      <c r="I57" s="634">
        <f t="shared" si="0"/>
        <v>13971</v>
      </c>
      <c r="J57" s="634">
        <f t="shared" si="0"/>
        <v>926</v>
      </c>
      <c r="K57" s="634">
        <f t="shared" si="0"/>
        <v>2103</v>
      </c>
      <c r="L57" s="634">
        <f t="shared" si="0"/>
        <v>0</v>
      </c>
      <c r="M57" s="634">
        <f t="shared" si="0"/>
        <v>244513</v>
      </c>
      <c r="N57" s="634">
        <f t="shared" si="0"/>
        <v>13</v>
      </c>
      <c r="O57" s="634">
        <f t="shared" si="0"/>
        <v>42117</v>
      </c>
      <c r="P57" s="634">
        <f t="shared" si="0"/>
        <v>0</v>
      </c>
      <c r="Q57" s="634">
        <f t="shared" si="0"/>
        <v>308783</v>
      </c>
      <c r="R57" s="634">
        <f t="shared" si="0"/>
        <v>13</v>
      </c>
      <c r="S57" s="633">
        <f t="shared" si="0"/>
        <v>58807</v>
      </c>
    </row>
    <row r="58" spans="2:20" ht="10.5" customHeight="1">
      <c r="B58" s="377"/>
      <c r="C58" s="377" t="s">
        <v>341</v>
      </c>
    </row>
    <row r="59" spans="2:20" ht="10.5" customHeight="1">
      <c r="C59" s="632"/>
    </row>
    <row r="60" spans="2:20">
      <c r="C60" s="632"/>
    </row>
  </sheetData>
  <mergeCells count="13">
    <mergeCell ref="B2:S2"/>
    <mergeCell ref="B3:S3"/>
    <mergeCell ref="B5:B7"/>
    <mergeCell ref="B8:B14"/>
    <mergeCell ref="B25:B28"/>
    <mergeCell ref="B54:B56"/>
    <mergeCell ref="B29:B31"/>
    <mergeCell ref="B15:B24"/>
    <mergeCell ref="B50:B53"/>
    <mergeCell ref="B32:B36"/>
    <mergeCell ref="B37:B41"/>
    <mergeCell ref="B42:B44"/>
    <mergeCell ref="B45:B49"/>
  </mergeCells>
  <printOptions horizontalCentered="1"/>
  <pageMargins left="0.86614173228346458" right="0.98425196850393704" top="0.86614173228346458" bottom="0.94488188976377963" header="0.51181102362204722" footer="0.51181102362204722"/>
  <pageSetup scale="54" orientation="portrait" r:id="rId1"/>
  <headerFooter alignWithMargins="0">
    <oddFooter>&amp;F</oddFooter>
  </headerFooter>
  <colBreaks count="1" manualBreakCount="1">
    <brk id="19" max="5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4435D-024E-4E0C-9685-A9D7CFA1207F}">
  <dimension ref="A1:IG495"/>
  <sheetViews>
    <sheetView view="pageBreakPreview" zoomScaleNormal="100" zoomScaleSheetLayoutView="100" workbookViewId="0">
      <selection activeCell="Q140" sqref="Q140"/>
    </sheetView>
  </sheetViews>
  <sheetFormatPr baseColWidth="10" defaultRowHeight="12.75"/>
  <cols>
    <col min="1" max="1" width="2.28515625" style="66" customWidth="1"/>
    <col min="2" max="2" width="2.85546875" style="66" customWidth="1"/>
    <col min="3" max="3" width="2.140625" style="365" customWidth="1"/>
    <col min="4" max="4" width="3" style="365" customWidth="1"/>
    <col min="5" max="5" width="6.140625" style="62" customWidth="1"/>
    <col min="6" max="6" width="1.5703125" style="62" customWidth="1"/>
    <col min="7" max="7" width="59.140625" style="12" bestFit="1" customWidth="1"/>
    <col min="8" max="8" width="7.5703125" style="62" customWidth="1"/>
    <col min="9" max="9" width="7.42578125" style="581" customWidth="1"/>
    <col min="10" max="10" width="6.140625" style="62" customWidth="1"/>
    <col min="11" max="11" width="7.5703125" style="62" customWidth="1"/>
    <col min="12" max="12" width="2.28515625" style="62" customWidth="1"/>
    <col min="13" max="13" width="4.85546875" style="62" customWidth="1"/>
    <col min="14" max="14" width="8"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7" width="6.7109375" style="62" customWidth="1"/>
    <col min="28" max="16384" width="11.42578125" style="62"/>
  </cols>
  <sheetData>
    <row r="1" spans="1:29" ht="3.75" customHeight="1">
      <c r="A1" s="98"/>
      <c r="B1" s="98"/>
      <c r="H1" s="82"/>
      <c r="I1" s="618"/>
    </row>
    <row r="2" spans="1:29" ht="12.75" customHeight="1">
      <c r="D2" s="442"/>
      <c r="E2" s="1587" t="s">
        <v>340</v>
      </c>
      <c r="F2" s="1587"/>
      <c r="G2" s="1587"/>
      <c r="H2" s="1587"/>
      <c r="I2" s="1587"/>
      <c r="J2" s="1587"/>
      <c r="K2" s="1587"/>
      <c r="L2" s="1552"/>
      <c r="M2" s="1552"/>
      <c r="N2" s="1552"/>
      <c r="O2" s="1552"/>
      <c r="P2" s="1552"/>
      <c r="Q2" s="1552"/>
      <c r="R2" s="1552"/>
      <c r="S2" s="1552"/>
      <c r="T2" s="1552"/>
      <c r="U2" s="1552"/>
      <c r="V2" s="1552"/>
      <c r="W2" s="1552"/>
      <c r="X2" s="1552"/>
      <c r="Y2" s="1552"/>
      <c r="Z2" s="1552"/>
    </row>
    <row r="3" spans="1:29" ht="12.75" customHeight="1">
      <c r="B3" s="617"/>
      <c r="C3" s="532"/>
      <c r="D3" s="520"/>
      <c r="E3" s="1587" t="s">
        <v>55</v>
      </c>
      <c r="F3" s="1587"/>
      <c r="G3" s="1587"/>
      <c r="H3" s="1587"/>
      <c r="I3" s="1587"/>
      <c r="J3" s="1587"/>
      <c r="K3" s="1587"/>
      <c r="L3" s="1587"/>
      <c r="AB3" s="105"/>
      <c r="AC3" s="105"/>
    </row>
    <row r="4" spans="1:29" ht="6.75" customHeight="1">
      <c r="A4" s="98"/>
      <c r="B4" s="98"/>
      <c r="E4" s="631"/>
      <c r="F4" s="631"/>
      <c r="G4" s="631"/>
      <c r="H4" s="631"/>
      <c r="I4" s="631"/>
      <c r="J4" s="631"/>
      <c r="K4" s="631"/>
    </row>
    <row r="5" spans="1:29" ht="12.75" customHeight="1">
      <c r="A5" s="98"/>
      <c r="B5" s="98"/>
      <c r="E5" s="1835" t="s">
        <v>32</v>
      </c>
      <c r="F5" s="505"/>
      <c r="G5" s="504"/>
      <c r="H5" s="613"/>
      <c r="I5" s="612"/>
      <c r="J5" s="528"/>
      <c r="K5" s="310"/>
      <c r="L5" s="526"/>
    </row>
    <row r="6" spans="1:29" ht="12.75" customHeight="1">
      <c r="A6" s="98"/>
      <c r="B6" s="91"/>
      <c r="E6" s="1836"/>
      <c r="G6" s="4" t="s">
        <v>230</v>
      </c>
      <c r="H6" s="82"/>
      <c r="I6" s="515" t="s">
        <v>29</v>
      </c>
      <c r="J6" s="515" t="s">
        <v>30</v>
      </c>
      <c r="K6" s="630" t="s">
        <v>6</v>
      </c>
      <c r="L6" s="522"/>
    </row>
    <row r="7" spans="1:29">
      <c r="A7" s="98"/>
      <c r="B7" s="98"/>
      <c r="E7" s="1837"/>
      <c r="F7" s="497"/>
      <c r="G7" s="47"/>
      <c r="H7" s="82"/>
      <c r="L7" s="522"/>
    </row>
    <row r="8" spans="1:29" ht="12" customHeight="1">
      <c r="A8" s="98"/>
      <c r="B8" s="98"/>
      <c r="E8" s="1712">
        <v>1401</v>
      </c>
      <c r="F8" s="391" t="s">
        <v>12</v>
      </c>
      <c r="G8" s="19"/>
      <c r="H8" s="610"/>
      <c r="I8" s="136">
        <f>I9+I13+I16+I19+I26+I29</f>
        <v>1584</v>
      </c>
      <c r="J8" s="176">
        <f>J9+J13+J16+J19+J26+J29</f>
        <v>528</v>
      </c>
      <c r="K8" s="176">
        <f>K9+K13+K16+K19+K26+K29</f>
        <v>2112</v>
      </c>
      <c r="L8" s="521"/>
    </row>
    <row r="9" spans="1:29" s="63" customFormat="1" ht="10.5" customHeight="1">
      <c r="A9" s="66"/>
      <c r="B9" s="103"/>
      <c r="C9" s="76"/>
      <c r="D9" s="76"/>
      <c r="E9" s="1713"/>
      <c r="F9" s="559" t="s">
        <v>13</v>
      </c>
      <c r="G9" s="102"/>
      <c r="H9" s="83"/>
      <c r="I9" s="629">
        <f>SUM(I10:I12)</f>
        <v>490</v>
      </c>
      <c r="J9" s="628">
        <f>SUM(J10:J12)</f>
        <v>228</v>
      </c>
      <c r="K9" s="628">
        <f>SUM(K10:K12)</f>
        <v>718</v>
      </c>
      <c r="L9" s="587"/>
    </row>
    <row r="10" spans="1:29" s="63" customFormat="1" ht="11.25" customHeight="1">
      <c r="A10" s="66"/>
      <c r="B10" s="66"/>
      <c r="C10" s="76"/>
      <c r="D10" s="76"/>
      <c r="E10" s="1830"/>
      <c r="F10" s="292"/>
      <c r="G10" s="66" t="s">
        <v>261</v>
      </c>
      <c r="H10" s="83"/>
      <c r="I10" s="605">
        <v>174</v>
      </c>
      <c r="J10" s="620">
        <v>68</v>
      </c>
      <c r="K10" s="620">
        <v>242</v>
      </c>
      <c r="L10" s="587"/>
    </row>
    <row r="11" spans="1:29" s="63" customFormat="1" ht="9.9499999999999993" customHeight="1">
      <c r="A11" s="66"/>
      <c r="B11" s="66"/>
      <c r="C11" s="76"/>
      <c r="D11" s="76"/>
      <c r="E11" s="1830"/>
      <c r="F11" s="292"/>
      <c r="G11" s="66" t="s">
        <v>249</v>
      </c>
      <c r="H11" s="83"/>
      <c r="I11" s="605">
        <v>316</v>
      </c>
      <c r="J11" s="620">
        <v>160</v>
      </c>
      <c r="K11" s="620">
        <v>476</v>
      </c>
      <c r="L11" s="587"/>
    </row>
    <row r="12" spans="1:29" s="63" customFormat="1" ht="9.9499999999999993" customHeight="1">
      <c r="A12" s="66"/>
      <c r="B12" s="66"/>
      <c r="C12" s="76"/>
      <c r="D12" s="76"/>
      <c r="E12" s="1713"/>
      <c r="F12" s="292"/>
      <c r="G12" s="66" t="s">
        <v>260</v>
      </c>
      <c r="H12" s="83"/>
      <c r="I12" s="605">
        <v>0</v>
      </c>
      <c r="J12" s="620">
        <v>0</v>
      </c>
      <c r="K12" s="620">
        <v>0</v>
      </c>
      <c r="L12" s="587"/>
    </row>
    <row r="13" spans="1:29" s="63" customFormat="1" ht="11.1" customHeight="1">
      <c r="A13" s="66"/>
      <c r="B13" s="66"/>
      <c r="C13" s="76"/>
      <c r="D13" s="76"/>
      <c r="E13" s="1713"/>
      <c r="F13" s="540" t="s">
        <v>14</v>
      </c>
      <c r="G13" s="364"/>
      <c r="H13" s="83"/>
      <c r="I13" s="629">
        <f>I14+I15</f>
        <v>518</v>
      </c>
      <c r="J13" s="628">
        <f>J14+J15</f>
        <v>123</v>
      </c>
      <c r="K13" s="628">
        <f>K14+K15</f>
        <v>641</v>
      </c>
      <c r="L13" s="587"/>
    </row>
    <row r="14" spans="1:29" s="63" customFormat="1" ht="9.75" customHeight="1">
      <c r="A14" s="66"/>
      <c r="B14" s="66"/>
      <c r="C14" s="76"/>
      <c r="D14" s="76"/>
      <c r="E14" s="1713"/>
      <c r="F14" s="292"/>
      <c r="G14" s="66" t="s">
        <v>259</v>
      </c>
      <c r="H14" s="83"/>
      <c r="I14" s="605">
        <v>419</v>
      </c>
      <c r="J14" s="620">
        <v>94</v>
      </c>
      <c r="K14" s="620">
        <v>513</v>
      </c>
      <c r="L14" s="587"/>
    </row>
    <row r="15" spans="1:29" s="63" customFormat="1" ht="9.9499999999999993" customHeight="1">
      <c r="A15" s="66"/>
      <c r="B15" s="103"/>
      <c r="C15" s="76"/>
      <c r="D15" s="76"/>
      <c r="E15" s="1713"/>
      <c r="F15" s="292"/>
      <c r="G15" s="66" t="s">
        <v>258</v>
      </c>
      <c r="H15" s="83"/>
      <c r="I15" s="605">
        <v>99</v>
      </c>
      <c r="J15" s="620">
        <v>29</v>
      </c>
      <c r="K15" s="620">
        <v>128</v>
      </c>
      <c r="L15" s="587"/>
    </row>
    <row r="16" spans="1:29" s="63" customFormat="1" ht="11.1" customHeight="1">
      <c r="A16" s="66"/>
      <c r="B16" s="66"/>
      <c r="C16" s="76"/>
      <c r="D16" s="76"/>
      <c r="E16" s="1713"/>
      <c r="F16" s="540" t="s">
        <v>15</v>
      </c>
      <c r="G16" s="364"/>
      <c r="H16" s="83"/>
      <c r="I16" s="629">
        <f>I18</f>
        <v>355</v>
      </c>
      <c r="J16" s="628">
        <f>J18</f>
        <v>65</v>
      </c>
      <c r="K16" s="628">
        <f>K18</f>
        <v>420</v>
      </c>
      <c r="L16" s="587"/>
    </row>
    <row r="17" spans="1:12" s="63" customFormat="1" ht="9.9499999999999993" customHeight="1">
      <c r="A17" s="66"/>
      <c r="B17" s="103"/>
      <c r="C17" s="76"/>
      <c r="D17" s="76"/>
      <c r="E17" s="1713"/>
      <c r="F17" s="540"/>
      <c r="G17" s="66" t="s">
        <v>257</v>
      </c>
      <c r="H17" s="83"/>
      <c r="I17" s="605">
        <v>0</v>
      </c>
      <c r="J17" s="620">
        <v>0</v>
      </c>
      <c r="K17" s="620">
        <v>0</v>
      </c>
      <c r="L17" s="587"/>
    </row>
    <row r="18" spans="1:12" s="63" customFormat="1" ht="9.9499999999999993" customHeight="1">
      <c r="A18" s="66"/>
      <c r="B18" s="66"/>
      <c r="C18" s="76"/>
      <c r="D18" s="76"/>
      <c r="E18" s="1713"/>
      <c r="F18" s="292"/>
      <c r="G18" s="66" t="s">
        <v>256</v>
      </c>
      <c r="H18" s="83"/>
      <c r="I18" s="605">
        <v>355</v>
      </c>
      <c r="J18" s="620">
        <v>65</v>
      </c>
      <c r="K18" s="620">
        <v>420</v>
      </c>
      <c r="L18" s="587"/>
    </row>
    <row r="19" spans="1:12" s="63" customFormat="1" ht="11.1" customHeight="1">
      <c r="A19" s="66"/>
      <c r="B19" s="103"/>
      <c r="C19" s="76"/>
      <c r="D19" s="76"/>
      <c r="E19" s="1713"/>
      <c r="F19" s="557" t="s">
        <v>36</v>
      </c>
      <c r="G19" s="79"/>
      <c r="H19" s="83"/>
      <c r="I19" s="629">
        <f>SUM(I20:I25)</f>
        <v>118</v>
      </c>
      <c r="J19" s="628">
        <f>SUM(J20:J25)</f>
        <v>55</v>
      </c>
      <c r="K19" s="628">
        <f>SUM(K20:K25)</f>
        <v>173</v>
      </c>
      <c r="L19" s="587"/>
    </row>
    <row r="20" spans="1:12" s="63" customFormat="1" ht="9.9499999999999993" customHeight="1">
      <c r="A20" s="66"/>
      <c r="B20" s="66"/>
      <c r="C20" s="76"/>
      <c r="D20" s="76"/>
      <c r="E20" s="1713"/>
      <c r="F20" s="292"/>
      <c r="G20" s="66" t="s">
        <v>250</v>
      </c>
      <c r="H20" s="83"/>
      <c r="I20" s="605">
        <v>55</v>
      </c>
      <c r="J20" s="620">
        <v>16</v>
      </c>
      <c r="K20" s="620">
        <v>71</v>
      </c>
      <c r="L20" s="587"/>
    </row>
    <row r="21" spans="1:12" s="63" customFormat="1" ht="9.9499999999999993" customHeight="1">
      <c r="A21" s="66"/>
      <c r="B21" s="66"/>
      <c r="C21" s="76"/>
      <c r="D21" s="76"/>
      <c r="E21" s="1713"/>
      <c r="F21" s="292"/>
      <c r="G21" s="66" t="s">
        <v>255</v>
      </c>
      <c r="H21" s="83"/>
      <c r="I21" s="605">
        <v>14</v>
      </c>
      <c r="J21" s="620">
        <v>12</v>
      </c>
      <c r="K21" s="620">
        <v>26</v>
      </c>
      <c r="L21" s="587"/>
    </row>
    <row r="22" spans="1:12" s="63" customFormat="1" ht="9.9499999999999993" customHeight="1">
      <c r="A22" s="66"/>
      <c r="B22" s="66"/>
      <c r="C22" s="76"/>
      <c r="D22" s="76"/>
      <c r="E22" s="1713"/>
      <c r="F22" s="292"/>
      <c r="G22" s="66" t="s">
        <v>254</v>
      </c>
      <c r="H22" s="83"/>
      <c r="I22" s="605">
        <v>14</v>
      </c>
      <c r="J22" s="620">
        <v>12</v>
      </c>
      <c r="K22" s="620">
        <v>26</v>
      </c>
      <c r="L22" s="587"/>
    </row>
    <row r="23" spans="1:12" s="63" customFormat="1" ht="9.9499999999999993" customHeight="1">
      <c r="A23" s="66"/>
      <c r="B23" s="66"/>
      <c r="C23" s="76"/>
      <c r="D23" s="76"/>
      <c r="E23" s="1713"/>
      <c r="F23" s="292"/>
      <c r="G23" s="66" t="s">
        <v>253</v>
      </c>
      <c r="H23" s="83"/>
      <c r="I23" s="605">
        <v>35</v>
      </c>
      <c r="J23" s="620">
        <v>15</v>
      </c>
      <c r="K23" s="620">
        <v>50</v>
      </c>
      <c r="L23" s="587"/>
    </row>
    <row r="24" spans="1:12" s="63" customFormat="1" ht="9.9499999999999993" customHeight="1">
      <c r="A24" s="66"/>
      <c r="B24" s="66"/>
      <c r="C24" s="76"/>
      <c r="D24" s="76"/>
      <c r="E24" s="1713"/>
      <c r="F24" s="292"/>
      <c r="G24" s="66" t="s">
        <v>252</v>
      </c>
      <c r="H24" s="83"/>
      <c r="I24" s="605">
        <v>0</v>
      </c>
      <c r="J24" s="620">
        <v>0</v>
      </c>
      <c r="K24" s="620">
        <v>0</v>
      </c>
      <c r="L24" s="587"/>
    </row>
    <row r="25" spans="1:12" s="63" customFormat="1" ht="9.9499999999999993" customHeight="1">
      <c r="A25" s="66"/>
      <c r="B25" s="66"/>
      <c r="C25" s="76"/>
      <c r="D25" s="76"/>
      <c r="E25" s="1713"/>
      <c r="F25" s="292"/>
      <c r="G25" s="66" t="s">
        <v>251</v>
      </c>
      <c r="H25" s="83"/>
      <c r="I25" s="605">
        <v>0</v>
      </c>
      <c r="J25" s="620">
        <v>0</v>
      </c>
      <c r="K25" s="620">
        <v>0</v>
      </c>
      <c r="L25" s="587"/>
    </row>
    <row r="26" spans="1:12" s="63" customFormat="1" ht="11.1" customHeight="1">
      <c r="A26" s="66"/>
      <c r="B26" s="66"/>
      <c r="C26" s="76"/>
      <c r="D26" s="76"/>
      <c r="E26" s="1713"/>
      <c r="F26" s="557" t="s">
        <v>37</v>
      </c>
      <c r="G26" s="66"/>
      <c r="H26" s="83"/>
      <c r="I26" s="629">
        <f>I27+I28</f>
        <v>0</v>
      </c>
      <c r="J26" s="628">
        <f>J27+J28</f>
        <v>0</v>
      </c>
      <c r="K26" s="628">
        <f>K27+K28</f>
        <v>0</v>
      </c>
      <c r="L26" s="587"/>
    </row>
    <row r="27" spans="1:12" s="63" customFormat="1" ht="9.9499999999999993" customHeight="1">
      <c r="A27" s="66"/>
      <c r="B27" s="265"/>
      <c r="C27" s="76"/>
      <c r="D27" s="76"/>
      <c r="E27" s="1713"/>
      <c r="F27" s="292"/>
      <c r="G27" s="66" t="s">
        <v>250</v>
      </c>
      <c r="H27" s="83"/>
      <c r="I27" s="605">
        <v>0</v>
      </c>
      <c r="J27" s="620">
        <v>0</v>
      </c>
      <c r="K27" s="620">
        <v>0</v>
      </c>
      <c r="L27" s="587"/>
    </row>
    <row r="28" spans="1:12" s="63" customFormat="1" ht="9.9499999999999993" customHeight="1">
      <c r="A28" s="66"/>
      <c r="B28" s="265"/>
      <c r="C28" s="76"/>
      <c r="D28" s="76"/>
      <c r="E28" s="1713"/>
      <c r="F28" s="292"/>
      <c r="G28" s="66" t="s">
        <v>249</v>
      </c>
      <c r="H28" s="83"/>
      <c r="I28" s="605">
        <v>0</v>
      </c>
      <c r="J28" s="620">
        <v>0</v>
      </c>
      <c r="K28" s="620">
        <v>0</v>
      </c>
      <c r="L28" s="587"/>
    </row>
    <row r="29" spans="1:12" s="63" customFormat="1" ht="11.1" customHeight="1">
      <c r="A29" s="66"/>
      <c r="B29" s="265"/>
      <c r="C29" s="76"/>
      <c r="D29" s="76"/>
      <c r="E29" s="1713"/>
      <c r="F29" s="540" t="s">
        <v>72</v>
      </c>
      <c r="G29" s="364"/>
      <c r="H29" s="83"/>
      <c r="I29" s="629">
        <f>I30</f>
        <v>103</v>
      </c>
      <c r="J29" s="628">
        <f>J30</f>
        <v>57</v>
      </c>
      <c r="K29" s="628">
        <f>K30</f>
        <v>160</v>
      </c>
      <c r="L29" s="587"/>
    </row>
    <row r="30" spans="1:12" s="63" customFormat="1" ht="11.1" customHeight="1">
      <c r="A30" s="66"/>
      <c r="B30" s="66"/>
      <c r="C30" s="76"/>
      <c r="D30" s="76"/>
      <c r="E30" s="1713"/>
      <c r="F30" s="292"/>
      <c r="G30" s="66" t="s">
        <v>248</v>
      </c>
      <c r="H30" s="83"/>
      <c r="I30" s="605">
        <v>103</v>
      </c>
      <c r="J30" s="620">
        <v>57</v>
      </c>
      <c r="K30" s="620">
        <v>160</v>
      </c>
      <c r="L30" s="587"/>
    </row>
    <row r="31" spans="1:12" s="63" customFormat="1" ht="12" customHeight="1">
      <c r="A31" s="66"/>
      <c r="B31" s="66"/>
      <c r="C31" s="76"/>
      <c r="D31" s="76"/>
      <c r="E31" s="1712">
        <v>1402</v>
      </c>
      <c r="F31" s="338" t="s">
        <v>16</v>
      </c>
      <c r="G31" s="78"/>
      <c r="H31" s="608"/>
      <c r="I31" s="136">
        <f>I32+I39+I42+I48+I51+I55+I58+I62</f>
        <v>3302</v>
      </c>
      <c r="J31" s="137">
        <f>J32+J39+J42+J48+J51+J55+J58+J62</f>
        <v>3561</v>
      </c>
      <c r="K31" s="137">
        <f>K32+K39+K42+K48+K51+K55+K58+K62</f>
        <v>6863</v>
      </c>
      <c r="L31" s="585"/>
    </row>
    <row r="32" spans="1:12" s="63" customFormat="1">
      <c r="A32" s="66"/>
      <c r="B32" s="66"/>
      <c r="C32" s="76"/>
      <c r="D32" s="76"/>
      <c r="E32" s="1713"/>
      <c r="F32" s="540" t="s">
        <v>96</v>
      </c>
      <c r="G32" s="66"/>
      <c r="H32" s="83"/>
      <c r="I32" s="629">
        <f>SUM(I33:I38)</f>
        <v>1649</v>
      </c>
      <c r="J32" s="628">
        <f>SUM(J33:J38)</f>
        <v>1720</v>
      </c>
      <c r="K32" s="628">
        <f>SUM(K33:K38)</f>
        <v>3369</v>
      </c>
      <c r="L32" s="587"/>
    </row>
    <row r="33" spans="1:12" s="63" customFormat="1" ht="9.9499999999999993" customHeight="1">
      <c r="A33" s="66"/>
      <c r="B33" s="66"/>
      <c r="C33" s="76"/>
      <c r="D33" s="76"/>
      <c r="E33" s="1713"/>
      <c r="F33" s="292"/>
      <c r="G33" s="66" t="s">
        <v>240</v>
      </c>
      <c r="H33" s="83"/>
      <c r="I33" s="605">
        <v>560</v>
      </c>
      <c r="J33" s="620">
        <v>590</v>
      </c>
      <c r="K33" s="620">
        <v>1150</v>
      </c>
      <c r="L33" s="587"/>
    </row>
    <row r="34" spans="1:12" s="63" customFormat="1" ht="9.9499999999999993" customHeight="1">
      <c r="A34" s="66"/>
      <c r="B34" s="66"/>
      <c r="C34" s="76"/>
      <c r="D34" s="76"/>
      <c r="E34" s="1713"/>
      <c r="F34" s="292"/>
      <c r="G34" s="66" t="s">
        <v>239</v>
      </c>
      <c r="H34" s="83"/>
      <c r="I34" s="605">
        <v>481</v>
      </c>
      <c r="J34" s="620">
        <v>514</v>
      </c>
      <c r="K34" s="620">
        <v>995</v>
      </c>
      <c r="L34" s="587"/>
    </row>
    <row r="35" spans="1:12" s="63" customFormat="1" ht="9.9499999999999993" customHeight="1">
      <c r="A35" s="66"/>
      <c r="B35" s="66"/>
      <c r="C35" s="76"/>
      <c r="D35" s="76"/>
      <c r="E35" s="1713"/>
      <c r="F35" s="292"/>
      <c r="G35" s="66" t="s">
        <v>242</v>
      </c>
      <c r="H35" s="83"/>
      <c r="I35" s="605">
        <v>220</v>
      </c>
      <c r="J35" s="620">
        <v>478</v>
      </c>
      <c r="K35" s="620">
        <v>698</v>
      </c>
      <c r="L35" s="587"/>
    </row>
    <row r="36" spans="1:12" s="63" customFormat="1" ht="9.9499999999999993" customHeight="1">
      <c r="A36" s="66"/>
      <c r="B36" s="66"/>
      <c r="C36" s="76"/>
      <c r="D36" s="76"/>
      <c r="E36" s="1713"/>
      <c r="F36" s="292"/>
      <c r="G36" s="66" t="s">
        <v>247</v>
      </c>
      <c r="H36" s="83"/>
      <c r="I36" s="605">
        <v>32</v>
      </c>
      <c r="J36" s="620">
        <v>43</v>
      </c>
      <c r="K36" s="620">
        <v>75</v>
      </c>
      <c r="L36" s="587"/>
    </row>
    <row r="37" spans="1:12" s="63" customFormat="1" ht="9.9499999999999993" customHeight="1">
      <c r="A37" s="66"/>
      <c r="B37" s="66"/>
      <c r="C37" s="76"/>
      <c r="D37" s="76"/>
      <c r="E37" s="1713"/>
      <c r="F37" s="292"/>
      <c r="G37" s="66" t="s">
        <v>246</v>
      </c>
      <c r="H37" s="83"/>
      <c r="I37" s="605">
        <v>0</v>
      </c>
      <c r="J37" s="620">
        <v>0</v>
      </c>
      <c r="K37" s="620">
        <v>0</v>
      </c>
      <c r="L37" s="587"/>
    </row>
    <row r="38" spans="1:12" s="63" customFormat="1" ht="9.9499999999999993" customHeight="1">
      <c r="A38" s="66"/>
      <c r="B38" s="66"/>
      <c r="C38" s="76"/>
      <c r="D38" s="76"/>
      <c r="E38" s="1713"/>
      <c r="F38" s="292"/>
      <c r="G38" s="66" t="s">
        <v>245</v>
      </c>
      <c r="H38" s="83"/>
      <c r="I38" s="605">
        <v>356</v>
      </c>
      <c r="J38" s="620">
        <v>95</v>
      </c>
      <c r="K38" s="620">
        <v>451</v>
      </c>
      <c r="L38" s="587"/>
    </row>
    <row r="39" spans="1:12" s="63" customFormat="1" ht="11.1" customHeight="1">
      <c r="A39" s="66"/>
      <c r="B39" s="265"/>
      <c r="C39" s="76"/>
      <c r="D39" s="76"/>
      <c r="E39" s="1713"/>
      <c r="F39" s="540" t="s">
        <v>116</v>
      </c>
      <c r="G39" s="66"/>
      <c r="H39" s="609"/>
      <c r="I39" s="629">
        <f>I40+I41</f>
        <v>466</v>
      </c>
      <c r="J39" s="628">
        <f>J40+J41</f>
        <v>415</v>
      </c>
      <c r="K39" s="628">
        <f>K40+K41</f>
        <v>881</v>
      </c>
      <c r="L39" s="587"/>
    </row>
    <row r="40" spans="1:12" s="63" customFormat="1" ht="9" customHeight="1">
      <c r="A40" s="265"/>
      <c r="B40" s="265"/>
      <c r="C40" s="76"/>
      <c r="D40" s="76"/>
      <c r="E40" s="1713"/>
      <c r="F40" s="292"/>
      <c r="G40" s="66" t="s">
        <v>239</v>
      </c>
      <c r="H40" s="83"/>
      <c r="I40" s="605">
        <v>275</v>
      </c>
      <c r="J40" s="620">
        <v>354</v>
      </c>
      <c r="K40" s="620">
        <v>629</v>
      </c>
      <c r="L40" s="587"/>
    </row>
    <row r="41" spans="1:12" s="63" customFormat="1" ht="9.9499999999999993" customHeight="1">
      <c r="A41" s="66"/>
      <c r="B41" s="265"/>
      <c r="C41" s="76"/>
      <c r="D41" s="76"/>
      <c r="E41" s="1713"/>
      <c r="F41" s="292"/>
      <c r="G41" s="66" t="s">
        <v>245</v>
      </c>
      <c r="H41" s="83"/>
      <c r="I41" s="605">
        <v>191</v>
      </c>
      <c r="J41" s="620">
        <v>61</v>
      </c>
      <c r="K41" s="620">
        <v>252</v>
      </c>
      <c r="L41" s="587"/>
    </row>
    <row r="42" spans="1:12" s="63" customFormat="1" ht="11.1" customHeight="1">
      <c r="A42" s="265"/>
      <c r="B42" s="265"/>
      <c r="C42" s="76"/>
      <c r="D42" s="76"/>
      <c r="E42" s="1713"/>
      <c r="F42" s="540" t="s">
        <v>70</v>
      </c>
      <c r="G42" s="66"/>
      <c r="H42" s="83"/>
      <c r="I42" s="629">
        <f>SUM(I43:I47)</f>
        <v>456</v>
      </c>
      <c r="J42" s="628">
        <f>SUM(J43:J47)</f>
        <v>645</v>
      </c>
      <c r="K42" s="628">
        <f>SUM(K43:K47)</f>
        <v>1101</v>
      </c>
      <c r="L42" s="587"/>
    </row>
    <row r="43" spans="1:12" s="63" customFormat="1" ht="9.9499999999999993" customHeight="1">
      <c r="A43" s="265"/>
      <c r="B43" s="265"/>
      <c r="C43" s="76"/>
      <c r="D43" s="76"/>
      <c r="E43" s="1713"/>
      <c r="F43" s="292"/>
      <c r="G43" s="66" t="s">
        <v>240</v>
      </c>
      <c r="H43" s="83"/>
      <c r="I43" s="605">
        <v>218</v>
      </c>
      <c r="J43" s="620">
        <v>252</v>
      </c>
      <c r="K43" s="620">
        <v>470</v>
      </c>
      <c r="L43" s="587"/>
    </row>
    <row r="44" spans="1:12" s="63" customFormat="1" ht="9.9499999999999993" customHeight="1">
      <c r="A44" s="265"/>
      <c r="B44" s="265"/>
      <c r="C44" s="76"/>
      <c r="D44" s="76"/>
      <c r="E44" s="1713"/>
      <c r="F44" s="292"/>
      <c r="G44" s="66" t="s">
        <v>244</v>
      </c>
      <c r="H44" s="83"/>
      <c r="I44" s="605">
        <v>61</v>
      </c>
      <c r="J44" s="620">
        <v>43</v>
      </c>
      <c r="K44" s="620">
        <v>104</v>
      </c>
      <c r="L44" s="587"/>
    </row>
    <row r="45" spans="1:12" s="63" customFormat="1" ht="9.9499999999999993" customHeight="1">
      <c r="A45" s="265"/>
      <c r="B45" s="265"/>
      <c r="C45" s="76"/>
      <c r="D45" s="76"/>
      <c r="E45" s="1713"/>
      <c r="F45" s="292"/>
      <c r="G45" s="66" t="s">
        <v>243</v>
      </c>
      <c r="H45" s="83"/>
      <c r="I45" s="605">
        <v>71</v>
      </c>
      <c r="J45" s="620">
        <v>109</v>
      </c>
      <c r="K45" s="620">
        <v>180</v>
      </c>
      <c r="L45" s="587"/>
    </row>
    <row r="46" spans="1:12" s="63" customFormat="1" ht="9.9499999999999993" customHeight="1">
      <c r="A46" s="265"/>
      <c r="B46" s="265"/>
      <c r="C46" s="76"/>
      <c r="D46" s="76"/>
      <c r="E46" s="1713"/>
      <c r="F46" s="292"/>
      <c r="G46" s="66" t="s">
        <v>242</v>
      </c>
      <c r="H46" s="83"/>
      <c r="I46" s="605">
        <v>102</v>
      </c>
      <c r="J46" s="620">
        <v>227</v>
      </c>
      <c r="K46" s="620">
        <v>329</v>
      </c>
      <c r="L46" s="587"/>
    </row>
    <row r="47" spans="1:12" s="63" customFormat="1" ht="9.9499999999999993" customHeight="1">
      <c r="A47" s="265"/>
      <c r="B47" s="265"/>
      <c r="C47" s="76"/>
      <c r="D47" s="76"/>
      <c r="E47" s="1713"/>
      <c r="F47" s="292"/>
      <c r="G47" s="66" t="s">
        <v>238</v>
      </c>
      <c r="H47" s="83"/>
      <c r="I47" s="605">
        <v>4</v>
      </c>
      <c r="J47" s="620">
        <v>14</v>
      </c>
      <c r="K47" s="620">
        <v>18</v>
      </c>
      <c r="L47" s="587"/>
    </row>
    <row r="48" spans="1:12" s="63" customFormat="1" ht="11.1" customHeight="1">
      <c r="A48" s="265"/>
      <c r="B48" s="265"/>
      <c r="C48" s="76"/>
      <c r="D48" s="76"/>
      <c r="E48" s="1713"/>
      <c r="F48" s="540" t="s">
        <v>129</v>
      </c>
      <c r="G48" s="66"/>
      <c r="H48" s="83"/>
      <c r="I48" s="629">
        <f>I49+I50</f>
        <v>365</v>
      </c>
      <c r="J48" s="628">
        <f>J49+J50</f>
        <v>423</v>
      </c>
      <c r="K48" s="628">
        <f>K49+K50</f>
        <v>788</v>
      </c>
      <c r="L48" s="587"/>
    </row>
    <row r="49" spans="1:12" s="63" customFormat="1" ht="9.9499999999999993" customHeight="1">
      <c r="A49" s="66"/>
      <c r="B49" s="66"/>
      <c r="C49" s="76"/>
      <c r="D49" s="76"/>
      <c r="E49" s="1713"/>
      <c r="F49" s="292"/>
      <c r="G49" s="66" t="s">
        <v>240</v>
      </c>
      <c r="H49" s="83"/>
      <c r="I49" s="605">
        <v>149</v>
      </c>
      <c r="J49" s="620">
        <v>207</v>
      </c>
      <c r="K49" s="620">
        <v>356</v>
      </c>
      <c r="L49" s="587"/>
    </row>
    <row r="50" spans="1:12" s="63" customFormat="1" ht="9.9499999999999993" customHeight="1">
      <c r="A50" s="66"/>
      <c r="B50" s="66"/>
      <c r="C50" s="76"/>
      <c r="D50" s="76"/>
      <c r="E50" s="1713"/>
      <c r="F50" s="292"/>
      <c r="G50" s="66" t="s">
        <v>239</v>
      </c>
      <c r="H50" s="83"/>
      <c r="I50" s="605">
        <v>216</v>
      </c>
      <c r="J50" s="620">
        <v>216</v>
      </c>
      <c r="K50" s="620">
        <v>432</v>
      </c>
      <c r="L50" s="587"/>
    </row>
    <row r="51" spans="1:12" s="63" customFormat="1" ht="11.1" customHeight="1">
      <c r="A51" s="66"/>
      <c r="B51" s="265"/>
      <c r="C51" s="76"/>
      <c r="D51" s="76"/>
      <c r="E51" s="1713"/>
      <c r="F51" s="540" t="s">
        <v>128</v>
      </c>
      <c r="G51" s="66"/>
      <c r="H51" s="83"/>
      <c r="I51" s="629">
        <f>I52+I53+I54</f>
        <v>108</v>
      </c>
      <c r="J51" s="628">
        <f>J52+J53+J54</f>
        <v>134</v>
      </c>
      <c r="K51" s="628">
        <f>K52+K53+K54</f>
        <v>242</v>
      </c>
      <c r="L51" s="587"/>
    </row>
    <row r="52" spans="1:12" s="63" customFormat="1" ht="9.9499999999999993" customHeight="1">
      <c r="A52" s="66"/>
      <c r="B52" s="66"/>
      <c r="C52" s="76"/>
      <c r="D52" s="76"/>
      <c r="E52" s="1713"/>
      <c r="F52" s="292"/>
      <c r="G52" s="66" t="s">
        <v>240</v>
      </c>
      <c r="H52" s="83"/>
      <c r="I52" s="605">
        <v>44</v>
      </c>
      <c r="J52" s="620">
        <v>61</v>
      </c>
      <c r="K52" s="620">
        <v>105</v>
      </c>
      <c r="L52" s="587"/>
    </row>
    <row r="53" spans="1:12" s="63" customFormat="1" ht="9.9499999999999993" customHeight="1">
      <c r="A53" s="66"/>
      <c r="B53" s="66"/>
      <c r="C53" s="76"/>
      <c r="D53" s="76"/>
      <c r="E53" s="1713"/>
      <c r="F53" s="292"/>
      <c r="G53" s="66" t="s">
        <v>241</v>
      </c>
      <c r="H53" s="83"/>
      <c r="I53" s="605">
        <v>0</v>
      </c>
      <c r="J53" s="620">
        <v>0</v>
      </c>
      <c r="K53" s="620">
        <v>0</v>
      </c>
      <c r="L53" s="587"/>
    </row>
    <row r="54" spans="1:12" s="63" customFormat="1" ht="9.9499999999999993" customHeight="1">
      <c r="A54" s="66"/>
      <c r="B54" s="66"/>
      <c r="C54" s="76"/>
      <c r="D54" s="76"/>
      <c r="E54" s="1713"/>
      <c r="F54" s="292"/>
      <c r="G54" s="66" t="s">
        <v>239</v>
      </c>
      <c r="H54" s="83"/>
      <c r="I54" s="605">
        <v>64</v>
      </c>
      <c r="J54" s="620">
        <v>73</v>
      </c>
      <c r="K54" s="620">
        <v>137</v>
      </c>
      <c r="L54" s="587"/>
    </row>
    <row r="55" spans="1:12" s="63" customFormat="1" ht="11.1" customHeight="1">
      <c r="A55" s="66"/>
      <c r="B55" s="66"/>
      <c r="C55" s="76"/>
      <c r="D55" s="76"/>
      <c r="E55" s="1713"/>
      <c r="F55" s="540" t="s">
        <v>65</v>
      </c>
      <c r="G55" s="66"/>
      <c r="H55" s="83"/>
      <c r="I55" s="629">
        <f>I56+I57</f>
        <v>105</v>
      </c>
      <c r="J55" s="628">
        <f>J56+J57</f>
        <v>105</v>
      </c>
      <c r="K55" s="628">
        <f>K56+K57</f>
        <v>210</v>
      </c>
      <c r="L55" s="587"/>
    </row>
    <row r="56" spans="1:12" s="63" customFormat="1" ht="9.9499999999999993" customHeight="1">
      <c r="A56" s="66"/>
      <c r="B56" s="66"/>
      <c r="C56" s="76"/>
      <c r="D56" s="76"/>
      <c r="E56" s="1713"/>
      <c r="F56" s="292"/>
      <c r="G56" s="66" t="s">
        <v>240</v>
      </c>
      <c r="H56" s="83"/>
      <c r="I56" s="605">
        <v>64</v>
      </c>
      <c r="J56" s="620">
        <v>52</v>
      </c>
      <c r="K56" s="620">
        <v>116</v>
      </c>
      <c r="L56" s="587"/>
    </row>
    <row r="57" spans="1:12" s="63" customFormat="1" ht="9.9499999999999993" customHeight="1">
      <c r="A57" s="66"/>
      <c r="B57" s="66"/>
      <c r="C57" s="76"/>
      <c r="D57" s="76"/>
      <c r="E57" s="1713"/>
      <c r="F57" s="292"/>
      <c r="G57" s="66" t="s">
        <v>239</v>
      </c>
      <c r="H57" s="83"/>
      <c r="I57" s="605">
        <v>41</v>
      </c>
      <c r="J57" s="620">
        <v>53</v>
      </c>
      <c r="K57" s="620">
        <v>94</v>
      </c>
      <c r="L57" s="587"/>
    </row>
    <row r="58" spans="1:12" s="63" customFormat="1" ht="11.1" customHeight="1">
      <c r="A58" s="66"/>
      <c r="B58" s="66"/>
      <c r="C58" s="76"/>
      <c r="D58" s="76"/>
      <c r="E58" s="1713"/>
      <c r="F58" s="540" t="s">
        <v>127</v>
      </c>
      <c r="G58" s="66"/>
      <c r="H58" s="83"/>
      <c r="I58" s="629">
        <f>I59+I60+I61</f>
        <v>153</v>
      </c>
      <c r="J58" s="628">
        <f>J59+J60+J61</f>
        <v>119</v>
      </c>
      <c r="K58" s="628">
        <f>K59+K60+K61</f>
        <v>272</v>
      </c>
      <c r="L58" s="587"/>
    </row>
    <row r="59" spans="1:12" s="63" customFormat="1" ht="9.75" customHeight="1">
      <c r="A59" s="66"/>
      <c r="B59" s="66"/>
      <c r="C59" s="76"/>
      <c r="D59" s="76"/>
      <c r="E59" s="1713"/>
      <c r="F59" s="542"/>
      <c r="G59" s="66" t="s">
        <v>240</v>
      </c>
      <c r="H59" s="83"/>
      <c r="I59" s="605">
        <v>71</v>
      </c>
      <c r="J59" s="620">
        <v>64</v>
      </c>
      <c r="K59" s="620">
        <v>135</v>
      </c>
      <c r="L59" s="587"/>
    </row>
    <row r="60" spans="1:12" s="63" customFormat="1" ht="9.9499999999999993" customHeight="1">
      <c r="A60" s="66"/>
      <c r="B60" s="66"/>
      <c r="C60" s="76"/>
      <c r="D60" s="76"/>
      <c r="E60" s="1713"/>
      <c r="F60" s="542"/>
      <c r="G60" s="66" t="s">
        <v>239</v>
      </c>
      <c r="H60" s="83"/>
      <c r="I60" s="605">
        <v>82</v>
      </c>
      <c r="J60" s="620">
        <v>55</v>
      </c>
      <c r="K60" s="620">
        <v>137</v>
      </c>
      <c r="L60" s="587"/>
    </row>
    <row r="61" spans="1:12" s="63" customFormat="1" ht="9.9499999999999993" customHeight="1">
      <c r="A61" s="66"/>
      <c r="B61" s="66"/>
      <c r="C61" s="76"/>
      <c r="D61" s="76"/>
      <c r="E61" s="1713"/>
      <c r="F61" s="542"/>
      <c r="G61" s="66" t="s">
        <v>238</v>
      </c>
      <c r="H61" s="83"/>
      <c r="I61" s="605">
        <v>0</v>
      </c>
      <c r="J61" s="620">
        <v>0</v>
      </c>
      <c r="K61" s="620">
        <v>0</v>
      </c>
      <c r="L61" s="587"/>
    </row>
    <row r="62" spans="1:12" s="63" customFormat="1" ht="11.1" customHeight="1">
      <c r="A62" s="66"/>
      <c r="B62" s="265"/>
      <c r="C62" s="76"/>
      <c r="D62" s="76"/>
      <c r="E62" s="1713"/>
      <c r="F62" s="540" t="s">
        <v>38</v>
      </c>
      <c r="G62" s="364"/>
      <c r="H62" s="83"/>
      <c r="I62" s="629">
        <f>I63</f>
        <v>0</v>
      </c>
      <c r="J62" s="628">
        <f>J63</f>
        <v>0</v>
      </c>
      <c r="K62" s="628">
        <f>K63</f>
        <v>0</v>
      </c>
      <c r="L62" s="587"/>
    </row>
    <row r="63" spans="1:12" s="63" customFormat="1" ht="9.9499999999999993" customHeight="1">
      <c r="A63" s="66"/>
      <c r="B63" s="265"/>
      <c r="C63" s="76"/>
      <c r="D63" s="76"/>
      <c r="E63" s="1713"/>
      <c r="F63" s="292"/>
      <c r="G63" s="66" t="s">
        <v>237</v>
      </c>
      <c r="H63" s="83"/>
      <c r="I63" s="605">
        <v>0</v>
      </c>
      <c r="J63" s="620">
        <v>0</v>
      </c>
      <c r="K63" s="620">
        <v>0</v>
      </c>
      <c r="L63" s="587"/>
    </row>
    <row r="64" spans="1:12" s="63" customFormat="1" ht="12" customHeight="1">
      <c r="A64" s="66"/>
      <c r="B64" s="66"/>
      <c r="C64" s="76"/>
      <c r="D64" s="76"/>
      <c r="E64" s="1712">
        <v>1403</v>
      </c>
      <c r="F64" s="338" t="s">
        <v>17</v>
      </c>
      <c r="G64" s="78"/>
      <c r="H64" s="608"/>
      <c r="I64" s="136">
        <f>I65+I67+I69</f>
        <v>285</v>
      </c>
      <c r="J64" s="136">
        <f>J65+J67+J69</f>
        <v>409</v>
      </c>
      <c r="K64" s="136">
        <f>SUM(I64:J64)</f>
        <v>694</v>
      </c>
      <c r="L64" s="585"/>
    </row>
    <row r="65" spans="1:241" s="63" customFormat="1" ht="11.1" customHeight="1">
      <c r="A65" s="66"/>
      <c r="B65" s="265"/>
      <c r="C65" s="76"/>
      <c r="D65" s="76"/>
      <c r="E65" s="1713"/>
      <c r="F65" s="540" t="s">
        <v>39</v>
      </c>
      <c r="G65" s="66"/>
      <c r="H65" s="83"/>
      <c r="I65" s="629">
        <f>SUM(I66)</f>
        <v>103</v>
      </c>
      <c r="J65" s="629">
        <f>SUM(J66)</f>
        <v>170</v>
      </c>
      <c r="K65" s="628">
        <f>SUM(I65:J65)</f>
        <v>273</v>
      </c>
      <c r="L65" s="587"/>
    </row>
    <row r="66" spans="1:241" s="63" customFormat="1" ht="9.9499999999999993" customHeight="1">
      <c r="A66" s="66"/>
      <c r="B66" s="265"/>
      <c r="C66" s="76"/>
      <c r="D66" s="76"/>
      <c r="E66" s="1713"/>
      <c r="F66" s="292"/>
      <c r="G66" s="66" t="s">
        <v>234</v>
      </c>
      <c r="H66" s="83"/>
      <c r="I66" s="605">
        <v>103</v>
      </c>
      <c r="J66" s="620">
        <v>170</v>
      </c>
      <c r="K66" s="620">
        <v>273</v>
      </c>
      <c r="L66" s="587"/>
    </row>
    <row r="67" spans="1:241" s="63" customFormat="1" ht="11.1" customHeight="1">
      <c r="A67" s="66"/>
      <c r="B67" s="66"/>
      <c r="C67" s="76"/>
      <c r="D67" s="76"/>
      <c r="E67" s="1713"/>
      <c r="F67" s="540" t="s">
        <v>18</v>
      </c>
      <c r="G67" s="66"/>
      <c r="H67" s="83"/>
      <c r="I67" s="629">
        <f>I68</f>
        <v>67</v>
      </c>
      <c r="J67" s="628">
        <f>J68</f>
        <v>102</v>
      </c>
      <c r="K67" s="628">
        <f>K68</f>
        <v>169</v>
      </c>
      <c r="L67" s="587"/>
    </row>
    <row r="68" spans="1:241" s="63" customFormat="1" ht="9.75" customHeight="1">
      <c r="A68" s="66"/>
      <c r="B68" s="66"/>
      <c r="C68" s="76"/>
      <c r="D68" s="76"/>
      <c r="E68" s="1713"/>
      <c r="F68" s="292"/>
      <c r="G68" s="66" t="s">
        <v>235</v>
      </c>
      <c r="H68" s="83"/>
      <c r="I68" s="588">
        <v>67</v>
      </c>
      <c r="J68" s="620">
        <v>102</v>
      </c>
      <c r="K68" s="620">
        <v>169</v>
      </c>
      <c r="L68" s="587"/>
    </row>
    <row r="69" spans="1:241" s="63" customFormat="1" ht="11.1" customHeight="1">
      <c r="A69" s="66"/>
      <c r="B69" s="66"/>
      <c r="C69" s="76"/>
      <c r="D69" s="76"/>
      <c r="E69" s="1713"/>
      <c r="F69" s="540" t="s">
        <v>19</v>
      </c>
      <c r="G69" s="66"/>
      <c r="H69" s="83"/>
      <c r="I69" s="629">
        <f>I70+I71</f>
        <v>115</v>
      </c>
      <c r="J69" s="628">
        <f>J70+J71</f>
        <v>137</v>
      </c>
      <c r="K69" s="628">
        <f>K70+K71</f>
        <v>252</v>
      </c>
      <c r="L69" s="587"/>
    </row>
    <row r="70" spans="1:241" s="63" customFormat="1" ht="9.9499999999999993" customHeight="1">
      <c r="A70" s="66"/>
      <c r="B70" s="66"/>
      <c r="C70" s="76"/>
      <c r="D70" s="76"/>
      <c r="E70" s="1830"/>
      <c r="F70" s="292"/>
      <c r="G70" s="66" t="s">
        <v>234</v>
      </c>
      <c r="H70" s="83"/>
      <c r="I70" s="588">
        <v>115</v>
      </c>
      <c r="J70" s="620">
        <v>137</v>
      </c>
      <c r="K70" s="620">
        <v>252</v>
      </c>
      <c r="L70" s="587"/>
    </row>
    <row r="71" spans="1:241" s="63" customFormat="1" ht="9.9499999999999993" customHeight="1">
      <c r="A71" s="66"/>
      <c r="B71" s="66"/>
      <c r="C71" s="76"/>
      <c r="D71" s="76"/>
      <c r="E71" s="1831"/>
      <c r="F71" s="537"/>
      <c r="G71" s="90" t="s">
        <v>233</v>
      </c>
      <c r="H71" s="607"/>
      <c r="I71" s="627">
        <v>0</v>
      </c>
      <c r="J71" s="626">
        <v>0</v>
      </c>
      <c r="K71" s="626">
        <v>0</v>
      </c>
      <c r="L71" s="587"/>
    </row>
    <row r="72" spans="1:241" s="63" customFormat="1" ht="9.9499999999999993" customHeight="1">
      <c r="A72" s="66"/>
      <c r="B72" s="66"/>
      <c r="C72" s="76"/>
      <c r="D72" s="76"/>
      <c r="E72" s="67"/>
      <c r="F72" s="66"/>
      <c r="G72" s="66"/>
      <c r="H72" s="83"/>
      <c r="I72" s="605"/>
      <c r="J72" s="72"/>
      <c r="K72" s="625" t="s">
        <v>232</v>
      </c>
      <c r="L72" s="604"/>
    </row>
    <row r="73" spans="1:241" s="63" customFormat="1" ht="9.9499999999999993" customHeight="1">
      <c r="A73" s="66"/>
      <c r="B73" s="66"/>
      <c r="C73" s="76"/>
      <c r="D73" s="76"/>
      <c r="E73" s="67"/>
      <c r="F73" s="66"/>
      <c r="G73" s="66"/>
      <c r="I73" s="603"/>
      <c r="J73" s="625"/>
      <c r="K73" s="625" t="s">
        <v>231</v>
      </c>
      <c r="L73" s="80"/>
    </row>
    <row r="74" spans="1:241" s="63" customFormat="1" ht="12.75" customHeight="1">
      <c r="A74" s="66"/>
      <c r="B74" s="66"/>
      <c r="C74" s="76"/>
      <c r="D74" s="76"/>
      <c r="E74" s="1835" t="s">
        <v>32</v>
      </c>
      <c r="F74" s="601"/>
      <c r="G74" s="601"/>
      <c r="H74" s="600"/>
      <c r="I74" s="599"/>
      <c r="J74" s="624"/>
      <c r="K74" s="623"/>
      <c r="L74" s="587"/>
    </row>
    <row r="75" spans="1:241" s="63" customFormat="1" ht="12.75" customHeight="1">
      <c r="A75" s="66"/>
      <c r="B75" s="265"/>
      <c r="C75" s="76"/>
      <c r="D75" s="76"/>
      <c r="E75" s="1836"/>
      <c r="G75" s="364" t="s">
        <v>230</v>
      </c>
      <c r="H75" s="83"/>
      <c r="I75" s="597" t="s">
        <v>29</v>
      </c>
      <c r="J75" s="597" t="s">
        <v>30</v>
      </c>
      <c r="K75" s="589" t="s">
        <v>6</v>
      </c>
      <c r="L75" s="587"/>
    </row>
    <row r="76" spans="1:241" s="63" customFormat="1">
      <c r="A76" s="66"/>
      <c r="B76" s="66"/>
      <c r="C76" s="76"/>
      <c r="D76" s="76"/>
      <c r="E76" s="1837"/>
      <c r="F76" s="596"/>
      <c r="G76" s="595"/>
      <c r="H76" s="83"/>
      <c r="I76" s="603"/>
      <c r="J76" s="72"/>
      <c r="K76" s="72"/>
      <c r="L76" s="587"/>
    </row>
    <row r="77" spans="1:241" s="63" customFormat="1" ht="12" customHeight="1">
      <c r="A77" s="66"/>
      <c r="B77" s="66"/>
      <c r="C77" s="76"/>
      <c r="D77" s="76"/>
      <c r="E77" s="1709">
        <v>1404</v>
      </c>
      <c r="F77" s="338" t="s">
        <v>40</v>
      </c>
      <c r="G77" s="78"/>
      <c r="H77" s="591"/>
      <c r="I77" s="136">
        <f>I78+I81</f>
        <v>1801</v>
      </c>
      <c r="J77" s="137">
        <f>J78+J81</f>
        <v>704</v>
      </c>
      <c r="K77" s="137">
        <f>K78+K81</f>
        <v>2505</v>
      </c>
      <c r="L77" s="585"/>
    </row>
    <row r="78" spans="1:241" s="63" customFormat="1" ht="11.1" customHeight="1">
      <c r="A78" s="66"/>
      <c r="B78" s="66"/>
      <c r="C78" s="76"/>
      <c r="D78" s="76"/>
      <c r="E78" s="1710"/>
      <c r="F78" s="540" t="s">
        <v>115</v>
      </c>
      <c r="G78" s="66"/>
      <c r="I78" s="589">
        <f>I79+I80</f>
        <v>1217</v>
      </c>
      <c r="J78" s="621">
        <f>J79+J80</f>
        <v>295</v>
      </c>
      <c r="K78" s="621">
        <f>K79+K80</f>
        <v>1512</v>
      </c>
      <c r="L78" s="587"/>
    </row>
    <row r="79" spans="1:241" s="63" customFormat="1" ht="9.9499999999999993" customHeight="1">
      <c r="A79" s="66"/>
      <c r="B79" s="66"/>
      <c r="C79" s="76"/>
      <c r="D79" s="76"/>
      <c r="E79" s="1710"/>
      <c r="F79" s="292"/>
      <c r="G79" s="66" t="s">
        <v>227</v>
      </c>
      <c r="I79" s="588">
        <v>1217</v>
      </c>
      <c r="J79" s="620">
        <v>295</v>
      </c>
      <c r="K79" s="620">
        <v>1512</v>
      </c>
      <c r="L79" s="587"/>
    </row>
    <row r="80" spans="1:241" s="63" customFormat="1" ht="9.9499999999999993" customHeight="1">
      <c r="A80" s="66"/>
      <c r="B80" s="66"/>
      <c r="C80" s="66"/>
      <c r="D80" s="66"/>
      <c r="E80" s="1710"/>
      <c r="F80" s="292"/>
      <c r="G80" s="66" t="s">
        <v>226</v>
      </c>
      <c r="H80" s="66"/>
      <c r="I80" s="588">
        <v>0</v>
      </c>
      <c r="J80" s="620">
        <v>0</v>
      </c>
      <c r="K80" s="620">
        <v>0</v>
      </c>
      <c r="L80" s="594"/>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c r="EO80" s="66"/>
      <c r="EP80" s="66"/>
      <c r="EQ80" s="66"/>
      <c r="ER80" s="66"/>
      <c r="ES80" s="66"/>
      <c r="ET80" s="66"/>
      <c r="EU80" s="66"/>
      <c r="EV80" s="66"/>
      <c r="EW80" s="66"/>
      <c r="EX80" s="66"/>
      <c r="EY80" s="66"/>
      <c r="EZ80" s="66"/>
      <c r="FA80" s="66"/>
      <c r="FB80" s="66"/>
      <c r="FC80" s="66"/>
      <c r="FD80" s="66"/>
      <c r="FE80" s="66"/>
      <c r="FF80" s="66"/>
      <c r="FG80" s="66"/>
      <c r="FH80" s="66"/>
      <c r="FI80" s="66"/>
      <c r="FJ80" s="66"/>
      <c r="FK80" s="66"/>
      <c r="FL80" s="66"/>
      <c r="FM80" s="66"/>
      <c r="FN80" s="66"/>
      <c r="FO80" s="66"/>
      <c r="FP80" s="66"/>
      <c r="FQ80" s="66"/>
      <c r="FR80" s="66"/>
      <c r="FS80" s="66"/>
      <c r="FT80" s="66"/>
      <c r="FU80" s="66"/>
      <c r="FV80" s="66"/>
      <c r="FW80" s="66"/>
      <c r="FX80" s="66"/>
      <c r="FY80" s="66"/>
      <c r="FZ80" s="66"/>
      <c r="GA80" s="66"/>
      <c r="GB80" s="66"/>
      <c r="GC80" s="66"/>
      <c r="GD80" s="66"/>
      <c r="GE80" s="66"/>
      <c r="GF80" s="66"/>
      <c r="GG80" s="66"/>
      <c r="GH80" s="66"/>
      <c r="GI80" s="66"/>
      <c r="GJ80" s="66"/>
      <c r="GK80" s="66"/>
      <c r="GL80" s="66"/>
      <c r="GM80" s="66"/>
      <c r="GN80" s="66"/>
      <c r="GO80" s="66"/>
      <c r="GP80" s="66"/>
      <c r="GQ80" s="66"/>
      <c r="GR80" s="66"/>
      <c r="GS80" s="66"/>
      <c r="GT80" s="66"/>
      <c r="GU80" s="66"/>
      <c r="GV80" s="66"/>
      <c r="GW80" s="66"/>
      <c r="GX80" s="66"/>
      <c r="GY80" s="66"/>
      <c r="GZ80" s="66"/>
      <c r="HA80" s="66"/>
      <c r="HB80" s="66"/>
      <c r="HC80" s="66"/>
      <c r="HD80" s="66"/>
      <c r="HE80" s="66"/>
      <c r="HF80" s="66"/>
      <c r="HG80" s="66"/>
      <c r="HH80" s="66"/>
      <c r="HI80" s="66"/>
      <c r="HJ80" s="66"/>
      <c r="HK80" s="66"/>
      <c r="HL80" s="66"/>
      <c r="HM80" s="66"/>
      <c r="HN80" s="66"/>
      <c r="HO80" s="66"/>
      <c r="HP80" s="66"/>
      <c r="HQ80" s="66"/>
      <c r="HR80" s="66"/>
      <c r="HS80" s="66"/>
      <c r="HT80" s="66"/>
      <c r="HU80" s="66"/>
      <c r="HV80" s="66"/>
      <c r="HW80" s="66"/>
      <c r="HX80" s="66"/>
      <c r="HY80" s="66"/>
      <c r="HZ80" s="66"/>
      <c r="IA80" s="66"/>
      <c r="IB80" s="66"/>
      <c r="IC80" s="66"/>
      <c r="ID80" s="66"/>
      <c r="IE80" s="66"/>
      <c r="IF80" s="66"/>
      <c r="IG80" s="66"/>
    </row>
    <row r="81" spans="1:12" s="63" customFormat="1" ht="11.1" customHeight="1">
      <c r="A81" s="66"/>
      <c r="B81" s="66"/>
      <c r="C81" s="76"/>
      <c r="D81" s="76"/>
      <c r="E81" s="1710"/>
      <c r="F81" s="540" t="s">
        <v>20</v>
      </c>
      <c r="G81" s="66"/>
      <c r="I81" s="589">
        <f>I82+I83</f>
        <v>584</v>
      </c>
      <c r="J81" s="621">
        <f>J82+J83</f>
        <v>409</v>
      </c>
      <c r="K81" s="621">
        <f>K82+K83</f>
        <v>993</v>
      </c>
      <c r="L81" s="587"/>
    </row>
    <row r="82" spans="1:12" s="63" customFormat="1" ht="9.9499999999999993" customHeight="1">
      <c r="A82" s="66"/>
      <c r="B82" s="66"/>
      <c r="C82" s="76"/>
      <c r="D82" s="76"/>
      <c r="E82" s="1710"/>
      <c r="F82" s="292"/>
      <c r="G82" s="66" t="s">
        <v>225</v>
      </c>
      <c r="I82" s="588">
        <v>267</v>
      </c>
      <c r="J82" s="620">
        <v>182</v>
      </c>
      <c r="K82" s="620">
        <v>449</v>
      </c>
      <c r="L82" s="587"/>
    </row>
    <row r="83" spans="1:12" s="63" customFormat="1" ht="9.9499999999999993" customHeight="1">
      <c r="A83" s="66"/>
      <c r="B83" s="66"/>
      <c r="C83" s="76"/>
      <c r="D83" s="76"/>
      <c r="E83" s="1711"/>
      <c r="F83" s="292"/>
      <c r="G83" s="66" t="s">
        <v>224</v>
      </c>
      <c r="I83" s="588">
        <v>317</v>
      </c>
      <c r="J83" s="620">
        <v>227</v>
      </c>
      <c r="K83" s="620">
        <v>544</v>
      </c>
      <c r="L83" s="587"/>
    </row>
    <row r="84" spans="1:12" s="63" customFormat="1" ht="12" customHeight="1">
      <c r="A84" s="66"/>
      <c r="B84" s="66"/>
      <c r="C84" s="76"/>
      <c r="D84" s="76"/>
      <c r="E84" s="1712">
        <v>1405</v>
      </c>
      <c r="F84" s="338" t="s">
        <v>21</v>
      </c>
      <c r="G84" s="84"/>
      <c r="H84" s="591"/>
      <c r="I84" s="136">
        <f>I85+I93+I105+I108</f>
        <v>1150</v>
      </c>
      <c r="J84" s="137">
        <f>J85+J93+J105+J108</f>
        <v>1596</v>
      </c>
      <c r="K84" s="137">
        <f>K85+K93+K105+K108</f>
        <v>2746</v>
      </c>
      <c r="L84" s="585"/>
    </row>
    <row r="85" spans="1:12" s="63" customFormat="1" ht="11.1" customHeight="1">
      <c r="A85" s="66"/>
      <c r="B85" s="66"/>
      <c r="C85" s="76"/>
      <c r="D85" s="76"/>
      <c r="E85" s="1713"/>
      <c r="F85" s="540" t="s">
        <v>24</v>
      </c>
      <c r="G85" s="66"/>
      <c r="I85" s="589">
        <f>SUM(I86:I92)</f>
        <v>319</v>
      </c>
      <c r="J85" s="621">
        <f>SUM(J86:J92)</f>
        <v>289</v>
      </c>
      <c r="K85" s="621">
        <f>SUM(K86:K92)</f>
        <v>608</v>
      </c>
      <c r="L85" s="587"/>
    </row>
    <row r="86" spans="1:12" s="63" customFormat="1" ht="9.9499999999999993" customHeight="1">
      <c r="A86" s="66"/>
      <c r="B86" s="66"/>
      <c r="C86" s="76"/>
      <c r="D86" s="76"/>
      <c r="E86" s="1713"/>
      <c r="F86" s="292"/>
      <c r="G86" s="66" t="s">
        <v>223</v>
      </c>
      <c r="I86" s="588">
        <v>0</v>
      </c>
      <c r="J86" s="620">
        <v>1</v>
      </c>
      <c r="K86" s="620">
        <v>1</v>
      </c>
      <c r="L86" s="587"/>
    </row>
    <row r="87" spans="1:12" s="63" customFormat="1" ht="9.9499999999999993" customHeight="1">
      <c r="A87" s="66"/>
      <c r="B87" s="66"/>
      <c r="C87" s="76"/>
      <c r="D87" s="76"/>
      <c r="E87" s="1713"/>
      <c r="F87" s="292"/>
      <c r="G87" s="66" t="s">
        <v>222</v>
      </c>
      <c r="I87" s="588">
        <v>41</v>
      </c>
      <c r="J87" s="620">
        <v>21</v>
      </c>
      <c r="K87" s="620">
        <v>62</v>
      </c>
      <c r="L87" s="587"/>
    </row>
    <row r="88" spans="1:12" s="63" customFormat="1" ht="9.9499999999999993" customHeight="1">
      <c r="A88" s="66"/>
      <c r="B88" s="66"/>
      <c r="C88" s="76"/>
      <c r="D88" s="76"/>
      <c r="E88" s="1713"/>
      <c r="F88" s="292"/>
      <c r="G88" s="66" t="s">
        <v>221</v>
      </c>
      <c r="I88" s="588">
        <v>1</v>
      </c>
      <c r="J88" s="620">
        <v>0</v>
      </c>
      <c r="K88" s="620">
        <v>1</v>
      </c>
      <c r="L88" s="587"/>
    </row>
    <row r="89" spans="1:12" s="63" customFormat="1" ht="9.9499999999999993" customHeight="1">
      <c r="A89" s="66"/>
      <c r="B89" s="66"/>
      <c r="C89" s="76"/>
      <c r="D89" s="76"/>
      <c r="E89" s="1713"/>
      <c r="F89" s="292"/>
      <c r="G89" s="66" t="s">
        <v>220</v>
      </c>
      <c r="I89" s="588">
        <v>164</v>
      </c>
      <c r="J89" s="620">
        <v>145</v>
      </c>
      <c r="K89" s="620">
        <v>309</v>
      </c>
      <c r="L89" s="587"/>
    </row>
    <row r="90" spans="1:12" s="63" customFormat="1" ht="9.9499999999999993" customHeight="1">
      <c r="A90" s="66"/>
      <c r="B90" s="66"/>
      <c r="C90" s="76"/>
      <c r="D90" s="76"/>
      <c r="E90" s="1713"/>
      <c r="F90" s="292"/>
      <c r="G90" s="66" t="s">
        <v>219</v>
      </c>
      <c r="I90" s="588">
        <v>46</v>
      </c>
      <c r="J90" s="620">
        <v>29</v>
      </c>
      <c r="K90" s="620">
        <v>75</v>
      </c>
      <c r="L90" s="587"/>
    </row>
    <row r="91" spans="1:12" s="63" customFormat="1" ht="9.9499999999999993" customHeight="1">
      <c r="A91" s="66"/>
      <c r="B91" s="66"/>
      <c r="C91" s="76"/>
      <c r="D91" s="76"/>
      <c r="E91" s="1713"/>
      <c r="F91" s="292"/>
      <c r="G91" s="66" t="s">
        <v>218</v>
      </c>
      <c r="I91" s="588">
        <v>1</v>
      </c>
      <c r="J91" s="620">
        <v>1</v>
      </c>
      <c r="K91" s="620">
        <v>2</v>
      </c>
      <c r="L91" s="587"/>
    </row>
    <row r="92" spans="1:12" s="63" customFormat="1" ht="9.9499999999999993" customHeight="1">
      <c r="A92" s="66"/>
      <c r="B92" s="66"/>
      <c r="C92" s="76"/>
      <c r="D92" s="76"/>
      <c r="E92" s="1713"/>
      <c r="F92" s="292"/>
      <c r="G92" s="66" t="s">
        <v>217</v>
      </c>
      <c r="I92" s="588">
        <v>66</v>
      </c>
      <c r="J92" s="620">
        <v>92</v>
      </c>
      <c r="K92" s="620">
        <v>158</v>
      </c>
      <c r="L92" s="587"/>
    </row>
    <row r="93" spans="1:12" s="63" customFormat="1" ht="11.1" customHeight="1">
      <c r="A93" s="66"/>
      <c r="B93" s="66"/>
      <c r="C93" s="76"/>
      <c r="D93" s="76"/>
      <c r="E93" s="1713"/>
      <c r="F93" s="540" t="s">
        <v>22</v>
      </c>
      <c r="G93" s="364"/>
      <c r="I93" s="589">
        <f>SUM(I94:I104)</f>
        <v>831</v>
      </c>
      <c r="J93" s="621">
        <f>SUM(J94:J104)</f>
        <v>1307</v>
      </c>
      <c r="K93" s="621">
        <f>SUM(K94:K104)</f>
        <v>2138</v>
      </c>
      <c r="L93" s="587"/>
    </row>
    <row r="94" spans="1:12" s="63" customFormat="1" ht="9.9499999999999993" customHeight="1">
      <c r="A94" s="66"/>
      <c r="B94" s="66"/>
      <c r="C94" s="76"/>
      <c r="D94" s="76"/>
      <c r="E94" s="1713"/>
      <c r="F94" s="540"/>
      <c r="G94" s="66" t="s">
        <v>216</v>
      </c>
      <c r="I94" s="588">
        <v>6</v>
      </c>
      <c r="J94" s="620">
        <v>14</v>
      </c>
      <c r="K94" s="620">
        <v>20</v>
      </c>
      <c r="L94" s="587"/>
    </row>
    <row r="95" spans="1:12" s="63" customFormat="1" ht="9.9499999999999993" customHeight="1">
      <c r="A95" s="66"/>
      <c r="B95" s="66"/>
      <c r="C95" s="76"/>
      <c r="D95" s="76"/>
      <c r="E95" s="1713"/>
      <c r="F95" s="292"/>
      <c r="G95" s="66" t="s">
        <v>215</v>
      </c>
      <c r="I95" s="588">
        <v>22</v>
      </c>
      <c r="J95" s="620">
        <v>29</v>
      </c>
      <c r="K95" s="620">
        <v>51</v>
      </c>
      <c r="L95" s="587"/>
    </row>
    <row r="96" spans="1:12" s="63" customFormat="1" ht="9.9499999999999993" customHeight="1">
      <c r="A96" s="66"/>
      <c r="B96" s="66"/>
      <c r="C96" s="76"/>
      <c r="D96" s="76"/>
      <c r="E96" s="1713"/>
      <c r="F96" s="292"/>
      <c r="G96" s="66" t="s">
        <v>214</v>
      </c>
      <c r="I96" s="588">
        <v>135</v>
      </c>
      <c r="J96" s="620">
        <v>145</v>
      </c>
      <c r="K96" s="620">
        <v>280</v>
      </c>
      <c r="L96" s="587"/>
    </row>
    <row r="97" spans="1:12" s="63" customFormat="1" ht="9.9499999999999993" customHeight="1">
      <c r="A97" s="66"/>
      <c r="B97" s="66"/>
      <c r="C97" s="76"/>
      <c r="D97" s="76"/>
      <c r="E97" s="1713"/>
      <c r="F97" s="292"/>
      <c r="G97" s="66" t="s">
        <v>213</v>
      </c>
      <c r="I97" s="588">
        <v>219</v>
      </c>
      <c r="J97" s="620">
        <v>232</v>
      </c>
      <c r="K97" s="620">
        <v>451</v>
      </c>
      <c r="L97" s="587"/>
    </row>
    <row r="98" spans="1:12" s="63" customFormat="1" ht="9.9499999999999993" customHeight="1">
      <c r="A98" s="66"/>
      <c r="B98" s="66"/>
      <c r="C98" s="76"/>
      <c r="D98" s="76"/>
      <c r="E98" s="1713"/>
      <c r="F98" s="292"/>
      <c r="G98" s="66" t="s">
        <v>212</v>
      </c>
      <c r="I98" s="588">
        <v>0</v>
      </c>
      <c r="J98" s="620">
        <v>0</v>
      </c>
      <c r="K98" s="620">
        <v>0</v>
      </c>
      <c r="L98" s="587"/>
    </row>
    <row r="99" spans="1:12" s="63" customFormat="1" ht="9.9499999999999993" customHeight="1">
      <c r="A99" s="66"/>
      <c r="B99" s="66"/>
      <c r="C99" s="76"/>
      <c r="D99" s="76"/>
      <c r="E99" s="1713"/>
      <c r="F99" s="292"/>
      <c r="G99" s="66" t="s">
        <v>211</v>
      </c>
      <c r="I99" s="588">
        <v>0</v>
      </c>
      <c r="J99" s="620">
        <v>0</v>
      </c>
      <c r="K99" s="620">
        <v>0</v>
      </c>
      <c r="L99" s="587"/>
    </row>
    <row r="100" spans="1:12" s="63" customFormat="1" ht="9.9499999999999993" customHeight="1">
      <c r="A100" s="66"/>
      <c r="B100" s="66"/>
      <c r="C100" s="76"/>
      <c r="D100" s="76"/>
      <c r="E100" s="1713"/>
      <c r="F100" s="292"/>
      <c r="G100" s="66" t="s">
        <v>210</v>
      </c>
      <c r="I100" s="588">
        <v>27</v>
      </c>
      <c r="J100" s="620">
        <v>41</v>
      </c>
      <c r="K100" s="620">
        <v>68</v>
      </c>
      <c r="L100" s="587"/>
    </row>
    <row r="101" spans="1:12" s="63" customFormat="1" ht="9.9499999999999993" customHeight="1">
      <c r="A101" s="66"/>
      <c r="B101" s="66"/>
      <c r="C101" s="76"/>
      <c r="D101" s="76"/>
      <c r="E101" s="1713"/>
      <c r="F101" s="292"/>
      <c r="G101" s="66" t="s">
        <v>209</v>
      </c>
      <c r="I101" s="588">
        <v>47</v>
      </c>
      <c r="J101" s="620">
        <v>78</v>
      </c>
      <c r="K101" s="620">
        <v>125</v>
      </c>
      <c r="L101" s="587"/>
    </row>
    <row r="102" spans="1:12" s="63" customFormat="1" ht="9.9499999999999993" customHeight="1">
      <c r="A102" s="66"/>
      <c r="B102" s="66"/>
      <c r="C102" s="76"/>
      <c r="D102" s="76"/>
      <c r="E102" s="1713"/>
      <c r="F102" s="292"/>
      <c r="G102" s="66" t="s">
        <v>206</v>
      </c>
      <c r="I102" s="588">
        <v>70</v>
      </c>
      <c r="J102" s="620">
        <v>139</v>
      </c>
      <c r="K102" s="620">
        <v>209</v>
      </c>
      <c r="L102" s="587"/>
    </row>
    <row r="103" spans="1:12" s="63" customFormat="1" ht="9.9499999999999993" customHeight="1">
      <c r="A103" s="66"/>
      <c r="B103" s="66"/>
      <c r="C103" s="76"/>
      <c r="D103" s="76"/>
      <c r="E103" s="1713"/>
      <c r="F103" s="292"/>
      <c r="G103" s="66" t="s">
        <v>205</v>
      </c>
      <c r="I103" s="588">
        <v>305</v>
      </c>
      <c r="J103" s="620">
        <v>629</v>
      </c>
      <c r="K103" s="620">
        <v>934</v>
      </c>
      <c r="L103" s="587"/>
    </row>
    <row r="104" spans="1:12" s="63" customFormat="1" ht="9.75" customHeight="1">
      <c r="A104" s="66"/>
      <c r="B104" s="66"/>
      <c r="C104" s="76"/>
      <c r="D104" s="76"/>
      <c r="E104" s="1713"/>
      <c r="F104" s="292"/>
      <c r="G104" s="66" t="s">
        <v>208</v>
      </c>
      <c r="I104" s="588">
        <v>0</v>
      </c>
      <c r="J104" s="620">
        <v>0</v>
      </c>
      <c r="K104" s="620">
        <v>0</v>
      </c>
      <c r="L104" s="587"/>
    </row>
    <row r="105" spans="1:12" s="63" customFormat="1" ht="9.75" customHeight="1">
      <c r="A105" s="66"/>
      <c r="B105" s="66"/>
      <c r="C105" s="76"/>
      <c r="D105" s="76"/>
      <c r="E105" s="1713"/>
      <c r="F105" s="540" t="s">
        <v>114</v>
      </c>
      <c r="I105" s="589">
        <f>I106+I107</f>
        <v>0</v>
      </c>
      <c r="J105" s="621">
        <f>J106+J107</f>
        <v>0</v>
      </c>
      <c r="K105" s="621">
        <f>K106+K107</f>
        <v>0</v>
      </c>
      <c r="L105" s="587"/>
    </row>
    <row r="106" spans="1:12" s="63" customFormat="1" ht="9.9499999999999993" customHeight="1">
      <c r="A106" s="66"/>
      <c r="B106" s="66"/>
      <c r="C106" s="76"/>
      <c r="D106" s="76"/>
      <c r="E106" s="1713"/>
      <c r="F106" s="292"/>
      <c r="G106" s="66" t="s">
        <v>206</v>
      </c>
      <c r="I106" s="588">
        <v>0</v>
      </c>
      <c r="J106" s="620">
        <v>0</v>
      </c>
      <c r="K106" s="620">
        <v>0</v>
      </c>
      <c r="L106" s="587"/>
    </row>
    <row r="107" spans="1:12" s="63" customFormat="1" ht="9.9499999999999993" customHeight="1">
      <c r="A107" s="66"/>
      <c r="B107" s="66"/>
      <c r="C107" s="76"/>
      <c r="D107" s="76"/>
      <c r="E107" s="1713"/>
      <c r="F107" s="292"/>
      <c r="G107" s="66" t="s">
        <v>207</v>
      </c>
      <c r="I107" s="588">
        <v>0</v>
      </c>
      <c r="J107" s="620">
        <v>0</v>
      </c>
      <c r="K107" s="620">
        <v>0</v>
      </c>
      <c r="L107" s="587"/>
    </row>
    <row r="108" spans="1:12" s="63" customFormat="1" ht="9.9499999999999993" customHeight="1">
      <c r="A108" s="66"/>
      <c r="B108" s="66"/>
      <c r="C108" s="76"/>
      <c r="D108" s="76"/>
      <c r="E108" s="1713"/>
      <c r="F108" s="540" t="s">
        <v>58</v>
      </c>
      <c r="I108" s="589">
        <f>SUM(I109:I111)</f>
        <v>0</v>
      </c>
      <c r="J108" s="621">
        <f>SUM(J109:J111)</f>
        <v>0</v>
      </c>
      <c r="K108" s="621">
        <f>SUM(K109:K111)</f>
        <v>0</v>
      </c>
      <c r="L108" s="587"/>
    </row>
    <row r="109" spans="1:12" s="63" customFormat="1" ht="9.9499999999999993" customHeight="1">
      <c r="A109" s="66"/>
      <c r="B109" s="66"/>
      <c r="C109" s="76"/>
      <c r="D109" s="76"/>
      <c r="E109" s="1713"/>
      <c r="F109" s="292"/>
      <c r="G109" s="66" t="s">
        <v>206</v>
      </c>
      <c r="I109" s="588">
        <v>0</v>
      </c>
      <c r="J109" s="620">
        <v>0</v>
      </c>
      <c r="K109" s="620">
        <v>0</v>
      </c>
      <c r="L109" s="587"/>
    </row>
    <row r="110" spans="1:12" s="63" customFormat="1" ht="9.9499999999999993" customHeight="1">
      <c r="A110" s="66"/>
      <c r="B110" s="66"/>
      <c r="C110" s="76"/>
      <c r="D110" s="76"/>
      <c r="E110" s="1713"/>
      <c r="F110" s="292"/>
      <c r="G110" s="66" t="s">
        <v>205</v>
      </c>
      <c r="I110" s="588">
        <v>0</v>
      </c>
      <c r="J110" s="620">
        <v>0</v>
      </c>
      <c r="K110" s="620">
        <v>0</v>
      </c>
      <c r="L110" s="587"/>
    </row>
    <row r="111" spans="1:12" s="63" customFormat="1" ht="9.9499999999999993" customHeight="1">
      <c r="A111" s="66"/>
      <c r="B111" s="66"/>
      <c r="C111" s="76"/>
      <c r="D111" s="76"/>
      <c r="E111" s="1832"/>
      <c r="F111" s="537"/>
      <c r="G111" s="90" t="s">
        <v>204</v>
      </c>
      <c r="I111" s="588">
        <v>0</v>
      </c>
      <c r="J111" s="620">
        <v>0</v>
      </c>
      <c r="K111" s="620">
        <v>0</v>
      </c>
      <c r="L111" s="587"/>
    </row>
    <row r="112" spans="1:12" s="63" customFormat="1" ht="12" customHeight="1">
      <c r="A112" s="66"/>
      <c r="B112" s="66"/>
      <c r="C112" s="76"/>
      <c r="D112" s="76"/>
      <c r="E112" s="1712">
        <v>1406</v>
      </c>
      <c r="F112" s="338" t="s">
        <v>25</v>
      </c>
      <c r="G112" s="78"/>
      <c r="H112" s="591"/>
      <c r="I112" s="136">
        <f>I113+I117+I120+I122</f>
        <v>1068</v>
      </c>
      <c r="J112" s="137">
        <f>J113+J117+J120+J122</f>
        <v>1004</v>
      </c>
      <c r="K112" s="137">
        <f>K113+K117+K120+K122</f>
        <v>2072</v>
      </c>
      <c r="L112" s="585"/>
    </row>
    <row r="113" spans="1:12" s="63" customFormat="1" ht="11.1" customHeight="1">
      <c r="A113" s="66"/>
      <c r="B113" s="66"/>
      <c r="C113" s="76"/>
      <c r="D113" s="76"/>
      <c r="E113" s="1713"/>
      <c r="F113" s="540" t="s">
        <v>135</v>
      </c>
      <c r="G113" s="66"/>
      <c r="I113" s="589">
        <f>SUM(I114:I116)</f>
        <v>848</v>
      </c>
      <c r="J113" s="621">
        <f>SUM(J114:J116)</f>
        <v>766</v>
      </c>
      <c r="K113" s="621">
        <f>SUM(K114:K116)</f>
        <v>1614</v>
      </c>
      <c r="L113" s="587"/>
    </row>
    <row r="114" spans="1:12" s="63" customFormat="1" ht="9.9499999999999993" customHeight="1">
      <c r="A114" s="66"/>
      <c r="B114" s="66"/>
      <c r="C114" s="76"/>
      <c r="D114" s="76"/>
      <c r="E114" s="1713"/>
      <c r="F114" s="545"/>
      <c r="G114" s="66" t="s">
        <v>203</v>
      </c>
      <c r="I114" s="588">
        <v>0</v>
      </c>
      <c r="J114" s="620">
        <v>0</v>
      </c>
      <c r="K114" s="620">
        <v>0</v>
      </c>
      <c r="L114" s="587"/>
    </row>
    <row r="115" spans="1:12" s="63" customFormat="1" ht="9.9499999999999993" customHeight="1">
      <c r="A115" s="66"/>
      <c r="B115" s="66"/>
      <c r="C115" s="76"/>
      <c r="D115" s="76"/>
      <c r="E115" s="1713"/>
      <c r="F115" s="545"/>
      <c r="G115" s="66" t="s">
        <v>202</v>
      </c>
      <c r="I115" s="588">
        <v>404</v>
      </c>
      <c r="J115" s="620">
        <v>354</v>
      </c>
      <c r="K115" s="620">
        <v>758</v>
      </c>
      <c r="L115" s="587"/>
    </row>
    <row r="116" spans="1:12" s="63" customFormat="1" ht="9.9499999999999993" customHeight="1">
      <c r="A116" s="66"/>
      <c r="B116" s="66"/>
      <c r="C116" s="76"/>
      <c r="D116" s="76"/>
      <c r="E116" s="1713"/>
      <c r="F116" s="545"/>
      <c r="G116" s="66" t="s">
        <v>201</v>
      </c>
      <c r="I116" s="588">
        <v>444</v>
      </c>
      <c r="J116" s="620">
        <v>412</v>
      </c>
      <c r="K116" s="620">
        <v>856</v>
      </c>
      <c r="L116" s="587"/>
    </row>
    <row r="117" spans="1:12" s="63" customFormat="1" ht="11.1" customHeight="1">
      <c r="A117" s="66"/>
      <c r="B117" s="66"/>
      <c r="C117" s="76"/>
      <c r="D117" s="76"/>
      <c r="E117" s="1713"/>
      <c r="F117" s="540" t="s">
        <v>26</v>
      </c>
      <c r="G117" s="66"/>
      <c r="I117" s="589">
        <f>I118+I119</f>
        <v>220</v>
      </c>
      <c r="J117" s="621">
        <f>J118+J119</f>
        <v>238</v>
      </c>
      <c r="K117" s="621">
        <f>K118+K119</f>
        <v>458</v>
      </c>
      <c r="L117" s="587"/>
    </row>
    <row r="118" spans="1:12" s="63" customFormat="1" ht="9.9499999999999993" customHeight="1">
      <c r="A118" s="66"/>
      <c r="B118" s="66"/>
      <c r="C118" s="76"/>
      <c r="D118" s="76"/>
      <c r="E118" s="1713"/>
      <c r="F118" s="292"/>
      <c r="G118" s="66" t="s">
        <v>200</v>
      </c>
      <c r="I118" s="588">
        <v>220</v>
      </c>
      <c r="J118" s="620">
        <v>238</v>
      </c>
      <c r="K118" s="620">
        <v>458</v>
      </c>
      <c r="L118" s="587"/>
    </row>
    <row r="119" spans="1:12" s="63" customFormat="1" ht="9.9499999999999993" customHeight="1">
      <c r="A119" s="66"/>
      <c r="B119" s="66"/>
      <c r="C119" s="76"/>
      <c r="D119" s="76"/>
      <c r="E119" s="1713"/>
      <c r="F119" s="292"/>
      <c r="G119" s="66" t="s">
        <v>199</v>
      </c>
      <c r="I119" s="588">
        <v>0</v>
      </c>
      <c r="J119" s="620">
        <v>0</v>
      </c>
      <c r="K119" s="620">
        <v>0</v>
      </c>
      <c r="L119" s="587"/>
    </row>
    <row r="120" spans="1:12" s="63" customFormat="1" ht="11.1" customHeight="1">
      <c r="A120" s="66"/>
      <c r="B120" s="66"/>
      <c r="C120" s="76"/>
      <c r="D120" s="76"/>
      <c r="E120" s="1713"/>
      <c r="F120" s="540" t="s">
        <v>42</v>
      </c>
      <c r="G120" s="66"/>
      <c r="I120" s="589">
        <f>I121</f>
        <v>0</v>
      </c>
      <c r="J120" s="621">
        <f>J121</f>
        <v>0</v>
      </c>
      <c r="K120" s="621">
        <f>K121</f>
        <v>0</v>
      </c>
      <c r="L120" s="587"/>
    </row>
    <row r="121" spans="1:12" s="63" customFormat="1" ht="9.9499999999999993" customHeight="1">
      <c r="A121" s="66"/>
      <c r="B121" s="66"/>
      <c r="C121" s="76"/>
      <c r="D121" s="76"/>
      <c r="E121" s="1713"/>
      <c r="F121" s="545"/>
      <c r="G121" s="66" t="s">
        <v>198</v>
      </c>
      <c r="I121" s="588">
        <v>0</v>
      </c>
      <c r="J121" s="620">
        <v>0</v>
      </c>
      <c r="K121" s="620">
        <v>0</v>
      </c>
      <c r="L121" s="587"/>
    </row>
    <row r="122" spans="1:12" s="63" customFormat="1" ht="11.1" customHeight="1">
      <c r="A122" s="66"/>
      <c r="B122" s="66"/>
      <c r="C122" s="76"/>
      <c r="D122" s="76"/>
      <c r="E122" s="1713"/>
      <c r="F122" s="540" t="s">
        <v>43</v>
      </c>
      <c r="G122" s="66"/>
      <c r="I122" s="589">
        <f>I123</f>
        <v>0</v>
      </c>
      <c r="J122" s="621">
        <f>J123</f>
        <v>0</v>
      </c>
      <c r="K122" s="621">
        <f>K123</f>
        <v>0</v>
      </c>
      <c r="L122" s="587"/>
    </row>
    <row r="123" spans="1:12" s="63" customFormat="1" ht="9.9499999999999993" customHeight="1">
      <c r="A123" s="66"/>
      <c r="B123" s="66"/>
      <c r="C123" s="76"/>
      <c r="D123" s="76"/>
      <c r="E123" s="1832"/>
      <c r="F123" s="292"/>
      <c r="G123" s="66" t="s">
        <v>197</v>
      </c>
      <c r="I123" s="588">
        <v>0</v>
      </c>
      <c r="J123" s="620">
        <v>0</v>
      </c>
      <c r="K123" s="620">
        <v>0</v>
      </c>
      <c r="L123" s="587"/>
    </row>
    <row r="124" spans="1:12" s="63" customFormat="1" ht="12" customHeight="1">
      <c r="A124" s="66"/>
      <c r="B124" s="66"/>
      <c r="C124" s="76"/>
      <c r="D124" s="76"/>
      <c r="E124" s="1709">
        <v>1407</v>
      </c>
      <c r="F124" s="338" t="s">
        <v>27</v>
      </c>
      <c r="G124" s="78"/>
      <c r="H124" s="591"/>
      <c r="I124" s="136">
        <f>I125+I130</f>
        <v>168</v>
      </c>
      <c r="J124" s="137">
        <f>J125+J130</f>
        <v>124</v>
      </c>
      <c r="K124" s="137">
        <f>K125+K130</f>
        <v>292</v>
      </c>
      <c r="L124" s="585"/>
    </row>
    <row r="125" spans="1:12" s="63" customFormat="1" ht="11.1" customHeight="1">
      <c r="A125" s="66"/>
      <c r="B125" s="66"/>
      <c r="C125" s="76"/>
      <c r="D125" s="76"/>
      <c r="E125" s="1710"/>
      <c r="F125" s="540" t="s">
        <v>44</v>
      </c>
      <c r="G125" s="66"/>
      <c r="I125" s="589">
        <f>SUM(I126:I129)</f>
        <v>75</v>
      </c>
      <c r="J125" s="621">
        <f>SUM(J126:J129)</f>
        <v>43</v>
      </c>
      <c r="K125" s="621">
        <f>SUM(K126:K129)</f>
        <v>118</v>
      </c>
      <c r="L125" s="587"/>
    </row>
    <row r="126" spans="1:12" s="63" customFormat="1" ht="11.1" customHeight="1">
      <c r="A126" s="66"/>
      <c r="B126" s="66"/>
      <c r="C126" s="76"/>
      <c r="D126" s="76"/>
      <c r="E126" s="1710"/>
      <c r="F126" s="540"/>
      <c r="G126" s="66" t="s">
        <v>196</v>
      </c>
      <c r="I126" s="588">
        <v>19</v>
      </c>
      <c r="J126" s="620">
        <v>7</v>
      </c>
      <c r="K126" s="620">
        <v>26</v>
      </c>
      <c r="L126" s="587"/>
    </row>
    <row r="127" spans="1:12" s="63" customFormat="1" ht="9.9499999999999993" customHeight="1">
      <c r="A127" s="66"/>
      <c r="B127" s="66"/>
      <c r="C127" s="76"/>
      <c r="D127" s="76"/>
      <c r="E127" s="1710"/>
      <c r="F127" s="540"/>
      <c r="G127" s="66" t="s">
        <v>195</v>
      </c>
      <c r="I127" s="588">
        <v>25</v>
      </c>
      <c r="J127" s="620">
        <v>10</v>
      </c>
      <c r="K127" s="620">
        <v>35</v>
      </c>
      <c r="L127" s="587"/>
    </row>
    <row r="128" spans="1:12" s="63" customFormat="1" ht="9.9499999999999993" customHeight="1">
      <c r="A128" s="66"/>
      <c r="B128" s="66"/>
      <c r="C128" s="76"/>
      <c r="D128" s="76"/>
      <c r="E128" s="1710"/>
      <c r="F128" s="540"/>
      <c r="G128" s="66" t="s">
        <v>194</v>
      </c>
      <c r="I128" s="588">
        <v>12</v>
      </c>
      <c r="J128" s="620">
        <v>10</v>
      </c>
      <c r="K128" s="620">
        <v>22</v>
      </c>
      <c r="L128" s="587"/>
    </row>
    <row r="129" spans="1:12" s="63" customFormat="1" ht="9.9499999999999993" customHeight="1">
      <c r="A129" s="66"/>
      <c r="B129" s="66"/>
      <c r="C129" s="76"/>
      <c r="D129" s="76"/>
      <c r="E129" s="1710"/>
      <c r="F129" s="292"/>
      <c r="G129" s="66" t="s">
        <v>193</v>
      </c>
      <c r="I129" s="588">
        <v>19</v>
      </c>
      <c r="J129" s="620">
        <v>16</v>
      </c>
      <c r="K129" s="620">
        <v>35</v>
      </c>
      <c r="L129" s="587"/>
    </row>
    <row r="130" spans="1:12" s="63" customFormat="1" ht="11.1" customHeight="1">
      <c r="A130" s="66"/>
      <c r="B130" s="66"/>
      <c r="C130" s="76"/>
      <c r="D130" s="76"/>
      <c r="E130" s="1710"/>
      <c r="F130" s="540" t="s">
        <v>61</v>
      </c>
      <c r="G130" s="364"/>
      <c r="I130" s="589">
        <f>I131+I132</f>
        <v>93</v>
      </c>
      <c r="J130" s="621">
        <f>J131+J132</f>
        <v>81</v>
      </c>
      <c r="K130" s="621">
        <f>K131+K132</f>
        <v>174</v>
      </c>
      <c r="L130" s="587"/>
    </row>
    <row r="131" spans="1:12" s="63" customFormat="1" ht="9.9499999999999993" customHeight="1">
      <c r="A131" s="66"/>
      <c r="B131" s="66"/>
      <c r="C131" s="76"/>
      <c r="D131" s="76"/>
      <c r="E131" s="1710"/>
      <c r="F131" s="292"/>
      <c r="G131" s="66" t="s">
        <v>192</v>
      </c>
      <c r="I131" s="588">
        <v>93</v>
      </c>
      <c r="J131" s="620">
        <v>81</v>
      </c>
      <c r="K131" s="620">
        <v>174</v>
      </c>
      <c r="L131" s="587"/>
    </row>
    <row r="132" spans="1:12" s="63" customFormat="1" ht="9.9499999999999993" customHeight="1">
      <c r="A132" s="66"/>
      <c r="B132" s="66"/>
      <c r="C132" s="76"/>
      <c r="D132" s="76"/>
      <c r="E132" s="1710"/>
      <c r="F132" s="292"/>
      <c r="G132" s="66" t="s">
        <v>191</v>
      </c>
      <c r="I132" s="588">
        <v>0</v>
      </c>
      <c r="J132" s="620">
        <v>0</v>
      </c>
      <c r="K132" s="620">
        <v>0</v>
      </c>
      <c r="L132" s="587"/>
    </row>
    <row r="133" spans="1:12" s="63" customFormat="1" ht="12" customHeight="1">
      <c r="A133" s="66"/>
      <c r="B133" s="66"/>
      <c r="C133" s="76"/>
      <c r="D133" s="76"/>
      <c r="E133" s="1709">
        <v>1408</v>
      </c>
      <c r="F133" s="338" t="s">
        <v>28</v>
      </c>
      <c r="G133" s="337"/>
      <c r="H133" s="591"/>
      <c r="I133" s="136">
        <f>I134+I136+I138+I142</f>
        <v>618</v>
      </c>
      <c r="J133" s="137">
        <f>J134+J136+J138+J142</f>
        <v>686</v>
      </c>
      <c r="K133" s="137">
        <f>K134+K136+K138+K142</f>
        <v>1304</v>
      </c>
      <c r="L133" s="585"/>
    </row>
    <row r="134" spans="1:12" s="63" customFormat="1" ht="12" customHeight="1">
      <c r="A134" s="66"/>
      <c r="B134" s="66"/>
      <c r="C134" s="76"/>
      <c r="D134" s="76"/>
      <c r="E134" s="1710"/>
      <c r="F134" s="540" t="s">
        <v>23</v>
      </c>
      <c r="G134" s="66"/>
      <c r="I134" s="589">
        <f>I135</f>
        <v>566</v>
      </c>
      <c r="J134" s="621">
        <f>J135</f>
        <v>639</v>
      </c>
      <c r="K134" s="621">
        <f>K135</f>
        <v>1205</v>
      </c>
      <c r="L134" s="587"/>
    </row>
    <row r="135" spans="1:12" s="63" customFormat="1" ht="12" customHeight="1">
      <c r="A135" s="66"/>
      <c r="B135" s="66"/>
      <c r="C135" s="76"/>
      <c r="D135" s="76"/>
      <c r="E135" s="1710"/>
      <c r="F135" s="292"/>
      <c r="G135" s="66" t="s">
        <v>190</v>
      </c>
      <c r="I135" s="588">
        <v>566</v>
      </c>
      <c r="J135" s="620">
        <v>639</v>
      </c>
      <c r="K135" s="620">
        <v>1205</v>
      </c>
      <c r="L135" s="587"/>
    </row>
    <row r="136" spans="1:12" s="63" customFormat="1" ht="12" customHeight="1">
      <c r="A136" s="66"/>
      <c r="B136" s="66"/>
      <c r="C136" s="76"/>
      <c r="D136" s="76"/>
      <c r="E136" s="1710"/>
      <c r="F136" s="364" t="s">
        <v>59</v>
      </c>
      <c r="G136" s="364"/>
      <c r="I136" s="589">
        <f>I137</f>
        <v>0</v>
      </c>
      <c r="J136" s="621">
        <f>J137</f>
        <v>0</v>
      </c>
      <c r="K136" s="621">
        <f>K137</f>
        <v>0</v>
      </c>
      <c r="L136" s="587"/>
    </row>
    <row r="137" spans="1:12" s="63" customFormat="1" ht="12" customHeight="1">
      <c r="A137" s="66"/>
      <c r="B137" s="66"/>
      <c r="C137" s="76"/>
      <c r="D137" s="76"/>
      <c r="E137" s="1710"/>
      <c r="F137" s="66"/>
      <c r="G137" s="66" t="s">
        <v>189</v>
      </c>
      <c r="I137" s="588">
        <v>0</v>
      </c>
      <c r="J137" s="620">
        <v>0</v>
      </c>
      <c r="K137" s="620">
        <v>0</v>
      </c>
      <c r="L137" s="587"/>
    </row>
    <row r="138" spans="1:12" s="63" customFormat="1" ht="11.1" customHeight="1">
      <c r="A138" s="66"/>
      <c r="B138" s="66"/>
      <c r="C138" s="76"/>
      <c r="D138" s="76"/>
      <c r="E138" s="1710"/>
      <c r="F138" s="540" t="s">
        <v>45</v>
      </c>
      <c r="G138" s="66"/>
      <c r="I138" s="589">
        <f>I139+I140+I141</f>
        <v>52</v>
      </c>
      <c r="J138" s="589">
        <f>J139+J140+J141</f>
        <v>47</v>
      </c>
      <c r="K138" s="589">
        <f>K139+K140+K141</f>
        <v>99</v>
      </c>
      <c r="L138" s="587"/>
    </row>
    <row r="139" spans="1:12" s="63" customFormat="1" ht="9.9499999999999993" customHeight="1">
      <c r="A139" s="66"/>
      <c r="B139" s="66"/>
      <c r="C139" s="76"/>
      <c r="D139" s="76"/>
      <c r="E139" s="1710"/>
      <c r="F139" s="540"/>
      <c r="G139" s="66" t="s">
        <v>188</v>
      </c>
      <c r="I139" s="588">
        <v>35</v>
      </c>
      <c r="J139" s="620">
        <v>20</v>
      </c>
      <c r="K139" s="620">
        <v>55</v>
      </c>
      <c r="L139" s="587"/>
    </row>
    <row r="140" spans="1:12" s="63" customFormat="1" ht="9.9499999999999993" customHeight="1">
      <c r="A140" s="66"/>
      <c r="B140" s="66"/>
      <c r="C140" s="76"/>
      <c r="D140" s="76"/>
      <c r="E140" s="1710"/>
      <c r="F140" s="540"/>
      <c r="G140" s="66" t="s">
        <v>187</v>
      </c>
      <c r="I140" s="588">
        <v>0</v>
      </c>
      <c r="J140" s="620">
        <v>0</v>
      </c>
      <c r="K140" s="620">
        <v>0</v>
      </c>
      <c r="L140" s="587"/>
    </row>
    <row r="141" spans="1:12" s="63" customFormat="1" ht="9.9499999999999993" customHeight="1">
      <c r="A141" s="66"/>
      <c r="B141" s="66"/>
      <c r="C141" s="76"/>
      <c r="D141" s="76"/>
      <c r="E141" s="1710"/>
      <c r="F141" s="540"/>
      <c r="G141" s="66" t="s">
        <v>186</v>
      </c>
      <c r="I141" s="588">
        <v>17</v>
      </c>
      <c r="J141" s="620">
        <v>27</v>
      </c>
      <c r="K141" s="620">
        <v>44</v>
      </c>
      <c r="L141" s="587"/>
    </row>
    <row r="142" spans="1:12" s="63" customFormat="1" ht="11.1" customHeight="1">
      <c r="A142" s="66"/>
      <c r="B142" s="66"/>
      <c r="C142" s="76"/>
      <c r="D142" s="76"/>
      <c r="E142" s="1710"/>
      <c r="F142" s="540" t="s">
        <v>46</v>
      </c>
      <c r="G142" s="364"/>
      <c r="I142" s="589">
        <f>I143</f>
        <v>0</v>
      </c>
      <c r="J142" s="621">
        <f>J143</f>
        <v>0</v>
      </c>
      <c r="K142" s="621">
        <f>K143</f>
        <v>0</v>
      </c>
      <c r="L142" s="587"/>
    </row>
    <row r="143" spans="1:12" s="63" customFormat="1" ht="9.9499999999999993" customHeight="1">
      <c r="A143" s="66"/>
      <c r="B143" s="66"/>
      <c r="C143" s="76"/>
      <c r="D143" s="76"/>
      <c r="E143" s="1710"/>
      <c r="F143" s="292"/>
      <c r="G143" s="66" t="s">
        <v>185</v>
      </c>
      <c r="I143" s="588">
        <v>0</v>
      </c>
      <c r="J143" s="620">
        <v>0</v>
      </c>
      <c r="K143" s="620">
        <v>0</v>
      </c>
      <c r="L143" s="587"/>
    </row>
    <row r="144" spans="1:12" s="63" customFormat="1" ht="12" customHeight="1">
      <c r="A144" s="66"/>
      <c r="B144" s="66"/>
      <c r="C144" s="76"/>
      <c r="D144" s="76"/>
      <c r="E144" s="1709">
        <v>1624</v>
      </c>
      <c r="F144" s="337" t="s">
        <v>56</v>
      </c>
      <c r="G144" s="592"/>
      <c r="H144" s="591"/>
      <c r="I144" s="136">
        <f>I145+I147</f>
        <v>17</v>
      </c>
      <c r="J144" s="137">
        <f>J145+J147</f>
        <v>21</v>
      </c>
      <c r="K144" s="137">
        <f>K145+K147</f>
        <v>38</v>
      </c>
      <c r="L144" s="622"/>
    </row>
    <row r="145" spans="1:12" s="63" customFormat="1" ht="10.5" customHeight="1">
      <c r="A145" s="66"/>
      <c r="B145" s="66"/>
      <c r="C145" s="76"/>
      <c r="D145" s="76"/>
      <c r="E145" s="1710"/>
      <c r="F145" s="540" t="s">
        <v>41</v>
      </c>
      <c r="G145" s="66"/>
      <c r="I145" s="589">
        <f>I146</f>
        <v>17</v>
      </c>
      <c r="J145" s="621">
        <f>J146</f>
        <v>21</v>
      </c>
      <c r="K145" s="621">
        <f>K146</f>
        <v>38</v>
      </c>
      <c r="L145" s="587"/>
    </row>
    <row r="146" spans="1:12" s="63" customFormat="1" ht="10.5" customHeight="1">
      <c r="A146" s="66"/>
      <c r="B146" s="66"/>
      <c r="C146" s="76"/>
      <c r="D146" s="76"/>
      <c r="E146" s="1710"/>
      <c r="F146" s="292"/>
      <c r="G146" s="66" t="s">
        <v>184</v>
      </c>
      <c r="I146" s="588">
        <v>17</v>
      </c>
      <c r="J146" s="620">
        <v>21</v>
      </c>
      <c r="K146" s="620">
        <v>38</v>
      </c>
      <c r="L146" s="587"/>
    </row>
    <row r="147" spans="1:12" s="63" customFormat="1" ht="10.5" customHeight="1">
      <c r="A147" s="66"/>
      <c r="B147" s="66"/>
      <c r="C147" s="76"/>
      <c r="D147" s="76"/>
      <c r="E147" s="1710"/>
      <c r="F147" s="540" t="s">
        <v>62</v>
      </c>
      <c r="G147" s="66"/>
      <c r="I147" s="589">
        <f>I148</f>
        <v>0</v>
      </c>
      <c r="J147" s="589">
        <f>J148</f>
        <v>0</v>
      </c>
      <c r="K147" s="589">
        <f>K148</f>
        <v>0</v>
      </c>
      <c r="L147" s="587"/>
    </row>
    <row r="148" spans="1:12" s="63" customFormat="1" ht="10.5" customHeight="1">
      <c r="A148" s="66"/>
      <c r="B148" s="66"/>
      <c r="C148" s="76"/>
      <c r="D148" s="76"/>
      <c r="E148" s="1711"/>
      <c r="F148" s="292"/>
      <c r="G148" s="66" t="s">
        <v>183</v>
      </c>
      <c r="I148" s="588">
        <v>0</v>
      </c>
      <c r="J148" s="620">
        <v>0</v>
      </c>
      <c r="K148" s="620">
        <v>0</v>
      </c>
      <c r="L148" s="587"/>
    </row>
    <row r="149" spans="1:12" s="63" customFormat="1" ht="12" customHeight="1">
      <c r="E149" s="586"/>
      <c r="F149" s="1833" t="s">
        <v>6</v>
      </c>
      <c r="G149" s="1834"/>
      <c r="H149" s="1834"/>
      <c r="I149" s="136">
        <f>I8+I31+I64+I77+I84+I112+I124+I133+I144</f>
        <v>9993</v>
      </c>
      <c r="J149" s="136">
        <f>J8+J31+J64+J77+J84+J112+J124+J133+J144</f>
        <v>8633</v>
      </c>
      <c r="K149" s="136">
        <f>K8+K31+K64+K77+K84+K112+K124+K133+K144</f>
        <v>18626</v>
      </c>
      <c r="L149" s="585"/>
    </row>
    <row r="150" spans="1:12" ht="10.5" customHeight="1">
      <c r="A150" s="62"/>
      <c r="B150" s="62"/>
      <c r="C150" s="62"/>
      <c r="D150" s="62"/>
      <c r="F150" s="582" t="s">
        <v>338</v>
      </c>
      <c r="G150" s="584"/>
      <c r="H150" s="582"/>
      <c r="I150" s="551"/>
      <c r="J150" s="582"/>
      <c r="K150" s="582"/>
    </row>
    <row r="151" spans="1:12" ht="10.5" customHeight="1">
      <c r="A151" s="62"/>
      <c r="B151" s="62"/>
      <c r="C151" s="62"/>
      <c r="D151" s="62"/>
      <c r="F151" s="582" t="s">
        <v>181</v>
      </c>
      <c r="G151" s="584"/>
      <c r="H151" s="582"/>
      <c r="I151" s="551"/>
      <c r="J151" s="582"/>
      <c r="K151" s="582"/>
    </row>
    <row r="152" spans="1:12" ht="9" customHeight="1">
      <c r="A152" s="62"/>
      <c r="B152" s="62"/>
      <c r="C152" s="62"/>
      <c r="D152" s="62"/>
      <c r="F152" s="582"/>
      <c r="G152" s="583"/>
      <c r="H152" s="582"/>
      <c r="I152" s="551"/>
      <c r="J152" s="582"/>
      <c r="K152" s="582"/>
    </row>
    <row r="153" spans="1:12" ht="9" customHeight="1">
      <c r="A153" s="62"/>
      <c r="B153" s="62"/>
      <c r="C153" s="62"/>
      <c r="D153" s="62"/>
    </row>
    <row r="154" spans="1:12" ht="9" customHeight="1">
      <c r="A154" s="62"/>
      <c r="B154" s="62"/>
      <c r="C154" s="62"/>
      <c r="D154" s="62"/>
    </row>
    <row r="155" spans="1:12" ht="9" customHeight="1">
      <c r="A155" s="62"/>
      <c r="B155" s="62"/>
      <c r="C155" s="62"/>
      <c r="D155" s="62"/>
      <c r="E155" s="63"/>
    </row>
    <row r="156" spans="1:12" ht="9" customHeight="1">
      <c r="A156" s="62"/>
      <c r="B156" s="62"/>
      <c r="C156" s="62"/>
      <c r="D156" s="62"/>
    </row>
    <row r="157" spans="1:12" ht="9" customHeight="1">
      <c r="A157" s="62"/>
      <c r="B157" s="62"/>
      <c r="C157" s="62"/>
      <c r="D157" s="62"/>
    </row>
    <row r="158" spans="1:12" ht="9" customHeight="1">
      <c r="A158" s="62"/>
      <c r="B158" s="62"/>
      <c r="C158" s="62"/>
      <c r="D158" s="62"/>
      <c r="G158" s="619"/>
    </row>
    <row r="159" spans="1:12" ht="9" customHeight="1">
      <c r="A159" s="62"/>
      <c r="B159" s="62"/>
      <c r="C159" s="62"/>
      <c r="D159" s="62"/>
    </row>
    <row r="160" spans="1:12" ht="9" customHeight="1">
      <c r="A160" s="62"/>
      <c r="B160" s="62"/>
      <c r="C160" s="62"/>
      <c r="D160" s="62"/>
    </row>
    <row r="161" spans="1:4" ht="9" customHeight="1">
      <c r="A161" s="62"/>
      <c r="B161" s="62"/>
      <c r="C161" s="62"/>
      <c r="D161" s="62"/>
    </row>
    <row r="162" spans="1:4" ht="9" customHeight="1">
      <c r="A162" s="62"/>
      <c r="B162" s="62"/>
      <c r="C162" s="62"/>
      <c r="D162" s="62"/>
    </row>
    <row r="163" spans="1:4" ht="9" customHeight="1">
      <c r="A163" s="62"/>
      <c r="B163" s="62"/>
      <c r="C163" s="62"/>
      <c r="D163" s="62"/>
    </row>
    <row r="164" spans="1:4" ht="9" customHeight="1">
      <c r="A164" s="62"/>
      <c r="B164" s="62"/>
      <c r="C164" s="62"/>
      <c r="D164" s="62"/>
    </row>
    <row r="165" spans="1:4" ht="9" customHeight="1">
      <c r="A165" s="62"/>
      <c r="B165" s="62"/>
      <c r="C165" s="62"/>
      <c r="D165" s="62"/>
    </row>
    <row r="166" spans="1:4" ht="9" customHeight="1">
      <c r="A166" s="62"/>
      <c r="B166" s="62"/>
      <c r="C166" s="62"/>
      <c r="D166" s="62"/>
    </row>
    <row r="167" spans="1:4" ht="9" customHeight="1">
      <c r="A167" s="62"/>
      <c r="B167" s="62"/>
      <c r="C167" s="62"/>
      <c r="D167" s="62"/>
    </row>
    <row r="168" spans="1:4" ht="9" customHeight="1">
      <c r="A168" s="62"/>
      <c r="B168" s="62"/>
      <c r="C168" s="62"/>
      <c r="D168" s="62"/>
    </row>
    <row r="169" spans="1:4" ht="9" customHeight="1">
      <c r="A169" s="62"/>
      <c r="B169" s="62"/>
      <c r="C169" s="62"/>
      <c r="D169" s="62"/>
    </row>
    <row r="170" spans="1:4" ht="9" customHeight="1">
      <c r="A170" s="62"/>
      <c r="B170" s="62"/>
      <c r="C170" s="62"/>
      <c r="D170" s="62"/>
    </row>
    <row r="171" spans="1:4" ht="9" customHeight="1">
      <c r="A171" s="62"/>
      <c r="B171" s="62"/>
      <c r="C171" s="62"/>
      <c r="D171" s="62"/>
    </row>
    <row r="172" spans="1:4" ht="9" customHeight="1">
      <c r="A172" s="62"/>
      <c r="B172" s="62"/>
      <c r="C172" s="62"/>
      <c r="D172" s="62"/>
    </row>
    <row r="173" spans="1:4" ht="9" customHeight="1">
      <c r="A173" s="62"/>
      <c r="B173" s="62"/>
      <c r="C173" s="62"/>
      <c r="D173" s="62"/>
    </row>
    <row r="174" spans="1:4" ht="9" customHeight="1">
      <c r="A174" s="62"/>
      <c r="B174" s="62"/>
      <c r="C174" s="62"/>
      <c r="D174" s="62"/>
    </row>
    <row r="175" spans="1:4" ht="9" customHeight="1">
      <c r="A175" s="62"/>
      <c r="B175" s="62"/>
      <c r="C175" s="62"/>
      <c r="D175" s="62"/>
    </row>
    <row r="176" spans="1:4" ht="9" customHeight="1">
      <c r="A176" s="62"/>
      <c r="B176" s="62"/>
      <c r="C176" s="62"/>
      <c r="D176" s="62"/>
    </row>
    <row r="177" spans="1:4" ht="9" customHeight="1">
      <c r="A177" s="62"/>
      <c r="B177" s="62"/>
      <c r="C177" s="62"/>
      <c r="D177" s="62"/>
    </row>
    <row r="178" spans="1:4" ht="9" customHeight="1">
      <c r="A178" s="62"/>
      <c r="B178" s="62"/>
      <c r="C178" s="62"/>
      <c r="D178" s="62"/>
    </row>
    <row r="179" spans="1:4" ht="9" customHeight="1">
      <c r="A179" s="62"/>
      <c r="B179" s="62"/>
      <c r="C179" s="62"/>
      <c r="D179" s="62"/>
    </row>
    <row r="180" spans="1:4" ht="9" customHeight="1">
      <c r="A180" s="62"/>
      <c r="B180" s="62"/>
      <c r="C180" s="62"/>
      <c r="D180" s="62"/>
    </row>
    <row r="181" spans="1:4" ht="9" customHeight="1">
      <c r="A181" s="62"/>
      <c r="B181" s="62"/>
      <c r="C181" s="62"/>
      <c r="D181" s="62"/>
    </row>
    <row r="182" spans="1:4" ht="9" customHeight="1">
      <c r="A182" s="62"/>
      <c r="B182" s="62"/>
      <c r="C182" s="62"/>
      <c r="D182" s="62"/>
    </row>
    <row r="183" spans="1:4" ht="9" customHeight="1">
      <c r="A183" s="62"/>
      <c r="B183" s="62"/>
      <c r="C183" s="62"/>
      <c r="D183" s="62"/>
    </row>
    <row r="184" spans="1:4" ht="9" customHeight="1">
      <c r="A184" s="62"/>
      <c r="B184" s="62"/>
      <c r="C184" s="62"/>
      <c r="D184" s="62"/>
    </row>
    <row r="185" spans="1:4" ht="9" customHeight="1">
      <c r="A185" s="62"/>
      <c r="B185" s="62"/>
      <c r="C185" s="62"/>
      <c r="D185" s="62"/>
    </row>
    <row r="186" spans="1:4" ht="9" customHeight="1">
      <c r="A186" s="62"/>
      <c r="B186" s="62"/>
      <c r="C186" s="62"/>
      <c r="D186" s="62"/>
    </row>
    <row r="187" spans="1:4" ht="9" customHeight="1">
      <c r="A187" s="62"/>
      <c r="B187" s="62"/>
      <c r="C187" s="62"/>
      <c r="D187" s="62"/>
    </row>
    <row r="188" spans="1:4" ht="9" customHeight="1">
      <c r="A188" s="62"/>
      <c r="B188" s="62"/>
      <c r="C188" s="62"/>
      <c r="D188" s="62"/>
    </row>
    <row r="189" spans="1:4" ht="9" customHeight="1">
      <c r="A189" s="62"/>
      <c r="B189" s="62"/>
      <c r="C189" s="62"/>
      <c r="D189" s="62"/>
    </row>
    <row r="190" spans="1:4" ht="9" customHeight="1">
      <c r="A190" s="62"/>
      <c r="B190" s="62"/>
      <c r="C190" s="62"/>
      <c r="D190" s="62"/>
    </row>
    <row r="191" spans="1:4" ht="9" customHeight="1">
      <c r="A191" s="62"/>
      <c r="B191" s="62"/>
      <c r="C191" s="62"/>
      <c r="D191" s="62"/>
    </row>
    <row r="192" spans="1:4" ht="9" customHeight="1">
      <c r="A192" s="62"/>
      <c r="B192" s="62"/>
      <c r="C192" s="62"/>
      <c r="D192" s="62"/>
    </row>
    <row r="193" spans="1:4" ht="9" customHeight="1">
      <c r="A193" s="62"/>
      <c r="B193" s="62"/>
      <c r="C193" s="62"/>
      <c r="D193" s="62"/>
    </row>
    <row r="194" spans="1:4" ht="9" customHeight="1">
      <c r="A194" s="62"/>
      <c r="B194" s="62"/>
      <c r="C194" s="62"/>
      <c r="D194" s="62"/>
    </row>
    <row r="195" spans="1:4" ht="9" customHeight="1">
      <c r="A195" s="62"/>
      <c r="B195" s="62"/>
      <c r="C195" s="62"/>
      <c r="D195" s="62"/>
    </row>
    <row r="196" spans="1:4" ht="9" customHeight="1">
      <c r="A196" s="62"/>
      <c r="B196" s="62"/>
      <c r="C196" s="62"/>
      <c r="D196" s="62"/>
    </row>
    <row r="197" spans="1:4" ht="9" customHeight="1">
      <c r="A197" s="62"/>
      <c r="B197" s="62"/>
      <c r="C197" s="62"/>
      <c r="D197" s="62"/>
    </row>
    <row r="198" spans="1:4" ht="9" customHeight="1">
      <c r="A198" s="62"/>
      <c r="B198" s="62"/>
      <c r="C198" s="62"/>
      <c r="D198" s="62"/>
    </row>
    <row r="199" spans="1:4" ht="9" customHeight="1">
      <c r="A199" s="62"/>
      <c r="B199" s="62"/>
      <c r="C199" s="62"/>
      <c r="D199" s="62"/>
    </row>
    <row r="200" spans="1:4" ht="9" customHeight="1">
      <c r="A200" s="62"/>
      <c r="B200" s="62"/>
      <c r="C200" s="62"/>
      <c r="D200" s="62"/>
    </row>
    <row r="201" spans="1:4" ht="9" customHeight="1">
      <c r="A201" s="62"/>
      <c r="B201" s="62"/>
      <c r="C201" s="62"/>
      <c r="D201" s="62"/>
    </row>
    <row r="202" spans="1:4" ht="9" customHeight="1">
      <c r="A202" s="62"/>
      <c r="B202" s="62"/>
      <c r="C202" s="62"/>
      <c r="D202" s="62"/>
    </row>
    <row r="203" spans="1:4" ht="9" customHeight="1">
      <c r="A203" s="62"/>
      <c r="B203" s="62"/>
      <c r="C203" s="62"/>
      <c r="D203" s="62"/>
    </row>
    <row r="204" spans="1:4" ht="9" customHeight="1">
      <c r="A204" s="62"/>
      <c r="B204" s="62"/>
      <c r="C204" s="62"/>
      <c r="D204" s="62"/>
    </row>
    <row r="205" spans="1:4" ht="9" customHeight="1">
      <c r="A205" s="62"/>
      <c r="B205" s="62"/>
      <c r="C205" s="62"/>
      <c r="D205" s="62"/>
    </row>
    <row r="206" spans="1:4" ht="9" customHeight="1">
      <c r="A206" s="62"/>
      <c r="B206" s="62"/>
      <c r="C206" s="62"/>
      <c r="D206" s="62"/>
    </row>
    <row r="207" spans="1:4" ht="9" customHeight="1">
      <c r="A207" s="62"/>
      <c r="B207" s="62"/>
      <c r="C207" s="62"/>
      <c r="D207" s="62"/>
    </row>
    <row r="208" spans="1:4" ht="9" customHeight="1">
      <c r="A208" s="62"/>
      <c r="B208" s="62"/>
      <c r="C208" s="62"/>
      <c r="D208" s="62"/>
    </row>
    <row r="209" spans="1:4" ht="9" customHeight="1">
      <c r="A209" s="62"/>
      <c r="B209" s="62"/>
      <c r="C209" s="62"/>
      <c r="D209" s="62"/>
    </row>
    <row r="210" spans="1:4" ht="9" customHeight="1">
      <c r="A210" s="62"/>
      <c r="B210" s="62"/>
      <c r="C210" s="62"/>
      <c r="D210" s="62"/>
    </row>
    <row r="211" spans="1:4" ht="9" customHeight="1">
      <c r="A211" s="62"/>
      <c r="B211" s="62"/>
      <c r="C211" s="62"/>
      <c r="D211" s="62"/>
    </row>
    <row r="212" spans="1:4" ht="9" customHeight="1">
      <c r="A212" s="62"/>
      <c r="B212" s="62"/>
      <c r="C212" s="62"/>
      <c r="D212" s="62"/>
    </row>
    <row r="213" spans="1:4" ht="9" customHeight="1">
      <c r="A213" s="62"/>
      <c r="B213" s="62"/>
      <c r="C213" s="62"/>
      <c r="D213" s="62"/>
    </row>
    <row r="214" spans="1:4" ht="9" customHeight="1">
      <c r="A214" s="62"/>
      <c r="B214" s="62"/>
      <c r="C214" s="62"/>
      <c r="D214" s="62"/>
    </row>
    <row r="215" spans="1:4" ht="9" customHeight="1">
      <c r="A215" s="62"/>
      <c r="B215" s="62"/>
      <c r="C215" s="62"/>
      <c r="D215" s="62"/>
    </row>
    <row r="216" spans="1:4" ht="9" customHeight="1">
      <c r="A216" s="62"/>
      <c r="B216" s="62"/>
      <c r="C216" s="62"/>
      <c r="D216" s="62"/>
    </row>
    <row r="217" spans="1:4" ht="9" customHeight="1">
      <c r="A217" s="62"/>
      <c r="B217" s="62"/>
      <c r="C217" s="62"/>
      <c r="D217" s="62"/>
    </row>
    <row r="218" spans="1:4" ht="9" customHeight="1">
      <c r="A218" s="62"/>
      <c r="B218" s="62"/>
      <c r="C218" s="62"/>
      <c r="D218" s="62"/>
    </row>
    <row r="219" spans="1:4" ht="9" customHeight="1">
      <c r="A219" s="62"/>
      <c r="B219" s="62"/>
      <c r="C219" s="62"/>
      <c r="D219" s="62"/>
    </row>
    <row r="220" spans="1:4" ht="9" customHeight="1">
      <c r="A220" s="62"/>
      <c r="B220" s="62"/>
      <c r="C220" s="62"/>
      <c r="D220" s="62"/>
    </row>
    <row r="221" spans="1:4" ht="9" customHeight="1">
      <c r="A221" s="62"/>
      <c r="B221" s="62"/>
      <c r="C221" s="62"/>
      <c r="D221" s="62"/>
    </row>
    <row r="222" spans="1:4" ht="9" customHeight="1">
      <c r="A222" s="62"/>
      <c r="B222" s="62"/>
      <c r="C222" s="62"/>
      <c r="D222" s="62"/>
    </row>
    <row r="223" spans="1:4" ht="9" customHeight="1">
      <c r="A223" s="62"/>
      <c r="B223" s="62"/>
      <c r="C223" s="62"/>
      <c r="D223" s="62"/>
    </row>
    <row r="224" spans="1:4" ht="9" customHeight="1">
      <c r="A224" s="62"/>
      <c r="B224" s="62"/>
      <c r="C224" s="62"/>
      <c r="D224" s="62"/>
    </row>
    <row r="225" spans="1:7" ht="9" customHeight="1">
      <c r="A225" s="62"/>
      <c r="B225" s="62"/>
      <c r="C225" s="62"/>
      <c r="D225" s="62"/>
    </row>
    <row r="226" spans="1:7" ht="9" customHeight="1">
      <c r="A226" s="62"/>
      <c r="B226" s="62"/>
      <c r="C226" s="62"/>
      <c r="D226" s="62"/>
    </row>
    <row r="227" spans="1:7" ht="9" customHeight="1">
      <c r="A227" s="62"/>
      <c r="B227" s="62"/>
      <c r="C227" s="62"/>
      <c r="D227" s="62"/>
    </row>
    <row r="228" spans="1:7" ht="9" customHeight="1">
      <c r="A228" s="62"/>
      <c r="B228" s="62"/>
      <c r="C228" s="62"/>
      <c r="D228" s="62"/>
    </row>
    <row r="229" spans="1:7" ht="9" customHeight="1">
      <c r="A229" s="62"/>
      <c r="B229" s="62"/>
      <c r="C229" s="62"/>
      <c r="D229" s="62"/>
      <c r="F229" s="98"/>
    </row>
    <row r="230" spans="1:7" ht="9" customHeight="1">
      <c r="A230" s="62"/>
      <c r="B230" s="62"/>
      <c r="C230" s="62"/>
      <c r="D230" s="62"/>
      <c r="G230" s="13"/>
    </row>
    <row r="231" spans="1:7" ht="9" customHeight="1">
      <c r="A231" s="62"/>
      <c r="B231" s="62"/>
      <c r="C231" s="62"/>
      <c r="D231" s="62"/>
    </row>
    <row r="232" spans="1:7" ht="9" customHeight="1">
      <c r="A232" s="62"/>
      <c r="B232" s="62"/>
      <c r="C232" s="62"/>
      <c r="D232" s="62"/>
    </row>
    <row r="233" spans="1:7" ht="9" customHeight="1">
      <c r="A233" s="62"/>
      <c r="B233" s="62"/>
      <c r="C233" s="62"/>
      <c r="D233" s="62"/>
    </row>
    <row r="234" spans="1:7" ht="9" customHeight="1">
      <c r="A234" s="62"/>
      <c r="B234" s="62"/>
      <c r="C234" s="62"/>
      <c r="D234" s="62"/>
    </row>
    <row r="235" spans="1:7" ht="9" customHeight="1">
      <c r="A235" s="62"/>
      <c r="B235" s="62"/>
      <c r="C235" s="62"/>
      <c r="D235" s="62"/>
    </row>
    <row r="236" spans="1:7" ht="9" customHeight="1">
      <c r="A236" s="62"/>
      <c r="B236" s="62"/>
      <c r="C236" s="62"/>
      <c r="D236" s="62"/>
    </row>
    <row r="237" spans="1:7" ht="9" customHeight="1">
      <c r="A237" s="62"/>
      <c r="B237" s="62"/>
      <c r="C237" s="62"/>
      <c r="D237" s="62"/>
    </row>
    <row r="238" spans="1:7" ht="9" customHeight="1">
      <c r="A238" s="62"/>
      <c r="B238" s="62"/>
      <c r="C238" s="62"/>
      <c r="D238" s="62"/>
    </row>
    <row r="239" spans="1:7" ht="9" customHeight="1">
      <c r="A239" s="62"/>
      <c r="B239" s="62"/>
      <c r="C239" s="62"/>
      <c r="D239" s="62"/>
    </row>
    <row r="240" spans="1:7" ht="9" customHeight="1">
      <c r="A240" s="62"/>
      <c r="B240" s="62"/>
      <c r="C240" s="62"/>
      <c r="D240" s="62"/>
    </row>
    <row r="241" spans="1:4" ht="9" customHeight="1">
      <c r="A241" s="62"/>
      <c r="B241" s="62"/>
      <c r="C241" s="62"/>
      <c r="D241" s="62"/>
    </row>
    <row r="242" spans="1:4" ht="9" customHeight="1">
      <c r="A242" s="62"/>
      <c r="B242" s="62"/>
      <c r="C242" s="62"/>
      <c r="D242" s="62"/>
    </row>
    <row r="243" spans="1:4" ht="9" customHeight="1">
      <c r="A243" s="62"/>
      <c r="B243" s="62"/>
      <c r="C243" s="62"/>
      <c r="D243" s="62"/>
    </row>
    <row r="244" spans="1:4" ht="9" customHeight="1">
      <c r="A244" s="62"/>
      <c r="B244" s="62"/>
      <c r="C244" s="62"/>
      <c r="D244" s="62"/>
    </row>
    <row r="245" spans="1:4" ht="9" customHeight="1">
      <c r="A245" s="62"/>
      <c r="B245" s="62"/>
      <c r="C245" s="62"/>
      <c r="D245" s="62"/>
    </row>
    <row r="246" spans="1:4" ht="9" customHeight="1">
      <c r="A246" s="62"/>
      <c r="B246" s="62"/>
      <c r="C246" s="62"/>
      <c r="D246" s="62"/>
    </row>
    <row r="247" spans="1:4" ht="9" customHeight="1">
      <c r="A247" s="62"/>
      <c r="B247" s="62"/>
      <c r="C247" s="62"/>
      <c r="D247" s="62"/>
    </row>
    <row r="248" spans="1:4" ht="9" customHeight="1">
      <c r="A248" s="62"/>
      <c r="B248" s="62"/>
      <c r="C248" s="62"/>
      <c r="D248" s="62"/>
    </row>
    <row r="249" spans="1:4" ht="9" customHeight="1">
      <c r="A249" s="62"/>
      <c r="B249" s="62"/>
      <c r="C249" s="62"/>
      <c r="D249" s="62"/>
    </row>
    <row r="250" spans="1:4" ht="9" customHeight="1">
      <c r="A250" s="62"/>
      <c r="B250" s="62"/>
      <c r="C250" s="62"/>
      <c r="D250" s="62"/>
    </row>
    <row r="251" spans="1:4" ht="9" customHeight="1">
      <c r="A251" s="62"/>
      <c r="B251" s="62"/>
      <c r="C251" s="62"/>
      <c r="D251" s="62"/>
    </row>
    <row r="252" spans="1:4" ht="9" customHeight="1">
      <c r="A252" s="62"/>
      <c r="B252" s="62"/>
      <c r="C252" s="62"/>
      <c r="D252" s="62"/>
    </row>
    <row r="253" spans="1:4" ht="9" customHeight="1">
      <c r="A253" s="62"/>
      <c r="B253" s="62"/>
      <c r="C253" s="62"/>
      <c r="D253" s="62"/>
    </row>
    <row r="254" spans="1:4" ht="9" customHeight="1">
      <c r="A254" s="62"/>
      <c r="B254" s="62"/>
      <c r="C254" s="62"/>
      <c r="D254" s="62"/>
    </row>
    <row r="255" spans="1:4" ht="9" customHeight="1">
      <c r="A255" s="62"/>
      <c r="B255" s="62"/>
      <c r="C255" s="62"/>
      <c r="D255" s="62"/>
    </row>
    <row r="256" spans="1:4" ht="9" customHeight="1">
      <c r="A256" s="62"/>
      <c r="B256" s="62"/>
      <c r="C256" s="62"/>
      <c r="D256" s="62"/>
    </row>
    <row r="257" spans="1:4" ht="9" customHeight="1">
      <c r="A257" s="62"/>
      <c r="B257" s="62"/>
      <c r="C257" s="62"/>
      <c r="D257" s="62"/>
    </row>
    <row r="258" spans="1:4" ht="9" customHeight="1">
      <c r="A258" s="62"/>
      <c r="B258" s="62"/>
      <c r="C258" s="62"/>
      <c r="D258" s="62"/>
    </row>
    <row r="259" spans="1:4" ht="9" customHeight="1">
      <c r="A259" s="62"/>
      <c r="B259" s="62"/>
      <c r="C259" s="62"/>
      <c r="D259" s="62"/>
    </row>
    <row r="260" spans="1:4" ht="9" customHeight="1">
      <c r="A260" s="62"/>
      <c r="B260" s="62"/>
      <c r="C260" s="62"/>
      <c r="D260" s="62"/>
    </row>
    <row r="261" spans="1:4" ht="9" customHeight="1">
      <c r="A261" s="62"/>
      <c r="B261" s="62"/>
      <c r="C261" s="62"/>
      <c r="D261" s="62"/>
    </row>
    <row r="262" spans="1:4" ht="9" customHeight="1">
      <c r="A262" s="62"/>
      <c r="B262" s="62"/>
      <c r="C262" s="62"/>
      <c r="D262" s="62"/>
    </row>
    <row r="263" spans="1:4" ht="9" customHeight="1">
      <c r="A263" s="62"/>
      <c r="B263" s="62"/>
      <c r="C263" s="62"/>
      <c r="D263" s="62"/>
    </row>
    <row r="264" spans="1:4" ht="9" customHeight="1">
      <c r="A264" s="62"/>
      <c r="B264" s="62"/>
      <c r="C264" s="62"/>
      <c r="D264" s="62"/>
    </row>
    <row r="265" spans="1:4" ht="9" customHeight="1">
      <c r="A265" s="62"/>
      <c r="B265" s="62"/>
      <c r="C265" s="62"/>
      <c r="D265" s="62"/>
    </row>
    <row r="266" spans="1:4" ht="9" customHeight="1">
      <c r="A266" s="62"/>
      <c r="B266" s="62"/>
      <c r="C266" s="62"/>
      <c r="D266" s="62"/>
    </row>
    <row r="267" spans="1:4" ht="9" customHeight="1">
      <c r="A267" s="62"/>
      <c r="B267" s="62"/>
      <c r="C267" s="62"/>
      <c r="D267" s="62"/>
    </row>
    <row r="268" spans="1:4" ht="9" customHeight="1">
      <c r="A268" s="62"/>
      <c r="B268" s="62"/>
      <c r="C268" s="62"/>
      <c r="D268" s="62"/>
    </row>
    <row r="269" spans="1:4" ht="9" customHeight="1">
      <c r="A269" s="62"/>
      <c r="B269" s="62"/>
      <c r="C269" s="62"/>
      <c r="D269" s="62"/>
    </row>
    <row r="270" spans="1:4" ht="9" customHeight="1">
      <c r="A270" s="62"/>
      <c r="B270" s="62"/>
      <c r="C270" s="62"/>
      <c r="D270" s="62"/>
    </row>
    <row r="271" spans="1:4" ht="9" customHeight="1">
      <c r="A271" s="62"/>
      <c r="B271" s="62"/>
      <c r="C271" s="62"/>
      <c r="D271" s="62"/>
    </row>
    <row r="272" spans="1:4" ht="9" customHeight="1">
      <c r="A272" s="62"/>
      <c r="B272" s="62"/>
      <c r="C272" s="62"/>
      <c r="D272" s="62"/>
    </row>
    <row r="273" spans="1:4" ht="9" customHeight="1">
      <c r="A273" s="62"/>
      <c r="B273" s="62"/>
      <c r="C273" s="62"/>
      <c r="D273" s="62"/>
    </row>
    <row r="274" spans="1:4" ht="9" customHeight="1">
      <c r="A274" s="62"/>
      <c r="B274" s="62"/>
      <c r="C274" s="62"/>
      <c r="D274" s="62"/>
    </row>
    <row r="275" spans="1:4" ht="9" customHeight="1">
      <c r="A275" s="62"/>
      <c r="B275" s="62"/>
      <c r="C275" s="62"/>
      <c r="D275" s="62"/>
    </row>
    <row r="276" spans="1:4" ht="9" customHeight="1">
      <c r="A276" s="62"/>
      <c r="B276" s="62"/>
      <c r="C276" s="62"/>
      <c r="D276" s="62"/>
    </row>
    <row r="277" spans="1:4" ht="9" customHeight="1">
      <c r="A277" s="62"/>
      <c r="B277" s="62"/>
      <c r="C277" s="62"/>
      <c r="D277" s="62"/>
    </row>
    <row r="278" spans="1:4" ht="9" customHeight="1">
      <c r="A278" s="62"/>
      <c r="B278" s="62"/>
      <c r="C278" s="62"/>
      <c r="D278" s="62"/>
    </row>
    <row r="279" spans="1:4" ht="9" customHeight="1">
      <c r="A279" s="62"/>
      <c r="B279" s="62"/>
      <c r="C279" s="62"/>
      <c r="D279" s="62"/>
    </row>
    <row r="280" spans="1:4" ht="9" customHeight="1">
      <c r="A280" s="62"/>
      <c r="B280" s="62"/>
      <c r="C280" s="62"/>
      <c r="D280" s="62"/>
    </row>
    <row r="281" spans="1:4" ht="9" customHeight="1">
      <c r="A281" s="62"/>
      <c r="B281" s="62"/>
      <c r="C281" s="62"/>
      <c r="D281" s="62"/>
    </row>
    <row r="282" spans="1:4" ht="9" customHeight="1">
      <c r="A282" s="62"/>
      <c r="B282" s="62"/>
      <c r="C282" s="62"/>
      <c r="D282" s="62"/>
    </row>
    <row r="283" spans="1:4" ht="9" customHeight="1">
      <c r="A283" s="62"/>
      <c r="B283" s="62"/>
      <c r="C283" s="62"/>
      <c r="D283" s="62"/>
    </row>
    <row r="284" spans="1:4" ht="9" customHeight="1">
      <c r="A284" s="62"/>
      <c r="B284" s="62"/>
      <c r="C284" s="62"/>
      <c r="D284" s="62"/>
    </row>
    <row r="285" spans="1:4" ht="9" customHeight="1">
      <c r="A285" s="62"/>
      <c r="B285" s="62"/>
      <c r="C285" s="62"/>
      <c r="D285" s="62"/>
    </row>
    <row r="286" spans="1:4" ht="9" customHeight="1">
      <c r="A286" s="62"/>
      <c r="B286" s="62"/>
      <c r="C286" s="62"/>
      <c r="D286" s="62"/>
    </row>
    <row r="287" spans="1:4" ht="9" customHeight="1">
      <c r="A287" s="62"/>
      <c r="B287" s="62"/>
      <c r="C287" s="62"/>
      <c r="D287" s="62"/>
    </row>
    <row r="288" spans="1:4" ht="9" customHeight="1">
      <c r="A288" s="62"/>
      <c r="B288" s="62"/>
      <c r="C288" s="62"/>
      <c r="D288" s="62"/>
    </row>
    <row r="289" spans="1:4" ht="9" customHeight="1">
      <c r="A289" s="62"/>
      <c r="B289" s="62"/>
      <c r="C289" s="62"/>
      <c r="D289" s="62"/>
    </row>
    <row r="290" spans="1:4" ht="9" customHeight="1">
      <c r="A290" s="62"/>
      <c r="B290" s="62"/>
      <c r="C290" s="62"/>
      <c r="D290" s="62"/>
    </row>
    <row r="291" spans="1:4" ht="9" customHeight="1">
      <c r="A291" s="62"/>
      <c r="B291" s="62"/>
      <c r="C291" s="62"/>
      <c r="D291" s="62"/>
    </row>
    <row r="292" spans="1:4" ht="9" customHeight="1">
      <c r="A292" s="62"/>
      <c r="B292" s="62"/>
      <c r="C292" s="62"/>
      <c r="D292" s="62"/>
    </row>
    <row r="293" spans="1:4" ht="9" customHeight="1">
      <c r="A293" s="62"/>
      <c r="B293" s="62"/>
      <c r="C293" s="62"/>
      <c r="D293" s="62"/>
    </row>
    <row r="294" spans="1:4" ht="9" customHeight="1">
      <c r="A294" s="62"/>
      <c r="B294" s="62"/>
      <c r="C294" s="62"/>
      <c r="D294" s="62"/>
    </row>
    <row r="295" spans="1:4" ht="9" customHeight="1">
      <c r="A295" s="62"/>
      <c r="B295" s="62"/>
      <c r="C295" s="62"/>
      <c r="D295" s="62"/>
    </row>
    <row r="296" spans="1:4" ht="9" customHeight="1">
      <c r="A296" s="62"/>
      <c r="B296" s="62"/>
      <c r="C296" s="62"/>
      <c r="D296" s="62"/>
    </row>
    <row r="297" spans="1:4" ht="9" customHeight="1">
      <c r="A297" s="62"/>
      <c r="B297" s="62"/>
      <c r="C297" s="62"/>
      <c r="D297" s="62"/>
    </row>
    <row r="298" spans="1:4" ht="9" customHeight="1">
      <c r="A298" s="62"/>
      <c r="B298" s="62"/>
      <c r="C298" s="62"/>
      <c r="D298" s="62"/>
    </row>
    <row r="299" spans="1:4" ht="9" customHeight="1">
      <c r="A299" s="62"/>
      <c r="B299" s="62"/>
      <c r="C299" s="62"/>
      <c r="D299" s="62"/>
    </row>
    <row r="300" spans="1:4" ht="9" customHeight="1">
      <c r="A300" s="62"/>
      <c r="B300" s="62"/>
      <c r="C300" s="62"/>
      <c r="D300" s="62"/>
    </row>
    <row r="301" spans="1:4" ht="9" customHeight="1">
      <c r="A301" s="62"/>
      <c r="B301" s="62"/>
      <c r="C301" s="62"/>
      <c r="D301" s="62"/>
    </row>
    <row r="302" spans="1:4" ht="9" customHeight="1">
      <c r="A302" s="62"/>
      <c r="B302" s="62"/>
      <c r="C302" s="62"/>
      <c r="D302" s="62"/>
    </row>
    <row r="303" spans="1:4" ht="9" customHeight="1">
      <c r="A303" s="62"/>
      <c r="B303" s="62"/>
      <c r="C303" s="62"/>
      <c r="D303" s="62"/>
    </row>
    <row r="304" spans="1:4" ht="9" customHeight="1">
      <c r="A304" s="62"/>
      <c r="B304" s="62"/>
      <c r="C304" s="62"/>
      <c r="D304" s="62"/>
    </row>
    <row r="305" spans="1:4" ht="9" customHeight="1">
      <c r="A305" s="62"/>
      <c r="B305" s="62"/>
      <c r="C305" s="62"/>
      <c r="D305" s="62"/>
    </row>
    <row r="306" spans="1:4" ht="9" customHeight="1">
      <c r="A306" s="62"/>
      <c r="B306" s="62"/>
      <c r="C306" s="62"/>
      <c r="D306" s="62"/>
    </row>
    <row r="307" spans="1:4" ht="9" customHeight="1">
      <c r="A307" s="62"/>
      <c r="B307" s="62"/>
      <c r="C307" s="62"/>
      <c r="D307" s="62"/>
    </row>
    <row r="308" spans="1:4" ht="9" customHeight="1">
      <c r="A308" s="62"/>
      <c r="B308" s="62"/>
      <c r="C308" s="62"/>
      <c r="D308" s="62"/>
    </row>
    <row r="309" spans="1:4" ht="9" customHeight="1">
      <c r="A309" s="62"/>
      <c r="B309" s="62"/>
      <c r="C309" s="62"/>
      <c r="D309" s="62"/>
    </row>
    <row r="310" spans="1:4" ht="9" customHeight="1">
      <c r="A310" s="62"/>
      <c r="B310" s="62"/>
      <c r="C310" s="62"/>
      <c r="D310" s="62"/>
    </row>
    <row r="311" spans="1:4" ht="9" customHeight="1">
      <c r="A311" s="62"/>
      <c r="B311" s="62"/>
      <c r="C311" s="62"/>
      <c r="D311" s="62"/>
    </row>
    <row r="312" spans="1:4" ht="9" customHeight="1">
      <c r="A312" s="62"/>
      <c r="B312" s="62"/>
      <c r="C312" s="62"/>
      <c r="D312" s="62"/>
    </row>
    <row r="313" spans="1:4" ht="9" customHeight="1">
      <c r="A313" s="62"/>
      <c r="B313" s="62"/>
      <c r="C313" s="62"/>
      <c r="D313" s="62"/>
    </row>
    <row r="314" spans="1:4" ht="9" customHeight="1">
      <c r="A314" s="62"/>
      <c r="B314" s="62"/>
      <c r="C314" s="62"/>
      <c r="D314" s="62"/>
    </row>
    <row r="315" spans="1:4" ht="9" customHeight="1">
      <c r="A315" s="62"/>
      <c r="B315" s="62"/>
      <c r="C315" s="62"/>
      <c r="D315" s="62"/>
    </row>
    <row r="316" spans="1:4" ht="9" customHeight="1">
      <c r="A316" s="62"/>
      <c r="B316" s="62"/>
      <c r="C316" s="62"/>
      <c r="D316" s="62"/>
    </row>
    <row r="317" spans="1:4" ht="9" customHeight="1">
      <c r="A317" s="62"/>
      <c r="B317" s="62"/>
      <c r="C317" s="62"/>
      <c r="D317" s="62"/>
    </row>
    <row r="318" spans="1:4" ht="9" customHeight="1">
      <c r="A318" s="62"/>
      <c r="B318" s="62"/>
      <c r="C318" s="62"/>
      <c r="D318" s="62"/>
    </row>
    <row r="319" spans="1:4" ht="9" customHeight="1">
      <c r="A319" s="62"/>
      <c r="B319" s="62"/>
      <c r="C319" s="62"/>
      <c r="D319" s="62"/>
    </row>
    <row r="320" spans="1:4" ht="9" customHeight="1">
      <c r="A320" s="62"/>
      <c r="B320" s="62"/>
      <c r="C320" s="62"/>
      <c r="D320" s="62"/>
    </row>
    <row r="321" spans="1:4" ht="9" customHeight="1">
      <c r="A321" s="62"/>
      <c r="B321" s="62"/>
      <c r="C321" s="62"/>
      <c r="D321" s="62"/>
    </row>
    <row r="322" spans="1:4" ht="9" customHeight="1">
      <c r="A322" s="62"/>
      <c r="B322" s="62"/>
      <c r="C322" s="62"/>
      <c r="D322" s="62"/>
    </row>
    <row r="323" spans="1:4" ht="9" customHeight="1">
      <c r="A323" s="62"/>
      <c r="B323" s="62"/>
      <c r="C323" s="62"/>
      <c r="D323" s="62"/>
    </row>
    <row r="324" spans="1:4" ht="9" customHeight="1">
      <c r="A324" s="62"/>
      <c r="B324" s="62"/>
      <c r="C324" s="62"/>
      <c r="D324" s="62"/>
    </row>
    <row r="325" spans="1:4" ht="9" customHeight="1">
      <c r="A325" s="62"/>
      <c r="B325" s="62"/>
      <c r="C325" s="62"/>
      <c r="D325" s="62"/>
    </row>
    <row r="326" spans="1:4" ht="9" customHeight="1">
      <c r="A326" s="62"/>
      <c r="B326" s="62"/>
      <c r="C326" s="62"/>
      <c r="D326" s="62"/>
    </row>
    <row r="327" spans="1:4" ht="9" customHeight="1">
      <c r="A327" s="62"/>
      <c r="B327" s="62"/>
      <c r="C327" s="62"/>
      <c r="D327" s="62"/>
    </row>
    <row r="328" spans="1:4" ht="9" customHeight="1">
      <c r="A328" s="62"/>
      <c r="B328" s="62"/>
      <c r="C328" s="62"/>
      <c r="D328" s="62"/>
    </row>
    <row r="329" spans="1:4" ht="9" customHeight="1">
      <c r="A329" s="62"/>
      <c r="B329" s="62"/>
      <c r="C329" s="62"/>
      <c r="D329" s="62"/>
    </row>
    <row r="330" spans="1:4" ht="9" customHeight="1">
      <c r="A330" s="62"/>
      <c r="B330" s="62"/>
      <c r="C330" s="62"/>
      <c r="D330" s="62"/>
    </row>
    <row r="331" spans="1:4" ht="9" customHeight="1">
      <c r="A331" s="62"/>
      <c r="B331" s="62"/>
      <c r="C331" s="62"/>
      <c r="D331" s="62"/>
    </row>
    <row r="332" spans="1:4" ht="9" customHeight="1">
      <c r="A332" s="62"/>
      <c r="B332" s="62"/>
      <c r="C332" s="62"/>
      <c r="D332" s="62"/>
    </row>
    <row r="333" spans="1:4" ht="9" customHeight="1">
      <c r="A333" s="62"/>
      <c r="B333" s="62"/>
      <c r="C333" s="62"/>
      <c r="D333" s="62"/>
    </row>
    <row r="334" spans="1:4" ht="9" customHeight="1">
      <c r="A334" s="62"/>
      <c r="B334" s="62"/>
      <c r="C334" s="62"/>
      <c r="D334" s="62"/>
    </row>
    <row r="335" spans="1:4" ht="9" customHeight="1">
      <c r="A335" s="62"/>
      <c r="B335" s="62"/>
      <c r="C335" s="62"/>
      <c r="D335" s="62"/>
    </row>
    <row r="336" spans="1:4" ht="9" customHeight="1">
      <c r="A336" s="62"/>
      <c r="B336" s="62"/>
      <c r="C336" s="62"/>
      <c r="D336" s="62"/>
    </row>
    <row r="337" spans="1:4" ht="9" customHeight="1">
      <c r="A337" s="62"/>
      <c r="B337" s="62"/>
      <c r="C337" s="62"/>
      <c r="D337" s="62"/>
    </row>
    <row r="338" spans="1:4" ht="9" customHeight="1">
      <c r="A338" s="62"/>
      <c r="B338" s="62"/>
      <c r="C338" s="62"/>
      <c r="D338" s="62"/>
    </row>
    <row r="339" spans="1:4" ht="9" customHeight="1">
      <c r="A339" s="62"/>
      <c r="B339" s="62"/>
      <c r="C339" s="62"/>
      <c r="D339" s="62"/>
    </row>
    <row r="340" spans="1:4" ht="9" customHeight="1">
      <c r="A340" s="62"/>
      <c r="B340" s="62"/>
      <c r="C340" s="62"/>
      <c r="D340" s="62"/>
    </row>
    <row r="341" spans="1:4" ht="9" customHeight="1">
      <c r="A341" s="62"/>
      <c r="B341" s="62"/>
      <c r="C341" s="62"/>
      <c r="D341" s="62"/>
    </row>
    <row r="342" spans="1:4" ht="9" customHeight="1">
      <c r="A342" s="62"/>
      <c r="B342" s="62"/>
      <c r="C342" s="62"/>
      <c r="D342" s="62"/>
    </row>
    <row r="343" spans="1:4" ht="9" customHeight="1">
      <c r="A343" s="62"/>
      <c r="B343" s="62"/>
      <c r="C343" s="62"/>
      <c r="D343" s="62"/>
    </row>
    <row r="344" spans="1:4" ht="9" customHeight="1">
      <c r="A344" s="62"/>
      <c r="B344" s="62"/>
      <c r="C344" s="62"/>
      <c r="D344" s="62"/>
    </row>
    <row r="345" spans="1:4" ht="9" customHeight="1">
      <c r="A345" s="62"/>
      <c r="B345" s="62"/>
      <c r="C345" s="62"/>
      <c r="D345" s="62"/>
    </row>
    <row r="346" spans="1:4" ht="9" customHeight="1">
      <c r="A346" s="62"/>
      <c r="B346" s="62"/>
      <c r="C346" s="62"/>
      <c r="D346" s="62"/>
    </row>
    <row r="347" spans="1:4" ht="9" customHeight="1">
      <c r="A347" s="62"/>
      <c r="B347" s="62"/>
      <c r="C347" s="62"/>
      <c r="D347" s="62"/>
    </row>
    <row r="348" spans="1:4" ht="9" customHeight="1">
      <c r="A348" s="62"/>
      <c r="B348" s="62"/>
      <c r="C348" s="62"/>
      <c r="D348" s="62"/>
    </row>
    <row r="349" spans="1:4" ht="9" customHeight="1">
      <c r="A349" s="62"/>
      <c r="B349" s="62"/>
      <c r="C349" s="62"/>
      <c r="D349" s="62"/>
    </row>
    <row r="350" spans="1:4" ht="9" customHeight="1">
      <c r="A350" s="62"/>
      <c r="B350" s="62"/>
      <c r="C350" s="62"/>
      <c r="D350" s="62"/>
    </row>
    <row r="351" spans="1:4" ht="9" customHeight="1">
      <c r="A351" s="62"/>
      <c r="B351" s="62"/>
      <c r="C351" s="62"/>
      <c r="D351" s="62"/>
    </row>
    <row r="352" spans="1:4" ht="9" customHeight="1">
      <c r="A352" s="62"/>
      <c r="B352" s="62"/>
      <c r="C352" s="62"/>
      <c r="D352" s="62"/>
    </row>
    <row r="353" spans="1:4" ht="9" customHeight="1">
      <c r="A353" s="62"/>
      <c r="B353" s="62"/>
      <c r="C353" s="62"/>
      <c r="D353" s="62"/>
    </row>
    <row r="354" spans="1:4" ht="9" customHeight="1">
      <c r="A354" s="62"/>
      <c r="B354" s="62"/>
      <c r="C354" s="62"/>
      <c r="D354" s="62"/>
    </row>
    <row r="355" spans="1:4" ht="9" customHeight="1">
      <c r="A355" s="62"/>
      <c r="B355" s="62"/>
      <c r="C355" s="62"/>
      <c r="D355" s="62"/>
    </row>
    <row r="356" spans="1:4" ht="9" customHeight="1">
      <c r="A356" s="62"/>
      <c r="B356" s="62"/>
      <c r="C356" s="62"/>
      <c r="D356" s="62"/>
    </row>
    <row r="357" spans="1:4" ht="9" customHeight="1">
      <c r="A357" s="62"/>
      <c r="B357" s="62"/>
      <c r="C357" s="62"/>
      <c r="D357" s="62"/>
    </row>
    <row r="358" spans="1:4" ht="9" customHeight="1">
      <c r="A358" s="62"/>
      <c r="B358" s="62"/>
      <c r="C358" s="62"/>
      <c r="D358" s="62"/>
    </row>
    <row r="359" spans="1:4" ht="9" customHeight="1">
      <c r="A359" s="62"/>
      <c r="B359" s="62"/>
      <c r="C359" s="62"/>
      <c r="D359" s="62"/>
    </row>
    <row r="360" spans="1:4" ht="9" customHeight="1">
      <c r="A360" s="62"/>
      <c r="B360" s="62"/>
      <c r="C360" s="62"/>
      <c r="D360" s="62"/>
    </row>
    <row r="361" spans="1:4" ht="9" customHeight="1">
      <c r="A361" s="62"/>
      <c r="B361" s="62"/>
      <c r="C361" s="62"/>
      <c r="D361" s="62"/>
    </row>
    <row r="362" spans="1:4" ht="9" customHeight="1">
      <c r="A362" s="62"/>
      <c r="B362" s="62"/>
      <c r="C362" s="62"/>
      <c r="D362" s="62"/>
    </row>
    <row r="363" spans="1:4" ht="9" customHeight="1">
      <c r="A363" s="62"/>
      <c r="B363" s="62"/>
      <c r="C363" s="62"/>
      <c r="D363" s="62"/>
    </row>
    <row r="364" spans="1:4" ht="9" customHeight="1">
      <c r="A364" s="62"/>
      <c r="B364" s="62"/>
      <c r="C364" s="62"/>
      <c r="D364" s="62"/>
    </row>
    <row r="365" spans="1:4" ht="9" customHeight="1">
      <c r="A365" s="62"/>
      <c r="B365" s="62"/>
      <c r="C365" s="62"/>
      <c r="D365" s="62"/>
    </row>
    <row r="366" spans="1:4" ht="9" customHeight="1">
      <c r="A366" s="62"/>
      <c r="B366" s="62"/>
      <c r="C366" s="62"/>
      <c r="D366" s="62"/>
    </row>
    <row r="367" spans="1:4" ht="9" customHeight="1">
      <c r="A367" s="62"/>
      <c r="B367" s="62"/>
      <c r="C367" s="62"/>
      <c r="D367" s="62"/>
    </row>
    <row r="368" spans="1:4" ht="9" customHeight="1">
      <c r="A368" s="62"/>
      <c r="B368" s="62"/>
      <c r="C368" s="62"/>
      <c r="D368" s="62"/>
    </row>
    <row r="369" spans="1:4" ht="9" customHeight="1">
      <c r="A369" s="62"/>
      <c r="B369" s="62"/>
      <c r="C369" s="62"/>
      <c r="D369" s="62"/>
    </row>
    <row r="370" spans="1:4" ht="9" customHeight="1">
      <c r="A370" s="62"/>
      <c r="B370" s="62"/>
      <c r="C370" s="62"/>
      <c r="D370" s="62"/>
    </row>
    <row r="371" spans="1:4" ht="9" customHeight="1">
      <c r="A371" s="62"/>
      <c r="B371" s="62"/>
      <c r="C371" s="62"/>
      <c r="D371" s="62"/>
    </row>
    <row r="372" spans="1:4" ht="9" customHeight="1">
      <c r="A372" s="62"/>
      <c r="B372" s="62"/>
      <c r="C372" s="62"/>
      <c r="D372" s="62"/>
    </row>
    <row r="373" spans="1:4" ht="9" customHeight="1">
      <c r="A373" s="62"/>
      <c r="B373" s="62"/>
      <c r="C373" s="62"/>
      <c r="D373" s="62"/>
    </row>
    <row r="374" spans="1:4" ht="9" customHeight="1">
      <c r="A374" s="62"/>
      <c r="B374" s="62"/>
      <c r="C374" s="62"/>
      <c r="D374" s="62"/>
    </row>
    <row r="375" spans="1:4" ht="9" customHeight="1">
      <c r="A375" s="62"/>
      <c r="B375" s="62"/>
      <c r="C375" s="62"/>
      <c r="D375" s="62"/>
    </row>
    <row r="376" spans="1:4" ht="9" customHeight="1">
      <c r="A376" s="62"/>
      <c r="B376" s="62"/>
      <c r="C376" s="62"/>
      <c r="D376" s="62"/>
    </row>
    <row r="377" spans="1:4" ht="9" customHeight="1">
      <c r="A377" s="62"/>
      <c r="B377" s="62"/>
      <c r="C377" s="62"/>
      <c r="D377" s="62"/>
    </row>
    <row r="378" spans="1:4" ht="9" customHeight="1">
      <c r="A378" s="62"/>
      <c r="B378" s="62"/>
      <c r="C378" s="62"/>
      <c r="D378" s="62"/>
    </row>
    <row r="379" spans="1:4" ht="9" customHeight="1">
      <c r="A379" s="62"/>
      <c r="B379" s="62"/>
      <c r="C379" s="62"/>
      <c r="D379" s="62"/>
    </row>
    <row r="380" spans="1:4" ht="9" customHeight="1">
      <c r="A380" s="62"/>
      <c r="B380" s="62"/>
      <c r="C380" s="62"/>
      <c r="D380" s="62"/>
    </row>
    <row r="381" spans="1:4" ht="9" customHeight="1">
      <c r="A381" s="62"/>
      <c r="B381" s="62"/>
      <c r="C381" s="62"/>
      <c r="D381" s="62"/>
    </row>
    <row r="382" spans="1:4" ht="9" customHeight="1">
      <c r="A382" s="62"/>
      <c r="B382" s="62"/>
      <c r="C382" s="62"/>
      <c r="D382" s="62"/>
    </row>
    <row r="383" spans="1:4" ht="9" customHeight="1">
      <c r="A383" s="62"/>
      <c r="B383" s="62"/>
      <c r="C383" s="62"/>
      <c r="D383" s="62"/>
    </row>
    <row r="384" spans="1:4" ht="9" customHeight="1">
      <c r="A384" s="62"/>
      <c r="B384" s="62"/>
      <c r="C384" s="62"/>
      <c r="D384" s="62"/>
    </row>
    <row r="385" spans="1:4" ht="9" customHeight="1">
      <c r="A385" s="62"/>
      <c r="B385" s="62"/>
      <c r="C385" s="62"/>
      <c r="D385" s="62"/>
    </row>
    <row r="386" spans="1:4" ht="9" customHeight="1">
      <c r="A386" s="62"/>
      <c r="B386" s="62"/>
      <c r="C386" s="62"/>
      <c r="D386" s="62"/>
    </row>
    <row r="387" spans="1:4" ht="9" customHeight="1">
      <c r="A387" s="62"/>
      <c r="B387" s="62"/>
      <c r="C387" s="62"/>
      <c r="D387" s="62"/>
    </row>
    <row r="388" spans="1:4" ht="9" customHeight="1">
      <c r="A388" s="62"/>
      <c r="B388" s="62"/>
      <c r="C388" s="62"/>
      <c r="D388" s="62"/>
    </row>
    <row r="389" spans="1:4" ht="9" customHeight="1">
      <c r="A389" s="62"/>
      <c r="B389" s="62"/>
      <c r="C389" s="62"/>
      <c r="D389" s="62"/>
    </row>
    <row r="390" spans="1:4" ht="9" customHeight="1">
      <c r="A390" s="62"/>
      <c r="B390" s="62"/>
      <c r="C390" s="62"/>
      <c r="D390" s="62"/>
    </row>
    <row r="391" spans="1:4" ht="9" customHeight="1">
      <c r="A391" s="62"/>
      <c r="B391" s="62"/>
      <c r="C391" s="62"/>
      <c r="D391" s="62"/>
    </row>
    <row r="392" spans="1:4" ht="9" customHeight="1">
      <c r="A392" s="62"/>
      <c r="B392" s="62"/>
      <c r="C392" s="62"/>
      <c r="D392" s="62"/>
    </row>
    <row r="393" spans="1:4" ht="9" customHeight="1">
      <c r="A393" s="62"/>
      <c r="B393" s="62"/>
      <c r="C393" s="62"/>
      <c r="D393" s="62"/>
    </row>
    <row r="394" spans="1:4" ht="9" customHeight="1">
      <c r="A394" s="62"/>
      <c r="B394" s="62"/>
      <c r="C394" s="62"/>
      <c r="D394" s="62"/>
    </row>
    <row r="395" spans="1:4" ht="9" customHeight="1">
      <c r="A395" s="62"/>
      <c r="B395" s="62"/>
      <c r="C395" s="62"/>
      <c r="D395" s="62"/>
    </row>
    <row r="396" spans="1:4" ht="9" customHeight="1">
      <c r="A396" s="62"/>
      <c r="B396" s="62"/>
      <c r="C396" s="62"/>
      <c r="D396" s="62"/>
    </row>
    <row r="397" spans="1:4" ht="9" customHeight="1">
      <c r="A397" s="62"/>
      <c r="B397" s="62"/>
      <c r="C397" s="62"/>
      <c r="D397" s="62"/>
    </row>
    <row r="398" spans="1:4" ht="9" customHeight="1">
      <c r="A398" s="62"/>
      <c r="B398" s="62"/>
      <c r="C398" s="62"/>
      <c r="D398" s="62"/>
    </row>
    <row r="399" spans="1:4" ht="9" customHeight="1">
      <c r="A399" s="62"/>
      <c r="B399" s="62"/>
      <c r="C399" s="62"/>
      <c r="D399" s="62"/>
    </row>
    <row r="400" spans="1:4" ht="9" customHeight="1">
      <c r="A400" s="62"/>
      <c r="B400" s="62"/>
      <c r="C400" s="62"/>
      <c r="D400" s="62"/>
    </row>
    <row r="401" spans="1:4" ht="9" customHeight="1">
      <c r="A401" s="62"/>
      <c r="B401" s="62"/>
      <c r="C401" s="62"/>
      <c r="D401" s="62"/>
    </row>
    <row r="402" spans="1:4" ht="9" customHeight="1">
      <c r="A402" s="62"/>
      <c r="B402" s="62"/>
      <c r="C402" s="62"/>
      <c r="D402" s="62"/>
    </row>
    <row r="403" spans="1:4" ht="9" customHeight="1">
      <c r="A403" s="62"/>
      <c r="B403" s="62"/>
      <c r="C403" s="62"/>
      <c r="D403" s="62"/>
    </row>
    <row r="404" spans="1:4" ht="9" customHeight="1">
      <c r="A404" s="62"/>
      <c r="B404" s="62"/>
      <c r="C404" s="62"/>
      <c r="D404" s="62"/>
    </row>
    <row r="405" spans="1:4" ht="9" customHeight="1">
      <c r="A405" s="62"/>
      <c r="B405" s="62"/>
      <c r="C405" s="62"/>
      <c r="D405" s="62"/>
    </row>
    <row r="406" spans="1:4" ht="9" customHeight="1">
      <c r="A406" s="62"/>
      <c r="B406" s="62"/>
      <c r="C406" s="62"/>
      <c r="D406" s="62"/>
    </row>
    <row r="407" spans="1:4" ht="9" customHeight="1">
      <c r="A407" s="62"/>
      <c r="B407" s="62"/>
      <c r="C407" s="62"/>
      <c r="D407" s="62"/>
    </row>
    <row r="408" spans="1:4" ht="9" customHeight="1">
      <c r="A408" s="62"/>
      <c r="B408" s="62"/>
      <c r="C408" s="62"/>
      <c r="D408" s="62"/>
    </row>
    <row r="409" spans="1:4" ht="9" customHeight="1">
      <c r="A409" s="62"/>
      <c r="B409" s="62"/>
      <c r="C409" s="62"/>
      <c r="D409" s="62"/>
    </row>
    <row r="410" spans="1:4" ht="9" customHeight="1">
      <c r="A410" s="62"/>
      <c r="B410" s="62"/>
      <c r="C410" s="62"/>
      <c r="D410" s="62"/>
    </row>
    <row r="411" spans="1:4" ht="9" customHeight="1">
      <c r="A411" s="62"/>
      <c r="B411" s="62"/>
      <c r="C411" s="62"/>
      <c r="D411" s="62"/>
    </row>
    <row r="412" spans="1:4" ht="9" customHeight="1">
      <c r="A412" s="62"/>
      <c r="B412" s="62"/>
      <c r="C412" s="62"/>
      <c r="D412" s="62"/>
    </row>
    <row r="413" spans="1:4" ht="9" customHeight="1">
      <c r="A413" s="62"/>
      <c r="B413" s="62"/>
      <c r="C413" s="62"/>
      <c r="D413" s="62"/>
    </row>
    <row r="414" spans="1:4" ht="9" customHeight="1">
      <c r="A414" s="62"/>
      <c r="B414" s="62"/>
      <c r="C414" s="62"/>
      <c r="D414" s="62"/>
    </row>
    <row r="415" spans="1:4" ht="9" customHeight="1">
      <c r="A415" s="62"/>
      <c r="B415" s="62"/>
      <c r="C415" s="62"/>
      <c r="D415" s="62"/>
    </row>
    <row r="416" spans="1:4" ht="9" customHeight="1">
      <c r="A416" s="62"/>
      <c r="B416" s="62"/>
      <c r="C416" s="62"/>
      <c r="D416" s="62"/>
    </row>
    <row r="417" spans="1:4" ht="9" customHeight="1">
      <c r="A417" s="62"/>
      <c r="B417" s="62"/>
      <c r="C417" s="62"/>
      <c r="D417" s="62"/>
    </row>
    <row r="418" spans="1:4" ht="9" customHeight="1">
      <c r="A418" s="62"/>
      <c r="B418" s="62"/>
      <c r="C418" s="62"/>
      <c r="D418" s="62"/>
    </row>
    <row r="419" spans="1:4" ht="9" customHeight="1">
      <c r="A419" s="62"/>
      <c r="B419" s="62"/>
      <c r="C419" s="62"/>
      <c r="D419" s="62"/>
    </row>
    <row r="420" spans="1:4" ht="9" customHeight="1">
      <c r="A420" s="62"/>
      <c r="B420" s="62"/>
      <c r="C420" s="62"/>
      <c r="D420" s="62"/>
    </row>
    <row r="421" spans="1:4" ht="9" customHeight="1">
      <c r="A421" s="62"/>
      <c r="B421" s="62"/>
      <c r="C421" s="62"/>
      <c r="D421" s="62"/>
    </row>
    <row r="422" spans="1:4" ht="9" customHeight="1">
      <c r="A422" s="62"/>
      <c r="B422" s="62"/>
      <c r="C422" s="62"/>
      <c r="D422" s="62"/>
    </row>
    <row r="423" spans="1:4" ht="9" customHeight="1">
      <c r="A423" s="62"/>
      <c r="B423" s="62"/>
      <c r="C423" s="62"/>
      <c r="D423" s="62"/>
    </row>
    <row r="424" spans="1:4" ht="9" customHeight="1">
      <c r="A424" s="62"/>
      <c r="B424" s="62"/>
      <c r="C424" s="62"/>
      <c r="D424" s="62"/>
    </row>
    <row r="425" spans="1:4" ht="9" customHeight="1">
      <c r="A425" s="62"/>
      <c r="B425" s="62"/>
      <c r="C425" s="62"/>
      <c r="D425" s="62"/>
    </row>
    <row r="426" spans="1:4" ht="9" customHeight="1">
      <c r="A426" s="62"/>
      <c r="B426" s="62"/>
      <c r="C426" s="62"/>
      <c r="D426" s="62"/>
    </row>
    <row r="427" spans="1:4" ht="9" customHeight="1">
      <c r="A427" s="62"/>
      <c r="B427" s="62"/>
      <c r="C427" s="62"/>
      <c r="D427" s="62"/>
    </row>
    <row r="428" spans="1:4" ht="9" customHeight="1">
      <c r="A428" s="62"/>
      <c r="B428" s="62"/>
      <c r="C428" s="62"/>
      <c r="D428" s="62"/>
    </row>
    <row r="429" spans="1:4" ht="9" customHeight="1">
      <c r="A429" s="62"/>
      <c r="B429" s="62"/>
      <c r="C429" s="62"/>
      <c r="D429" s="62"/>
    </row>
    <row r="430" spans="1:4" ht="9" customHeight="1">
      <c r="A430" s="62"/>
      <c r="B430" s="62"/>
      <c r="C430" s="62"/>
      <c r="D430" s="62"/>
    </row>
    <row r="431" spans="1:4" ht="9" customHeight="1">
      <c r="A431" s="62"/>
      <c r="B431" s="62"/>
      <c r="C431" s="62"/>
      <c r="D431" s="62"/>
    </row>
    <row r="432" spans="1:4" ht="9" customHeight="1">
      <c r="A432" s="62"/>
      <c r="B432" s="62"/>
      <c r="C432" s="62"/>
      <c r="D432" s="62"/>
    </row>
    <row r="433" spans="1:4" ht="9" customHeight="1">
      <c r="A433" s="62"/>
      <c r="B433" s="62"/>
      <c r="C433" s="62"/>
      <c r="D433" s="62"/>
    </row>
    <row r="434" spans="1:4" ht="9" customHeight="1">
      <c r="A434" s="62"/>
      <c r="B434" s="62"/>
      <c r="C434" s="62"/>
      <c r="D434" s="62"/>
    </row>
    <row r="435" spans="1:4" ht="9" customHeight="1">
      <c r="A435" s="62"/>
      <c r="B435" s="62"/>
      <c r="C435" s="62"/>
      <c r="D435" s="62"/>
    </row>
    <row r="436" spans="1:4" ht="9" customHeight="1">
      <c r="A436" s="62"/>
      <c r="B436" s="62"/>
      <c r="C436" s="62"/>
      <c r="D436" s="62"/>
    </row>
    <row r="437" spans="1:4" ht="9" customHeight="1">
      <c r="A437" s="62"/>
      <c r="B437" s="62"/>
      <c r="C437" s="62"/>
      <c r="D437" s="62"/>
    </row>
    <row r="438" spans="1:4" ht="9" customHeight="1">
      <c r="A438" s="62"/>
      <c r="B438" s="62"/>
      <c r="C438" s="62"/>
      <c r="D438" s="62"/>
    </row>
    <row r="439" spans="1:4" ht="9" customHeight="1">
      <c r="A439" s="62"/>
      <c r="B439" s="62"/>
      <c r="C439" s="62"/>
      <c r="D439" s="62"/>
    </row>
    <row r="440" spans="1:4" ht="9" customHeight="1">
      <c r="A440" s="62"/>
      <c r="B440" s="62"/>
      <c r="C440" s="62"/>
      <c r="D440" s="62"/>
    </row>
    <row r="441" spans="1:4" ht="9" customHeight="1">
      <c r="A441" s="62"/>
      <c r="B441" s="62"/>
      <c r="C441" s="62"/>
      <c r="D441" s="62"/>
    </row>
    <row r="442" spans="1:4" ht="9" customHeight="1">
      <c r="A442" s="62"/>
      <c r="B442" s="62"/>
      <c r="C442" s="62"/>
      <c r="D442" s="62"/>
    </row>
    <row r="443" spans="1:4" ht="9" customHeight="1">
      <c r="A443" s="62"/>
      <c r="B443" s="62"/>
      <c r="C443" s="62"/>
      <c r="D443" s="62"/>
    </row>
    <row r="444" spans="1:4" ht="9" customHeight="1">
      <c r="A444" s="62"/>
      <c r="B444" s="62"/>
      <c r="C444" s="62"/>
      <c r="D444" s="62"/>
    </row>
    <row r="445" spans="1:4" ht="9" customHeight="1">
      <c r="A445" s="62"/>
      <c r="B445" s="62"/>
      <c r="C445" s="62"/>
      <c r="D445" s="62"/>
    </row>
    <row r="446" spans="1:4" ht="9" customHeight="1">
      <c r="A446" s="62"/>
      <c r="B446" s="62"/>
      <c r="C446" s="62"/>
      <c r="D446" s="62"/>
    </row>
    <row r="447" spans="1:4" ht="9" customHeight="1">
      <c r="A447" s="62"/>
      <c r="B447" s="62"/>
      <c r="C447" s="62"/>
      <c r="D447" s="62"/>
    </row>
    <row r="448" spans="1:4" ht="9" customHeight="1">
      <c r="A448" s="62"/>
      <c r="B448" s="62"/>
      <c r="C448" s="62"/>
      <c r="D448" s="62"/>
    </row>
    <row r="449" spans="1:4" ht="9" customHeight="1">
      <c r="A449" s="62"/>
      <c r="B449" s="62"/>
      <c r="C449" s="62"/>
      <c r="D449" s="62"/>
    </row>
    <row r="450" spans="1:4" ht="9" customHeight="1">
      <c r="A450" s="62"/>
      <c r="B450" s="62"/>
      <c r="C450" s="62"/>
      <c r="D450" s="62"/>
    </row>
    <row r="451" spans="1:4" ht="9" customHeight="1">
      <c r="A451" s="62"/>
      <c r="B451" s="62"/>
      <c r="C451" s="62"/>
      <c r="D451" s="62"/>
    </row>
    <row r="452" spans="1:4" ht="9" customHeight="1">
      <c r="A452" s="62"/>
      <c r="B452" s="62"/>
      <c r="C452" s="62"/>
      <c r="D452" s="62"/>
    </row>
    <row r="453" spans="1:4" ht="9" customHeight="1">
      <c r="A453" s="62"/>
      <c r="B453" s="62"/>
      <c r="C453" s="62"/>
      <c r="D453" s="62"/>
    </row>
    <row r="454" spans="1:4" ht="9" customHeight="1">
      <c r="A454" s="62"/>
      <c r="B454" s="62"/>
      <c r="C454" s="62"/>
      <c r="D454" s="62"/>
    </row>
    <row r="455" spans="1:4" ht="9" customHeight="1">
      <c r="A455" s="62"/>
      <c r="B455" s="62"/>
      <c r="C455" s="62"/>
      <c r="D455" s="62"/>
    </row>
    <row r="456" spans="1:4" ht="9" customHeight="1">
      <c r="A456" s="62"/>
      <c r="B456" s="62"/>
      <c r="C456" s="62"/>
      <c r="D456" s="62"/>
    </row>
    <row r="457" spans="1:4" ht="9" customHeight="1">
      <c r="A457" s="62"/>
      <c r="B457" s="62"/>
      <c r="C457" s="62"/>
      <c r="D457" s="62"/>
    </row>
    <row r="458" spans="1:4" ht="9" customHeight="1">
      <c r="A458" s="62"/>
      <c r="B458" s="62"/>
      <c r="C458" s="62"/>
      <c r="D458" s="62"/>
    </row>
    <row r="459" spans="1:4" ht="9" customHeight="1">
      <c r="A459" s="62"/>
      <c r="B459" s="62"/>
      <c r="C459" s="62"/>
      <c r="D459" s="62"/>
    </row>
    <row r="460" spans="1:4" ht="9" customHeight="1">
      <c r="A460" s="62"/>
      <c r="B460" s="62"/>
      <c r="C460" s="62"/>
      <c r="D460" s="62"/>
    </row>
    <row r="461" spans="1:4" ht="9" customHeight="1">
      <c r="A461" s="62"/>
      <c r="B461" s="62"/>
      <c r="C461" s="62"/>
      <c r="D461" s="62"/>
    </row>
    <row r="462" spans="1:4" ht="9" customHeight="1">
      <c r="A462" s="62"/>
      <c r="B462" s="62"/>
      <c r="C462" s="62"/>
      <c r="D462" s="62"/>
    </row>
    <row r="463" spans="1:4" ht="9" customHeight="1">
      <c r="A463" s="62"/>
      <c r="B463" s="62"/>
      <c r="C463" s="62"/>
      <c r="D463" s="62"/>
    </row>
    <row r="464" spans="1:4" ht="9" customHeight="1">
      <c r="A464" s="62"/>
      <c r="B464" s="62"/>
      <c r="C464" s="62"/>
      <c r="D464" s="62"/>
    </row>
    <row r="465" spans="1:4" ht="9" customHeight="1">
      <c r="A465" s="62"/>
      <c r="B465" s="62"/>
      <c r="C465" s="62"/>
      <c r="D465" s="62"/>
    </row>
    <row r="466" spans="1:4" ht="9" customHeight="1">
      <c r="A466" s="62"/>
      <c r="B466" s="62"/>
      <c r="C466" s="62"/>
      <c r="D466" s="62"/>
    </row>
    <row r="467" spans="1:4" ht="9" customHeight="1">
      <c r="A467" s="62"/>
      <c r="B467" s="62"/>
      <c r="C467" s="62"/>
      <c r="D467" s="62"/>
    </row>
    <row r="468" spans="1:4" ht="9" customHeight="1">
      <c r="A468" s="62"/>
      <c r="B468" s="62"/>
      <c r="C468" s="62"/>
      <c r="D468" s="62"/>
    </row>
    <row r="469" spans="1:4" ht="9" customHeight="1">
      <c r="A469" s="62"/>
      <c r="B469" s="62"/>
      <c r="C469" s="62"/>
      <c r="D469" s="62"/>
    </row>
    <row r="470" spans="1:4" ht="9" customHeight="1">
      <c r="A470" s="62"/>
      <c r="B470" s="62"/>
      <c r="C470" s="62"/>
      <c r="D470" s="62"/>
    </row>
    <row r="471" spans="1:4" ht="9" customHeight="1">
      <c r="A471" s="62"/>
      <c r="B471" s="62"/>
      <c r="C471" s="62"/>
      <c r="D471" s="62"/>
    </row>
    <row r="472" spans="1:4" ht="9" customHeight="1">
      <c r="A472" s="62"/>
      <c r="B472" s="62"/>
      <c r="C472" s="62"/>
      <c r="D472" s="62"/>
    </row>
    <row r="473" spans="1:4" ht="9" customHeight="1">
      <c r="A473" s="62"/>
      <c r="B473" s="62"/>
      <c r="C473" s="62"/>
      <c r="D473" s="62"/>
    </row>
    <row r="474" spans="1:4" ht="9" customHeight="1">
      <c r="A474" s="62"/>
      <c r="B474" s="62"/>
      <c r="C474" s="62"/>
      <c r="D474" s="62"/>
    </row>
    <row r="475" spans="1:4" ht="9" customHeight="1">
      <c r="A475" s="62"/>
      <c r="B475" s="62"/>
      <c r="C475" s="62"/>
      <c r="D475" s="62"/>
    </row>
    <row r="476" spans="1:4" ht="9" customHeight="1">
      <c r="A476" s="62"/>
      <c r="B476" s="62"/>
      <c r="C476" s="62"/>
      <c r="D476" s="62"/>
    </row>
    <row r="477" spans="1:4" ht="9" customHeight="1">
      <c r="A477" s="62"/>
      <c r="B477" s="62"/>
      <c r="C477" s="62"/>
      <c r="D477" s="62"/>
    </row>
    <row r="478" spans="1:4" ht="9" customHeight="1">
      <c r="A478" s="62"/>
      <c r="B478" s="62"/>
      <c r="C478" s="62"/>
      <c r="D478" s="62"/>
    </row>
    <row r="479" spans="1:4" ht="9" customHeight="1">
      <c r="A479" s="62"/>
      <c r="B479" s="62"/>
      <c r="C479" s="62"/>
      <c r="D479" s="62"/>
    </row>
    <row r="480" spans="1:4" ht="9" customHeight="1">
      <c r="A480" s="62"/>
      <c r="B480" s="62"/>
      <c r="C480" s="62"/>
      <c r="D480" s="62"/>
    </row>
    <row r="481" spans="1:4" ht="9" customHeight="1">
      <c r="A481" s="62"/>
      <c r="B481" s="62"/>
      <c r="C481" s="62"/>
      <c r="D481" s="62"/>
    </row>
    <row r="482" spans="1:4" ht="9" customHeight="1">
      <c r="A482" s="62"/>
      <c r="B482" s="62"/>
      <c r="C482" s="62"/>
      <c r="D482" s="62"/>
    </row>
    <row r="483" spans="1:4" ht="9" customHeight="1">
      <c r="A483" s="62"/>
      <c r="B483" s="62"/>
      <c r="C483" s="62"/>
      <c r="D483" s="62"/>
    </row>
    <row r="484" spans="1:4" ht="9" customHeight="1">
      <c r="A484" s="62"/>
      <c r="B484" s="62"/>
      <c r="C484" s="62"/>
      <c r="D484" s="62"/>
    </row>
    <row r="485" spans="1:4" ht="9" customHeight="1">
      <c r="A485" s="62"/>
      <c r="B485" s="62"/>
      <c r="C485" s="62"/>
      <c r="D485" s="62"/>
    </row>
    <row r="486" spans="1:4" ht="9" customHeight="1">
      <c r="A486" s="62"/>
      <c r="B486" s="62"/>
      <c r="C486" s="62"/>
      <c r="D486" s="62"/>
    </row>
    <row r="487" spans="1:4" ht="9" customHeight="1">
      <c r="A487" s="62"/>
      <c r="B487" s="62"/>
      <c r="C487" s="62"/>
      <c r="D487" s="62"/>
    </row>
    <row r="488" spans="1:4" ht="9" customHeight="1">
      <c r="A488" s="62"/>
      <c r="B488" s="62"/>
      <c r="C488" s="62"/>
      <c r="D488" s="62"/>
    </row>
    <row r="489" spans="1:4" ht="9" customHeight="1">
      <c r="A489" s="62"/>
      <c r="B489" s="62"/>
      <c r="C489" s="62"/>
      <c r="D489" s="62"/>
    </row>
    <row r="490" spans="1:4" ht="9" customHeight="1">
      <c r="A490" s="62"/>
      <c r="B490" s="62"/>
      <c r="C490" s="62"/>
      <c r="D490" s="62"/>
    </row>
    <row r="491" spans="1:4" ht="9" customHeight="1">
      <c r="A491" s="62"/>
      <c r="B491" s="62"/>
      <c r="C491" s="62"/>
      <c r="D491" s="62"/>
    </row>
    <row r="492" spans="1:4" ht="9" customHeight="1">
      <c r="A492" s="62"/>
      <c r="B492" s="62"/>
      <c r="C492" s="62"/>
      <c r="D492" s="62"/>
    </row>
    <row r="493" spans="1:4" ht="9" customHeight="1">
      <c r="A493" s="62"/>
      <c r="B493" s="62"/>
      <c r="C493" s="62"/>
      <c r="D493" s="62"/>
    </row>
    <row r="494" spans="1:4" ht="9" customHeight="1">
      <c r="A494" s="62"/>
      <c r="B494" s="62"/>
      <c r="C494" s="62"/>
      <c r="D494" s="62"/>
    </row>
    <row r="495" spans="1:4" ht="9" customHeight="1">
      <c r="A495" s="62"/>
      <c r="B495" s="62"/>
      <c r="C495" s="62"/>
      <c r="D495" s="62"/>
    </row>
  </sheetData>
  <mergeCells count="15">
    <mergeCell ref="E144:E148"/>
    <mergeCell ref="E133:E143"/>
    <mergeCell ref="F149:H149"/>
    <mergeCell ref="E124:E132"/>
    <mergeCell ref="L2:Z2"/>
    <mergeCell ref="E112:E123"/>
    <mergeCell ref="E2:K2"/>
    <mergeCell ref="E84:E111"/>
    <mergeCell ref="E3:L3"/>
    <mergeCell ref="E5:E7"/>
    <mergeCell ref="E8:E30"/>
    <mergeCell ref="E31:E63"/>
    <mergeCell ref="E64:E71"/>
    <mergeCell ref="E77:E83"/>
    <mergeCell ref="E74:E76"/>
  </mergeCells>
  <pageMargins left="0.70866141732283472" right="0.70866141732283472" top="0.74803149606299213" bottom="0.74803149606299213" header="0.31496062992125984" footer="0.31496062992125984"/>
  <pageSetup paperSize="9" scale="78" orientation="portrait" r:id="rId1"/>
  <rowBreaks count="1" manualBreakCount="1">
    <brk id="72"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854A-BDA2-4D9A-B556-8A8BE9590ECA}">
  <dimension ref="A1:IE495"/>
  <sheetViews>
    <sheetView view="pageBreakPreview" zoomScaleNormal="90" zoomScaleSheetLayoutView="100" workbookViewId="0">
      <selection activeCell="N142" sqref="N142"/>
    </sheetView>
  </sheetViews>
  <sheetFormatPr baseColWidth="10" defaultRowHeight="12.75"/>
  <cols>
    <col min="1" max="1" width="3" style="66" customWidth="1"/>
    <col min="2" max="2" width="3" style="365" customWidth="1"/>
    <col min="3" max="3" width="6.140625" style="62" customWidth="1"/>
    <col min="4" max="4" width="1.5703125" style="62" customWidth="1"/>
    <col min="5" max="5" width="59.140625" style="12" bestFit="1" customWidth="1"/>
    <col min="6" max="6" width="7.5703125" style="62" customWidth="1"/>
    <col min="7" max="7" width="7.42578125" style="581" customWidth="1"/>
    <col min="8" max="8" width="7" style="581" customWidth="1"/>
    <col min="9" max="9" width="6.85546875" style="581" customWidth="1"/>
    <col min="10" max="10" width="2.28515625" style="62" customWidth="1"/>
    <col min="11" max="11" width="3.85546875" style="62" customWidth="1"/>
    <col min="12" max="12" width="8" style="62" customWidth="1"/>
    <col min="13" max="13" width="1" style="62" customWidth="1"/>
    <col min="14" max="14" width="6.7109375"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5" width="6.7109375" style="62" customWidth="1"/>
    <col min="26" max="16384" width="11.42578125" style="62"/>
  </cols>
  <sheetData>
    <row r="1" spans="1:27" ht="3.75" customHeight="1">
      <c r="A1" s="98"/>
      <c r="F1" s="82"/>
      <c r="G1" s="618"/>
    </row>
    <row r="2" spans="1:27" ht="12.75" customHeight="1">
      <c r="B2" s="442"/>
      <c r="C2" s="1587" t="s">
        <v>340</v>
      </c>
      <c r="D2" s="1587"/>
      <c r="E2" s="1587"/>
      <c r="F2" s="1587"/>
      <c r="G2" s="1587"/>
      <c r="H2" s="1587"/>
      <c r="I2" s="1587"/>
      <c r="J2" s="1552"/>
      <c r="K2" s="1552"/>
      <c r="L2" s="1552"/>
      <c r="M2" s="1552"/>
      <c r="N2" s="1552"/>
      <c r="O2" s="1552"/>
      <c r="P2" s="1552"/>
      <c r="Q2" s="1552"/>
      <c r="R2" s="1552"/>
      <c r="S2" s="1552"/>
      <c r="T2" s="1552"/>
      <c r="U2" s="1552"/>
      <c r="V2" s="1552"/>
      <c r="W2" s="1552"/>
      <c r="X2" s="1552"/>
    </row>
    <row r="3" spans="1:27" ht="12.75" customHeight="1">
      <c r="A3" s="617"/>
      <c r="B3" s="520"/>
      <c r="C3" s="1587" t="s">
        <v>74</v>
      </c>
      <c r="D3" s="1587"/>
      <c r="E3" s="1587"/>
      <c r="F3" s="1587"/>
      <c r="G3" s="1587"/>
      <c r="H3" s="1587"/>
      <c r="I3" s="616"/>
      <c r="J3" s="106"/>
      <c r="Z3" s="105"/>
      <c r="AA3" s="105"/>
    </row>
    <row r="4" spans="1:27" ht="3" customHeight="1">
      <c r="A4" s="98"/>
      <c r="D4" s="163"/>
      <c r="E4" s="21"/>
      <c r="F4" s="82"/>
      <c r="G4" s="615"/>
      <c r="H4" s="615"/>
      <c r="I4" s="614"/>
    </row>
    <row r="5" spans="1:27" ht="12.75" customHeight="1">
      <c r="A5" s="98"/>
      <c r="C5" s="1558" t="s">
        <v>32</v>
      </c>
      <c r="D5" s="505"/>
      <c r="E5" s="504"/>
      <c r="F5" s="613"/>
      <c r="G5" s="612"/>
      <c r="H5" s="612"/>
      <c r="I5" s="611"/>
      <c r="J5" s="526"/>
    </row>
    <row r="6" spans="1:27" ht="12.75" customHeight="1">
      <c r="A6" s="91"/>
      <c r="C6" s="1559"/>
      <c r="E6" s="4" t="s">
        <v>230</v>
      </c>
      <c r="F6" s="82"/>
      <c r="G6" s="597" t="s">
        <v>29</v>
      </c>
      <c r="H6" s="597" t="s">
        <v>30</v>
      </c>
      <c r="I6" s="589" t="s">
        <v>6</v>
      </c>
      <c r="J6" s="522"/>
    </row>
    <row r="7" spans="1:27">
      <c r="A7" s="98"/>
      <c r="C7" s="1560"/>
      <c r="D7" s="497"/>
      <c r="E7" s="47"/>
      <c r="F7" s="82"/>
      <c r="J7" s="522"/>
    </row>
    <row r="8" spans="1:27" ht="12" customHeight="1">
      <c r="A8" s="98"/>
      <c r="C8" s="1581">
        <v>1401</v>
      </c>
      <c r="D8" s="391" t="s">
        <v>12</v>
      </c>
      <c r="E8" s="19"/>
      <c r="F8" s="610"/>
      <c r="G8" s="136">
        <f>G9+G13+G16+G19+G26+G29</f>
        <v>1513</v>
      </c>
      <c r="H8" s="136">
        <f>H9+H13+H16+H19+H26+H29</f>
        <v>519</v>
      </c>
      <c r="I8" s="136">
        <f>I9+I13+I16+I19+I26+I29</f>
        <v>2032</v>
      </c>
      <c r="J8" s="521"/>
    </row>
    <row r="9" spans="1:27" s="63" customFormat="1" ht="10.5" customHeight="1">
      <c r="A9" s="103"/>
      <c r="B9" s="76"/>
      <c r="C9" s="1582"/>
      <c r="D9" s="559" t="s">
        <v>13</v>
      </c>
      <c r="E9" s="102"/>
      <c r="F9" s="83"/>
      <c r="G9" s="589">
        <f>SUM(G10:G12)</f>
        <v>367</v>
      </c>
      <c r="H9" s="589">
        <f>SUM(H10:H12)</f>
        <v>196</v>
      </c>
      <c r="I9" s="589">
        <f>SUM(I10:I12)</f>
        <v>563</v>
      </c>
      <c r="J9" s="587"/>
    </row>
    <row r="10" spans="1:27" s="63" customFormat="1" ht="9.9499999999999993" customHeight="1">
      <c r="A10" s="66"/>
      <c r="B10" s="76"/>
      <c r="C10" s="1830"/>
      <c r="D10" s="292"/>
      <c r="E10" s="66" t="s">
        <v>261</v>
      </c>
      <c r="F10" s="83"/>
      <c r="G10" s="588">
        <v>145</v>
      </c>
      <c r="H10" s="588">
        <v>62</v>
      </c>
      <c r="I10" s="588">
        <v>207</v>
      </c>
      <c r="J10" s="587"/>
    </row>
    <row r="11" spans="1:27" s="63" customFormat="1" ht="9.9499999999999993" customHeight="1">
      <c r="A11" s="66"/>
      <c r="B11" s="76"/>
      <c r="C11" s="1830"/>
      <c r="D11" s="292"/>
      <c r="E11" s="66" t="s">
        <v>249</v>
      </c>
      <c r="F11" s="83"/>
      <c r="G11" s="588">
        <v>222</v>
      </c>
      <c r="H11" s="588">
        <v>134</v>
      </c>
      <c r="I11" s="588">
        <v>356</v>
      </c>
      <c r="J11" s="587"/>
    </row>
    <row r="12" spans="1:27" s="63" customFormat="1" ht="9.9499999999999993" customHeight="1">
      <c r="A12" s="66"/>
      <c r="B12" s="76"/>
      <c r="C12" s="1582"/>
      <c r="D12" s="292"/>
      <c r="E12" s="66" t="s">
        <v>260</v>
      </c>
      <c r="F12" s="83"/>
      <c r="G12" s="588">
        <v>0</v>
      </c>
      <c r="H12" s="588">
        <v>0</v>
      </c>
      <c r="I12" s="588">
        <v>0</v>
      </c>
      <c r="J12" s="587"/>
    </row>
    <row r="13" spans="1:27" s="63" customFormat="1" ht="11.1" customHeight="1">
      <c r="A13" s="66"/>
      <c r="B13" s="76"/>
      <c r="C13" s="1582"/>
      <c r="D13" s="540" t="s">
        <v>14</v>
      </c>
      <c r="E13" s="364"/>
      <c r="F13" s="83"/>
      <c r="G13" s="589">
        <f>G14+G15</f>
        <v>513</v>
      </c>
      <c r="H13" s="589">
        <f>H14+H15</f>
        <v>129</v>
      </c>
      <c r="I13" s="589">
        <f>I14+I15</f>
        <v>642</v>
      </c>
      <c r="J13" s="587"/>
    </row>
    <row r="14" spans="1:27" s="63" customFormat="1" ht="9.75" customHeight="1">
      <c r="A14" s="66"/>
      <c r="B14" s="76"/>
      <c r="C14" s="1582"/>
      <c r="D14" s="292"/>
      <c r="E14" s="66" t="s">
        <v>259</v>
      </c>
      <c r="F14" s="83"/>
      <c r="G14" s="588">
        <v>420</v>
      </c>
      <c r="H14" s="588">
        <v>100</v>
      </c>
      <c r="I14" s="588">
        <v>520</v>
      </c>
      <c r="J14" s="587"/>
    </row>
    <row r="15" spans="1:27" s="63" customFormat="1" ht="9.9499999999999993" customHeight="1">
      <c r="A15" s="103"/>
      <c r="B15" s="76"/>
      <c r="C15" s="1582"/>
      <c r="D15" s="292"/>
      <c r="E15" s="66" t="s">
        <v>258</v>
      </c>
      <c r="F15" s="83"/>
      <c r="G15" s="588">
        <v>93</v>
      </c>
      <c r="H15" s="588">
        <v>29</v>
      </c>
      <c r="I15" s="588">
        <v>122</v>
      </c>
      <c r="J15" s="587"/>
    </row>
    <row r="16" spans="1:27" s="63" customFormat="1" ht="11.1" customHeight="1">
      <c r="A16" s="66"/>
      <c r="B16" s="76"/>
      <c r="C16" s="1582"/>
      <c r="D16" s="540" t="s">
        <v>15</v>
      </c>
      <c r="E16" s="364"/>
      <c r="F16" s="83"/>
      <c r="G16" s="589">
        <f>G17+G18</f>
        <v>394</v>
      </c>
      <c r="H16" s="589">
        <f>H17+H18</f>
        <v>81</v>
      </c>
      <c r="I16" s="589">
        <f>I17+I18</f>
        <v>475</v>
      </c>
      <c r="J16" s="587"/>
    </row>
    <row r="17" spans="1:10" s="63" customFormat="1" ht="9.9499999999999993" customHeight="1">
      <c r="A17" s="103"/>
      <c r="B17" s="76"/>
      <c r="C17" s="1582"/>
      <c r="D17" s="540"/>
      <c r="E17" s="66" t="s">
        <v>257</v>
      </c>
      <c r="F17" s="83"/>
      <c r="G17" s="588">
        <v>0</v>
      </c>
      <c r="H17" s="588">
        <v>0</v>
      </c>
      <c r="I17" s="588">
        <v>0</v>
      </c>
      <c r="J17" s="587"/>
    </row>
    <row r="18" spans="1:10" s="63" customFormat="1" ht="9.9499999999999993" customHeight="1">
      <c r="A18" s="66"/>
      <c r="B18" s="76"/>
      <c r="C18" s="1582"/>
      <c r="D18" s="292"/>
      <c r="E18" s="66" t="s">
        <v>256</v>
      </c>
      <c r="F18" s="83"/>
      <c r="G18" s="588">
        <v>394</v>
      </c>
      <c r="H18" s="588">
        <v>81</v>
      </c>
      <c r="I18" s="588">
        <v>475</v>
      </c>
      <c r="J18" s="587"/>
    </row>
    <row r="19" spans="1:10" s="63" customFormat="1" ht="11.1" customHeight="1">
      <c r="A19" s="103"/>
      <c r="B19" s="76"/>
      <c r="C19" s="1582"/>
      <c r="D19" s="557" t="s">
        <v>36</v>
      </c>
      <c r="E19" s="79"/>
      <c r="F19" s="83"/>
      <c r="G19" s="589">
        <f>SUM(G20:G25)</f>
        <v>141</v>
      </c>
      <c r="H19" s="589">
        <f>SUM(H20:H25)</f>
        <v>54</v>
      </c>
      <c r="I19" s="589">
        <f>SUM(I20:I25)</f>
        <v>195</v>
      </c>
      <c r="J19" s="587"/>
    </row>
    <row r="20" spans="1:10" s="63" customFormat="1" ht="9.9499999999999993" customHeight="1">
      <c r="A20" s="66"/>
      <c r="B20" s="76"/>
      <c r="C20" s="1582"/>
      <c r="D20" s="292"/>
      <c r="E20" s="66" t="s">
        <v>250</v>
      </c>
      <c r="F20" s="83"/>
      <c r="G20" s="588">
        <v>69</v>
      </c>
      <c r="H20" s="588">
        <v>16</v>
      </c>
      <c r="I20" s="588">
        <v>85</v>
      </c>
      <c r="J20" s="587"/>
    </row>
    <row r="21" spans="1:10" s="63" customFormat="1" ht="9.9499999999999993" customHeight="1">
      <c r="A21" s="66"/>
      <c r="B21" s="76"/>
      <c r="C21" s="1582"/>
      <c r="D21" s="292"/>
      <c r="E21" s="66" t="s">
        <v>255</v>
      </c>
      <c r="F21" s="83"/>
      <c r="G21" s="588">
        <v>10</v>
      </c>
      <c r="H21" s="588">
        <v>6</v>
      </c>
      <c r="I21" s="588">
        <v>16</v>
      </c>
      <c r="J21" s="587"/>
    </row>
    <row r="22" spans="1:10" s="63" customFormat="1" ht="9.9499999999999993" customHeight="1">
      <c r="A22" s="66"/>
      <c r="B22" s="76"/>
      <c r="C22" s="1582"/>
      <c r="D22" s="292"/>
      <c r="E22" s="66" t="s">
        <v>254</v>
      </c>
      <c r="F22" s="83"/>
      <c r="G22" s="588">
        <v>20</v>
      </c>
      <c r="H22" s="588">
        <v>17</v>
      </c>
      <c r="I22" s="588">
        <v>37</v>
      </c>
      <c r="J22" s="587"/>
    </row>
    <row r="23" spans="1:10" s="63" customFormat="1" ht="9.9499999999999993" customHeight="1">
      <c r="A23" s="66"/>
      <c r="B23" s="76"/>
      <c r="C23" s="1582"/>
      <c r="D23" s="292"/>
      <c r="E23" s="66" t="s">
        <v>253</v>
      </c>
      <c r="F23" s="83"/>
      <c r="G23" s="588">
        <v>42</v>
      </c>
      <c r="H23" s="588">
        <v>15</v>
      </c>
      <c r="I23" s="588">
        <v>57</v>
      </c>
      <c r="J23" s="587"/>
    </row>
    <row r="24" spans="1:10" s="63" customFormat="1" ht="9.9499999999999993" customHeight="1">
      <c r="A24" s="66"/>
      <c r="B24" s="76"/>
      <c r="C24" s="1582"/>
      <c r="D24" s="292"/>
      <c r="E24" s="66" t="s">
        <v>252</v>
      </c>
      <c r="F24" s="83"/>
      <c r="G24" s="588">
        <v>0</v>
      </c>
      <c r="H24" s="588">
        <v>0</v>
      </c>
      <c r="I24" s="588">
        <v>0</v>
      </c>
      <c r="J24" s="587"/>
    </row>
    <row r="25" spans="1:10" s="63" customFormat="1" ht="9.9499999999999993" customHeight="1">
      <c r="A25" s="66"/>
      <c r="B25" s="76"/>
      <c r="C25" s="1582"/>
      <c r="D25" s="292"/>
      <c r="E25" s="66" t="s">
        <v>251</v>
      </c>
      <c r="F25" s="83"/>
      <c r="G25" s="588">
        <v>0</v>
      </c>
      <c r="H25" s="588">
        <v>0</v>
      </c>
      <c r="I25" s="588">
        <v>0</v>
      </c>
      <c r="J25" s="587"/>
    </row>
    <row r="26" spans="1:10" s="63" customFormat="1" ht="11.1" customHeight="1">
      <c r="A26" s="66"/>
      <c r="B26" s="76"/>
      <c r="C26" s="1582"/>
      <c r="D26" s="557" t="s">
        <v>37</v>
      </c>
      <c r="E26" s="66"/>
      <c r="F26" s="83"/>
      <c r="G26" s="589">
        <f>G27+G28</f>
        <v>0</v>
      </c>
      <c r="H26" s="589">
        <f>H27+H28</f>
        <v>0</v>
      </c>
      <c r="I26" s="589">
        <f>I27+I28</f>
        <v>0</v>
      </c>
      <c r="J26" s="587"/>
    </row>
    <row r="27" spans="1:10" s="63" customFormat="1" ht="9.9499999999999993" customHeight="1">
      <c r="A27" s="265"/>
      <c r="B27" s="76"/>
      <c r="C27" s="1582"/>
      <c r="D27" s="292"/>
      <c r="E27" s="66" t="s">
        <v>250</v>
      </c>
      <c r="F27" s="83"/>
      <c r="G27" s="588">
        <v>0</v>
      </c>
      <c r="H27" s="588">
        <v>0</v>
      </c>
      <c r="I27" s="588">
        <v>0</v>
      </c>
      <c r="J27" s="587"/>
    </row>
    <row r="28" spans="1:10" s="63" customFormat="1" ht="9.9499999999999993" customHeight="1">
      <c r="A28" s="265"/>
      <c r="B28" s="76"/>
      <c r="C28" s="1582"/>
      <c r="D28" s="292"/>
      <c r="E28" s="66" t="s">
        <v>249</v>
      </c>
      <c r="F28" s="83"/>
      <c r="G28" s="588">
        <v>0</v>
      </c>
      <c r="H28" s="588">
        <v>0</v>
      </c>
      <c r="I28" s="588">
        <v>0</v>
      </c>
      <c r="J28" s="587"/>
    </row>
    <row r="29" spans="1:10" s="63" customFormat="1" ht="11.1" customHeight="1">
      <c r="A29" s="265"/>
      <c r="B29" s="76"/>
      <c r="C29" s="1582"/>
      <c r="D29" s="540" t="s">
        <v>72</v>
      </c>
      <c r="E29" s="364"/>
      <c r="F29" s="83"/>
      <c r="G29" s="589">
        <f>G30</f>
        <v>98</v>
      </c>
      <c r="H29" s="589">
        <f>H30</f>
        <v>59</v>
      </c>
      <c r="I29" s="589">
        <f>I30</f>
        <v>157</v>
      </c>
      <c r="J29" s="587"/>
    </row>
    <row r="30" spans="1:10" s="63" customFormat="1" ht="11.1" customHeight="1">
      <c r="A30" s="66"/>
      <c r="B30" s="76"/>
      <c r="C30" s="1582"/>
      <c r="D30" s="292"/>
      <c r="E30" s="66" t="s">
        <v>248</v>
      </c>
      <c r="F30" s="83"/>
      <c r="G30" s="588">
        <v>98</v>
      </c>
      <c r="H30" s="588">
        <v>59</v>
      </c>
      <c r="I30" s="588">
        <v>157</v>
      </c>
      <c r="J30" s="587"/>
    </row>
    <row r="31" spans="1:10" s="63" customFormat="1" ht="12" customHeight="1">
      <c r="A31" s="66"/>
      <c r="B31" s="76"/>
      <c r="C31" s="1712">
        <v>1402</v>
      </c>
      <c r="D31" s="338" t="s">
        <v>16</v>
      </c>
      <c r="E31" s="78"/>
      <c r="F31" s="608"/>
      <c r="G31" s="136">
        <f>G32+G39+G42+G48+G51+G55+G58+G62</f>
        <v>3549</v>
      </c>
      <c r="H31" s="136">
        <f>H32+H39+H42+H48+H51+H55+H58+H62</f>
        <v>3819</v>
      </c>
      <c r="I31" s="136">
        <f>I32+I39+I42+I48+I51+I55+I58+I62</f>
        <v>7368</v>
      </c>
      <c r="J31" s="585"/>
    </row>
    <row r="32" spans="1:10" s="63" customFormat="1">
      <c r="A32" s="66"/>
      <c r="B32" s="76"/>
      <c r="C32" s="1713"/>
      <c r="D32" s="540" t="s">
        <v>96</v>
      </c>
      <c r="E32" s="66"/>
      <c r="F32" s="83"/>
      <c r="G32" s="589">
        <f>SUM(G33:G38)</f>
        <v>1694</v>
      </c>
      <c r="H32" s="589">
        <f>SUM(H33:H38)</f>
        <v>1756</v>
      </c>
      <c r="I32" s="589">
        <f>SUM(I33:I38)</f>
        <v>3450</v>
      </c>
      <c r="J32" s="587"/>
    </row>
    <row r="33" spans="1:10" s="63" customFormat="1" ht="9.9499999999999993" customHeight="1">
      <c r="A33" s="66"/>
      <c r="B33" s="76"/>
      <c r="C33" s="1713"/>
      <c r="D33" s="292"/>
      <c r="E33" s="66" t="s">
        <v>240</v>
      </c>
      <c r="F33" s="83"/>
      <c r="G33" s="142">
        <v>558</v>
      </c>
      <c r="H33" s="142">
        <v>587</v>
      </c>
      <c r="I33" s="142">
        <v>1145</v>
      </c>
      <c r="J33" s="587"/>
    </row>
    <row r="34" spans="1:10" s="63" customFormat="1" ht="9.9499999999999993" customHeight="1">
      <c r="A34" s="66"/>
      <c r="B34" s="76"/>
      <c r="C34" s="1713"/>
      <c r="D34" s="292"/>
      <c r="E34" s="66" t="s">
        <v>239</v>
      </c>
      <c r="F34" s="83"/>
      <c r="G34" s="142">
        <v>506</v>
      </c>
      <c r="H34" s="142">
        <v>536</v>
      </c>
      <c r="I34" s="142">
        <v>1042</v>
      </c>
      <c r="J34" s="587"/>
    </row>
    <row r="35" spans="1:10" s="63" customFormat="1" ht="9.9499999999999993" customHeight="1">
      <c r="A35" s="66"/>
      <c r="B35" s="76"/>
      <c r="C35" s="1713"/>
      <c r="D35" s="292"/>
      <c r="E35" s="66" t="s">
        <v>242</v>
      </c>
      <c r="F35" s="83"/>
      <c r="G35" s="142">
        <v>185</v>
      </c>
      <c r="H35" s="142">
        <v>435</v>
      </c>
      <c r="I35" s="142">
        <v>620</v>
      </c>
      <c r="J35" s="587"/>
    </row>
    <row r="36" spans="1:10" s="63" customFormat="1" ht="9.9499999999999993" customHeight="1">
      <c r="A36" s="66"/>
      <c r="B36" s="76"/>
      <c r="C36" s="1713"/>
      <c r="D36" s="292"/>
      <c r="E36" s="66" t="s">
        <v>247</v>
      </c>
      <c r="F36" s="83"/>
      <c r="G36" s="142">
        <v>87</v>
      </c>
      <c r="H36" s="142">
        <v>102</v>
      </c>
      <c r="I36" s="142">
        <v>189</v>
      </c>
      <c r="J36" s="587"/>
    </row>
    <row r="37" spans="1:10" s="63" customFormat="1" ht="9.9499999999999993" customHeight="1">
      <c r="A37" s="66"/>
      <c r="B37" s="76"/>
      <c r="C37" s="1713"/>
      <c r="D37" s="292"/>
      <c r="E37" s="66" t="s">
        <v>246</v>
      </c>
      <c r="F37" s="83"/>
      <c r="G37" s="142">
        <v>0</v>
      </c>
      <c r="H37" s="142">
        <v>0</v>
      </c>
      <c r="I37" s="142">
        <v>0</v>
      </c>
      <c r="J37" s="587"/>
    </row>
    <row r="38" spans="1:10" s="63" customFormat="1" ht="9.9499999999999993" customHeight="1">
      <c r="A38" s="66"/>
      <c r="B38" s="76"/>
      <c r="C38" s="1713"/>
      <c r="D38" s="292"/>
      <c r="E38" s="66" t="s">
        <v>245</v>
      </c>
      <c r="F38" s="83"/>
      <c r="G38" s="142">
        <v>358</v>
      </c>
      <c r="H38" s="142">
        <v>96</v>
      </c>
      <c r="I38" s="142">
        <v>454</v>
      </c>
      <c r="J38" s="587"/>
    </row>
    <row r="39" spans="1:10" s="63" customFormat="1" ht="11.1" customHeight="1">
      <c r="A39" s="265"/>
      <c r="B39" s="76"/>
      <c r="C39" s="1713"/>
      <c r="D39" s="540" t="s">
        <v>116</v>
      </c>
      <c r="E39" s="66"/>
      <c r="F39" s="609"/>
      <c r="G39" s="589">
        <f>G40+G41</f>
        <v>492</v>
      </c>
      <c r="H39" s="589">
        <f>H40+H41</f>
        <v>418</v>
      </c>
      <c r="I39" s="589">
        <f>I40+I41</f>
        <v>910</v>
      </c>
      <c r="J39" s="587"/>
    </row>
    <row r="40" spans="1:10" s="63" customFormat="1" ht="13.5" customHeight="1">
      <c r="A40" s="265"/>
      <c r="B40" s="76"/>
      <c r="C40" s="1713"/>
      <c r="D40" s="292"/>
      <c r="E40" s="66" t="s">
        <v>239</v>
      </c>
      <c r="F40" s="83"/>
      <c r="G40" s="142">
        <v>304</v>
      </c>
      <c r="H40" s="142">
        <v>363</v>
      </c>
      <c r="I40" s="142">
        <v>667</v>
      </c>
      <c r="J40" s="587"/>
    </row>
    <row r="41" spans="1:10" s="63" customFormat="1" ht="9.9499999999999993" customHeight="1">
      <c r="A41" s="265"/>
      <c r="B41" s="76"/>
      <c r="C41" s="1713"/>
      <c r="D41" s="292"/>
      <c r="E41" s="66" t="s">
        <v>245</v>
      </c>
      <c r="F41" s="83"/>
      <c r="G41" s="142">
        <v>188</v>
      </c>
      <c r="H41" s="142">
        <v>55</v>
      </c>
      <c r="I41" s="142">
        <v>243</v>
      </c>
      <c r="J41" s="587"/>
    </row>
    <row r="42" spans="1:10" s="63" customFormat="1" ht="11.1" customHeight="1">
      <c r="A42" s="265"/>
      <c r="B42" s="76"/>
      <c r="C42" s="1713"/>
      <c r="D42" s="540" t="s">
        <v>70</v>
      </c>
      <c r="E42" s="66"/>
      <c r="F42" s="83"/>
      <c r="G42" s="589">
        <f>SUM(G43:G47)</f>
        <v>480</v>
      </c>
      <c r="H42" s="589">
        <f>SUM(H43:H47)</f>
        <v>687</v>
      </c>
      <c r="I42" s="589">
        <f>SUM(I43:I47)</f>
        <v>1167</v>
      </c>
      <c r="J42" s="587"/>
    </row>
    <row r="43" spans="1:10" s="63" customFormat="1" ht="9.9499999999999993" customHeight="1">
      <c r="A43" s="265"/>
      <c r="B43" s="76"/>
      <c r="C43" s="1713"/>
      <c r="D43" s="292"/>
      <c r="E43" s="66" t="s">
        <v>240</v>
      </c>
      <c r="F43" s="83"/>
      <c r="G43" s="142">
        <v>242</v>
      </c>
      <c r="H43" s="142">
        <v>272</v>
      </c>
      <c r="I43" s="142">
        <v>514</v>
      </c>
      <c r="J43" s="587"/>
    </row>
    <row r="44" spans="1:10" s="63" customFormat="1" ht="9.9499999999999993" customHeight="1">
      <c r="A44" s="265"/>
      <c r="B44" s="76"/>
      <c r="C44" s="1713"/>
      <c r="D44" s="292"/>
      <c r="E44" s="66" t="s">
        <v>244</v>
      </c>
      <c r="F44" s="83"/>
      <c r="G44" s="142">
        <v>43</v>
      </c>
      <c r="H44" s="142">
        <v>41</v>
      </c>
      <c r="I44" s="142">
        <v>84</v>
      </c>
      <c r="J44" s="587"/>
    </row>
    <row r="45" spans="1:10" s="63" customFormat="1" ht="9.9499999999999993" customHeight="1">
      <c r="A45" s="265"/>
      <c r="B45" s="76"/>
      <c r="C45" s="1713"/>
      <c r="D45" s="292"/>
      <c r="E45" s="66" t="s">
        <v>243</v>
      </c>
      <c r="F45" s="83"/>
      <c r="G45" s="142">
        <v>85</v>
      </c>
      <c r="H45" s="142">
        <v>114</v>
      </c>
      <c r="I45" s="142">
        <v>199</v>
      </c>
      <c r="J45" s="587"/>
    </row>
    <row r="46" spans="1:10" s="63" customFormat="1" ht="9.9499999999999993" customHeight="1">
      <c r="A46" s="265"/>
      <c r="B46" s="76"/>
      <c r="C46" s="1713"/>
      <c r="D46" s="292"/>
      <c r="E46" s="66" t="s">
        <v>242</v>
      </c>
      <c r="F46" s="83"/>
      <c r="G46" s="142">
        <v>85</v>
      </c>
      <c r="H46" s="142">
        <v>177</v>
      </c>
      <c r="I46" s="142">
        <v>262</v>
      </c>
      <c r="J46" s="587"/>
    </row>
    <row r="47" spans="1:10" s="63" customFormat="1" ht="9.9499999999999993" customHeight="1">
      <c r="A47" s="265"/>
      <c r="B47" s="76"/>
      <c r="C47" s="1713"/>
      <c r="D47" s="292"/>
      <c r="E47" s="66" t="s">
        <v>238</v>
      </c>
      <c r="F47" s="83"/>
      <c r="G47" s="142">
        <v>25</v>
      </c>
      <c r="H47" s="142">
        <v>83</v>
      </c>
      <c r="I47" s="142">
        <v>108</v>
      </c>
      <c r="J47" s="587"/>
    </row>
    <row r="48" spans="1:10" s="63" customFormat="1" ht="11.1" customHeight="1">
      <c r="A48" s="265"/>
      <c r="B48" s="76"/>
      <c r="C48" s="1713"/>
      <c r="D48" s="540" t="s">
        <v>129</v>
      </c>
      <c r="E48" s="66"/>
      <c r="F48" s="83"/>
      <c r="G48" s="589">
        <f>G49+G50</f>
        <v>399</v>
      </c>
      <c r="H48" s="589">
        <f>H49+H50</f>
        <v>467</v>
      </c>
      <c r="I48" s="589">
        <f>I49+I50</f>
        <v>866</v>
      </c>
      <c r="J48" s="587"/>
    </row>
    <row r="49" spans="1:10" s="63" customFormat="1" ht="9.9499999999999993" customHeight="1">
      <c r="A49" s="66"/>
      <c r="B49" s="76"/>
      <c r="C49" s="1713"/>
      <c r="D49" s="292"/>
      <c r="E49" s="66" t="s">
        <v>240</v>
      </c>
      <c r="F49" s="83"/>
      <c r="G49" s="142">
        <v>160</v>
      </c>
      <c r="H49" s="142">
        <v>219</v>
      </c>
      <c r="I49" s="142">
        <v>379</v>
      </c>
      <c r="J49" s="587"/>
    </row>
    <row r="50" spans="1:10" s="63" customFormat="1" ht="9.9499999999999993" customHeight="1">
      <c r="A50" s="66"/>
      <c r="B50" s="76"/>
      <c r="C50" s="1713"/>
      <c r="D50" s="292"/>
      <c r="E50" s="66" t="s">
        <v>239</v>
      </c>
      <c r="F50" s="83"/>
      <c r="G50" s="142">
        <v>239</v>
      </c>
      <c r="H50" s="142">
        <v>248</v>
      </c>
      <c r="I50" s="142">
        <v>487</v>
      </c>
      <c r="J50" s="587"/>
    </row>
    <row r="51" spans="1:10" s="63" customFormat="1" ht="11.1" customHeight="1">
      <c r="A51" s="265"/>
      <c r="B51" s="76"/>
      <c r="C51" s="1713"/>
      <c r="D51" s="540" t="s">
        <v>128</v>
      </c>
      <c r="E51" s="66"/>
      <c r="F51" s="83"/>
      <c r="G51" s="589">
        <f>G52+G53+G54</f>
        <v>150</v>
      </c>
      <c r="H51" s="589">
        <f>H52+H53+H54</f>
        <v>177</v>
      </c>
      <c r="I51" s="589">
        <f>I52+I53+I54</f>
        <v>327</v>
      </c>
      <c r="J51" s="587"/>
    </row>
    <row r="52" spans="1:10" s="63" customFormat="1" ht="9.9499999999999993" customHeight="1">
      <c r="A52" s="66"/>
      <c r="B52" s="76"/>
      <c r="C52" s="1713"/>
      <c r="D52" s="292"/>
      <c r="E52" s="66" t="s">
        <v>240</v>
      </c>
      <c r="F52" s="83"/>
      <c r="G52" s="142">
        <v>64</v>
      </c>
      <c r="H52" s="142">
        <v>76</v>
      </c>
      <c r="I52" s="142">
        <v>140</v>
      </c>
      <c r="J52" s="587"/>
    </row>
    <row r="53" spans="1:10" s="63" customFormat="1" ht="9.9499999999999993" customHeight="1">
      <c r="A53" s="66"/>
      <c r="B53" s="76"/>
      <c r="C53" s="1713"/>
      <c r="D53" s="292"/>
      <c r="E53" s="66" t="s">
        <v>241</v>
      </c>
      <c r="F53" s="83"/>
      <c r="G53" s="142">
        <v>0</v>
      </c>
      <c r="H53" s="142">
        <v>0</v>
      </c>
      <c r="I53" s="142">
        <v>0</v>
      </c>
      <c r="J53" s="587"/>
    </row>
    <row r="54" spans="1:10" s="63" customFormat="1" ht="9.9499999999999993" customHeight="1">
      <c r="A54" s="66"/>
      <c r="B54" s="76"/>
      <c r="C54" s="1713"/>
      <c r="D54" s="292"/>
      <c r="E54" s="66" t="s">
        <v>239</v>
      </c>
      <c r="F54" s="83"/>
      <c r="G54" s="142">
        <v>86</v>
      </c>
      <c r="H54" s="142">
        <v>101</v>
      </c>
      <c r="I54" s="142">
        <v>187</v>
      </c>
      <c r="J54" s="587"/>
    </row>
    <row r="55" spans="1:10" s="63" customFormat="1" ht="11.1" customHeight="1">
      <c r="A55" s="66"/>
      <c r="B55" s="76"/>
      <c r="C55" s="1713"/>
      <c r="D55" s="540" t="s">
        <v>65</v>
      </c>
      <c r="E55" s="66"/>
      <c r="F55" s="83"/>
      <c r="G55" s="589">
        <f>G56+G57</f>
        <v>136</v>
      </c>
      <c r="H55" s="589">
        <f>H56+H57</f>
        <v>153</v>
      </c>
      <c r="I55" s="589">
        <f>I56+I57</f>
        <v>289</v>
      </c>
      <c r="J55" s="587"/>
    </row>
    <row r="56" spans="1:10" s="63" customFormat="1" ht="9.9499999999999993" customHeight="1">
      <c r="A56" s="66"/>
      <c r="B56" s="76"/>
      <c r="C56" s="1713"/>
      <c r="D56" s="292"/>
      <c r="E56" s="66" t="s">
        <v>240</v>
      </c>
      <c r="F56" s="83"/>
      <c r="G56" s="142">
        <v>83</v>
      </c>
      <c r="H56" s="142">
        <v>83</v>
      </c>
      <c r="I56" s="142">
        <v>166</v>
      </c>
      <c r="J56" s="587"/>
    </row>
    <row r="57" spans="1:10" s="63" customFormat="1" ht="9.9499999999999993" customHeight="1">
      <c r="A57" s="66"/>
      <c r="B57" s="76"/>
      <c r="C57" s="1713"/>
      <c r="D57" s="292"/>
      <c r="E57" s="66" t="s">
        <v>239</v>
      </c>
      <c r="F57" s="83"/>
      <c r="G57" s="142">
        <v>53</v>
      </c>
      <c r="H57" s="142">
        <v>70</v>
      </c>
      <c r="I57" s="142">
        <v>123</v>
      </c>
      <c r="J57" s="587"/>
    </row>
    <row r="58" spans="1:10" s="63" customFormat="1" ht="11.1" customHeight="1">
      <c r="A58" s="66"/>
      <c r="B58" s="76"/>
      <c r="C58" s="1713"/>
      <c r="D58" s="540" t="s">
        <v>127</v>
      </c>
      <c r="E58" s="66"/>
      <c r="F58" s="83"/>
      <c r="G58" s="589">
        <f>G59+G60+G61</f>
        <v>198</v>
      </c>
      <c r="H58" s="589">
        <f>H59+H60+H61</f>
        <v>161</v>
      </c>
      <c r="I58" s="589">
        <f>I59+I60+I61</f>
        <v>359</v>
      </c>
      <c r="J58" s="587"/>
    </row>
    <row r="59" spans="1:10" s="63" customFormat="1" ht="9.75" customHeight="1">
      <c r="A59" s="66"/>
      <c r="B59" s="76"/>
      <c r="C59" s="1713"/>
      <c r="D59" s="542"/>
      <c r="E59" s="66" t="s">
        <v>240</v>
      </c>
      <c r="F59" s="83"/>
      <c r="G59" s="142">
        <v>98</v>
      </c>
      <c r="H59" s="142">
        <v>90</v>
      </c>
      <c r="I59" s="142">
        <v>188</v>
      </c>
      <c r="J59" s="587"/>
    </row>
    <row r="60" spans="1:10" s="63" customFormat="1" ht="9.9499999999999993" customHeight="1">
      <c r="A60" s="66"/>
      <c r="B60" s="76"/>
      <c r="C60" s="1713"/>
      <c r="D60" s="542"/>
      <c r="E60" s="66" t="s">
        <v>239</v>
      </c>
      <c r="F60" s="83"/>
      <c r="G60" s="142">
        <v>100</v>
      </c>
      <c r="H60" s="142">
        <v>71</v>
      </c>
      <c r="I60" s="142">
        <v>171</v>
      </c>
      <c r="J60" s="587"/>
    </row>
    <row r="61" spans="1:10" s="63" customFormat="1" ht="9.9499999999999993" customHeight="1">
      <c r="A61" s="66"/>
      <c r="B61" s="76"/>
      <c r="C61" s="1713"/>
      <c r="D61" s="542"/>
      <c r="E61" s="66" t="s">
        <v>238</v>
      </c>
      <c r="F61" s="83"/>
      <c r="G61" s="142">
        <v>0</v>
      </c>
      <c r="H61" s="142">
        <v>0</v>
      </c>
      <c r="I61" s="142">
        <v>0</v>
      </c>
      <c r="J61" s="587"/>
    </row>
    <row r="62" spans="1:10" s="63" customFormat="1" ht="11.1" customHeight="1">
      <c r="A62" s="265"/>
      <c r="B62" s="76"/>
      <c r="C62" s="1713"/>
      <c r="D62" s="540" t="s">
        <v>38</v>
      </c>
      <c r="E62" s="364"/>
      <c r="F62" s="83"/>
      <c r="G62" s="589">
        <f>G63</f>
        <v>0</v>
      </c>
      <c r="H62" s="589">
        <f>H63</f>
        <v>0</v>
      </c>
      <c r="I62" s="589">
        <f>I63</f>
        <v>0</v>
      </c>
      <c r="J62" s="587"/>
    </row>
    <row r="63" spans="1:10" s="63" customFormat="1" ht="9.9499999999999993" customHeight="1">
      <c r="A63" s="265"/>
      <c r="B63" s="76"/>
      <c r="C63" s="1713"/>
      <c r="D63" s="292"/>
      <c r="E63" s="66" t="s">
        <v>237</v>
      </c>
      <c r="F63" s="83"/>
      <c r="G63" s="142">
        <v>0</v>
      </c>
      <c r="H63" s="142">
        <v>0</v>
      </c>
      <c r="I63" s="142">
        <v>0</v>
      </c>
      <c r="J63" s="587"/>
    </row>
    <row r="64" spans="1:10" s="63" customFormat="1" ht="12" customHeight="1">
      <c r="A64" s="66"/>
      <c r="B64" s="76"/>
      <c r="C64" s="1712">
        <v>1403</v>
      </c>
      <c r="D64" s="338" t="s">
        <v>17</v>
      </c>
      <c r="E64" s="78"/>
      <c r="F64" s="608"/>
      <c r="G64" s="136">
        <f>G65+G67+G69</f>
        <v>296</v>
      </c>
      <c r="H64" s="136">
        <f>H65+H67+H69</f>
        <v>460</v>
      </c>
      <c r="I64" s="136">
        <f>SUM(G64:H64)</f>
        <v>756</v>
      </c>
      <c r="J64" s="585"/>
    </row>
    <row r="65" spans="1:239" s="63" customFormat="1" ht="11.1" customHeight="1">
      <c r="A65" s="265"/>
      <c r="B65" s="76"/>
      <c r="C65" s="1713"/>
      <c r="D65" s="540" t="s">
        <v>39</v>
      </c>
      <c r="E65" s="66"/>
      <c r="F65" s="83"/>
      <c r="G65" s="589">
        <f>SUM(G66)</f>
        <v>105</v>
      </c>
      <c r="H65" s="589">
        <f>SUM(H66)</f>
        <v>172</v>
      </c>
      <c r="I65" s="589">
        <f>SUM(G65:H65)</f>
        <v>277</v>
      </c>
      <c r="J65" s="587"/>
    </row>
    <row r="66" spans="1:239" s="63" customFormat="1" ht="9.9499999999999993" customHeight="1">
      <c r="A66" s="265"/>
      <c r="B66" s="76"/>
      <c r="C66" s="1713"/>
      <c r="D66" s="292"/>
      <c r="E66" s="66" t="s">
        <v>234</v>
      </c>
      <c r="F66" s="83"/>
      <c r="G66" s="142">
        <v>105</v>
      </c>
      <c r="H66" s="142">
        <v>172</v>
      </c>
      <c r="I66" s="142">
        <v>277</v>
      </c>
      <c r="J66" s="587"/>
    </row>
    <row r="67" spans="1:239" s="63" customFormat="1" ht="11.1" customHeight="1">
      <c r="A67" s="66"/>
      <c r="B67" s="76"/>
      <c r="C67" s="1713"/>
      <c r="D67" s="540" t="s">
        <v>18</v>
      </c>
      <c r="E67" s="66"/>
      <c r="F67" s="83"/>
      <c r="G67" s="589">
        <f>G68</f>
        <v>72</v>
      </c>
      <c r="H67" s="589">
        <f>H68</f>
        <v>109</v>
      </c>
      <c r="I67" s="589">
        <f>I68</f>
        <v>181</v>
      </c>
      <c r="J67" s="587"/>
    </row>
    <row r="68" spans="1:239" s="63" customFormat="1" ht="9.75" customHeight="1">
      <c r="A68" s="66"/>
      <c r="B68" s="76"/>
      <c r="C68" s="1713"/>
      <c r="D68" s="292"/>
      <c r="E68" s="66" t="s">
        <v>235</v>
      </c>
      <c r="F68" s="83"/>
      <c r="G68" s="142">
        <v>72</v>
      </c>
      <c r="H68" s="142">
        <v>109</v>
      </c>
      <c r="I68" s="142">
        <v>181</v>
      </c>
      <c r="J68" s="587"/>
    </row>
    <row r="69" spans="1:239" s="63" customFormat="1" ht="11.1" customHeight="1">
      <c r="A69" s="66"/>
      <c r="B69" s="76"/>
      <c r="C69" s="1713"/>
      <c r="D69" s="540" t="s">
        <v>19</v>
      </c>
      <c r="E69" s="66"/>
      <c r="F69" s="83"/>
      <c r="G69" s="589">
        <f>G70+G71</f>
        <v>119</v>
      </c>
      <c r="H69" s="589">
        <f>H70+H71</f>
        <v>179</v>
      </c>
      <c r="I69" s="589">
        <f>I70+I71</f>
        <v>298</v>
      </c>
      <c r="J69" s="587"/>
    </row>
    <row r="70" spans="1:239" s="63" customFormat="1" ht="9.9499999999999993" customHeight="1">
      <c r="A70" s="66"/>
      <c r="B70" s="76"/>
      <c r="C70" s="1830"/>
      <c r="D70" s="292"/>
      <c r="E70" s="66" t="s">
        <v>234</v>
      </c>
      <c r="F70" s="83"/>
      <c r="G70" s="142">
        <v>119</v>
      </c>
      <c r="H70" s="142">
        <v>179</v>
      </c>
      <c r="I70" s="142">
        <v>298</v>
      </c>
      <c r="J70" s="587"/>
    </row>
    <row r="71" spans="1:239" s="63" customFormat="1" ht="9.9499999999999993" customHeight="1">
      <c r="A71" s="66"/>
      <c r="B71" s="76"/>
      <c r="C71" s="1831"/>
      <c r="D71" s="537"/>
      <c r="E71" s="90" t="s">
        <v>233</v>
      </c>
      <c r="F71" s="607"/>
      <c r="G71" s="606">
        <v>0</v>
      </c>
      <c r="H71" s="606">
        <v>0</v>
      </c>
      <c r="I71" s="606">
        <v>0</v>
      </c>
      <c r="J71" s="587"/>
    </row>
    <row r="72" spans="1:239" s="63" customFormat="1" ht="9.9499999999999993" customHeight="1">
      <c r="A72" s="66"/>
      <c r="B72" s="76"/>
      <c r="C72" s="67"/>
      <c r="D72" s="66"/>
      <c r="E72" s="66"/>
      <c r="F72" s="83"/>
      <c r="G72" s="605"/>
      <c r="H72" s="603"/>
      <c r="I72" s="602" t="s">
        <v>232</v>
      </c>
      <c r="J72" s="604"/>
    </row>
    <row r="73" spans="1:239" s="63" customFormat="1" ht="9.9499999999999993" customHeight="1">
      <c r="A73" s="66"/>
      <c r="B73" s="76"/>
      <c r="C73" s="67"/>
      <c r="D73" s="66"/>
      <c r="E73" s="66"/>
      <c r="G73" s="603"/>
      <c r="H73" s="602"/>
      <c r="I73" s="602" t="s">
        <v>231</v>
      </c>
      <c r="J73" s="80"/>
    </row>
    <row r="74" spans="1:239" s="63" customFormat="1" ht="12.75" customHeight="1">
      <c r="A74" s="66"/>
      <c r="B74" s="76"/>
      <c r="C74" s="1835" t="s">
        <v>32</v>
      </c>
      <c r="D74" s="601"/>
      <c r="E74" s="601"/>
      <c r="F74" s="600"/>
      <c r="G74" s="599"/>
      <c r="H74" s="599"/>
      <c r="I74" s="598"/>
      <c r="J74" s="587"/>
    </row>
    <row r="75" spans="1:239" s="63" customFormat="1" ht="12.75" customHeight="1">
      <c r="A75" s="265"/>
      <c r="B75" s="76"/>
      <c r="C75" s="1836"/>
      <c r="E75" s="364" t="s">
        <v>230</v>
      </c>
      <c r="F75" s="83"/>
      <c r="G75" s="597" t="s">
        <v>29</v>
      </c>
      <c r="H75" s="597" t="s">
        <v>30</v>
      </c>
      <c r="I75" s="589" t="s">
        <v>6</v>
      </c>
      <c r="J75" s="522"/>
    </row>
    <row r="76" spans="1:239" s="63" customFormat="1">
      <c r="A76" s="66"/>
      <c r="B76" s="76"/>
      <c r="C76" s="1837"/>
      <c r="D76" s="596"/>
      <c r="E76" s="595"/>
      <c r="F76" s="83"/>
      <c r="G76" s="72"/>
      <c r="H76" s="72"/>
      <c r="I76" s="72"/>
      <c r="J76" s="522"/>
    </row>
    <row r="77" spans="1:239" s="63" customFormat="1" ht="12" customHeight="1">
      <c r="A77" s="66"/>
      <c r="B77" s="76"/>
      <c r="C77" s="1709">
        <v>1404</v>
      </c>
      <c r="D77" s="338" t="s">
        <v>40</v>
      </c>
      <c r="E77" s="78"/>
      <c r="F77" s="591"/>
      <c r="G77" s="136">
        <f>G78+G81</f>
        <v>1801</v>
      </c>
      <c r="H77" s="136">
        <f>H78+H81</f>
        <v>719</v>
      </c>
      <c r="I77" s="136">
        <f>I78+I81</f>
        <v>2520</v>
      </c>
      <c r="J77" s="585"/>
    </row>
    <row r="78" spans="1:239" s="63" customFormat="1" ht="11.1" customHeight="1">
      <c r="A78" s="66"/>
      <c r="B78" s="76"/>
      <c r="C78" s="1710"/>
      <c r="D78" s="540" t="s">
        <v>115</v>
      </c>
      <c r="E78" s="66"/>
      <c r="G78" s="589">
        <f>G79+G80</f>
        <v>1219</v>
      </c>
      <c r="H78" s="589">
        <f>H79+H80</f>
        <v>314</v>
      </c>
      <c r="I78" s="589">
        <f>I79+I80</f>
        <v>1533</v>
      </c>
      <c r="J78" s="587"/>
    </row>
    <row r="79" spans="1:239" s="63" customFormat="1" ht="9.9499999999999993" customHeight="1">
      <c r="A79" s="66"/>
      <c r="B79" s="76"/>
      <c r="C79" s="1710"/>
      <c r="D79" s="292"/>
      <c r="E79" s="66" t="s">
        <v>227</v>
      </c>
      <c r="G79" s="588">
        <v>1051</v>
      </c>
      <c r="H79" s="588">
        <v>280</v>
      </c>
      <c r="I79" s="588">
        <v>1331</v>
      </c>
      <c r="J79" s="587"/>
    </row>
    <row r="80" spans="1:239" s="63" customFormat="1" ht="9.9499999999999993" customHeight="1">
      <c r="A80" s="66"/>
      <c r="B80" s="66"/>
      <c r="C80" s="1710"/>
      <c r="D80" s="292"/>
      <c r="E80" s="66" t="s">
        <v>226</v>
      </c>
      <c r="F80" s="66"/>
      <c r="G80" s="588">
        <v>168</v>
      </c>
      <c r="H80" s="588">
        <v>34</v>
      </c>
      <c r="I80" s="588">
        <v>202</v>
      </c>
      <c r="J80" s="594"/>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c r="EO80" s="66"/>
      <c r="EP80" s="66"/>
      <c r="EQ80" s="66"/>
      <c r="ER80" s="66"/>
      <c r="ES80" s="66"/>
      <c r="ET80" s="66"/>
      <c r="EU80" s="66"/>
      <c r="EV80" s="66"/>
      <c r="EW80" s="66"/>
      <c r="EX80" s="66"/>
      <c r="EY80" s="66"/>
      <c r="EZ80" s="66"/>
      <c r="FA80" s="66"/>
      <c r="FB80" s="66"/>
      <c r="FC80" s="66"/>
      <c r="FD80" s="66"/>
      <c r="FE80" s="66"/>
      <c r="FF80" s="66"/>
      <c r="FG80" s="66"/>
      <c r="FH80" s="66"/>
      <c r="FI80" s="66"/>
      <c r="FJ80" s="66"/>
      <c r="FK80" s="66"/>
      <c r="FL80" s="66"/>
      <c r="FM80" s="66"/>
      <c r="FN80" s="66"/>
      <c r="FO80" s="66"/>
      <c r="FP80" s="66"/>
      <c r="FQ80" s="66"/>
      <c r="FR80" s="66"/>
      <c r="FS80" s="66"/>
      <c r="FT80" s="66"/>
      <c r="FU80" s="66"/>
      <c r="FV80" s="66"/>
      <c r="FW80" s="66"/>
      <c r="FX80" s="66"/>
      <c r="FY80" s="66"/>
      <c r="FZ80" s="66"/>
      <c r="GA80" s="66"/>
      <c r="GB80" s="66"/>
      <c r="GC80" s="66"/>
      <c r="GD80" s="66"/>
      <c r="GE80" s="66"/>
      <c r="GF80" s="66"/>
      <c r="GG80" s="66"/>
      <c r="GH80" s="66"/>
      <c r="GI80" s="66"/>
      <c r="GJ80" s="66"/>
      <c r="GK80" s="66"/>
      <c r="GL80" s="66"/>
      <c r="GM80" s="66"/>
      <c r="GN80" s="66"/>
      <c r="GO80" s="66"/>
      <c r="GP80" s="66"/>
      <c r="GQ80" s="66"/>
      <c r="GR80" s="66"/>
      <c r="GS80" s="66"/>
      <c r="GT80" s="66"/>
      <c r="GU80" s="66"/>
      <c r="GV80" s="66"/>
      <c r="GW80" s="66"/>
      <c r="GX80" s="66"/>
      <c r="GY80" s="66"/>
      <c r="GZ80" s="66"/>
      <c r="HA80" s="66"/>
      <c r="HB80" s="66"/>
      <c r="HC80" s="66"/>
      <c r="HD80" s="66"/>
      <c r="HE80" s="66"/>
      <c r="HF80" s="66"/>
      <c r="HG80" s="66"/>
      <c r="HH80" s="66"/>
      <c r="HI80" s="66"/>
      <c r="HJ80" s="66"/>
      <c r="HK80" s="66"/>
      <c r="HL80" s="66"/>
      <c r="HM80" s="66"/>
      <c r="HN80" s="66"/>
      <c r="HO80" s="66"/>
      <c r="HP80" s="66"/>
      <c r="HQ80" s="66"/>
      <c r="HR80" s="66"/>
      <c r="HS80" s="66"/>
      <c r="HT80" s="66"/>
      <c r="HU80" s="66"/>
      <c r="HV80" s="66"/>
      <c r="HW80" s="66"/>
      <c r="HX80" s="66"/>
      <c r="HY80" s="66"/>
      <c r="HZ80" s="66"/>
      <c r="IA80" s="66"/>
      <c r="IB80" s="66"/>
      <c r="IC80" s="66"/>
      <c r="ID80" s="66"/>
      <c r="IE80" s="66"/>
    </row>
    <row r="81" spans="1:10" s="63" customFormat="1" ht="11.1" customHeight="1">
      <c r="A81" s="66"/>
      <c r="B81" s="76"/>
      <c r="C81" s="1710"/>
      <c r="D81" s="540" t="s">
        <v>20</v>
      </c>
      <c r="E81" s="66"/>
      <c r="G81" s="589">
        <f>G82+G83</f>
        <v>582</v>
      </c>
      <c r="H81" s="589">
        <f>H82+H83</f>
        <v>405</v>
      </c>
      <c r="I81" s="589">
        <f>I82+I83</f>
        <v>987</v>
      </c>
      <c r="J81" s="587"/>
    </row>
    <row r="82" spans="1:10" s="63" customFormat="1" ht="9.9499999999999993" customHeight="1">
      <c r="A82" s="66"/>
      <c r="B82" s="76"/>
      <c r="C82" s="1710"/>
      <c r="D82" s="292"/>
      <c r="E82" s="66" t="s">
        <v>225</v>
      </c>
      <c r="G82" s="142">
        <v>219</v>
      </c>
      <c r="H82" s="142">
        <v>157</v>
      </c>
      <c r="I82" s="142">
        <v>376</v>
      </c>
      <c r="J82" s="587"/>
    </row>
    <row r="83" spans="1:10" s="63" customFormat="1" ht="9.9499999999999993" customHeight="1">
      <c r="A83" s="66"/>
      <c r="B83" s="76"/>
      <c r="C83" s="1711"/>
      <c r="D83" s="292"/>
      <c r="E83" s="66" t="s">
        <v>224</v>
      </c>
      <c r="G83" s="588">
        <v>363</v>
      </c>
      <c r="H83" s="588">
        <v>248</v>
      </c>
      <c r="I83" s="588">
        <v>611</v>
      </c>
      <c r="J83" s="587"/>
    </row>
    <row r="84" spans="1:10" s="63" customFormat="1" ht="12" customHeight="1">
      <c r="A84" s="66"/>
      <c r="B84" s="76"/>
      <c r="C84" s="1712">
        <v>1405</v>
      </c>
      <c r="D84" s="338" t="s">
        <v>21</v>
      </c>
      <c r="E84" s="84"/>
      <c r="F84" s="591"/>
      <c r="G84" s="136">
        <f>G85+G93+G105+G108</f>
        <v>1133</v>
      </c>
      <c r="H84" s="136">
        <f>H85+H93+H105+H108</f>
        <v>1505</v>
      </c>
      <c r="I84" s="136">
        <f>I85+I93+I105+I108</f>
        <v>2638</v>
      </c>
      <c r="J84" s="585"/>
    </row>
    <row r="85" spans="1:10" s="63" customFormat="1" ht="11.1" customHeight="1">
      <c r="A85" s="66"/>
      <c r="B85" s="76"/>
      <c r="C85" s="1713"/>
      <c r="D85" s="540" t="s">
        <v>24</v>
      </c>
      <c r="E85" s="66"/>
      <c r="G85" s="589">
        <f>SUM(G86:G92)</f>
        <v>326</v>
      </c>
      <c r="H85" s="589">
        <f>SUM(H86:H92)</f>
        <v>279</v>
      </c>
      <c r="I85" s="589">
        <f>SUM(I86:I92)</f>
        <v>605</v>
      </c>
      <c r="J85" s="587"/>
    </row>
    <row r="86" spans="1:10" s="63" customFormat="1" ht="9.9499999999999993" customHeight="1">
      <c r="A86" s="66"/>
      <c r="B86" s="76"/>
      <c r="C86" s="1713"/>
      <c r="D86" s="292"/>
      <c r="E86" s="66" t="s">
        <v>223</v>
      </c>
      <c r="G86" s="588">
        <v>0</v>
      </c>
      <c r="H86" s="588">
        <v>1</v>
      </c>
      <c r="I86" s="588">
        <v>1</v>
      </c>
      <c r="J86" s="587"/>
    </row>
    <row r="87" spans="1:10" s="63" customFormat="1" ht="9.9499999999999993" customHeight="1">
      <c r="A87" s="66"/>
      <c r="B87" s="76"/>
      <c r="C87" s="1713"/>
      <c r="D87" s="292"/>
      <c r="E87" s="66" t="s">
        <v>222</v>
      </c>
      <c r="G87" s="588">
        <v>38</v>
      </c>
      <c r="H87" s="588">
        <v>27</v>
      </c>
      <c r="I87" s="588">
        <v>65</v>
      </c>
      <c r="J87" s="587"/>
    </row>
    <row r="88" spans="1:10" s="63" customFormat="1" ht="9.9499999999999993" customHeight="1">
      <c r="A88" s="66"/>
      <c r="B88" s="76"/>
      <c r="C88" s="1713"/>
      <c r="D88" s="292"/>
      <c r="E88" s="66" t="s">
        <v>221</v>
      </c>
      <c r="G88" s="588">
        <v>1</v>
      </c>
      <c r="H88" s="588">
        <v>0</v>
      </c>
      <c r="I88" s="588">
        <v>1</v>
      </c>
      <c r="J88" s="587"/>
    </row>
    <row r="89" spans="1:10" s="63" customFormat="1" ht="13.5" customHeight="1">
      <c r="A89" s="66"/>
      <c r="B89" s="76"/>
      <c r="C89" s="1713"/>
      <c r="D89" s="292"/>
      <c r="E89" s="66" t="s">
        <v>220</v>
      </c>
      <c r="G89" s="588">
        <v>170</v>
      </c>
      <c r="H89" s="588">
        <v>143</v>
      </c>
      <c r="I89" s="588">
        <v>313</v>
      </c>
      <c r="J89" s="587"/>
    </row>
    <row r="90" spans="1:10" s="63" customFormat="1" ht="9.9499999999999993" customHeight="1">
      <c r="A90" s="66"/>
      <c r="B90" s="76"/>
      <c r="C90" s="1713"/>
      <c r="D90" s="292"/>
      <c r="E90" s="66" t="s">
        <v>219</v>
      </c>
      <c r="G90" s="588">
        <v>54</v>
      </c>
      <c r="H90" s="588">
        <v>25</v>
      </c>
      <c r="I90" s="588">
        <v>79</v>
      </c>
      <c r="J90" s="587"/>
    </row>
    <row r="91" spans="1:10" s="63" customFormat="1" ht="9.9499999999999993" customHeight="1">
      <c r="A91" s="66"/>
      <c r="B91" s="76"/>
      <c r="C91" s="1713"/>
      <c r="D91" s="292"/>
      <c r="E91" s="66" t="s">
        <v>218</v>
      </c>
      <c r="G91" s="588">
        <v>1</v>
      </c>
      <c r="H91" s="588">
        <v>1</v>
      </c>
      <c r="I91" s="588">
        <v>2</v>
      </c>
      <c r="J91" s="587"/>
    </row>
    <row r="92" spans="1:10" s="63" customFormat="1" ht="9.9499999999999993" customHeight="1">
      <c r="A92" s="66"/>
      <c r="B92" s="76"/>
      <c r="C92" s="1713"/>
      <c r="D92" s="292"/>
      <c r="E92" s="66" t="s">
        <v>217</v>
      </c>
      <c r="G92" s="588">
        <v>62</v>
      </c>
      <c r="H92" s="588">
        <v>82</v>
      </c>
      <c r="I92" s="588">
        <v>144</v>
      </c>
      <c r="J92" s="587"/>
    </row>
    <row r="93" spans="1:10" s="63" customFormat="1" ht="11.1" customHeight="1">
      <c r="A93" s="66"/>
      <c r="B93" s="76"/>
      <c r="C93" s="1713"/>
      <c r="D93" s="540" t="s">
        <v>22</v>
      </c>
      <c r="E93" s="364"/>
      <c r="G93" s="589">
        <f>SUM(G94:G104)</f>
        <v>807</v>
      </c>
      <c r="H93" s="589">
        <f>SUM(H94:H104)</f>
        <v>1226</v>
      </c>
      <c r="I93" s="589">
        <f>SUM(I94:I104)</f>
        <v>2033</v>
      </c>
      <c r="J93" s="587"/>
    </row>
    <row r="94" spans="1:10" s="63" customFormat="1" ht="9.9499999999999993" customHeight="1">
      <c r="A94" s="66"/>
      <c r="B94" s="76"/>
      <c r="C94" s="1713"/>
      <c r="D94" s="540"/>
      <c r="E94" s="66" t="s">
        <v>216</v>
      </c>
      <c r="G94" s="588">
        <v>5</v>
      </c>
      <c r="H94" s="588">
        <v>12</v>
      </c>
      <c r="I94" s="588">
        <v>17</v>
      </c>
      <c r="J94" s="587"/>
    </row>
    <row r="95" spans="1:10" s="63" customFormat="1" ht="9.9499999999999993" customHeight="1">
      <c r="A95" s="66"/>
      <c r="B95" s="76"/>
      <c r="C95" s="1713"/>
      <c r="D95" s="292"/>
      <c r="E95" s="66" t="s">
        <v>215</v>
      </c>
      <c r="G95" s="588">
        <v>23</v>
      </c>
      <c r="H95" s="588">
        <v>34</v>
      </c>
      <c r="I95" s="588">
        <v>57</v>
      </c>
      <c r="J95" s="587"/>
    </row>
    <row r="96" spans="1:10" s="63" customFormat="1" ht="9.9499999999999993" customHeight="1">
      <c r="A96" s="66"/>
      <c r="B96" s="76"/>
      <c r="C96" s="1713"/>
      <c r="D96" s="292"/>
      <c r="E96" s="66" t="s">
        <v>214</v>
      </c>
      <c r="G96" s="588">
        <v>126</v>
      </c>
      <c r="H96" s="588">
        <v>139</v>
      </c>
      <c r="I96" s="588">
        <v>265</v>
      </c>
      <c r="J96" s="587"/>
    </row>
    <row r="97" spans="1:10" s="63" customFormat="1" ht="9.9499999999999993" customHeight="1">
      <c r="A97" s="66"/>
      <c r="B97" s="76"/>
      <c r="C97" s="1713"/>
      <c r="D97" s="292"/>
      <c r="E97" s="66" t="s">
        <v>213</v>
      </c>
      <c r="G97" s="588">
        <v>234</v>
      </c>
      <c r="H97" s="588">
        <v>211</v>
      </c>
      <c r="I97" s="588">
        <v>445</v>
      </c>
      <c r="J97" s="587"/>
    </row>
    <row r="98" spans="1:10" s="63" customFormat="1" ht="9.9499999999999993" customHeight="1">
      <c r="A98" s="66"/>
      <c r="B98" s="76"/>
      <c r="C98" s="1713"/>
      <c r="D98" s="292"/>
      <c r="E98" s="66" t="s">
        <v>212</v>
      </c>
      <c r="G98" s="588">
        <v>0</v>
      </c>
      <c r="H98" s="588">
        <v>0</v>
      </c>
      <c r="I98" s="588">
        <v>0</v>
      </c>
      <c r="J98" s="587"/>
    </row>
    <row r="99" spans="1:10" s="63" customFormat="1" ht="9.9499999999999993" customHeight="1">
      <c r="A99" s="66"/>
      <c r="B99" s="76"/>
      <c r="C99" s="1713"/>
      <c r="D99" s="292"/>
      <c r="E99" s="66" t="s">
        <v>211</v>
      </c>
      <c r="G99" s="588">
        <v>0</v>
      </c>
      <c r="H99" s="588">
        <v>0</v>
      </c>
      <c r="I99" s="588">
        <v>0</v>
      </c>
      <c r="J99" s="587"/>
    </row>
    <row r="100" spans="1:10" s="63" customFormat="1" ht="9.9499999999999993" customHeight="1">
      <c r="A100" s="66"/>
      <c r="B100" s="76"/>
      <c r="C100" s="1713"/>
      <c r="D100" s="292"/>
      <c r="E100" s="66" t="s">
        <v>210</v>
      </c>
      <c r="G100" s="588">
        <v>43</v>
      </c>
      <c r="H100" s="588">
        <v>71</v>
      </c>
      <c r="I100" s="588">
        <v>114</v>
      </c>
      <c r="J100" s="587"/>
    </row>
    <row r="101" spans="1:10" s="63" customFormat="1" ht="9.9499999999999993" customHeight="1">
      <c r="A101" s="66"/>
      <c r="B101" s="76"/>
      <c r="C101" s="1713"/>
      <c r="D101" s="292"/>
      <c r="E101" s="66" t="s">
        <v>209</v>
      </c>
      <c r="G101" s="588">
        <v>26</v>
      </c>
      <c r="H101" s="588">
        <v>45</v>
      </c>
      <c r="I101" s="588">
        <v>71</v>
      </c>
      <c r="J101" s="587"/>
    </row>
    <row r="102" spans="1:10" s="63" customFormat="1" ht="9.9499999999999993" customHeight="1">
      <c r="A102" s="66"/>
      <c r="B102" s="76"/>
      <c r="C102" s="1713"/>
      <c r="D102" s="292"/>
      <c r="E102" s="66" t="s">
        <v>206</v>
      </c>
      <c r="G102" s="588">
        <v>40</v>
      </c>
      <c r="H102" s="588">
        <v>70</v>
      </c>
      <c r="I102" s="588">
        <v>110</v>
      </c>
      <c r="J102" s="587"/>
    </row>
    <row r="103" spans="1:10" s="63" customFormat="1" ht="9.9499999999999993" customHeight="1">
      <c r="A103" s="66"/>
      <c r="B103" s="76"/>
      <c r="C103" s="1713"/>
      <c r="D103" s="292"/>
      <c r="E103" s="66" t="s">
        <v>205</v>
      </c>
      <c r="G103" s="588">
        <v>310</v>
      </c>
      <c r="H103" s="588">
        <v>644</v>
      </c>
      <c r="I103" s="588">
        <v>954</v>
      </c>
      <c r="J103" s="587"/>
    </row>
    <row r="104" spans="1:10" s="63" customFormat="1" ht="9.75" customHeight="1">
      <c r="A104" s="66"/>
      <c r="B104" s="76"/>
      <c r="C104" s="1713"/>
      <c r="D104" s="292"/>
      <c r="E104" s="66" t="s">
        <v>208</v>
      </c>
      <c r="G104" s="588">
        <v>0</v>
      </c>
      <c r="H104" s="588">
        <v>0</v>
      </c>
      <c r="I104" s="588">
        <v>0</v>
      </c>
      <c r="J104" s="587"/>
    </row>
    <row r="105" spans="1:10" s="63" customFormat="1" ht="9.75" customHeight="1">
      <c r="A105" s="66"/>
      <c r="B105" s="76"/>
      <c r="C105" s="1713"/>
      <c r="D105" s="540" t="s">
        <v>114</v>
      </c>
      <c r="G105" s="589">
        <f>G106+G107</f>
        <v>0</v>
      </c>
      <c r="H105" s="589">
        <f>H106+H107</f>
        <v>0</v>
      </c>
      <c r="I105" s="589">
        <f>I106+I107</f>
        <v>0</v>
      </c>
      <c r="J105" s="587"/>
    </row>
    <row r="106" spans="1:10" s="63" customFormat="1" ht="9.9499999999999993" customHeight="1">
      <c r="A106" s="66"/>
      <c r="B106" s="76"/>
      <c r="C106" s="1713"/>
      <c r="D106" s="292"/>
      <c r="E106" s="66" t="s">
        <v>206</v>
      </c>
      <c r="G106" s="588">
        <v>0</v>
      </c>
      <c r="H106" s="588">
        <v>0</v>
      </c>
      <c r="I106" s="588">
        <v>0</v>
      </c>
      <c r="J106" s="587"/>
    </row>
    <row r="107" spans="1:10" s="63" customFormat="1" ht="9.9499999999999993" customHeight="1">
      <c r="A107" s="66"/>
      <c r="B107" s="76"/>
      <c r="C107" s="1713"/>
      <c r="D107" s="292"/>
      <c r="E107" s="66" t="s">
        <v>207</v>
      </c>
      <c r="G107" s="588">
        <v>0</v>
      </c>
      <c r="H107" s="588">
        <v>0</v>
      </c>
      <c r="I107" s="588">
        <v>0</v>
      </c>
      <c r="J107" s="587"/>
    </row>
    <row r="108" spans="1:10" s="63" customFormat="1" ht="9.9499999999999993" customHeight="1">
      <c r="A108" s="66"/>
      <c r="B108" s="76"/>
      <c r="C108" s="1713"/>
      <c r="D108" s="540" t="s">
        <v>58</v>
      </c>
      <c r="G108" s="589">
        <f>SUM(G109:G111)</f>
        <v>0</v>
      </c>
      <c r="H108" s="589">
        <f>SUM(H109:H111)</f>
        <v>0</v>
      </c>
      <c r="I108" s="589">
        <f>SUM(I109:I111)</f>
        <v>0</v>
      </c>
      <c r="J108" s="587"/>
    </row>
    <row r="109" spans="1:10" s="63" customFormat="1" ht="9.9499999999999993" customHeight="1">
      <c r="A109" s="66"/>
      <c r="B109" s="76"/>
      <c r="C109" s="1713"/>
      <c r="D109" s="292"/>
      <c r="E109" s="66" t="s">
        <v>206</v>
      </c>
      <c r="G109" s="588">
        <v>0</v>
      </c>
      <c r="H109" s="588">
        <v>0</v>
      </c>
      <c r="I109" s="588">
        <v>0</v>
      </c>
      <c r="J109" s="587"/>
    </row>
    <row r="110" spans="1:10" s="63" customFormat="1" ht="9.9499999999999993" customHeight="1">
      <c r="A110" s="66"/>
      <c r="B110" s="76"/>
      <c r="C110" s="1713"/>
      <c r="D110" s="292"/>
      <c r="E110" s="66" t="s">
        <v>205</v>
      </c>
      <c r="G110" s="588">
        <v>0</v>
      </c>
      <c r="H110" s="588">
        <v>0</v>
      </c>
      <c r="I110" s="588">
        <v>0</v>
      </c>
      <c r="J110" s="587"/>
    </row>
    <row r="111" spans="1:10" s="63" customFormat="1" ht="9.9499999999999993" customHeight="1">
      <c r="A111" s="66"/>
      <c r="B111" s="76"/>
      <c r="C111" s="1832"/>
      <c r="D111" s="537"/>
      <c r="E111" s="90" t="s">
        <v>204</v>
      </c>
      <c r="G111" s="588">
        <v>0</v>
      </c>
      <c r="H111" s="588">
        <v>0</v>
      </c>
      <c r="I111" s="588">
        <v>0</v>
      </c>
      <c r="J111" s="587"/>
    </row>
    <row r="112" spans="1:10" s="63" customFormat="1" ht="12" customHeight="1">
      <c r="A112" s="66"/>
      <c r="B112" s="76"/>
      <c r="C112" s="1712">
        <v>1406</v>
      </c>
      <c r="D112" s="338" t="s">
        <v>25</v>
      </c>
      <c r="E112" s="78"/>
      <c r="F112" s="591"/>
      <c r="G112" s="136">
        <f>G113+G117+G120+G122</f>
        <v>1071</v>
      </c>
      <c r="H112" s="136">
        <f>H113+H117+H120+H122</f>
        <v>985</v>
      </c>
      <c r="I112" s="136">
        <f>I113+I117+I120+I122</f>
        <v>2056</v>
      </c>
      <c r="J112" s="593"/>
    </row>
    <row r="113" spans="1:10" s="63" customFormat="1" ht="11.1" customHeight="1">
      <c r="A113" s="66"/>
      <c r="B113" s="76"/>
      <c r="C113" s="1713"/>
      <c r="D113" s="540" t="s">
        <v>135</v>
      </c>
      <c r="E113" s="66"/>
      <c r="G113" s="589">
        <f>SUM(G114:G116)</f>
        <v>856</v>
      </c>
      <c r="H113" s="589">
        <f>SUM(H114:H116)</f>
        <v>769</v>
      </c>
      <c r="I113" s="589">
        <f>SUM(I114:I116)</f>
        <v>1625</v>
      </c>
      <c r="J113" s="587"/>
    </row>
    <row r="114" spans="1:10" s="63" customFormat="1" ht="9.9499999999999993" customHeight="1">
      <c r="A114" s="66"/>
      <c r="B114" s="76"/>
      <c r="C114" s="1713"/>
      <c r="D114" s="545"/>
      <c r="E114" s="66" t="s">
        <v>203</v>
      </c>
      <c r="G114" s="588">
        <v>0</v>
      </c>
      <c r="H114" s="588">
        <v>0</v>
      </c>
      <c r="I114" s="588">
        <v>0</v>
      </c>
      <c r="J114" s="587"/>
    </row>
    <row r="115" spans="1:10" s="63" customFormat="1" ht="9.9499999999999993" customHeight="1">
      <c r="A115" s="66"/>
      <c r="B115" s="76"/>
      <c r="C115" s="1713"/>
      <c r="D115" s="545"/>
      <c r="E115" s="66" t="s">
        <v>202</v>
      </c>
      <c r="G115" s="588">
        <v>353</v>
      </c>
      <c r="H115" s="588">
        <v>285</v>
      </c>
      <c r="I115" s="588">
        <v>638</v>
      </c>
      <c r="J115" s="587"/>
    </row>
    <row r="116" spans="1:10" s="63" customFormat="1" ht="9.9499999999999993" customHeight="1">
      <c r="A116" s="66"/>
      <c r="B116" s="76"/>
      <c r="C116" s="1713"/>
      <c r="D116" s="545"/>
      <c r="E116" s="66" t="s">
        <v>201</v>
      </c>
      <c r="G116" s="588">
        <v>503</v>
      </c>
      <c r="H116" s="588">
        <v>484</v>
      </c>
      <c r="I116" s="588">
        <v>987</v>
      </c>
      <c r="J116" s="587"/>
    </row>
    <row r="117" spans="1:10" s="63" customFormat="1" ht="11.1" customHeight="1">
      <c r="A117" s="66"/>
      <c r="B117" s="76"/>
      <c r="C117" s="1713"/>
      <c r="D117" s="540" t="s">
        <v>26</v>
      </c>
      <c r="E117" s="66"/>
      <c r="G117" s="589">
        <f>G118+G119</f>
        <v>215</v>
      </c>
      <c r="H117" s="589">
        <f>H118+H119</f>
        <v>216</v>
      </c>
      <c r="I117" s="589">
        <f>I118+I119</f>
        <v>431</v>
      </c>
      <c r="J117" s="587"/>
    </row>
    <row r="118" spans="1:10" s="63" customFormat="1" ht="9.9499999999999993" customHeight="1">
      <c r="A118" s="66"/>
      <c r="B118" s="76"/>
      <c r="C118" s="1713"/>
      <c r="D118" s="292"/>
      <c r="E118" s="66" t="s">
        <v>200</v>
      </c>
      <c r="G118" s="588">
        <v>215</v>
      </c>
      <c r="H118" s="588">
        <v>216</v>
      </c>
      <c r="I118" s="588">
        <v>431</v>
      </c>
      <c r="J118" s="587"/>
    </row>
    <row r="119" spans="1:10" s="63" customFormat="1" ht="9.9499999999999993" customHeight="1">
      <c r="A119" s="66"/>
      <c r="B119" s="76"/>
      <c r="C119" s="1713"/>
      <c r="D119" s="292"/>
      <c r="E119" s="66" t="s">
        <v>199</v>
      </c>
      <c r="G119" s="588">
        <v>0</v>
      </c>
      <c r="H119" s="588">
        <v>0</v>
      </c>
      <c r="I119" s="588">
        <v>0</v>
      </c>
      <c r="J119" s="587"/>
    </row>
    <row r="120" spans="1:10" s="63" customFormat="1" ht="11.1" customHeight="1">
      <c r="A120" s="66"/>
      <c r="B120" s="76"/>
      <c r="C120" s="1713"/>
      <c r="D120" s="540" t="s">
        <v>42</v>
      </c>
      <c r="E120" s="66"/>
      <c r="G120" s="589">
        <f>G121</f>
        <v>0</v>
      </c>
      <c r="H120" s="589">
        <f>H121</f>
        <v>0</v>
      </c>
      <c r="I120" s="589">
        <f>I121</f>
        <v>0</v>
      </c>
      <c r="J120" s="587"/>
    </row>
    <row r="121" spans="1:10" s="63" customFormat="1" ht="9.9499999999999993" customHeight="1">
      <c r="A121" s="66"/>
      <c r="B121" s="76"/>
      <c r="C121" s="1713"/>
      <c r="D121" s="545"/>
      <c r="E121" s="66" t="s">
        <v>198</v>
      </c>
      <c r="G121" s="588">
        <v>0</v>
      </c>
      <c r="H121" s="588">
        <v>0</v>
      </c>
      <c r="I121" s="588">
        <v>0</v>
      </c>
      <c r="J121" s="587"/>
    </row>
    <row r="122" spans="1:10" s="63" customFormat="1" ht="11.1" customHeight="1">
      <c r="A122" s="66"/>
      <c r="B122" s="76"/>
      <c r="C122" s="1713"/>
      <c r="D122" s="540" t="s">
        <v>43</v>
      </c>
      <c r="E122" s="66"/>
      <c r="G122" s="589">
        <f>G123</f>
        <v>0</v>
      </c>
      <c r="H122" s="589">
        <f>H123</f>
        <v>0</v>
      </c>
      <c r="I122" s="589">
        <f>I123</f>
        <v>0</v>
      </c>
      <c r="J122" s="587"/>
    </row>
    <row r="123" spans="1:10" s="63" customFormat="1" ht="9.9499999999999993" customHeight="1">
      <c r="A123" s="66"/>
      <c r="B123" s="76"/>
      <c r="C123" s="1832"/>
      <c r="D123" s="292"/>
      <c r="E123" s="66" t="s">
        <v>197</v>
      </c>
      <c r="G123" s="588">
        <v>0</v>
      </c>
      <c r="H123" s="588">
        <v>0</v>
      </c>
      <c r="I123" s="588">
        <v>0</v>
      </c>
      <c r="J123" s="587"/>
    </row>
    <row r="124" spans="1:10" s="63" customFormat="1" ht="12" customHeight="1">
      <c r="A124" s="66"/>
      <c r="B124" s="76"/>
      <c r="C124" s="1709">
        <v>1407</v>
      </c>
      <c r="D124" s="338" t="s">
        <v>27</v>
      </c>
      <c r="E124" s="78"/>
      <c r="F124" s="591"/>
      <c r="G124" s="136">
        <f>G125+G130</f>
        <v>205</v>
      </c>
      <c r="H124" s="136">
        <f>H125+H130</f>
        <v>146</v>
      </c>
      <c r="I124" s="136">
        <f>I125+I130</f>
        <v>351</v>
      </c>
      <c r="J124" s="585"/>
    </row>
    <row r="125" spans="1:10" s="63" customFormat="1" ht="11.1" customHeight="1">
      <c r="A125" s="66"/>
      <c r="B125" s="76"/>
      <c r="C125" s="1710"/>
      <c r="D125" s="540" t="s">
        <v>44</v>
      </c>
      <c r="E125" s="66"/>
      <c r="G125" s="589">
        <f>SUM(G126:G129)</f>
        <v>97</v>
      </c>
      <c r="H125" s="589">
        <f>SUM(H126:H129)</f>
        <v>55</v>
      </c>
      <c r="I125" s="589">
        <f>SUM(I126:I129)</f>
        <v>152</v>
      </c>
      <c r="J125" s="587"/>
    </row>
    <row r="126" spans="1:10" s="63" customFormat="1" ht="11.1" customHeight="1">
      <c r="A126" s="66"/>
      <c r="B126" s="76"/>
      <c r="C126" s="1710"/>
      <c r="D126" s="540"/>
      <c r="E126" s="66" t="s">
        <v>196</v>
      </c>
      <c r="G126" s="588">
        <v>13</v>
      </c>
      <c r="H126" s="588">
        <v>4</v>
      </c>
      <c r="I126" s="588">
        <v>17</v>
      </c>
      <c r="J126" s="587"/>
    </row>
    <row r="127" spans="1:10" s="63" customFormat="1" ht="9.9499999999999993" customHeight="1">
      <c r="A127" s="66"/>
      <c r="B127" s="76"/>
      <c r="C127" s="1710"/>
      <c r="D127" s="540"/>
      <c r="E127" s="66" t="s">
        <v>195</v>
      </c>
      <c r="G127" s="588">
        <v>44</v>
      </c>
      <c r="H127" s="588">
        <v>18</v>
      </c>
      <c r="I127" s="588">
        <v>62</v>
      </c>
      <c r="J127" s="587"/>
    </row>
    <row r="128" spans="1:10" s="63" customFormat="1" ht="9.9499999999999993" customHeight="1">
      <c r="A128" s="66"/>
      <c r="B128" s="76"/>
      <c r="C128" s="1710"/>
      <c r="D128" s="540"/>
      <c r="E128" s="66" t="s">
        <v>194</v>
      </c>
      <c r="G128" s="588">
        <v>10</v>
      </c>
      <c r="H128" s="588">
        <v>7</v>
      </c>
      <c r="I128" s="588">
        <v>17</v>
      </c>
      <c r="J128" s="587"/>
    </row>
    <row r="129" spans="1:10" s="63" customFormat="1" ht="9.9499999999999993" customHeight="1">
      <c r="A129" s="66"/>
      <c r="B129" s="76"/>
      <c r="C129" s="1710"/>
      <c r="D129" s="292"/>
      <c r="E129" s="66" t="s">
        <v>193</v>
      </c>
      <c r="G129" s="588">
        <v>30</v>
      </c>
      <c r="H129" s="588">
        <v>26</v>
      </c>
      <c r="I129" s="588">
        <v>56</v>
      </c>
      <c r="J129" s="587"/>
    </row>
    <row r="130" spans="1:10" s="63" customFormat="1" ht="11.1" customHeight="1">
      <c r="A130" s="66"/>
      <c r="B130" s="76"/>
      <c r="C130" s="1710"/>
      <c r="D130" s="540" t="s">
        <v>61</v>
      </c>
      <c r="E130" s="364"/>
      <c r="G130" s="589">
        <f>G131+G132</f>
        <v>108</v>
      </c>
      <c r="H130" s="589">
        <f>H131+H132</f>
        <v>91</v>
      </c>
      <c r="I130" s="589">
        <f>I131+I132</f>
        <v>199</v>
      </c>
      <c r="J130" s="587"/>
    </row>
    <row r="131" spans="1:10" s="63" customFormat="1" ht="9.9499999999999993" customHeight="1">
      <c r="A131" s="66"/>
      <c r="B131" s="76"/>
      <c r="C131" s="1710"/>
      <c r="D131" s="292"/>
      <c r="E131" s="66" t="s">
        <v>192</v>
      </c>
      <c r="G131" s="588">
        <v>108</v>
      </c>
      <c r="H131" s="588">
        <v>91</v>
      </c>
      <c r="I131" s="588">
        <v>199</v>
      </c>
      <c r="J131" s="587"/>
    </row>
    <row r="132" spans="1:10" s="63" customFormat="1" ht="9.9499999999999993" customHeight="1">
      <c r="A132" s="66"/>
      <c r="B132" s="76"/>
      <c r="C132" s="1710"/>
      <c r="D132" s="292"/>
      <c r="E132" s="66" t="s">
        <v>191</v>
      </c>
      <c r="G132" s="588">
        <v>0</v>
      </c>
      <c r="H132" s="588">
        <v>0</v>
      </c>
      <c r="I132" s="588">
        <v>0</v>
      </c>
      <c r="J132" s="587"/>
    </row>
    <row r="133" spans="1:10" s="63" customFormat="1" ht="12" customHeight="1">
      <c r="A133" s="66"/>
      <c r="B133" s="76"/>
      <c r="C133" s="1709">
        <v>1408</v>
      </c>
      <c r="D133" s="338" t="s">
        <v>28</v>
      </c>
      <c r="E133" s="337"/>
      <c r="F133" s="591"/>
      <c r="G133" s="136">
        <f>G134+G136+G138+G142</f>
        <v>616</v>
      </c>
      <c r="H133" s="136">
        <f>H134+H136+H138+H142</f>
        <v>691</v>
      </c>
      <c r="I133" s="136">
        <f>I134+I136+I138+I142</f>
        <v>1307</v>
      </c>
      <c r="J133" s="585"/>
    </row>
    <row r="134" spans="1:10" s="63" customFormat="1" ht="12" customHeight="1">
      <c r="A134" s="66"/>
      <c r="B134" s="76"/>
      <c r="C134" s="1710"/>
      <c r="D134" s="540" t="s">
        <v>23</v>
      </c>
      <c r="E134" s="66"/>
      <c r="G134" s="589">
        <f>G135</f>
        <v>566</v>
      </c>
      <c r="H134" s="589">
        <f>H135</f>
        <v>655</v>
      </c>
      <c r="I134" s="589">
        <f>I135</f>
        <v>1221</v>
      </c>
      <c r="J134" s="587"/>
    </row>
    <row r="135" spans="1:10" s="63" customFormat="1" ht="12" customHeight="1">
      <c r="A135" s="66"/>
      <c r="B135" s="76"/>
      <c r="C135" s="1710"/>
      <c r="D135" s="292"/>
      <c r="E135" s="66" t="s">
        <v>190</v>
      </c>
      <c r="G135" s="588">
        <v>566</v>
      </c>
      <c r="H135" s="588">
        <v>655</v>
      </c>
      <c r="I135" s="588">
        <v>1221</v>
      </c>
      <c r="J135" s="587"/>
    </row>
    <row r="136" spans="1:10" s="63" customFormat="1" ht="12" customHeight="1">
      <c r="A136" s="66"/>
      <c r="B136" s="76"/>
      <c r="C136" s="1710"/>
      <c r="D136" s="364" t="s">
        <v>59</v>
      </c>
      <c r="E136" s="364"/>
      <c r="G136" s="589">
        <f>G137</f>
        <v>0</v>
      </c>
      <c r="H136" s="589">
        <f>H137</f>
        <v>0</v>
      </c>
      <c r="I136" s="589">
        <f>I137</f>
        <v>0</v>
      </c>
      <c r="J136" s="587"/>
    </row>
    <row r="137" spans="1:10" s="63" customFormat="1" ht="12" customHeight="1">
      <c r="A137" s="66"/>
      <c r="B137" s="76"/>
      <c r="C137" s="1710"/>
      <c r="D137" s="66"/>
      <c r="E137" s="66" t="s">
        <v>189</v>
      </c>
      <c r="G137" s="588">
        <v>0</v>
      </c>
      <c r="H137" s="588">
        <v>0</v>
      </c>
      <c r="I137" s="588">
        <v>0</v>
      </c>
      <c r="J137" s="587"/>
    </row>
    <row r="138" spans="1:10" s="63" customFormat="1" ht="11.1" customHeight="1">
      <c r="A138" s="66"/>
      <c r="B138" s="76"/>
      <c r="C138" s="1710"/>
      <c r="D138" s="540" t="s">
        <v>45</v>
      </c>
      <c r="E138" s="66"/>
      <c r="G138" s="589">
        <f>SUM(G139:G141)</f>
        <v>50</v>
      </c>
      <c r="H138" s="589">
        <f>SUM(H139:H141)</f>
        <v>36</v>
      </c>
      <c r="I138" s="589">
        <f>SUM(I139:I141)</f>
        <v>86</v>
      </c>
      <c r="J138" s="587"/>
    </row>
    <row r="139" spans="1:10" s="63" customFormat="1" ht="9.9499999999999993" customHeight="1">
      <c r="A139" s="66"/>
      <c r="B139" s="76"/>
      <c r="C139" s="1710"/>
      <c r="D139" s="540"/>
      <c r="E139" s="66" t="s">
        <v>188</v>
      </c>
      <c r="G139" s="588">
        <v>35</v>
      </c>
      <c r="H139" s="588">
        <v>13</v>
      </c>
      <c r="I139" s="588">
        <v>48</v>
      </c>
      <c r="J139" s="587"/>
    </row>
    <row r="140" spans="1:10" s="63" customFormat="1" ht="9.9499999999999993" customHeight="1">
      <c r="A140" s="66"/>
      <c r="B140" s="76"/>
      <c r="C140" s="1710"/>
      <c r="D140" s="540"/>
      <c r="E140" s="66" t="s">
        <v>187</v>
      </c>
      <c r="G140" s="588">
        <v>0</v>
      </c>
      <c r="H140" s="588">
        <v>0</v>
      </c>
      <c r="I140" s="588">
        <v>0</v>
      </c>
      <c r="J140" s="587"/>
    </row>
    <row r="141" spans="1:10" s="63" customFormat="1" ht="9.9499999999999993" customHeight="1">
      <c r="A141" s="66"/>
      <c r="B141" s="76"/>
      <c r="C141" s="1710"/>
      <c r="D141" s="540"/>
      <c r="E141" s="66" t="s">
        <v>186</v>
      </c>
      <c r="G141" s="588">
        <v>15</v>
      </c>
      <c r="H141" s="588">
        <v>23</v>
      </c>
      <c r="I141" s="588">
        <v>38</v>
      </c>
      <c r="J141" s="587"/>
    </row>
    <row r="142" spans="1:10" s="63" customFormat="1" ht="11.1" customHeight="1">
      <c r="A142" s="66"/>
      <c r="B142" s="76"/>
      <c r="C142" s="1710"/>
      <c r="D142" s="540" t="s">
        <v>46</v>
      </c>
      <c r="E142" s="364"/>
      <c r="G142" s="589">
        <f>G143</f>
        <v>0</v>
      </c>
      <c r="H142" s="589">
        <f>H143</f>
        <v>0</v>
      </c>
      <c r="I142" s="589">
        <f>I143</f>
        <v>0</v>
      </c>
      <c r="J142" s="587"/>
    </row>
    <row r="143" spans="1:10" s="63" customFormat="1" ht="9.9499999999999993" customHeight="1">
      <c r="A143" s="66"/>
      <c r="B143" s="76"/>
      <c r="C143" s="1710"/>
      <c r="D143" s="292"/>
      <c r="E143" s="66" t="s">
        <v>185</v>
      </c>
      <c r="G143" s="588">
        <v>0</v>
      </c>
      <c r="H143" s="588">
        <v>0</v>
      </c>
      <c r="I143" s="588">
        <v>0</v>
      </c>
      <c r="J143" s="587"/>
    </row>
    <row r="144" spans="1:10" s="63" customFormat="1" ht="12" customHeight="1">
      <c r="A144" s="66"/>
      <c r="B144" s="76"/>
      <c r="C144" s="1709">
        <v>1624</v>
      </c>
      <c r="D144" s="337" t="s">
        <v>56</v>
      </c>
      <c r="E144" s="592"/>
      <c r="F144" s="591"/>
      <c r="G144" s="136">
        <f>G145+G147</f>
        <v>23</v>
      </c>
      <c r="H144" s="136">
        <f>H145+H147</f>
        <v>23</v>
      </c>
      <c r="I144" s="136">
        <f>I145+I147</f>
        <v>46</v>
      </c>
      <c r="J144" s="590"/>
    </row>
    <row r="145" spans="1:10" s="63" customFormat="1" ht="10.5" customHeight="1">
      <c r="A145" s="66"/>
      <c r="B145" s="76"/>
      <c r="C145" s="1710"/>
      <c r="D145" s="540" t="s">
        <v>41</v>
      </c>
      <c r="E145" s="66"/>
      <c r="G145" s="589">
        <f>G146</f>
        <v>23</v>
      </c>
      <c r="H145" s="589">
        <f>H146</f>
        <v>23</v>
      </c>
      <c r="I145" s="589">
        <f>I146</f>
        <v>46</v>
      </c>
      <c r="J145" s="587"/>
    </row>
    <row r="146" spans="1:10" s="63" customFormat="1" ht="10.5" customHeight="1">
      <c r="A146" s="66"/>
      <c r="B146" s="76"/>
      <c r="C146" s="1710"/>
      <c r="D146" s="292"/>
      <c r="E146" s="66" t="s">
        <v>184</v>
      </c>
      <c r="G146" s="588">
        <v>23</v>
      </c>
      <c r="H146" s="588">
        <v>23</v>
      </c>
      <c r="I146" s="588">
        <v>46</v>
      </c>
      <c r="J146" s="587"/>
    </row>
    <row r="147" spans="1:10" s="63" customFormat="1" ht="10.5" customHeight="1">
      <c r="A147" s="66"/>
      <c r="B147" s="76"/>
      <c r="C147" s="1710"/>
      <c r="D147" s="540" t="s">
        <v>62</v>
      </c>
      <c r="E147" s="66"/>
      <c r="G147" s="589">
        <v>0</v>
      </c>
      <c r="H147" s="589">
        <v>0</v>
      </c>
      <c r="I147" s="589">
        <v>0</v>
      </c>
      <c r="J147" s="587"/>
    </row>
    <row r="148" spans="1:10" s="63" customFormat="1" ht="10.5" customHeight="1">
      <c r="A148" s="66"/>
      <c r="B148" s="76"/>
      <c r="C148" s="1710"/>
      <c r="D148" s="292"/>
      <c r="E148" s="66" t="s">
        <v>183</v>
      </c>
      <c r="G148" s="588">
        <v>0</v>
      </c>
      <c r="H148" s="588">
        <v>0</v>
      </c>
      <c r="I148" s="588">
        <v>0</v>
      </c>
      <c r="J148" s="587"/>
    </row>
    <row r="149" spans="1:10" s="63" customFormat="1" ht="12" customHeight="1">
      <c r="C149" s="586" t="s">
        <v>339</v>
      </c>
      <c r="D149" s="1563" t="s">
        <v>339</v>
      </c>
      <c r="E149" s="1564"/>
      <c r="F149" s="1564"/>
      <c r="G149" s="136">
        <f>G8+G31+G64+G77+G84+G112+G124+G133+G144</f>
        <v>10207</v>
      </c>
      <c r="H149" s="136">
        <f>H8+H31+H64+H77+H84+H112+H124+H133+H144</f>
        <v>8867</v>
      </c>
      <c r="I149" s="136">
        <f>I8+I31+I64+I77+I84+I112+I124+I133+I144</f>
        <v>19074</v>
      </c>
      <c r="J149" s="585"/>
    </row>
    <row r="150" spans="1:10" ht="9.9499999999999993" customHeight="1">
      <c r="A150" s="62"/>
      <c r="B150" s="62"/>
      <c r="D150" s="582" t="s">
        <v>338</v>
      </c>
      <c r="E150" s="584"/>
      <c r="F150" s="582"/>
      <c r="G150" s="551"/>
      <c r="H150" s="551"/>
      <c r="I150" s="551"/>
      <c r="J150" s="582"/>
    </row>
    <row r="151" spans="1:10" ht="9.9499999999999993" customHeight="1">
      <c r="A151" s="62"/>
      <c r="B151" s="62"/>
      <c r="D151" s="582" t="s">
        <v>181</v>
      </c>
      <c r="E151" s="584"/>
      <c r="F151" s="582"/>
      <c r="G151" s="551"/>
      <c r="H151" s="551"/>
      <c r="I151" s="551"/>
      <c r="J151" s="582"/>
    </row>
    <row r="152" spans="1:10" ht="9" customHeight="1">
      <c r="A152" s="62"/>
      <c r="B152" s="62"/>
      <c r="D152" s="582"/>
      <c r="E152" s="583"/>
      <c r="F152" s="582"/>
      <c r="G152" s="551"/>
      <c r="H152" s="551"/>
      <c r="I152" s="551"/>
      <c r="J152" s="582"/>
    </row>
    <row r="153" spans="1:10" ht="9" customHeight="1">
      <c r="A153" s="62"/>
      <c r="B153" s="62"/>
    </row>
    <row r="154" spans="1:10" ht="9" customHeight="1">
      <c r="A154" s="62"/>
      <c r="B154" s="62"/>
    </row>
    <row r="155" spans="1:10" ht="9" customHeight="1">
      <c r="A155" s="62"/>
      <c r="B155" s="62"/>
    </row>
    <row r="156" spans="1:10" ht="9" customHeight="1">
      <c r="A156" s="62"/>
      <c r="B156" s="62"/>
    </row>
    <row r="157" spans="1:10" ht="9" customHeight="1">
      <c r="A157" s="62"/>
      <c r="B157" s="62"/>
    </row>
    <row r="158" spans="1:10" ht="9" customHeight="1">
      <c r="A158" s="62"/>
      <c r="B158" s="62"/>
    </row>
    <row r="159" spans="1:10" ht="9" customHeight="1">
      <c r="A159" s="62"/>
      <c r="B159" s="62"/>
    </row>
    <row r="160" spans="1:10" ht="9" customHeight="1">
      <c r="A160" s="62"/>
      <c r="B160" s="62"/>
    </row>
    <row r="161" spans="1:2" ht="9" customHeight="1">
      <c r="A161" s="62"/>
      <c r="B161" s="62"/>
    </row>
    <row r="162" spans="1:2" ht="9" customHeight="1">
      <c r="A162" s="62"/>
      <c r="B162" s="62"/>
    </row>
    <row r="163" spans="1:2" ht="9" customHeight="1">
      <c r="A163" s="62"/>
      <c r="B163" s="62"/>
    </row>
    <row r="164" spans="1:2" ht="9" customHeight="1">
      <c r="A164" s="62"/>
      <c r="B164" s="62"/>
    </row>
    <row r="165" spans="1:2" ht="9" customHeight="1">
      <c r="A165" s="62"/>
      <c r="B165" s="62"/>
    </row>
    <row r="166" spans="1:2" ht="9" customHeight="1">
      <c r="A166" s="62"/>
      <c r="B166" s="62"/>
    </row>
    <row r="167" spans="1:2" ht="9" customHeight="1">
      <c r="A167" s="62"/>
      <c r="B167" s="62"/>
    </row>
    <row r="168" spans="1:2" ht="9" customHeight="1">
      <c r="A168" s="62"/>
      <c r="B168" s="62"/>
    </row>
    <row r="169" spans="1:2" ht="9" customHeight="1">
      <c r="A169" s="62"/>
      <c r="B169" s="62"/>
    </row>
    <row r="170" spans="1:2" ht="9" customHeight="1">
      <c r="A170" s="62"/>
      <c r="B170" s="62"/>
    </row>
    <row r="171" spans="1:2" ht="9" customHeight="1">
      <c r="A171" s="62"/>
      <c r="B171" s="62"/>
    </row>
    <row r="172" spans="1:2" ht="9" customHeight="1">
      <c r="A172" s="62"/>
      <c r="B172" s="62"/>
    </row>
    <row r="173" spans="1:2" ht="9" customHeight="1">
      <c r="A173" s="62"/>
      <c r="B173" s="62"/>
    </row>
    <row r="174" spans="1:2" ht="9" customHeight="1">
      <c r="A174" s="62"/>
      <c r="B174" s="62"/>
    </row>
    <row r="175" spans="1:2" ht="9" customHeight="1">
      <c r="A175" s="62"/>
      <c r="B175" s="62"/>
    </row>
    <row r="176" spans="1:2" ht="9" customHeight="1">
      <c r="A176" s="62"/>
      <c r="B176" s="62"/>
    </row>
    <row r="177" spans="1:2" ht="9" customHeight="1">
      <c r="A177" s="62"/>
      <c r="B177" s="62"/>
    </row>
    <row r="178" spans="1:2" ht="9" customHeight="1">
      <c r="A178" s="62"/>
      <c r="B178" s="62"/>
    </row>
    <row r="179" spans="1:2" ht="9" customHeight="1">
      <c r="A179" s="62"/>
      <c r="B179" s="62"/>
    </row>
    <row r="180" spans="1:2" ht="9" customHeight="1">
      <c r="A180" s="62"/>
      <c r="B180" s="62"/>
    </row>
    <row r="181" spans="1:2" ht="9" customHeight="1">
      <c r="A181" s="62"/>
      <c r="B181" s="62"/>
    </row>
    <row r="182" spans="1:2" ht="9" customHeight="1">
      <c r="A182" s="62"/>
      <c r="B182" s="62"/>
    </row>
    <row r="183" spans="1:2" ht="9" customHeight="1">
      <c r="A183" s="62"/>
      <c r="B183" s="62"/>
    </row>
    <row r="184" spans="1:2" ht="9" customHeight="1">
      <c r="A184" s="62"/>
      <c r="B184" s="62"/>
    </row>
    <row r="185" spans="1:2" ht="9" customHeight="1">
      <c r="A185" s="62"/>
      <c r="B185" s="62"/>
    </row>
    <row r="186" spans="1:2" ht="9" customHeight="1">
      <c r="A186" s="62"/>
      <c r="B186" s="62"/>
    </row>
    <row r="187" spans="1:2" ht="9" customHeight="1">
      <c r="A187" s="62"/>
      <c r="B187" s="62"/>
    </row>
    <row r="188" spans="1:2" ht="9" customHeight="1">
      <c r="A188" s="62"/>
      <c r="B188" s="62"/>
    </row>
    <row r="189" spans="1:2" ht="9" customHeight="1">
      <c r="A189" s="62"/>
      <c r="B189" s="62"/>
    </row>
    <row r="190" spans="1:2" ht="9" customHeight="1">
      <c r="A190" s="62"/>
      <c r="B190" s="62"/>
    </row>
    <row r="191" spans="1:2" ht="9" customHeight="1">
      <c r="A191" s="62"/>
      <c r="B191" s="62"/>
    </row>
    <row r="192" spans="1:2" ht="9" customHeight="1">
      <c r="A192" s="62"/>
      <c r="B192" s="62"/>
    </row>
    <row r="193" spans="1:2" ht="9" customHeight="1">
      <c r="A193" s="62"/>
      <c r="B193" s="62"/>
    </row>
    <row r="194" spans="1:2" ht="9" customHeight="1">
      <c r="A194" s="62"/>
      <c r="B194" s="62"/>
    </row>
    <row r="195" spans="1:2" ht="9" customHeight="1">
      <c r="A195" s="62"/>
      <c r="B195" s="62"/>
    </row>
    <row r="196" spans="1:2" ht="9" customHeight="1">
      <c r="A196" s="62"/>
      <c r="B196" s="62"/>
    </row>
    <row r="197" spans="1:2" ht="9" customHeight="1">
      <c r="A197" s="62"/>
      <c r="B197" s="62"/>
    </row>
    <row r="198" spans="1:2" ht="9" customHeight="1">
      <c r="A198" s="62"/>
      <c r="B198" s="62"/>
    </row>
    <row r="199" spans="1:2" ht="9" customHeight="1">
      <c r="A199" s="62"/>
      <c r="B199" s="62"/>
    </row>
    <row r="200" spans="1:2" ht="9" customHeight="1">
      <c r="A200" s="62"/>
      <c r="B200" s="62"/>
    </row>
    <row r="201" spans="1:2" ht="9" customHeight="1">
      <c r="A201" s="62"/>
      <c r="B201" s="62"/>
    </row>
    <row r="202" spans="1:2" ht="9" customHeight="1">
      <c r="A202" s="62"/>
      <c r="B202" s="62"/>
    </row>
    <row r="203" spans="1:2" ht="9" customHeight="1">
      <c r="A203" s="62"/>
      <c r="B203" s="62"/>
    </row>
    <row r="204" spans="1:2" ht="9" customHeight="1">
      <c r="A204" s="62"/>
      <c r="B204" s="62"/>
    </row>
    <row r="205" spans="1:2" ht="9" customHeight="1">
      <c r="A205" s="62"/>
      <c r="B205" s="62"/>
    </row>
    <row r="206" spans="1:2" ht="9" customHeight="1">
      <c r="A206" s="62"/>
      <c r="B206" s="62"/>
    </row>
    <row r="207" spans="1:2" ht="9" customHeight="1">
      <c r="A207" s="62"/>
      <c r="B207" s="62"/>
    </row>
    <row r="208" spans="1:2" ht="9" customHeight="1">
      <c r="A208" s="62"/>
      <c r="B208" s="62"/>
    </row>
    <row r="209" spans="1:2" ht="9" customHeight="1">
      <c r="A209" s="62"/>
      <c r="B209" s="62"/>
    </row>
    <row r="210" spans="1:2" ht="9" customHeight="1">
      <c r="A210" s="62"/>
      <c r="B210" s="62"/>
    </row>
    <row r="211" spans="1:2" ht="9" customHeight="1">
      <c r="A211" s="62"/>
      <c r="B211" s="62"/>
    </row>
    <row r="212" spans="1:2" ht="9" customHeight="1">
      <c r="A212" s="62"/>
      <c r="B212" s="62"/>
    </row>
    <row r="213" spans="1:2" ht="9" customHeight="1">
      <c r="A213" s="62"/>
      <c r="B213" s="62"/>
    </row>
    <row r="214" spans="1:2" ht="9" customHeight="1">
      <c r="A214" s="62"/>
      <c r="B214" s="62"/>
    </row>
    <row r="215" spans="1:2" ht="9" customHeight="1">
      <c r="A215" s="62"/>
      <c r="B215" s="62"/>
    </row>
    <row r="216" spans="1:2" ht="9" customHeight="1">
      <c r="A216" s="62"/>
      <c r="B216" s="62"/>
    </row>
    <row r="217" spans="1:2" ht="9" customHeight="1">
      <c r="A217" s="62"/>
      <c r="B217" s="62"/>
    </row>
    <row r="218" spans="1:2" ht="9" customHeight="1">
      <c r="A218" s="62"/>
      <c r="B218" s="62"/>
    </row>
    <row r="219" spans="1:2" ht="9" customHeight="1">
      <c r="A219" s="62"/>
      <c r="B219" s="62"/>
    </row>
    <row r="220" spans="1:2" ht="9" customHeight="1">
      <c r="A220" s="62"/>
      <c r="B220" s="62"/>
    </row>
    <row r="221" spans="1:2" ht="9" customHeight="1">
      <c r="A221" s="62"/>
      <c r="B221" s="62"/>
    </row>
    <row r="222" spans="1:2" ht="9" customHeight="1">
      <c r="A222" s="62"/>
      <c r="B222" s="62"/>
    </row>
    <row r="223" spans="1:2" ht="9" customHeight="1">
      <c r="A223" s="62"/>
      <c r="B223" s="62"/>
    </row>
    <row r="224" spans="1:2" ht="9" customHeight="1">
      <c r="A224" s="62"/>
      <c r="B224" s="62"/>
    </row>
    <row r="225" spans="1:5" ht="9" customHeight="1">
      <c r="A225" s="62"/>
      <c r="B225" s="62"/>
    </row>
    <row r="226" spans="1:5" ht="9" customHeight="1">
      <c r="A226" s="62"/>
      <c r="B226" s="62"/>
    </row>
    <row r="227" spans="1:5" ht="9" customHeight="1">
      <c r="A227" s="62"/>
      <c r="B227" s="62"/>
    </row>
    <row r="228" spans="1:5" ht="9" customHeight="1">
      <c r="A228" s="62"/>
      <c r="B228" s="62"/>
    </row>
    <row r="229" spans="1:5" ht="9" customHeight="1">
      <c r="A229" s="62"/>
      <c r="B229" s="62"/>
    </row>
    <row r="230" spans="1:5" ht="9" customHeight="1">
      <c r="A230" s="62"/>
      <c r="B230" s="62"/>
      <c r="D230" s="98"/>
      <c r="E230" s="13"/>
    </row>
    <row r="231" spans="1:5" ht="9" customHeight="1">
      <c r="A231" s="62"/>
      <c r="B231" s="62"/>
    </row>
    <row r="232" spans="1:5" ht="9" customHeight="1">
      <c r="A232" s="62"/>
      <c r="B232" s="62"/>
    </row>
    <row r="233" spans="1:5" ht="9" customHeight="1">
      <c r="A233" s="62"/>
      <c r="B233" s="62"/>
    </row>
    <row r="234" spans="1:5" ht="9" customHeight="1">
      <c r="A234" s="62"/>
      <c r="B234" s="62"/>
    </row>
    <row r="235" spans="1:5" ht="9" customHeight="1">
      <c r="A235" s="62"/>
      <c r="B235" s="62"/>
    </row>
    <row r="236" spans="1:5" ht="9" customHeight="1">
      <c r="A236" s="62"/>
      <c r="B236" s="62"/>
    </row>
    <row r="237" spans="1:5" ht="9" customHeight="1">
      <c r="A237" s="62"/>
      <c r="B237" s="62"/>
    </row>
    <row r="238" spans="1:5" ht="9" customHeight="1">
      <c r="A238" s="62"/>
      <c r="B238" s="62"/>
    </row>
    <row r="239" spans="1:5" ht="9" customHeight="1">
      <c r="A239" s="62"/>
      <c r="B239" s="62"/>
    </row>
    <row r="240" spans="1:5" ht="9" customHeight="1">
      <c r="A240" s="62"/>
      <c r="B240" s="62"/>
    </row>
    <row r="241" spans="1:2" ht="9" customHeight="1">
      <c r="A241" s="62"/>
      <c r="B241" s="62"/>
    </row>
    <row r="242" spans="1:2" ht="9" customHeight="1">
      <c r="A242" s="62"/>
      <c r="B242" s="62"/>
    </row>
    <row r="243" spans="1:2" ht="9" customHeight="1">
      <c r="A243" s="62"/>
      <c r="B243" s="62"/>
    </row>
    <row r="244" spans="1:2" ht="9" customHeight="1">
      <c r="A244" s="62"/>
      <c r="B244" s="62"/>
    </row>
    <row r="245" spans="1:2" ht="9" customHeight="1">
      <c r="A245" s="62"/>
      <c r="B245" s="62"/>
    </row>
    <row r="246" spans="1:2" ht="9" customHeight="1">
      <c r="A246" s="62"/>
      <c r="B246" s="62"/>
    </row>
    <row r="247" spans="1:2" ht="9" customHeight="1">
      <c r="A247" s="62"/>
      <c r="B247" s="62"/>
    </row>
    <row r="248" spans="1:2" ht="9" customHeight="1">
      <c r="A248" s="62"/>
      <c r="B248" s="62"/>
    </row>
    <row r="249" spans="1:2" ht="9" customHeight="1">
      <c r="A249" s="62"/>
      <c r="B249" s="62"/>
    </row>
    <row r="250" spans="1:2" ht="9" customHeight="1">
      <c r="A250" s="62"/>
      <c r="B250" s="62"/>
    </row>
    <row r="251" spans="1:2" ht="9" customHeight="1">
      <c r="A251" s="62"/>
      <c r="B251" s="62"/>
    </row>
    <row r="252" spans="1:2" ht="9" customHeight="1">
      <c r="A252" s="62"/>
      <c r="B252" s="62"/>
    </row>
    <row r="253" spans="1:2" ht="9" customHeight="1">
      <c r="A253" s="62"/>
      <c r="B253" s="62"/>
    </row>
    <row r="254" spans="1:2" ht="9" customHeight="1">
      <c r="A254" s="62"/>
      <c r="B254" s="62"/>
    </row>
    <row r="255" spans="1:2" ht="9" customHeight="1">
      <c r="A255" s="62"/>
      <c r="B255" s="62"/>
    </row>
    <row r="256" spans="1:2" ht="9" customHeight="1">
      <c r="A256" s="62"/>
      <c r="B256" s="62"/>
    </row>
    <row r="257" spans="1:2" ht="9" customHeight="1">
      <c r="A257" s="62"/>
      <c r="B257" s="62"/>
    </row>
    <row r="258" spans="1:2" ht="9" customHeight="1">
      <c r="A258" s="62"/>
      <c r="B258" s="62"/>
    </row>
    <row r="259" spans="1:2" ht="9" customHeight="1">
      <c r="A259" s="62"/>
      <c r="B259" s="62"/>
    </row>
    <row r="260" spans="1:2" ht="9" customHeight="1">
      <c r="A260" s="62"/>
      <c r="B260" s="62"/>
    </row>
    <row r="261" spans="1:2" ht="9" customHeight="1">
      <c r="A261" s="62"/>
      <c r="B261" s="62"/>
    </row>
    <row r="262" spans="1:2" ht="9" customHeight="1">
      <c r="A262" s="62"/>
      <c r="B262" s="62"/>
    </row>
    <row r="263" spans="1:2" ht="9" customHeight="1">
      <c r="A263" s="62"/>
      <c r="B263" s="62"/>
    </row>
    <row r="264" spans="1:2" ht="9" customHeight="1">
      <c r="A264" s="62"/>
      <c r="B264" s="62"/>
    </row>
    <row r="265" spans="1:2" ht="9" customHeight="1">
      <c r="A265" s="62"/>
      <c r="B265" s="62"/>
    </row>
    <row r="266" spans="1:2" ht="9" customHeight="1">
      <c r="A266" s="62"/>
      <c r="B266" s="62"/>
    </row>
    <row r="267" spans="1:2" ht="9" customHeight="1">
      <c r="A267" s="62"/>
      <c r="B267" s="62"/>
    </row>
    <row r="268" spans="1:2" ht="9" customHeight="1">
      <c r="A268" s="62"/>
      <c r="B268" s="62"/>
    </row>
    <row r="269" spans="1:2" ht="9" customHeight="1">
      <c r="A269" s="62"/>
      <c r="B269" s="62"/>
    </row>
    <row r="270" spans="1:2" ht="9" customHeight="1">
      <c r="A270" s="62"/>
      <c r="B270" s="62"/>
    </row>
    <row r="271" spans="1:2" ht="9" customHeight="1">
      <c r="A271" s="62"/>
      <c r="B271" s="62"/>
    </row>
    <row r="272" spans="1:2" ht="9" customHeight="1">
      <c r="A272" s="62"/>
      <c r="B272" s="62"/>
    </row>
    <row r="273" spans="1:2" ht="9" customHeight="1">
      <c r="A273" s="62"/>
      <c r="B273" s="62"/>
    </row>
    <row r="274" spans="1:2" ht="9" customHeight="1">
      <c r="A274" s="62"/>
      <c r="B274" s="62"/>
    </row>
    <row r="275" spans="1:2" ht="9" customHeight="1">
      <c r="A275" s="62"/>
      <c r="B275" s="62"/>
    </row>
    <row r="276" spans="1:2" ht="9" customHeight="1">
      <c r="A276" s="62"/>
      <c r="B276" s="62"/>
    </row>
    <row r="277" spans="1:2" ht="9" customHeight="1">
      <c r="A277" s="62"/>
      <c r="B277" s="62"/>
    </row>
    <row r="278" spans="1:2" ht="9" customHeight="1">
      <c r="A278" s="62"/>
      <c r="B278" s="62"/>
    </row>
    <row r="279" spans="1:2" ht="9" customHeight="1">
      <c r="A279" s="62"/>
      <c r="B279" s="62"/>
    </row>
    <row r="280" spans="1:2" ht="9" customHeight="1">
      <c r="A280" s="62"/>
      <c r="B280" s="62"/>
    </row>
    <row r="281" spans="1:2" ht="9" customHeight="1">
      <c r="A281" s="62"/>
      <c r="B281" s="62"/>
    </row>
    <row r="282" spans="1:2" ht="9" customHeight="1">
      <c r="A282" s="62"/>
      <c r="B282" s="62"/>
    </row>
    <row r="283" spans="1:2" ht="9" customHeight="1">
      <c r="A283" s="62"/>
      <c r="B283" s="62"/>
    </row>
    <row r="284" spans="1:2" ht="9" customHeight="1">
      <c r="A284" s="62"/>
      <c r="B284" s="62"/>
    </row>
    <row r="285" spans="1:2" ht="9" customHeight="1">
      <c r="A285" s="62"/>
      <c r="B285" s="62"/>
    </row>
    <row r="286" spans="1:2" ht="9" customHeight="1">
      <c r="A286" s="62"/>
      <c r="B286" s="62"/>
    </row>
    <row r="287" spans="1:2" ht="9" customHeight="1">
      <c r="A287" s="62"/>
      <c r="B287" s="62"/>
    </row>
    <row r="288" spans="1:2" ht="9" customHeight="1">
      <c r="A288" s="62"/>
      <c r="B288" s="62"/>
    </row>
    <row r="289" spans="1:2" ht="9" customHeight="1">
      <c r="A289" s="62"/>
      <c r="B289" s="62"/>
    </row>
    <row r="290" spans="1:2" ht="9" customHeight="1">
      <c r="A290" s="62"/>
      <c r="B290" s="62"/>
    </row>
    <row r="291" spans="1:2" ht="9" customHeight="1">
      <c r="A291" s="62"/>
      <c r="B291" s="62"/>
    </row>
    <row r="292" spans="1:2" ht="9" customHeight="1">
      <c r="A292" s="62"/>
      <c r="B292" s="62"/>
    </row>
    <row r="293" spans="1:2" ht="9" customHeight="1">
      <c r="A293" s="62"/>
      <c r="B293" s="62"/>
    </row>
    <row r="294" spans="1:2" ht="9" customHeight="1">
      <c r="A294" s="62"/>
      <c r="B294" s="62"/>
    </row>
    <row r="295" spans="1:2" ht="9" customHeight="1">
      <c r="A295" s="62"/>
      <c r="B295" s="62"/>
    </row>
    <row r="296" spans="1:2" ht="9" customHeight="1">
      <c r="A296" s="62"/>
      <c r="B296" s="62"/>
    </row>
    <row r="297" spans="1:2" ht="9" customHeight="1">
      <c r="A297" s="62"/>
      <c r="B297" s="62"/>
    </row>
    <row r="298" spans="1:2" ht="9" customHeight="1">
      <c r="A298" s="62"/>
      <c r="B298" s="62"/>
    </row>
    <row r="299" spans="1:2" ht="9" customHeight="1">
      <c r="A299" s="62"/>
      <c r="B299" s="62"/>
    </row>
    <row r="300" spans="1:2" ht="9" customHeight="1">
      <c r="A300" s="62"/>
      <c r="B300" s="62"/>
    </row>
    <row r="301" spans="1:2" ht="9" customHeight="1">
      <c r="A301" s="62"/>
      <c r="B301" s="62"/>
    </row>
    <row r="302" spans="1:2" ht="9" customHeight="1">
      <c r="A302" s="62"/>
      <c r="B302" s="62"/>
    </row>
    <row r="303" spans="1:2" ht="9" customHeight="1">
      <c r="A303" s="62"/>
      <c r="B303" s="62"/>
    </row>
    <row r="304" spans="1:2" ht="9" customHeight="1">
      <c r="A304" s="62"/>
      <c r="B304" s="62"/>
    </row>
    <row r="305" spans="1:2" ht="9" customHeight="1">
      <c r="A305" s="62"/>
      <c r="B305" s="62"/>
    </row>
    <row r="306" spans="1:2" ht="9" customHeight="1">
      <c r="A306" s="62"/>
      <c r="B306" s="62"/>
    </row>
    <row r="307" spans="1:2" ht="9" customHeight="1">
      <c r="A307" s="62"/>
      <c r="B307" s="62"/>
    </row>
    <row r="308" spans="1:2" ht="9" customHeight="1">
      <c r="A308" s="62"/>
      <c r="B308" s="62"/>
    </row>
    <row r="309" spans="1:2" ht="9" customHeight="1">
      <c r="A309" s="62"/>
      <c r="B309" s="62"/>
    </row>
    <row r="310" spans="1:2" ht="9" customHeight="1">
      <c r="A310" s="62"/>
      <c r="B310" s="62"/>
    </row>
    <row r="311" spans="1:2" ht="9" customHeight="1">
      <c r="A311" s="62"/>
      <c r="B311" s="62"/>
    </row>
    <row r="312" spans="1:2" ht="9" customHeight="1">
      <c r="A312" s="62"/>
      <c r="B312" s="62"/>
    </row>
    <row r="313" spans="1:2" ht="9" customHeight="1">
      <c r="A313" s="62"/>
      <c r="B313" s="62"/>
    </row>
    <row r="314" spans="1:2" ht="9" customHeight="1">
      <c r="A314" s="62"/>
      <c r="B314" s="62"/>
    </row>
    <row r="315" spans="1:2" ht="9" customHeight="1">
      <c r="A315" s="62"/>
      <c r="B315" s="62"/>
    </row>
    <row r="316" spans="1:2" ht="9" customHeight="1">
      <c r="A316" s="62"/>
      <c r="B316" s="62"/>
    </row>
    <row r="317" spans="1:2" ht="9" customHeight="1">
      <c r="A317" s="62"/>
      <c r="B317" s="62"/>
    </row>
    <row r="318" spans="1:2" ht="9" customHeight="1">
      <c r="A318" s="62"/>
      <c r="B318" s="62"/>
    </row>
    <row r="319" spans="1:2" ht="9" customHeight="1">
      <c r="A319" s="62"/>
      <c r="B319" s="62"/>
    </row>
    <row r="320" spans="1:2" ht="9" customHeight="1">
      <c r="A320" s="62"/>
      <c r="B320" s="62"/>
    </row>
    <row r="321" spans="1:2" ht="9" customHeight="1">
      <c r="A321" s="62"/>
      <c r="B321" s="62"/>
    </row>
    <row r="322" spans="1:2" ht="9" customHeight="1">
      <c r="A322" s="62"/>
      <c r="B322" s="62"/>
    </row>
    <row r="323" spans="1:2" ht="9" customHeight="1">
      <c r="A323" s="62"/>
      <c r="B323" s="62"/>
    </row>
    <row r="324" spans="1:2" ht="9" customHeight="1">
      <c r="A324" s="62"/>
      <c r="B324" s="62"/>
    </row>
    <row r="325" spans="1:2" ht="9" customHeight="1">
      <c r="A325" s="62"/>
      <c r="B325" s="62"/>
    </row>
    <row r="326" spans="1:2" ht="9" customHeight="1">
      <c r="A326" s="62"/>
      <c r="B326" s="62"/>
    </row>
    <row r="327" spans="1:2" ht="9" customHeight="1">
      <c r="A327" s="62"/>
      <c r="B327" s="62"/>
    </row>
    <row r="328" spans="1:2" ht="9" customHeight="1">
      <c r="A328" s="62"/>
      <c r="B328" s="62"/>
    </row>
    <row r="329" spans="1:2" ht="9" customHeight="1">
      <c r="A329" s="62"/>
      <c r="B329" s="62"/>
    </row>
    <row r="330" spans="1:2" ht="9" customHeight="1">
      <c r="A330" s="62"/>
      <c r="B330" s="62"/>
    </row>
    <row r="331" spans="1:2" ht="9" customHeight="1">
      <c r="A331" s="62"/>
      <c r="B331" s="62"/>
    </row>
    <row r="332" spans="1:2" ht="9" customHeight="1">
      <c r="A332" s="62"/>
      <c r="B332" s="62"/>
    </row>
    <row r="333" spans="1:2" ht="9" customHeight="1">
      <c r="A333" s="62"/>
      <c r="B333" s="62"/>
    </row>
    <row r="334" spans="1:2" ht="9" customHeight="1">
      <c r="A334" s="62"/>
      <c r="B334" s="62"/>
    </row>
    <row r="335" spans="1:2" ht="9" customHeight="1">
      <c r="A335" s="62"/>
      <c r="B335" s="62"/>
    </row>
    <row r="336" spans="1:2" ht="9" customHeight="1">
      <c r="A336" s="62"/>
      <c r="B336" s="62"/>
    </row>
    <row r="337" spans="1:2" ht="9" customHeight="1">
      <c r="A337" s="62"/>
      <c r="B337" s="62"/>
    </row>
    <row r="338" spans="1:2" ht="9" customHeight="1">
      <c r="A338" s="62"/>
      <c r="B338" s="62"/>
    </row>
    <row r="339" spans="1:2" ht="9" customHeight="1">
      <c r="A339" s="62"/>
      <c r="B339" s="62"/>
    </row>
    <row r="340" spans="1:2" ht="9" customHeight="1">
      <c r="A340" s="62"/>
      <c r="B340" s="62"/>
    </row>
    <row r="341" spans="1:2" ht="9" customHeight="1">
      <c r="A341" s="62"/>
      <c r="B341" s="62"/>
    </row>
    <row r="342" spans="1:2" ht="9" customHeight="1">
      <c r="A342" s="62"/>
      <c r="B342" s="62"/>
    </row>
    <row r="343" spans="1:2" ht="9" customHeight="1">
      <c r="A343" s="62"/>
      <c r="B343" s="62"/>
    </row>
    <row r="344" spans="1:2" ht="9" customHeight="1">
      <c r="A344" s="62"/>
      <c r="B344" s="62"/>
    </row>
    <row r="345" spans="1:2" ht="9" customHeight="1">
      <c r="A345" s="62"/>
      <c r="B345" s="62"/>
    </row>
    <row r="346" spans="1:2" ht="9" customHeight="1">
      <c r="A346" s="62"/>
      <c r="B346" s="62"/>
    </row>
    <row r="347" spans="1:2" ht="9" customHeight="1">
      <c r="A347" s="62"/>
      <c r="B347" s="62"/>
    </row>
    <row r="348" spans="1:2" ht="9" customHeight="1">
      <c r="A348" s="62"/>
      <c r="B348" s="62"/>
    </row>
    <row r="349" spans="1:2" ht="9" customHeight="1">
      <c r="A349" s="62"/>
      <c r="B349" s="62"/>
    </row>
    <row r="350" spans="1:2" ht="9" customHeight="1">
      <c r="A350" s="62"/>
      <c r="B350" s="62"/>
    </row>
    <row r="351" spans="1:2" ht="9" customHeight="1">
      <c r="A351" s="62"/>
      <c r="B351" s="62"/>
    </row>
    <row r="352" spans="1:2" ht="9" customHeight="1">
      <c r="A352" s="62"/>
      <c r="B352" s="62"/>
    </row>
    <row r="353" spans="1:2" ht="9" customHeight="1">
      <c r="A353" s="62"/>
      <c r="B353" s="62"/>
    </row>
    <row r="354" spans="1:2" ht="9" customHeight="1">
      <c r="A354" s="62"/>
      <c r="B354" s="62"/>
    </row>
    <row r="355" spans="1:2" ht="9" customHeight="1">
      <c r="A355" s="62"/>
      <c r="B355" s="62"/>
    </row>
    <row r="356" spans="1:2" ht="9" customHeight="1">
      <c r="A356" s="62"/>
      <c r="B356" s="62"/>
    </row>
    <row r="357" spans="1:2" ht="9" customHeight="1">
      <c r="A357" s="62"/>
      <c r="B357" s="62"/>
    </row>
    <row r="358" spans="1:2" ht="9" customHeight="1">
      <c r="A358" s="62"/>
      <c r="B358" s="62"/>
    </row>
    <row r="359" spans="1:2" ht="9" customHeight="1">
      <c r="A359" s="62"/>
      <c r="B359" s="62"/>
    </row>
    <row r="360" spans="1:2" ht="9" customHeight="1">
      <c r="A360" s="62"/>
      <c r="B360" s="62"/>
    </row>
    <row r="361" spans="1:2" ht="9" customHeight="1">
      <c r="A361" s="62"/>
      <c r="B361" s="62"/>
    </row>
    <row r="362" spans="1:2" ht="9" customHeight="1">
      <c r="A362" s="62"/>
      <c r="B362" s="62"/>
    </row>
    <row r="363" spans="1:2" ht="9" customHeight="1">
      <c r="A363" s="62"/>
      <c r="B363" s="62"/>
    </row>
    <row r="364" spans="1:2" ht="9" customHeight="1">
      <c r="A364" s="62"/>
      <c r="B364" s="62"/>
    </row>
    <row r="365" spans="1:2" ht="9" customHeight="1">
      <c r="A365" s="62"/>
      <c r="B365" s="62"/>
    </row>
    <row r="366" spans="1:2" ht="9" customHeight="1">
      <c r="A366" s="62"/>
      <c r="B366" s="62"/>
    </row>
    <row r="367" spans="1:2" ht="9" customHeight="1">
      <c r="A367" s="62"/>
      <c r="B367" s="62"/>
    </row>
    <row r="368" spans="1:2" ht="9" customHeight="1">
      <c r="A368" s="62"/>
      <c r="B368" s="62"/>
    </row>
    <row r="369" spans="1:2" ht="9" customHeight="1">
      <c r="A369" s="62"/>
      <c r="B369" s="62"/>
    </row>
    <row r="370" spans="1:2" ht="9" customHeight="1">
      <c r="A370" s="62"/>
      <c r="B370" s="62"/>
    </row>
    <row r="371" spans="1:2" ht="9" customHeight="1">
      <c r="A371" s="62"/>
      <c r="B371" s="62"/>
    </row>
    <row r="372" spans="1:2" ht="9" customHeight="1">
      <c r="A372" s="62"/>
      <c r="B372" s="62"/>
    </row>
    <row r="373" spans="1:2" ht="9" customHeight="1">
      <c r="A373" s="62"/>
      <c r="B373" s="62"/>
    </row>
    <row r="374" spans="1:2" ht="9" customHeight="1">
      <c r="A374" s="62"/>
      <c r="B374" s="62"/>
    </row>
    <row r="375" spans="1:2" ht="9" customHeight="1">
      <c r="A375" s="62"/>
      <c r="B375" s="62"/>
    </row>
    <row r="376" spans="1:2" ht="9" customHeight="1">
      <c r="A376" s="62"/>
      <c r="B376" s="62"/>
    </row>
    <row r="377" spans="1:2" ht="9" customHeight="1">
      <c r="A377" s="62"/>
      <c r="B377" s="62"/>
    </row>
    <row r="378" spans="1:2" ht="9" customHeight="1">
      <c r="A378" s="62"/>
      <c r="B378" s="62"/>
    </row>
    <row r="379" spans="1:2" ht="9" customHeight="1">
      <c r="A379" s="62"/>
      <c r="B379" s="62"/>
    </row>
    <row r="380" spans="1:2" ht="9" customHeight="1">
      <c r="A380" s="62"/>
      <c r="B380" s="62"/>
    </row>
    <row r="381" spans="1:2" ht="9" customHeight="1">
      <c r="A381" s="62"/>
      <c r="B381" s="62"/>
    </row>
    <row r="382" spans="1:2" ht="9" customHeight="1">
      <c r="A382" s="62"/>
      <c r="B382" s="62"/>
    </row>
    <row r="383" spans="1:2" ht="9" customHeight="1">
      <c r="A383" s="62"/>
      <c r="B383" s="62"/>
    </row>
    <row r="384" spans="1:2" ht="9" customHeight="1">
      <c r="A384" s="62"/>
      <c r="B384" s="62"/>
    </row>
    <row r="385" spans="1:2" ht="9" customHeight="1">
      <c r="A385" s="62"/>
      <c r="B385" s="62"/>
    </row>
    <row r="386" spans="1:2" ht="9" customHeight="1">
      <c r="A386" s="62"/>
      <c r="B386" s="62"/>
    </row>
    <row r="387" spans="1:2" ht="9" customHeight="1">
      <c r="A387" s="62"/>
      <c r="B387" s="62"/>
    </row>
    <row r="388" spans="1:2" ht="9" customHeight="1">
      <c r="A388" s="62"/>
      <c r="B388" s="62"/>
    </row>
    <row r="389" spans="1:2" ht="9" customHeight="1">
      <c r="A389" s="62"/>
      <c r="B389" s="62"/>
    </row>
    <row r="390" spans="1:2" ht="9" customHeight="1">
      <c r="A390" s="62"/>
      <c r="B390" s="62"/>
    </row>
    <row r="391" spans="1:2" ht="9" customHeight="1">
      <c r="A391" s="62"/>
      <c r="B391" s="62"/>
    </row>
    <row r="392" spans="1:2" ht="9" customHeight="1">
      <c r="A392" s="62"/>
      <c r="B392" s="62"/>
    </row>
    <row r="393" spans="1:2" ht="9" customHeight="1">
      <c r="A393" s="62"/>
      <c r="B393" s="62"/>
    </row>
    <row r="394" spans="1:2" ht="9" customHeight="1">
      <c r="A394" s="62"/>
      <c r="B394" s="62"/>
    </row>
    <row r="395" spans="1:2" ht="9" customHeight="1">
      <c r="A395" s="62"/>
      <c r="B395" s="62"/>
    </row>
    <row r="396" spans="1:2" ht="9" customHeight="1">
      <c r="A396" s="62"/>
      <c r="B396" s="62"/>
    </row>
    <row r="397" spans="1:2" ht="9" customHeight="1">
      <c r="A397" s="62"/>
      <c r="B397" s="62"/>
    </row>
    <row r="398" spans="1:2" ht="9" customHeight="1">
      <c r="A398" s="62"/>
      <c r="B398" s="62"/>
    </row>
    <row r="399" spans="1:2" ht="9" customHeight="1">
      <c r="A399" s="62"/>
      <c r="B399" s="62"/>
    </row>
    <row r="400" spans="1:2" ht="9" customHeight="1">
      <c r="A400" s="62"/>
      <c r="B400" s="62"/>
    </row>
    <row r="401" spans="1:2" ht="9" customHeight="1">
      <c r="A401" s="62"/>
      <c r="B401" s="62"/>
    </row>
    <row r="402" spans="1:2" ht="9" customHeight="1">
      <c r="A402" s="62"/>
      <c r="B402" s="62"/>
    </row>
    <row r="403" spans="1:2" ht="9" customHeight="1">
      <c r="A403" s="62"/>
      <c r="B403" s="62"/>
    </row>
    <row r="404" spans="1:2" ht="9" customHeight="1">
      <c r="A404" s="62"/>
      <c r="B404" s="62"/>
    </row>
    <row r="405" spans="1:2" ht="9" customHeight="1">
      <c r="A405" s="62"/>
      <c r="B405" s="62"/>
    </row>
    <row r="406" spans="1:2" ht="9" customHeight="1">
      <c r="A406" s="62"/>
      <c r="B406" s="62"/>
    </row>
    <row r="407" spans="1:2" ht="9" customHeight="1">
      <c r="A407" s="62"/>
      <c r="B407" s="62"/>
    </row>
    <row r="408" spans="1:2" ht="9" customHeight="1">
      <c r="A408" s="62"/>
      <c r="B408" s="62"/>
    </row>
    <row r="409" spans="1:2" ht="9" customHeight="1">
      <c r="A409" s="62"/>
      <c r="B409" s="62"/>
    </row>
    <row r="410" spans="1:2" ht="9" customHeight="1">
      <c r="A410" s="62"/>
      <c r="B410" s="62"/>
    </row>
    <row r="411" spans="1:2" ht="9" customHeight="1">
      <c r="A411" s="62"/>
      <c r="B411" s="62"/>
    </row>
    <row r="412" spans="1:2" ht="9" customHeight="1">
      <c r="A412" s="62"/>
      <c r="B412" s="62"/>
    </row>
    <row r="413" spans="1:2" ht="9" customHeight="1">
      <c r="A413" s="62"/>
      <c r="B413" s="62"/>
    </row>
    <row r="414" spans="1:2" ht="9" customHeight="1">
      <c r="A414" s="62"/>
      <c r="B414" s="62"/>
    </row>
    <row r="415" spans="1:2" ht="9" customHeight="1">
      <c r="A415" s="62"/>
      <c r="B415" s="62"/>
    </row>
    <row r="416" spans="1:2" ht="9" customHeight="1">
      <c r="A416" s="62"/>
      <c r="B416" s="62"/>
    </row>
    <row r="417" spans="1:2" ht="9" customHeight="1">
      <c r="A417" s="62"/>
      <c r="B417" s="62"/>
    </row>
    <row r="418" spans="1:2" ht="9" customHeight="1">
      <c r="A418" s="62"/>
      <c r="B418" s="62"/>
    </row>
    <row r="419" spans="1:2" ht="9" customHeight="1">
      <c r="A419" s="62"/>
      <c r="B419" s="62"/>
    </row>
    <row r="420" spans="1:2" ht="9" customHeight="1">
      <c r="A420" s="62"/>
      <c r="B420" s="62"/>
    </row>
    <row r="421" spans="1:2" ht="9" customHeight="1">
      <c r="A421" s="62"/>
      <c r="B421" s="62"/>
    </row>
    <row r="422" spans="1:2" ht="9" customHeight="1">
      <c r="A422" s="62"/>
      <c r="B422" s="62"/>
    </row>
    <row r="423" spans="1:2" ht="9" customHeight="1">
      <c r="A423" s="62"/>
      <c r="B423" s="62"/>
    </row>
    <row r="424" spans="1:2" ht="9" customHeight="1">
      <c r="A424" s="62"/>
      <c r="B424" s="62"/>
    </row>
    <row r="425" spans="1:2" ht="9" customHeight="1">
      <c r="A425" s="62"/>
      <c r="B425" s="62"/>
    </row>
    <row r="426" spans="1:2" ht="9" customHeight="1">
      <c r="A426" s="62"/>
      <c r="B426" s="62"/>
    </row>
    <row r="427" spans="1:2" ht="9" customHeight="1">
      <c r="A427" s="62"/>
      <c r="B427" s="62"/>
    </row>
    <row r="428" spans="1:2" ht="9" customHeight="1">
      <c r="A428" s="62"/>
      <c r="B428" s="62"/>
    </row>
    <row r="429" spans="1:2" ht="9" customHeight="1">
      <c r="A429" s="62"/>
      <c r="B429" s="62"/>
    </row>
    <row r="430" spans="1:2" ht="9" customHeight="1">
      <c r="A430" s="62"/>
      <c r="B430" s="62"/>
    </row>
    <row r="431" spans="1:2" ht="9" customHeight="1">
      <c r="A431" s="62"/>
      <c r="B431" s="62"/>
    </row>
    <row r="432" spans="1:2" ht="9" customHeight="1">
      <c r="A432" s="62"/>
      <c r="B432" s="62"/>
    </row>
    <row r="433" spans="1:2" ht="9" customHeight="1">
      <c r="A433" s="62"/>
      <c r="B433" s="62"/>
    </row>
    <row r="434" spans="1:2" ht="9" customHeight="1">
      <c r="A434" s="62"/>
      <c r="B434" s="62"/>
    </row>
    <row r="435" spans="1:2" ht="9" customHeight="1">
      <c r="A435" s="62"/>
      <c r="B435" s="62"/>
    </row>
    <row r="436" spans="1:2" ht="9" customHeight="1">
      <c r="A436" s="62"/>
      <c r="B436" s="62"/>
    </row>
    <row r="437" spans="1:2" ht="9" customHeight="1">
      <c r="A437" s="62"/>
      <c r="B437" s="62"/>
    </row>
    <row r="438" spans="1:2" ht="9" customHeight="1">
      <c r="A438" s="62"/>
      <c r="B438" s="62"/>
    </row>
    <row r="439" spans="1:2" ht="9" customHeight="1">
      <c r="A439" s="62"/>
      <c r="B439" s="62"/>
    </row>
    <row r="440" spans="1:2" ht="9" customHeight="1">
      <c r="A440" s="62"/>
      <c r="B440" s="62"/>
    </row>
    <row r="441" spans="1:2" ht="9" customHeight="1">
      <c r="A441" s="62"/>
      <c r="B441" s="62"/>
    </row>
    <row r="442" spans="1:2" ht="9" customHeight="1">
      <c r="A442" s="62"/>
      <c r="B442" s="62"/>
    </row>
    <row r="443" spans="1:2" ht="9" customHeight="1">
      <c r="A443" s="62"/>
      <c r="B443" s="62"/>
    </row>
    <row r="444" spans="1:2" ht="9" customHeight="1">
      <c r="A444" s="62"/>
      <c r="B444" s="62"/>
    </row>
    <row r="445" spans="1:2" ht="9" customHeight="1">
      <c r="A445" s="62"/>
      <c r="B445" s="62"/>
    </row>
    <row r="446" spans="1:2" ht="9" customHeight="1">
      <c r="A446" s="62"/>
      <c r="B446" s="62"/>
    </row>
    <row r="447" spans="1:2" ht="9" customHeight="1">
      <c r="A447" s="62"/>
      <c r="B447" s="62"/>
    </row>
    <row r="448" spans="1:2" ht="9" customHeight="1">
      <c r="A448" s="62"/>
      <c r="B448" s="62"/>
    </row>
    <row r="449" spans="1:2" ht="9" customHeight="1">
      <c r="A449" s="62"/>
      <c r="B449" s="62"/>
    </row>
    <row r="450" spans="1:2" ht="9" customHeight="1">
      <c r="A450" s="62"/>
      <c r="B450" s="62"/>
    </row>
    <row r="451" spans="1:2" ht="9" customHeight="1">
      <c r="A451" s="62"/>
      <c r="B451" s="62"/>
    </row>
    <row r="452" spans="1:2" ht="9" customHeight="1">
      <c r="A452" s="62"/>
      <c r="B452" s="62"/>
    </row>
    <row r="453" spans="1:2" ht="9" customHeight="1">
      <c r="A453" s="62"/>
      <c r="B453" s="62"/>
    </row>
    <row r="454" spans="1:2" ht="9" customHeight="1">
      <c r="A454" s="62"/>
      <c r="B454" s="62"/>
    </row>
    <row r="455" spans="1:2" ht="9" customHeight="1">
      <c r="A455" s="62"/>
      <c r="B455" s="62"/>
    </row>
    <row r="456" spans="1:2" ht="9" customHeight="1">
      <c r="A456" s="62"/>
      <c r="B456" s="62"/>
    </row>
    <row r="457" spans="1:2" ht="9" customHeight="1">
      <c r="A457" s="62"/>
      <c r="B457" s="62"/>
    </row>
    <row r="458" spans="1:2" ht="9" customHeight="1">
      <c r="A458" s="62"/>
      <c r="B458" s="62"/>
    </row>
    <row r="459" spans="1:2" ht="9" customHeight="1">
      <c r="A459" s="62"/>
      <c r="B459" s="62"/>
    </row>
    <row r="460" spans="1:2" ht="9" customHeight="1">
      <c r="A460" s="62"/>
      <c r="B460" s="62"/>
    </row>
    <row r="461" spans="1:2" ht="9" customHeight="1">
      <c r="A461" s="62"/>
      <c r="B461" s="62"/>
    </row>
    <row r="462" spans="1:2" ht="9" customHeight="1">
      <c r="A462" s="62"/>
      <c r="B462" s="62"/>
    </row>
    <row r="463" spans="1:2" ht="9" customHeight="1">
      <c r="A463" s="62"/>
      <c r="B463" s="62"/>
    </row>
    <row r="464" spans="1:2" ht="9" customHeight="1">
      <c r="A464" s="62"/>
      <c r="B464" s="62"/>
    </row>
    <row r="465" spans="1:2" ht="9" customHeight="1">
      <c r="A465" s="62"/>
      <c r="B465" s="62"/>
    </row>
    <row r="466" spans="1:2" ht="9" customHeight="1">
      <c r="A466" s="62"/>
      <c r="B466" s="62"/>
    </row>
    <row r="467" spans="1:2" ht="9" customHeight="1">
      <c r="A467" s="62"/>
      <c r="B467" s="62"/>
    </row>
    <row r="468" spans="1:2" ht="9" customHeight="1">
      <c r="A468" s="62"/>
      <c r="B468" s="62"/>
    </row>
    <row r="469" spans="1:2" ht="9" customHeight="1">
      <c r="A469" s="62"/>
      <c r="B469" s="62"/>
    </row>
    <row r="470" spans="1:2" ht="9" customHeight="1">
      <c r="A470" s="62"/>
      <c r="B470" s="62"/>
    </row>
    <row r="471" spans="1:2" ht="9" customHeight="1">
      <c r="A471" s="62"/>
      <c r="B471" s="62"/>
    </row>
    <row r="472" spans="1:2" ht="9" customHeight="1">
      <c r="A472" s="62"/>
      <c r="B472" s="62"/>
    </row>
    <row r="473" spans="1:2" ht="9" customHeight="1">
      <c r="A473" s="62"/>
      <c r="B473" s="62"/>
    </row>
    <row r="474" spans="1:2" ht="9" customHeight="1">
      <c r="A474" s="62"/>
      <c r="B474" s="62"/>
    </row>
    <row r="475" spans="1:2" ht="9" customHeight="1">
      <c r="A475" s="62"/>
      <c r="B475" s="62"/>
    </row>
    <row r="476" spans="1:2" ht="9" customHeight="1">
      <c r="A476" s="62"/>
      <c r="B476" s="62"/>
    </row>
    <row r="477" spans="1:2" ht="9" customHeight="1">
      <c r="A477" s="62"/>
      <c r="B477" s="62"/>
    </row>
    <row r="478" spans="1:2" ht="9" customHeight="1">
      <c r="A478" s="62"/>
      <c r="B478" s="62"/>
    </row>
    <row r="479" spans="1:2" ht="9" customHeight="1">
      <c r="A479" s="62"/>
      <c r="B479" s="62"/>
    </row>
    <row r="480" spans="1:2" ht="9" customHeight="1">
      <c r="A480" s="62"/>
      <c r="B480" s="62"/>
    </row>
    <row r="481" spans="1:2" ht="9" customHeight="1">
      <c r="A481" s="62"/>
      <c r="B481" s="62"/>
    </row>
    <row r="482" spans="1:2" ht="9" customHeight="1">
      <c r="A482" s="62"/>
      <c r="B482" s="62"/>
    </row>
    <row r="483" spans="1:2" ht="9" customHeight="1">
      <c r="A483" s="62"/>
      <c r="B483" s="62"/>
    </row>
    <row r="484" spans="1:2" ht="9" customHeight="1">
      <c r="A484" s="62"/>
      <c r="B484" s="62"/>
    </row>
    <row r="485" spans="1:2" ht="9" customHeight="1">
      <c r="A485" s="62"/>
      <c r="B485" s="62"/>
    </row>
    <row r="486" spans="1:2" ht="9" customHeight="1">
      <c r="A486" s="62"/>
      <c r="B486" s="62"/>
    </row>
    <row r="487" spans="1:2" ht="9" customHeight="1">
      <c r="A487" s="62"/>
      <c r="B487" s="62"/>
    </row>
    <row r="488" spans="1:2" ht="9" customHeight="1">
      <c r="A488" s="62"/>
      <c r="B488" s="62"/>
    </row>
    <row r="489" spans="1:2" ht="9" customHeight="1">
      <c r="A489" s="62"/>
      <c r="B489" s="62"/>
    </row>
    <row r="490" spans="1:2" ht="9" customHeight="1">
      <c r="A490" s="62"/>
      <c r="B490" s="62"/>
    </row>
    <row r="491" spans="1:2" ht="9" customHeight="1">
      <c r="A491" s="62"/>
      <c r="B491" s="62"/>
    </row>
    <row r="492" spans="1:2" ht="9" customHeight="1">
      <c r="A492" s="62"/>
      <c r="B492" s="62"/>
    </row>
    <row r="493" spans="1:2" ht="9" customHeight="1">
      <c r="A493" s="62"/>
      <c r="B493" s="62"/>
    </row>
    <row r="494" spans="1:2" ht="9" customHeight="1">
      <c r="A494" s="62"/>
      <c r="B494" s="62"/>
    </row>
    <row r="495" spans="1:2" ht="9" customHeight="1">
      <c r="A495" s="62"/>
      <c r="B495" s="62"/>
    </row>
  </sheetData>
  <mergeCells count="15">
    <mergeCell ref="D149:F149"/>
    <mergeCell ref="C5:C7"/>
    <mergeCell ref="C124:C132"/>
    <mergeCell ref="C8:C30"/>
    <mergeCell ref="C31:C63"/>
    <mergeCell ref="C64:C71"/>
    <mergeCell ref="C74:C76"/>
    <mergeCell ref="C133:C143"/>
    <mergeCell ref="C77:C83"/>
    <mergeCell ref="C144:C148"/>
    <mergeCell ref="J2:X2"/>
    <mergeCell ref="C112:C123"/>
    <mergeCell ref="C2:I2"/>
    <mergeCell ref="C3:H3"/>
    <mergeCell ref="C84:C111"/>
  </mergeCells>
  <pageMargins left="0.70866141732283472" right="0.70866141732283472" top="0.74803149606299213" bottom="0.74803149606299213" header="0.31496062992125984" footer="0.31496062992125984"/>
  <pageSetup paperSize="9" scale="78" orientation="portrait" r:id="rId1"/>
  <rowBreaks count="1" manualBreakCount="1">
    <brk id="72"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A072-D5B9-4A15-A3D8-B35B217E32B8}">
  <dimension ref="A1:Z488"/>
  <sheetViews>
    <sheetView view="pageBreakPreview" zoomScaleNormal="115" zoomScaleSheetLayoutView="100" workbookViewId="0">
      <selection activeCell="E15" sqref="E15"/>
    </sheetView>
  </sheetViews>
  <sheetFormatPr baseColWidth="10" defaultRowHeight="12.75"/>
  <cols>
    <col min="1" max="1" width="3" style="91" customWidth="1"/>
    <col min="2" max="2" width="7.5703125" style="62" customWidth="1"/>
    <col min="3" max="3" width="1.5703125" style="62" customWidth="1"/>
    <col min="4" max="4" width="67.7109375" style="62" customWidth="1"/>
    <col min="5" max="7" width="7.28515625" style="262" customWidth="1"/>
    <col min="8" max="8" width="2.5703125" style="62" customWidth="1"/>
    <col min="9" max="9" width="7" style="62" customWidth="1"/>
    <col min="10" max="10" width="9" style="62" customWidth="1"/>
    <col min="11" max="11" width="26" style="62" customWidth="1"/>
    <col min="12" max="12" width="8" style="62" customWidth="1"/>
    <col min="13" max="13" width="1" style="62" customWidth="1"/>
    <col min="14" max="14" width="6.7109375"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5" width="6.7109375" style="62" customWidth="1"/>
    <col min="26" max="16384" width="11.42578125" style="62"/>
  </cols>
  <sheetData>
    <row r="1" spans="1:26" ht="3.75" customHeight="1">
      <c r="E1" s="316"/>
      <c r="F1" s="316"/>
      <c r="G1" s="316"/>
    </row>
    <row r="2" spans="1:26" ht="12.75" customHeight="1">
      <c r="B2" s="1552" t="s">
        <v>337</v>
      </c>
      <c r="C2" s="1552"/>
      <c r="D2" s="1552"/>
      <c r="E2" s="1552"/>
      <c r="F2" s="1552"/>
      <c r="G2" s="1552"/>
      <c r="I2" s="1552"/>
      <c r="J2" s="1552"/>
      <c r="K2" s="1552"/>
      <c r="L2" s="1552"/>
      <c r="M2" s="1552"/>
      <c r="N2" s="1552"/>
      <c r="O2" s="1552"/>
      <c r="P2" s="1552"/>
      <c r="Q2" s="1552"/>
      <c r="R2" s="1552"/>
      <c r="S2" s="1552"/>
      <c r="T2" s="1552"/>
      <c r="U2" s="1552"/>
      <c r="V2" s="1552"/>
      <c r="W2" s="1552"/>
    </row>
    <row r="3" spans="1:26" ht="12.75" customHeight="1">
      <c r="A3" s="313"/>
      <c r="B3" s="1552">
        <v>2016</v>
      </c>
      <c r="C3" s="1552"/>
      <c r="D3" s="1552"/>
      <c r="E3" s="1552"/>
      <c r="F3" s="1552"/>
      <c r="G3" s="1552"/>
      <c r="H3" s="107"/>
      <c r="I3" s="106"/>
      <c r="Y3" s="105"/>
      <c r="Z3" s="105"/>
    </row>
    <row r="4" spans="1:26" ht="3" customHeight="1">
      <c r="C4" s="163"/>
      <c r="D4" s="163"/>
      <c r="E4" s="316"/>
      <c r="F4" s="316"/>
      <c r="I4" s="98"/>
    </row>
    <row r="5" spans="1:26" ht="8.25" customHeight="1">
      <c r="B5" s="1597" t="s">
        <v>32</v>
      </c>
      <c r="C5" s="310"/>
      <c r="D5" s="580"/>
      <c r="E5" s="307"/>
      <c r="F5" s="571"/>
      <c r="G5" s="570"/>
      <c r="I5" s="98"/>
    </row>
    <row r="6" spans="1:26" ht="12" customHeight="1">
      <c r="B6" s="1598"/>
      <c r="C6" s="171" t="s">
        <v>230</v>
      </c>
      <c r="D6" s="170"/>
      <c r="E6" s="1601" t="s">
        <v>294</v>
      </c>
      <c r="F6" s="1601"/>
      <c r="G6" s="1601"/>
    </row>
    <row r="7" spans="1:26">
      <c r="B7" s="1599"/>
      <c r="C7" s="163"/>
      <c r="D7" s="162"/>
      <c r="E7" s="380" t="s">
        <v>29</v>
      </c>
      <c r="F7" s="380" t="s">
        <v>30</v>
      </c>
      <c r="G7" s="390" t="s">
        <v>6</v>
      </c>
    </row>
    <row r="8" spans="1:26">
      <c r="B8" s="1581">
        <v>1401</v>
      </c>
      <c r="C8" s="391" t="s">
        <v>12</v>
      </c>
      <c r="D8" s="171"/>
      <c r="E8" s="579">
        <f>SUM(E9,E12,E15,E18,E25,E28)</f>
        <v>22</v>
      </c>
      <c r="F8" s="579">
        <f>SUM(F9,F12,F15,F18,F25,F28)</f>
        <v>5</v>
      </c>
      <c r="G8" s="578">
        <f t="shared" ref="G8:G39" si="0">SUM(E8:F8)</f>
        <v>27</v>
      </c>
      <c r="J8" s="1"/>
    </row>
    <row r="9" spans="1:26" ht="12.95" customHeight="1">
      <c r="B9" s="1578"/>
      <c r="C9" s="513" t="s">
        <v>13</v>
      </c>
      <c r="D9" s="310"/>
      <c r="E9" s="577">
        <f>SUM(E10:E11)</f>
        <v>2</v>
      </c>
      <c r="F9" s="577">
        <f>SUM(F10:F11)</f>
        <v>3</v>
      </c>
      <c r="G9" s="576">
        <f t="shared" si="0"/>
        <v>5</v>
      </c>
    </row>
    <row r="10" spans="1:26" ht="12.95" customHeight="1">
      <c r="B10" s="1578"/>
      <c r="C10" s="484"/>
      <c r="D10" s="98" t="s">
        <v>252</v>
      </c>
      <c r="E10" s="279">
        <v>2</v>
      </c>
      <c r="F10" s="279">
        <v>1</v>
      </c>
      <c r="G10" s="281">
        <f t="shared" si="0"/>
        <v>3</v>
      </c>
    </row>
    <row r="11" spans="1:26" ht="12.95" customHeight="1">
      <c r="B11" s="1578"/>
      <c r="C11" s="479"/>
      <c r="D11" s="13" t="s">
        <v>318</v>
      </c>
      <c r="E11" s="363">
        <v>0</v>
      </c>
      <c r="F11" s="363">
        <v>2</v>
      </c>
      <c r="G11" s="281">
        <f t="shared" si="0"/>
        <v>2</v>
      </c>
      <c r="J11" s="1"/>
    </row>
    <row r="12" spans="1:26" ht="12.95" customHeight="1">
      <c r="B12" s="1578"/>
      <c r="C12" s="484" t="s">
        <v>14</v>
      </c>
      <c r="D12" s="98"/>
      <c r="E12" s="539">
        <f>SUM(E13:E14)</f>
        <v>4</v>
      </c>
      <c r="F12" s="539">
        <f>SUM(F13:F14)</f>
        <v>0</v>
      </c>
      <c r="G12" s="575">
        <f t="shared" si="0"/>
        <v>4</v>
      </c>
    </row>
    <row r="13" spans="1:26" ht="12.95" customHeight="1">
      <c r="B13" s="1578"/>
      <c r="C13" s="479"/>
      <c r="D13" s="98" t="s">
        <v>259</v>
      </c>
      <c r="E13" s="363">
        <v>3</v>
      </c>
      <c r="F13" s="363">
        <v>0</v>
      </c>
      <c r="G13" s="281">
        <f t="shared" si="0"/>
        <v>3</v>
      </c>
    </row>
    <row r="14" spans="1:26" ht="12.95" customHeight="1">
      <c r="B14" s="1578"/>
      <c r="C14" s="479"/>
      <c r="D14" s="98" t="s">
        <v>258</v>
      </c>
      <c r="E14" s="363">
        <v>1</v>
      </c>
      <c r="F14" s="363">
        <v>0</v>
      </c>
      <c r="G14" s="281">
        <f t="shared" si="0"/>
        <v>1</v>
      </c>
    </row>
    <row r="15" spans="1:26" ht="12.95" customHeight="1">
      <c r="B15" s="1578"/>
      <c r="C15" s="484" t="s">
        <v>15</v>
      </c>
      <c r="D15" s="98"/>
      <c r="E15" s="539">
        <f>SUM(E16:E17)</f>
        <v>5</v>
      </c>
      <c r="F15" s="539">
        <f>SUM(F16:F17)</f>
        <v>1</v>
      </c>
      <c r="G15" s="575">
        <f t="shared" si="0"/>
        <v>6</v>
      </c>
    </row>
    <row r="16" spans="1:26" ht="12.95" customHeight="1">
      <c r="B16" s="1578"/>
      <c r="C16" s="484"/>
      <c r="D16" s="98" t="s">
        <v>315</v>
      </c>
      <c r="E16" s="363">
        <v>0</v>
      </c>
      <c r="F16" s="363">
        <v>0</v>
      </c>
      <c r="G16" s="281">
        <f t="shared" si="0"/>
        <v>0</v>
      </c>
    </row>
    <row r="17" spans="2:10" ht="12.95" customHeight="1">
      <c r="B17" s="1578"/>
      <c r="C17" s="479"/>
      <c r="D17" s="98" t="s">
        <v>256</v>
      </c>
      <c r="E17" s="363">
        <v>5</v>
      </c>
      <c r="F17" s="363">
        <v>1</v>
      </c>
      <c r="G17" s="281">
        <f t="shared" si="0"/>
        <v>6</v>
      </c>
    </row>
    <row r="18" spans="2:10" ht="12.95" customHeight="1">
      <c r="B18" s="1578"/>
      <c r="C18" s="512" t="s">
        <v>36</v>
      </c>
      <c r="D18" s="156"/>
      <c r="E18" s="539">
        <f>SUM(E19:E24)</f>
        <v>7</v>
      </c>
      <c r="F18" s="539">
        <f>SUM(F19:F24)</f>
        <v>1</v>
      </c>
      <c r="G18" s="575">
        <f t="shared" si="0"/>
        <v>8</v>
      </c>
    </row>
    <row r="19" spans="2:10" ht="12.95" customHeight="1">
      <c r="B19" s="1578"/>
      <c r="C19" s="479"/>
      <c r="D19" s="98" t="s">
        <v>250</v>
      </c>
      <c r="E19" s="363">
        <v>4</v>
      </c>
      <c r="F19" s="363">
        <v>0</v>
      </c>
      <c r="G19" s="281">
        <f t="shared" si="0"/>
        <v>4</v>
      </c>
    </row>
    <row r="20" spans="2:10" ht="12.95" customHeight="1">
      <c r="B20" s="1578"/>
      <c r="C20" s="479"/>
      <c r="D20" s="98" t="s">
        <v>255</v>
      </c>
      <c r="E20" s="363">
        <v>1</v>
      </c>
      <c r="F20" s="363">
        <v>0</v>
      </c>
      <c r="G20" s="281">
        <f t="shared" si="0"/>
        <v>1</v>
      </c>
    </row>
    <row r="21" spans="2:10" ht="12.95" customHeight="1">
      <c r="B21" s="1578"/>
      <c r="C21" s="479"/>
      <c r="D21" s="98" t="s">
        <v>265</v>
      </c>
      <c r="E21" s="363">
        <v>0</v>
      </c>
      <c r="F21" s="363">
        <v>0</v>
      </c>
      <c r="G21" s="281">
        <f t="shared" si="0"/>
        <v>0</v>
      </c>
    </row>
    <row r="22" spans="2:10" ht="12.95" customHeight="1">
      <c r="B22" s="1578"/>
      <c r="C22" s="479"/>
      <c r="D22" s="98" t="s">
        <v>253</v>
      </c>
      <c r="E22" s="363">
        <v>1</v>
      </c>
      <c r="F22" s="363">
        <v>1</v>
      </c>
      <c r="G22" s="281">
        <f t="shared" si="0"/>
        <v>2</v>
      </c>
    </row>
    <row r="23" spans="2:10" ht="12" customHeight="1">
      <c r="B23" s="1578"/>
      <c r="C23" s="479"/>
      <c r="D23" s="98" t="s">
        <v>252</v>
      </c>
      <c r="E23" s="363">
        <v>1</v>
      </c>
      <c r="F23" s="363">
        <v>0</v>
      </c>
      <c r="G23" s="281">
        <f t="shared" si="0"/>
        <v>1</v>
      </c>
    </row>
    <row r="24" spans="2:10" ht="12" customHeight="1">
      <c r="B24" s="1578"/>
      <c r="C24" s="479"/>
      <c r="D24" s="13" t="s">
        <v>251</v>
      </c>
      <c r="E24" s="363">
        <v>0</v>
      </c>
      <c r="F24" s="363">
        <v>0</v>
      </c>
      <c r="G24" s="281">
        <f t="shared" si="0"/>
        <v>0</v>
      </c>
    </row>
    <row r="25" spans="2:10" ht="12" customHeight="1">
      <c r="B25" s="1578"/>
      <c r="C25" s="512" t="s">
        <v>37</v>
      </c>
      <c r="D25" s="98"/>
      <c r="E25" s="539">
        <f>SUM(E26:E27)</f>
        <v>2</v>
      </c>
      <c r="F25" s="539">
        <f>SUM(F26:F27)</f>
        <v>0</v>
      </c>
      <c r="G25" s="575">
        <f t="shared" si="0"/>
        <v>2</v>
      </c>
    </row>
    <row r="26" spans="2:10" ht="12" customHeight="1">
      <c r="B26" s="1578"/>
      <c r="C26" s="479"/>
      <c r="D26" s="98" t="s">
        <v>250</v>
      </c>
      <c r="E26" s="363">
        <v>0</v>
      </c>
      <c r="F26" s="363">
        <v>0</v>
      </c>
      <c r="G26" s="281">
        <f t="shared" si="0"/>
        <v>0</v>
      </c>
    </row>
    <row r="27" spans="2:10" ht="12" customHeight="1">
      <c r="B27" s="1578"/>
      <c r="C27" s="479"/>
      <c r="D27" s="98" t="s">
        <v>252</v>
      </c>
      <c r="E27" s="363">
        <v>2</v>
      </c>
      <c r="F27" s="363">
        <v>0</v>
      </c>
      <c r="G27" s="281">
        <f t="shared" si="0"/>
        <v>2</v>
      </c>
    </row>
    <row r="28" spans="2:10" ht="12" customHeight="1">
      <c r="B28" s="1578"/>
      <c r="C28" s="484" t="s">
        <v>72</v>
      </c>
      <c r="D28" s="98"/>
      <c r="E28" s="539">
        <f>SUM(E29)</f>
        <v>2</v>
      </c>
      <c r="F28" s="539">
        <f>SUM(F29)</f>
        <v>0</v>
      </c>
      <c r="G28" s="575">
        <f t="shared" si="0"/>
        <v>2</v>
      </c>
    </row>
    <row r="29" spans="2:10" ht="12" customHeight="1">
      <c r="B29" s="1578"/>
      <c r="C29" s="495"/>
      <c r="D29" s="163" t="s">
        <v>248</v>
      </c>
      <c r="E29" s="536">
        <v>2</v>
      </c>
      <c r="F29" s="536">
        <v>0</v>
      </c>
      <c r="G29" s="278">
        <f t="shared" si="0"/>
        <v>2</v>
      </c>
    </row>
    <row r="30" spans="2:10" ht="12" customHeight="1">
      <c r="B30" s="1581">
        <v>1402</v>
      </c>
      <c r="C30" s="139" t="s">
        <v>16</v>
      </c>
      <c r="D30" s="145"/>
      <c r="E30" s="543">
        <f>SUM(E31,E37,E40,E45,E48,E52,E55,E59)</f>
        <v>26</v>
      </c>
      <c r="F30" s="543">
        <f>SUM(F31,F37,F40,F45,F48,F52,F55,F59)</f>
        <v>23</v>
      </c>
      <c r="G30" s="574">
        <f t="shared" si="0"/>
        <v>49</v>
      </c>
      <c r="J30" s="1"/>
    </row>
    <row r="31" spans="2:10" ht="14.25" customHeight="1">
      <c r="B31" s="1582"/>
      <c r="C31" s="484" t="s">
        <v>96</v>
      </c>
      <c r="D31" s="98"/>
      <c r="E31" s="539">
        <f>SUM(E32:E36)</f>
        <v>14</v>
      </c>
      <c r="F31" s="539">
        <f>SUM(F32:F36)</f>
        <v>11</v>
      </c>
      <c r="G31" s="565">
        <f t="shared" si="0"/>
        <v>25</v>
      </c>
    </row>
    <row r="32" spans="2:10" ht="12.95" customHeight="1">
      <c r="B32" s="1582"/>
      <c r="C32" s="479"/>
      <c r="D32" s="98" t="s">
        <v>240</v>
      </c>
      <c r="E32" s="363">
        <v>3</v>
      </c>
      <c r="F32" s="363">
        <v>4</v>
      </c>
      <c r="G32" s="281">
        <f t="shared" si="0"/>
        <v>7</v>
      </c>
      <c r="J32" s="1"/>
    </row>
    <row r="33" spans="2:10" ht="12.95" customHeight="1">
      <c r="B33" s="1582"/>
      <c r="C33" s="479"/>
      <c r="D33" s="98" t="s">
        <v>239</v>
      </c>
      <c r="E33" s="363">
        <v>3</v>
      </c>
      <c r="F33" s="363">
        <v>4</v>
      </c>
      <c r="G33" s="281">
        <f t="shared" si="0"/>
        <v>7</v>
      </c>
    </row>
    <row r="34" spans="2:10" ht="12.95" customHeight="1">
      <c r="B34" s="1582"/>
      <c r="C34" s="479"/>
      <c r="D34" s="98" t="s">
        <v>247</v>
      </c>
      <c r="E34" s="363">
        <v>4</v>
      </c>
      <c r="F34" s="363">
        <v>3</v>
      </c>
      <c r="G34" s="281">
        <f t="shared" si="0"/>
        <v>7</v>
      </c>
    </row>
    <row r="35" spans="2:10" ht="12.95" customHeight="1">
      <c r="B35" s="1582"/>
      <c r="C35" s="479"/>
      <c r="D35" s="98" t="s">
        <v>336</v>
      </c>
      <c r="E35" s="363">
        <v>1</v>
      </c>
      <c r="F35" s="363">
        <v>0</v>
      </c>
      <c r="G35" s="281">
        <f t="shared" si="0"/>
        <v>1</v>
      </c>
    </row>
    <row r="36" spans="2:10" ht="12.95" customHeight="1">
      <c r="B36" s="1582"/>
      <c r="C36" s="479"/>
      <c r="D36" s="98" t="s">
        <v>245</v>
      </c>
      <c r="E36" s="363">
        <v>3</v>
      </c>
      <c r="F36" s="363">
        <v>0</v>
      </c>
      <c r="G36" s="281">
        <f t="shared" si="0"/>
        <v>3</v>
      </c>
    </row>
    <row r="37" spans="2:10" ht="12.95" customHeight="1">
      <c r="B37" s="1582"/>
      <c r="C37" s="484" t="s">
        <v>116</v>
      </c>
      <c r="D37" s="98"/>
      <c r="E37" s="539">
        <f>SUM(E38:E39)</f>
        <v>2</v>
      </c>
      <c r="F37" s="539">
        <f>SUM(F38:F39)</f>
        <v>2</v>
      </c>
      <c r="G37" s="565">
        <f t="shared" si="0"/>
        <v>4</v>
      </c>
    </row>
    <row r="38" spans="2:10" ht="12.95" customHeight="1">
      <c r="B38" s="1582"/>
      <c r="C38" s="479"/>
      <c r="D38" s="98" t="s">
        <v>239</v>
      </c>
      <c r="E38" s="363">
        <v>2</v>
      </c>
      <c r="F38" s="363">
        <v>2</v>
      </c>
      <c r="G38" s="281">
        <f t="shared" si="0"/>
        <v>4</v>
      </c>
      <c r="J38" s="573"/>
    </row>
    <row r="39" spans="2:10" ht="12.95" customHeight="1">
      <c r="B39" s="1582"/>
      <c r="C39" s="479"/>
      <c r="D39" s="98" t="s">
        <v>245</v>
      </c>
      <c r="E39" s="363">
        <v>0</v>
      </c>
      <c r="F39" s="363">
        <v>0</v>
      </c>
      <c r="G39" s="281">
        <f t="shared" si="0"/>
        <v>0</v>
      </c>
    </row>
    <row r="40" spans="2:10" ht="12.95" customHeight="1">
      <c r="B40" s="1582"/>
      <c r="C40" s="484" t="s">
        <v>70</v>
      </c>
      <c r="D40" s="98"/>
      <c r="E40" s="539">
        <f>SUM(E41:E44)</f>
        <v>2</v>
      </c>
      <c r="F40" s="539">
        <f>SUM(F41:F44)</f>
        <v>2</v>
      </c>
      <c r="G40" s="565">
        <f t="shared" ref="G40:G68" si="1">SUM(E40:F40)</f>
        <v>4</v>
      </c>
    </row>
    <row r="41" spans="2:10" ht="12.95" customHeight="1">
      <c r="B41" s="1582"/>
      <c r="C41" s="479"/>
      <c r="D41" s="98" t="s">
        <v>240</v>
      </c>
      <c r="E41" s="363">
        <v>1</v>
      </c>
      <c r="F41" s="363">
        <v>1</v>
      </c>
      <c r="G41" s="281">
        <f t="shared" si="1"/>
        <v>2</v>
      </c>
    </row>
    <row r="42" spans="2:10" ht="12.95" customHeight="1">
      <c r="B42" s="1582"/>
      <c r="C42" s="479"/>
      <c r="D42" s="98" t="s">
        <v>244</v>
      </c>
      <c r="E42" s="363">
        <v>0</v>
      </c>
      <c r="F42" s="363">
        <v>0</v>
      </c>
      <c r="G42" s="281">
        <f t="shared" si="1"/>
        <v>0</v>
      </c>
    </row>
    <row r="43" spans="2:10" ht="12.95" customHeight="1">
      <c r="B43" s="1582"/>
      <c r="C43" s="479"/>
      <c r="D43" s="98" t="s">
        <v>243</v>
      </c>
      <c r="E43" s="363">
        <v>1</v>
      </c>
      <c r="F43" s="363">
        <v>1</v>
      </c>
      <c r="G43" s="281">
        <f t="shared" si="1"/>
        <v>2</v>
      </c>
    </row>
    <row r="44" spans="2:10" ht="12.95" customHeight="1">
      <c r="B44" s="1582"/>
      <c r="C44" s="479"/>
      <c r="D44" s="98" t="s">
        <v>238</v>
      </c>
      <c r="E44" s="363">
        <v>0</v>
      </c>
      <c r="F44" s="363">
        <v>0</v>
      </c>
      <c r="G44" s="281">
        <f t="shared" si="1"/>
        <v>0</v>
      </c>
    </row>
    <row r="45" spans="2:10" ht="12.95" customHeight="1">
      <c r="B45" s="1582"/>
      <c r="C45" s="484" t="s">
        <v>129</v>
      </c>
      <c r="D45" s="98"/>
      <c r="E45" s="539">
        <f>SUM(E46:E47)</f>
        <v>4</v>
      </c>
      <c r="F45" s="539">
        <f>SUM(F46:F47)</f>
        <v>3</v>
      </c>
      <c r="G45" s="565">
        <f t="shared" si="1"/>
        <v>7</v>
      </c>
    </row>
    <row r="46" spans="2:10" ht="12.95" customHeight="1">
      <c r="B46" s="1582"/>
      <c r="C46" s="479"/>
      <c r="D46" s="98" t="s">
        <v>240</v>
      </c>
      <c r="E46" s="363">
        <v>1</v>
      </c>
      <c r="F46" s="363">
        <v>1</v>
      </c>
      <c r="G46" s="281">
        <f t="shared" si="1"/>
        <v>2</v>
      </c>
    </row>
    <row r="47" spans="2:10" ht="12.95" customHeight="1">
      <c r="B47" s="1582"/>
      <c r="C47" s="479"/>
      <c r="D47" s="98" t="s">
        <v>239</v>
      </c>
      <c r="E47" s="363">
        <v>3</v>
      </c>
      <c r="F47" s="363">
        <v>2</v>
      </c>
      <c r="G47" s="281">
        <f t="shared" si="1"/>
        <v>5</v>
      </c>
    </row>
    <row r="48" spans="2:10" ht="12" customHeight="1">
      <c r="B48" s="1582"/>
      <c r="C48" s="484" t="s">
        <v>128</v>
      </c>
      <c r="D48" s="98"/>
      <c r="E48" s="539">
        <f>SUM(E49:E51)</f>
        <v>1</v>
      </c>
      <c r="F48" s="539">
        <f>SUM(F49:F51)</f>
        <v>1</v>
      </c>
      <c r="G48" s="565">
        <f t="shared" si="1"/>
        <v>2</v>
      </c>
    </row>
    <row r="49" spans="2:10" ht="12.95" customHeight="1">
      <c r="B49" s="1582"/>
      <c r="C49" s="479"/>
      <c r="D49" s="98" t="s">
        <v>240</v>
      </c>
      <c r="E49" s="363">
        <v>1</v>
      </c>
      <c r="F49" s="363">
        <v>1</v>
      </c>
      <c r="G49" s="281">
        <f t="shared" si="1"/>
        <v>2</v>
      </c>
    </row>
    <row r="50" spans="2:10" ht="12" customHeight="1">
      <c r="B50" s="1582"/>
      <c r="C50" s="479"/>
      <c r="D50" s="98" t="s">
        <v>241</v>
      </c>
      <c r="E50" s="363">
        <v>0</v>
      </c>
      <c r="F50" s="363">
        <v>0</v>
      </c>
      <c r="G50" s="281">
        <f t="shared" si="1"/>
        <v>0</v>
      </c>
    </row>
    <row r="51" spans="2:10" ht="12.95" customHeight="1">
      <c r="B51" s="1582"/>
      <c r="C51" s="479"/>
      <c r="D51" s="98" t="s">
        <v>239</v>
      </c>
      <c r="E51" s="363">
        <v>0</v>
      </c>
      <c r="F51" s="363">
        <v>0</v>
      </c>
      <c r="G51" s="281">
        <f t="shared" si="1"/>
        <v>0</v>
      </c>
    </row>
    <row r="52" spans="2:10" ht="12" customHeight="1">
      <c r="B52" s="1582"/>
      <c r="C52" s="484" t="s">
        <v>65</v>
      </c>
      <c r="D52" s="98"/>
      <c r="E52" s="539">
        <f>SUM(E53:E54)</f>
        <v>0</v>
      </c>
      <c r="F52" s="539">
        <f>SUM(F53:F54)</f>
        <v>0</v>
      </c>
      <c r="G52" s="565">
        <f t="shared" si="1"/>
        <v>0</v>
      </c>
    </row>
    <row r="53" spans="2:10" ht="11.25" customHeight="1">
      <c r="B53" s="1582"/>
      <c r="C53" s="479"/>
      <c r="D53" s="98" t="s">
        <v>240</v>
      </c>
      <c r="E53" s="363">
        <v>0</v>
      </c>
      <c r="F53" s="363">
        <v>0</v>
      </c>
      <c r="G53" s="281">
        <f t="shared" si="1"/>
        <v>0</v>
      </c>
    </row>
    <row r="54" spans="2:10" ht="11.25" customHeight="1">
      <c r="B54" s="1582"/>
      <c r="C54" s="479"/>
      <c r="D54" s="98" t="s">
        <v>239</v>
      </c>
      <c r="E54" s="363">
        <v>0</v>
      </c>
      <c r="F54" s="363">
        <v>0</v>
      </c>
      <c r="G54" s="281">
        <f t="shared" si="1"/>
        <v>0</v>
      </c>
    </row>
    <row r="55" spans="2:10" ht="12" customHeight="1">
      <c r="B55" s="1582"/>
      <c r="C55" s="484" t="s">
        <v>127</v>
      </c>
      <c r="D55" s="98"/>
      <c r="E55" s="539">
        <f>SUM(E56:E58)</f>
        <v>1</v>
      </c>
      <c r="F55" s="539">
        <f>SUM(F56:F58)</f>
        <v>4</v>
      </c>
      <c r="G55" s="565">
        <f t="shared" si="1"/>
        <v>5</v>
      </c>
    </row>
    <row r="56" spans="2:10" ht="12" customHeight="1">
      <c r="B56" s="1582"/>
      <c r="C56" s="366"/>
      <c r="D56" s="98" t="s">
        <v>240</v>
      </c>
      <c r="E56" s="363">
        <v>1</v>
      </c>
      <c r="F56" s="363">
        <v>3</v>
      </c>
      <c r="G56" s="281">
        <f t="shared" si="1"/>
        <v>4</v>
      </c>
    </row>
    <row r="57" spans="2:10" ht="12" customHeight="1">
      <c r="B57" s="1582"/>
      <c r="C57" s="366"/>
      <c r="D57" s="98" t="s">
        <v>239</v>
      </c>
      <c r="E57" s="363">
        <v>0</v>
      </c>
      <c r="F57" s="363">
        <v>1</v>
      </c>
      <c r="G57" s="281">
        <f t="shared" si="1"/>
        <v>1</v>
      </c>
    </row>
    <row r="58" spans="2:10" ht="12" customHeight="1">
      <c r="B58" s="1582"/>
      <c r="C58" s="366"/>
      <c r="D58" s="98" t="s">
        <v>238</v>
      </c>
      <c r="E58" s="363">
        <v>0</v>
      </c>
      <c r="F58" s="363">
        <v>0</v>
      </c>
      <c r="G58" s="281">
        <f t="shared" si="1"/>
        <v>0</v>
      </c>
    </row>
    <row r="59" spans="2:10" ht="10.5" customHeight="1">
      <c r="B59" s="1582"/>
      <c r="C59" s="484" t="s">
        <v>38</v>
      </c>
      <c r="D59" s="144"/>
      <c r="E59" s="539">
        <f>SUM(E60)</f>
        <v>2</v>
      </c>
      <c r="F59" s="539">
        <f>SUM(F60)</f>
        <v>0</v>
      </c>
      <c r="G59" s="565">
        <f t="shared" si="1"/>
        <v>2</v>
      </c>
    </row>
    <row r="60" spans="2:10">
      <c r="B60" s="1583"/>
      <c r="C60" s="479"/>
      <c r="D60" s="98" t="s">
        <v>237</v>
      </c>
      <c r="E60" s="363">
        <v>2</v>
      </c>
      <c r="F60" s="363">
        <v>0</v>
      </c>
      <c r="G60" s="278">
        <f t="shared" si="1"/>
        <v>2</v>
      </c>
    </row>
    <row r="61" spans="2:10" ht="12" customHeight="1">
      <c r="B61" s="1581">
        <v>1403</v>
      </c>
      <c r="C61" s="139" t="s">
        <v>17</v>
      </c>
      <c r="D61" s="145"/>
      <c r="E61" s="543">
        <f>SUM(E62+E64+E66)</f>
        <v>5</v>
      </c>
      <c r="F61" s="543">
        <f>SUM(F62+F64+F66)</f>
        <v>7</v>
      </c>
      <c r="G61" s="367">
        <f t="shared" si="1"/>
        <v>12</v>
      </c>
      <c r="J61" s="1"/>
    </row>
    <row r="62" spans="2:10" ht="9.75" customHeight="1">
      <c r="B62" s="1582"/>
      <c r="C62" s="484" t="s">
        <v>39</v>
      </c>
      <c r="D62" s="98"/>
      <c r="E62" s="539">
        <f>SUM(E63:E63)</f>
        <v>2</v>
      </c>
      <c r="F62" s="539">
        <f>SUM(F63:F63)</f>
        <v>2</v>
      </c>
      <c r="G62" s="565">
        <f t="shared" si="1"/>
        <v>4</v>
      </c>
    </row>
    <row r="63" spans="2:10" ht="12" customHeight="1">
      <c r="B63" s="1582"/>
      <c r="C63" s="479"/>
      <c r="D63" s="98" t="s">
        <v>234</v>
      </c>
      <c r="E63" s="363">
        <v>2</v>
      </c>
      <c r="F63" s="363">
        <v>2</v>
      </c>
      <c r="G63" s="281">
        <f t="shared" si="1"/>
        <v>4</v>
      </c>
    </row>
    <row r="64" spans="2:10" ht="11.25" customHeight="1">
      <c r="B64" s="1582"/>
      <c r="C64" s="484" t="s">
        <v>18</v>
      </c>
      <c r="D64" s="98"/>
      <c r="E64" s="539">
        <f>SUM(E65)</f>
        <v>1</v>
      </c>
      <c r="F64" s="539">
        <f>SUM(F65)</f>
        <v>1</v>
      </c>
      <c r="G64" s="565">
        <f t="shared" si="1"/>
        <v>2</v>
      </c>
    </row>
    <row r="65" spans="2:10" ht="12" customHeight="1">
      <c r="B65" s="1582"/>
      <c r="C65" s="479"/>
      <c r="D65" s="98" t="s">
        <v>234</v>
      </c>
      <c r="E65" s="363">
        <v>1</v>
      </c>
      <c r="F65" s="363">
        <v>1</v>
      </c>
      <c r="G65" s="281">
        <f t="shared" si="1"/>
        <v>2</v>
      </c>
    </row>
    <row r="66" spans="2:10" ht="11.25" customHeight="1">
      <c r="B66" s="1582"/>
      <c r="C66" s="484" t="s">
        <v>19</v>
      </c>
      <c r="D66" s="98"/>
      <c r="E66" s="539">
        <f>SUM(E67:E68)</f>
        <v>2</v>
      </c>
      <c r="F66" s="539">
        <f>SUM(F67:F68)</f>
        <v>4</v>
      </c>
      <c r="G66" s="565">
        <f t="shared" si="1"/>
        <v>6</v>
      </c>
    </row>
    <row r="67" spans="2:10" ht="12" customHeight="1">
      <c r="B67" s="1582"/>
      <c r="C67" s="479"/>
      <c r="D67" s="98" t="s">
        <v>234</v>
      </c>
      <c r="E67" s="363">
        <v>2</v>
      </c>
      <c r="F67" s="363">
        <v>2</v>
      </c>
      <c r="G67" s="281">
        <f t="shared" si="1"/>
        <v>4</v>
      </c>
    </row>
    <row r="68" spans="2:10" ht="12" customHeight="1">
      <c r="B68" s="1583"/>
      <c r="C68" s="495"/>
      <c r="D68" s="163" t="s">
        <v>233</v>
      </c>
      <c r="E68" s="273">
        <v>0</v>
      </c>
      <c r="F68" s="273">
        <v>2</v>
      </c>
      <c r="G68" s="278">
        <f t="shared" si="1"/>
        <v>2</v>
      </c>
    </row>
    <row r="69" spans="2:10" ht="12" customHeight="1">
      <c r="B69" s="507"/>
      <c r="C69" s="98"/>
      <c r="D69" s="98"/>
      <c r="E69" s="572"/>
      <c r="F69" s="316"/>
      <c r="G69" s="572" t="s">
        <v>232</v>
      </c>
    </row>
    <row r="70" spans="2:10" ht="12" customHeight="1">
      <c r="B70" s="507"/>
      <c r="C70" s="98"/>
      <c r="D70" s="98"/>
      <c r="E70" s="572"/>
      <c r="F70" s="572"/>
      <c r="G70" s="105" t="s">
        <v>231</v>
      </c>
    </row>
    <row r="71" spans="2:10" ht="7.5" customHeight="1">
      <c r="B71" s="1597" t="s">
        <v>32</v>
      </c>
      <c r="C71" s="310"/>
      <c r="D71" s="310"/>
      <c r="E71" s="307"/>
      <c r="F71" s="571"/>
      <c r="G71" s="570"/>
    </row>
    <row r="72" spans="2:10">
      <c r="B72" s="1598"/>
      <c r="C72" s="171" t="s">
        <v>230</v>
      </c>
      <c r="D72" s="569"/>
      <c r="E72" s="1601" t="s">
        <v>294</v>
      </c>
      <c r="F72" s="1601"/>
      <c r="G72" s="1601"/>
    </row>
    <row r="73" spans="2:10">
      <c r="B73" s="1599"/>
      <c r="C73" s="567"/>
      <c r="D73" s="162"/>
      <c r="E73" s="380" t="s">
        <v>29</v>
      </c>
      <c r="F73" s="380" t="s">
        <v>30</v>
      </c>
      <c r="G73" s="390" t="s">
        <v>6</v>
      </c>
    </row>
    <row r="74" spans="2:10" ht="11.25" customHeight="1">
      <c r="B74" s="1570">
        <v>1404</v>
      </c>
      <c r="C74" s="139" t="s">
        <v>40</v>
      </c>
      <c r="D74" s="145"/>
      <c r="E74" s="543">
        <f>SUM(E75,E77)</f>
        <v>13</v>
      </c>
      <c r="F74" s="543">
        <f>SUM(F75,F77)</f>
        <v>3</v>
      </c>
      <c r="G74" s="367">
        <f>SUM(E74:F74)</f>
        <v>16</v>
      </c>
      <c r="J74" s="1"/>
    </row>
    <row r="75" spans="2:10" ht="10.5" customHeight="1">
      <c r="B75" s="1573"/>
      <c r="C75" s="484" t="s">
        <v>115</v>
      </c>
      <c r="D75" s="98"/>
      <c r="E75" s="539">
        <f>SUM(E76)</f>
        <v>6</v>
      </c>
      <c r="F75" s="539">
        <f>SUM(F76)</f>
        <v>2</v>
      </c>
      <c r="G75" s="565">
        <f>SUM(E75:F75)</f>
        <v>8</v>
      </c>
    </row>
    <row r="76" spans="2:10" ht="12" customHeight="1">
      <c r="B76" s="1566"/>
      <c r="C76" s="479"/>
      <c r="D76" s="98" t="s">
        <v>226</v>
      </c>
      <c r="E76" s="363">
        <v>6</v>
      </c>
      <c r="F76" s="363">
        <v>2</v>
      </c>
      <c r="G76" s="281">
        <f>SUM(E76:F76)</f>
        <v>8</v>
      </c>
    </row>
    <row r="77" spans="2:10" ht="12" customHeight="1">
      <c r="B77" s="1573"/>
      <c r="C77" s="484" t="s">
        <v>20</v>
      </c>
      <c r="D77" s="98"/>
      <c r="E77" s="539">
        <f>SUM(E78)</f>
        <v>7</v>
      </c>
      <c r="F77" s="539">
        <f>SUM(F78)</f>
        <v>1</v>
      </c>
      <c r="G77" s="565">
        <f t="shared" ref="G77:G91" si="2">E77+F77</f>
        <v>8</v>
      </c>
    </row>
    <row r="78" spans="2:10" ht="12" customHeight="1">
      <c r="B78" s="1566"/>
      <c r="C78" s="479"/>
      <c r="D78" s="98" t="s">
        <v>293</v>
      </c>
      <c r="E78" s="536">
        <v>7</v>
      </c>
      <c r="F78" s="536">
        <v>1</v>
      </c>
      <c r="G78" s="281">
        <f t="shared" si="2"/>
        <v>8</v>
      </c>
    </row>
    <row r="79" spans="2:10">
      <c r="B79" s="1581">
        <v>1405</v>
      </c>
      <c r="C79" s="139" t="s">
        <v>21</v>
      </c>
      <c r="D79" s="151"/>
      <c r="E79" s="543">
        <f>SUM(E80+E85+E92+E94)</f>
        <v>15</v>
      </c>
      <c r="F79" s="543">
        <f>SUM(F80+F85+F92+F94)</f>
        <v>12</v>
      </c>
      <c r="G79" s="367">
        <f t="shared" si="2"/>
        <v>27</v>
      </c>
      <c r="J79" s="1"/>
    </row>
    <row r="80" spans="2:10" ht="12" customHeight="1">
      <c r="B80" s="1582"/>
      <c r="C80" s="484" t="s">
        <v>24</v>
      </c>
      <c r="D80" s="98"/>
      <c r="E80" s="539">
        <f>SUM(E81:E84)</f>
        <v>4</v>
      </c>
      <c r="F80" s="539">
        <f>SUM(F81:F84)</f>
        <v>2</v>
      </c>
      <c r="G80" s="565">
        <f t="shared" si="2"/>
        <v>6</v>
      </c>
      <c r="J80" s="1"/>
    </row>
    <row r="81" spans="2:10" ht="12" customHeight="1">
      <c r="B81" s="1582"/>
      <c r="C81" s="479"/>
      <c r="D81" s="98" t="s">
        <v>222</v>
      </c>
      <c r="E81" s="363">
        <v>0</v>
      </c>
      <c r="F81" s="363">
        <v>0</v>
      </c>
      <c r="G81" s="281">
        <f t="shared" si="2"/>
        <v>0</v>
      </c>
    </row>
    <row r="82" spans="2:10" ht="12" customHeight="1">
      <c r="B82" s="1582"/>
      <c r="C82" s="479"/>
      <c r="D82" s="98" t="s">
        <v>220</v>
      </c>
      <c r="E82" s="363">
        <v>3</v>
      </c>
      <c r="F82" s="363">
        <v>2</v>
      </c>
      <c r="G82" s="281">
        <f t="shared" si="2"/>
        <v>5</v>
      </c>
    </row>
    <row r="83" spans="2:10" ht="12" customHeight="1">
      <c r="B83" s="1582"/>
      <c r="C83" s="479"/>
      <c r="D83" s="98" t="s">
        <v>219</v>
      </c>
      <c r="E83" s="363">
        <v>0</v>
      </c>
      <c r="F83" s="363">
        <v>0</v>
      </c>
      <c r="G83" s="281">
        <f t="shared" si="2"/>
        <v>0</v>
      </c>
    </row>
    <row r="84" spans="2:10" ht="12" customHeight="1">
      <c r="B84" s="1582"/>
      <c r="C84" s="479"/>
      <c r="D84" s="98" t="s">
        <v>217</v>
      </c>
      <c r="E84" s="363">
        <v>1</v>
      </c>
      <c r="F84" s="363">
        <v>0</v>
      </c>
      <c r="G84" s="281">
        <f t="shared" si="2"/>
        <v>1</v>
      </c>
    </row>
    <row r="85" spans="2:10" ht="12" customHeight="1">
      <c r="B85" s="1582"/>
      <c r="C85" s="484" t="s">
        <v>22</v>
      </c>
      <c r="D85" s="98"/>
      <c r="E85" s="539">
        <f>SUM(E86:E91)</f>
        <v>7</v>
      </c>
      <c r="F85" s="539">
        <f>SUM(F86:F91)</f>
        <v>7</v>
      </c>
      <c r="G85" s="565">
        <f t="shared" si="2"/>
        <v>14</v>
      </c>
    </row>
    <row r="86" spans="2:10" ht="12" customHeight="1">
      <c r="B86" s="1582"/>
      <c r="C86" s="479"/>
      <c r="D86" s="98" t="s">
        <v>215</v>
      </c>
      <c r="E86" s="363">
        <v>0</v>
      </c>
      <c r="F86" s="363">
        <v>3</v>
      </c>
      <c r="G86" s="281">
        <f t="shared" si="2"/>
        <v>3</v>
      </c>
    </row>
    <row r="87" spans="2:10" ht="12" customHeight="1">
      <c r="B87" s="1582"/>
      <c r="C87" s="479"/>
      <c r="D87" s="98" t="s">
        <v>213</v>
      </c>
      <c r="E87" s="363">
        <v>3</v>
      </c>
      <c r="F87" s="363">
        <v>2</v>
      </c>
      <c r="G87" s="281">
        <f t="shared" si="2"/>
        <v>5</v>
      </c>
    </row>
    <row r="88" spans="2:10" ht="12" customHeight="1">
      <c r="B88" s="1582"/>
      <c r="C88" s="479"/>
      <c r="D88" s="98" t="s">
        <v>211</v>
      </c>
      <c r="E88" s="363">
        <v>0</v>
      </c>
      <c r="F88" s="363">
        <v>0</v>
      </c>
      <c r="G88" s="281">
        <f t="shared" si="2"/>
        <v>0</v>
      </c>
    </row>
    <row r="89" spans="2:10" ht="12" customHeight="1">
      <c r="B89" s="1582"/>
      <c r="C89" s="479"/>
      <c r="D89" s="98" t="s">
        <v>286</v>
      </c>
      <c r="E89" s="363">
        <v>0</v>
      </c>
      <c r="F89" s="363">
        <v>1</v>
      </c>
      <c r="G89" s="281">
        <f t="shared" si="2"/>
        <v>1</v>
      </c>
    </row>
    <row r="90" spans="2:10" ht="12" customHeight="1">
      <c r="B90" s="1582"/>
      <c r="C90" s="479"/>
      <c r="D90" s="98" t="s">
        <v>205</v>
      </c>
      <c r="E90" s="363">
        <v>3</v>
      </c>
      <c r="F90" s="363">
        <v>1</v>
      </c>
      <c r="G90" s="281">
        <f t="shared" si="2"/>
        <v>4</v>
      </c>
    </row>
    <row r="91" spans="2:10" ht="12" customHeight="1">
      <c r="B91" s="1582"/>
      <c r="C91" s="479"/>
      <c r="D91" s="13" t="s">
        <v>208</v>
      </c>
      <c r="E91" s="363">
        <v>1</v>
      </c>
      <c r="F91" s="363">
        <v>0</v>
      </c>
      <c r="G91" s="281">
        <f t="shared" si="2"/>
        <v>1</v>
      </c>
    </row>
    <row r="92" spans="2:10" ht="12" customHeight="1">
      <c r="B92" s="1582"/>
      <c r="C92" s="4" t="s">
        <v>114</v>
      </c>
      <c r="D92" s="12"/>
      <c r="E92" s="539">
        <f>SUM(E93)</f>
        <v>3</v>
      </c>
      <c r="F92" s="539">
        <f>SUM(F93)</f>
        <v>2</v>
      </c>
      <c r="G92" s="565">
        <f>SUM(E92:F92)</f>
        <v>5</v>
      </c>
    </row>
    <row r="93" spans="2:10" ht="12" customHeight="1">
      <c r="B93" s="1582"/>
      <c r="C93" s="98"/>
      <c r="D93" s="98" t="s">
        <v>207</v>
      </c>
      <c r="E93" s="363">
        <v>3</v>
      </c>
      <c r="F93" s="363">
        <v>2</v>
      </c>
      <c r="G93" s="281">
        <f>SUM(E93:F93)</f>
        <v>5</v>
      </c>
    </row>
    <row r="94" spans="2:10" ht="12" customHeight="1">
      <c r="B94" s="1582"/>
      <c r="C94" s="484" t="s">
        <v>58</v>
      </c>
      <c r="D94" s="144"/>
      <c r="E94" s="539">
        <f>SUM(E95)</f>
        <v>1</v>
      </c>
      <c r="F94" s="539">
        <f>SUM(F95)</f>
        <v>1</v>
      </c>
      <c r="G94" s="565">
        <f>SUM(E94:F94)</f>
        <v>2</v>
      </c>
    </row>
    <row r="95" spans="2:10" ht="12" customHeight="1">
      <c r="B95" s="1582"/>
      <c r="C95" s="479"/>
      <c r="D95" s="98" t="s">
        <v>283</v>
      </c>
      <c r="E95" s="363">
        <v>1</v>
      </c>
      <c r="F95" s="363">
        <v>1</v>
      </c>
      <c r="G95" s="281">
        <f>SUM(E95:F95)</f>
        <v>2</v>
      </c>
    </row>
    <row r="96" spans="2:10" ht="12" customHeight="1">
      <c r="B96" s="1581">
        <v>1406</v>
      </c>
      <c r="C96" s="139" t="s">
        <v>25</v>
      </c>
      <c r="D96" s="145"/>
      <c r="E96" s="543">
        <f>SUM(E97+E100+E103+E105)</f>
        <v>6</v>
      </c>
      <c r="F96" s="543">
        <f>SUM(F97+F100+F103+F105)</f>
        <v>20</v>
      </c>
      <c r="G96" s="367">
        <f t="shared" ref="G96:G106" si="3">E96+F96</f>
        <v>26</v>
      </c>
      <c r="J96" s="1"/>
    </row>
    <row r="97" spans="2:10" ht="12" customHeight="1">
      <c r="B97" s="1582"/>
      <c r="C97" s="484" t="s">
        <v>135</v>
      </c>
      <c r="D97" s="98"/>
      <c r="E97" s="539">
        <f>SUM(E98:E99)</f>
        <v>3</v>
      </c>
      <c r="F97" s="539">
        <f>SUM(F98:F99)</f>
        <v>10</v>
      </c>
      <c r="G97" s="565">
        <f t="shared" si="3"/>
        <v>13</v>
      </c>
      <c r="J97" s="1"/>
    </row>
    <row r="98" spans="2:10" ht="12" customHeight="1">
      <c r="B98" s="1582"/>
      <c r="C98" s="492"/>
      <c r="D98" s="98" t="s">
        <v>203</v>
      </c>
      <c r="E98" s="363">
        <v>1</v>
      </c>
      <c r="F98" s="363">
        <v>1</v>
      </c>
      <c r="G98" s="281">
        <f t="shared" si="3"/>
        <v>2</v>
      </c>
    </row>
    <row r="99" spans="2:10" ht="12" customHeight="1">
      <c r="B99" s="1582"/>
      <c r="C99" s="492"/>
      <c r="D99" s="98" t="s">
        <v>201</v>
      </c>
      <c r="E99" s="363">
        <v>2</v>
      </c>
      <c r="F99" s="363">
        <v>9</v>
      </c>
      <c r="G99" s="281">
        <f t="shared" si="3"/>
        <v>11</v>
      </c>
    </row>
    <row r="100" spans="2:10" ht="12" customHeight="1">
      <c r="B100" s="1582"/>
      <c r="C100" s="484" t="s">
        <v>26</v>
      </c>
      <c r="D100" s="98"/>
      <c r="E100" s="539">
        <f>SUM(E101:E102)</f>
        <v>1</v>
      </c>
      <c r="F100" s="539">
        <f>SUM(F101:F102)</f>
        <v>8</v>
      </c>
      <c r="G100" s="565">
        <f t="shared" si="3"/>
        <v>9</v>
      </c>
    </row>
    <row r="101" spans="2:10" ht="12" customHeight="1">
      <c r="B101" s="1582"/>
      <c r="C101" s="479"/>
      <c r="D101" s="98" t="s">
        <v>200</v>
      </c>
      <c r="E101" s="363">
        <v>1</v>
      </c>
      <c r="F101" s="363">
        <v>8</v>
      </c>
      <c r="G101" s="281">
        <f t="shared" si="3"/>
        <v>9</v>
      </c>
    </row>
    <row r="102" spans="2:10" ht="12" customHeight="1">
      <c r="B102" s="1582"/>
      <c r="C102" s="479"/>
      <c r="D102" s="98" t="s">
        <v>264</v>
      </c>
      <c r="E102" s="363">
        <v>0</v>
      </c>
      <c r="F102" s="363">
        <v>0</v>
      </c>
      <c r="G102" s="281">
        <f t="shared" si="3"/>
        <v>0</v>
      </c>
    </row>
    <row r="103" spans="2:10" ht="12" customHeight="1">
      <c r="B103" s="1582"/>
      <c r="C103" s="484" t="s">
        <v>42</v>
      </c>
      <c r="D103" s="98"/>
      <c r="E103" s="539">
        <f>SUM(E104)</f>
        <v>1</v>
      </c>
      <c r="F103" s="539">
        <f>SUM(F104)</f>
        <v>2</v>
      </c>
      <c r="G103" s="565">
        <f t="shared" si="3"/>
        <v>3</v>
      </c>
    </row>
    <row r="104" spans="2:10" ht="12" customHeight="1">
      <c r="B104" s="1582"/>
      <c r="C104" s="492"/>
      <c r="D104" s="98" t="s">
        <v>198</v>
      </c>
      <c r="E104" s="363">
        <v>1</v>
      </c>
      <c r="F104" s="363">
        <v>2</v>
      </c>
      <c r="G104" s="281">
        <f t="shared" si="3"/>
        <v>3</v>
      </c>
    </row>
    <row r="105" spans="2:10" ht="12" customHeight="1">
      <c r="B105" s="1582"/>
      <c r="C105" s="484" t="s">
        <v>43</v>
      </c>
      <c r="D105" s="98"/>
      <c r="E105" s="539">
        <f>SUM(E106)</f>
        <v>1</v>
      </c>
      <c r="F105" s="539">
        <f>SUM(F106)</f>
        <v>0</v>
      </c>
      <c r="G105" s="565">
        <f t="shared" si="3"/>
        <v>1</v>
      </c>
    </row>
    <row r="106" spans="2:10" ht="12" customHeight="1">
      <c r="B106" s="1583"/>
      <c r="C106" s="479"/>
      <c r="D106" s="98" t="s">
        <v>197</v>
      </c>
      <c r="E106" s="363">
        <v>1</v>
      </c>
      <c r="F106" s="363">
        <v>0</v>
      </c>
      <c r="G106" s="281">
        <f t="shared" si="3"/>
        <v>1</v>
      </c>
    </row>
    <row r="107" spans="2:10" ht="12" customHeight="1">
      <c r="B107" s="1570">
        <v>1407</v>
      </c>
      <c r="C107" s="139" t="s">
        <v>27</v>
      </c>
      <c r="D107" s="145"/>
      <c r="E107" s="543">
        <f>SUM(E108+E111)</f>
        <v>3</v>
      </c>
      <c r="F107" s="543">
        <f>SUM(F108+F111)</f>
        <v>0</v>
      </c>
      <c r="G107" s="367">
        <f>SUM(E107:F107)</f>
        <v>3</v>
      </c>
      <c r="J107" s="1"/>
    </row>
    <row r="108" spans="2:10" ht="12" customHeight="1">
      <c r="B108" s="1573"/>
      <c r="C108" s="484" t="s">
        <v>44</v>
      </c>
      <c r="D108" s="98"/>
      <c r="E108" s="539">
        <f>SUM(E109:E110)</f>
        <v>2</v>
      </c>
      <c r="F108" s="539">
        <f>SUM(F109:F110)</f>
        <v>0</v>
      </c>
      <c r="G108" s="565">
        <f t="shared" ref="G108:G116" si="4">E108+F108</f>
        <v>2</v>
      </c>
    </row>
    <row r="109" spans="2:10" ht="12" customHeight="1">
      <c r="B109" s="1573"/>
      <c r="C109" s="484"/>
      <c r="D109" s="98" t="s">
        <v>195</v>
      </c>
      <c r="E109" s="363">
        <v>1</v>
      </c>
      <c r="F109" s="363">
        <v>0</v>
      </c>
      <c r="G109" s="281">
        <f t="shared" si="4"/>
        <v>1</v>
      </c>
    </row>
    <row r="110" spans="2:10" ht="12" customHeight="1">
      <c r="B110" s="1573"/>
      <c r="C110" s="479"/>
      <c r="D110" s="98" t="s">
        <v>193</v>
      </c>
      <c r="E110" s="363">
        <v>1</v>
      </c>
      <c r="F110" s="363">
        <v>0</v>
      </c>
      <c r="G110" s="281">
        <f t="shared" si="4"/>
        <v>1</v>
      </c>
    </row>
    <row r="111" spans="2:10" ht="12" customHeight="1">
      <c r="B111" s="1573"/>
      <c r="C111" s="484" t="s">
        <v>61</v>
      </c>
      <c r="D111" s="144"/>
      <c r="E111" s="539">
        <f>SUM(E112:E113)</f>
        <v>1</v>
      </c>
      <c r="F111" s="539">
        <f>SUM(F112:F113)</f>
        <v>0</v>
      </c>
      <c r="G111" s="565">
        <f t="shared" si="4"/>
        <v>1</v>
      </c>
    </row>
    <row r="112" spans="2:10" ht="12" customHeight="1">
      <c r="B112" s="1573"/>
      <c r="C112" s="479"/>
      <c r="D112" s="98" t="s">
        <v>192</v>
      </c>
      <c r="E112" s="363">
        <v>1</v>
      </c>
      <c r="F112" s="363">
        <v>0</v>
      </c>
      <c r="G112" s="281">
        <f t="shared" si="4"/>
        <v>1</v>
      </c>
    </row>
    <row r="113" spans="2:10" ht="12" customHeight="1">
      <c r="B113" s="1573"/>
      <c r="C113" s="479"/>
      <c r="D113" s="98" t="s">
        <v>191</v>
      </c>
      <c r="E113" s="363">
        <v>0</v>
      </c>
      <c r="F113" s="363">
        <v>0</v>
      </c>
      <c r="G113" s="281">
        <f t="shared" si="4"/>
        <v>0</v>
      </c>
    </row>
    <row r="114" spans="2:10" ht="12" customHeight="1">
      <c r="B114" s="1570">
        <v>1408</v>
      </c>
      <c r="C114" s="139" t="s">
        <v>28</v>
      </c>
      <c r="D114" s="138"/>
      <c r="E114" s="543">
        <f>SUM(E115+E117+E119+E123)</f>
        <v>8</v>
      </c>
      <c r="F114" s="543">
        <f>SUM(F115+F117+F119+F123)</f>
        <v>7</v>
      </c>
      <c r="G114" s="367">
        <f t="shared" si="4"/>
        <v>15</v>
      </c>
      <c r="J114" s="1"/>
    </row>
    <row r="115" spans="2:10" ht="12" customHeight="1">
      <c r="B115" s="1573"/>
      <c r="C115" s="484" t="s">
        <v>23</v>
      </c>
      <c r="D115" s="98"/>
      <c r="E115" s="544">
        <f>SUM(E116)</f>
        <v>5</v>
      </c>
      <c r="F115" s="544">
        <f>SUM(F116)</f>
        <v>5</v>
      </c>
      <c r="G115" s="565">
        <f t="shared" si="4"/>
        <v>10</v>
      </c>
    </row>
    <row r="116" spans="2:10" ht="12" customHeight="1">
      <c r="B116" s="1573"/>
      <c r="C116" s="479"/>
      <c r="D116" s="98" t="s">
        <v>190</v>
      </c>
      <c r="E116" s="363">
        <v>5</v>
      </c>
      <c r="F116" s="363">
        <v>5</v>
      </c>
      <c r="G116" s="281">
        <f t="shared" si="4"/>
        <v>10</v>
      </c>
    </row>
    <row r="117" spans="2:10" ht="12" customHeight="1">
      <c r="B117" s="1573"/>
      <c r="C117" s="484" t="s">
        <v>59</v>
      </c>
      <c r="D117" s="144"/>
      <c r="E117" s="539">
        <f>SUM(E118)</f>
        <v>0</v>
      </c>
      <c r="F117" s="539">
        <f>SUM(F118)</f>
        <v>0</v>
      </c>
      <c r="G117" s="565">
        <f>SUM(E117:F117)</f>
        <v>0</v>
      </c>
    </row>
    <row r="118" spans="2:10" ht="12" customHeight="1">
      <c r="B118" s="1573"/>
      <c r="C118" s="479"/>
      <c r="D118" s="98" t="s">
        <v>189</v>
      </c>
      <c r="E118" s="363">
        <v>0</v>
      </c>
      <c r="F118" s="363">
        <v>0</v>
      </c>
      <c r="G118" s="281">
        <f>SUM(E118:F118)</f>
        <v>0</v>
      </c>
    </row>
    <row r="119" spans="2:10" ht="12" customHeight="1">
      <c r="B119" s="1573"/>
      <c r="C119" s="484" t="s">
        <v>45</v>
      </c>
      <c r="D119" s="98"/>
      <c r="E119" s="539">
        <f>SUM(E120:E122)</f>
        <v>1</v>
      </c>
      <c r="F119" s="539">
        <f>SUM(F120:F122)</f>
        <v>2</v>
      </c>
      <c r="G119" s="565">
        <f t="shared" ref="G119:G124" si="5">E119+F119</f>
        <v>3</v>
      </c>
    </row>
    <row r="120" spans="2:10" ht="12" customHeight="1">
      <c r="B120" s="1573"/>
      <c r="C120" s="484"/>
      <c r="D120" s="98" t="s">
        <v>188</v>
      </c>
      <c r="E120" s="363">
        <v>1</v>
      </c>
      <c r="F120" s="363">
        <v>2</v>
      </c>
      <c r="G120" s="281">
        <f t="shared" si="5"/>
        <v>3</v>
      </c>
    </row>
    <row r="121" spans="2:10" ht="12" customHeight="1">
      <c r="B121" s="1573"/>
      <c r="C121" s="484"/>
      <c r="D121" s="98" t="s">
        <v>273</v>
      </c>
      <c r="E121" s="363">
        <v>0</v>
      </c>
      <c r="F121" s="363">
        <v>0</v>
      </c>
      <c r="G121" s="281">
        <f t="shared" si="5"/>
        <v>0</v>
      </c>
    </row>
    <row r="122" spans="2:10" ht="10.5" customHeight="1">
      <c r="B122" s="1573"/>
      <c r="C122" s="484"/>
      <c r="D122" s="98" t="s">
        <v>271</v>
      </c>
      <c r="E122" s="363">
        <v>0</v>
      </c>
      <c r="F122" s="363">
        <v>0</v>
      </c>
      <c r="G122" s="281">
        <f t="shared" si="5"/>
        <v>0</v>
      </c>
    </row>
    <row r="123" spans="2:10" ht="10.5" customHeight="1">
      <c r="B123" s="1573"/>
      <c r="C123" s="484" t="s">
        <v>46</v>
      </c>
      <c r="D123" s="144"/>
      <c r="E123" s="539">
        <f>SUM(E124)</f>
        <v>2</v>
      </c>
      <c r="F123" s="539">
        <f>SUM(F124)</f>
        <v>0</v>
      </c>
      <c r="G123" s="565">
        <f t="shared" si="5"/>
        <v>2</v>
      </c>
    </row>
    <row r="124" spans="2:10">
      <c r="B124" s="1573"/>
      <c r="C124" s="479"/>
      <c r="D124" s="98" t="s">
        <v>185</v>
      </c>
      <c r="E124" s="363">
        <v>2</v>
      </c>
      <c r="F124" s="363">
        <v>0</v>
      </c>
      <c r="G124" s="281">
        <f t="shared" si="5"/>
        <v>2</v>
      </c>
    </row>
    <row r="125" spans="2:10" ht="12" customHeight="1">
      <c r="B125" s="1570">
        <v>1624</v>
      </c>
      <c r="C125" s="138" t="s">
        <v>56</v>
      </c>
      <c r="D125" s="145"/>
      <c r="E125" s="543">
        <f>SUM(E126+E128)</f>
        <v>0</v>
      </c>
      <c r="F125" s="543">
        <f>SUM(F126+F128)</f>
        <v>0</v>
      </c>
      <c r="G125" s="543">
        <f>SUM(E125:F125)</f>
        <v>0</v>
      </c>
      <c r="H125" s="366"/>
      <c r="J125" s="1"/>
    </row>
    <row r="126" spans="2:10" ht="12" customHeight="1">
      <c r="B126" s="1573"/>
      <c r="C126" s="487" t="s">
        <v>41</v>
      </c>
      <c r="D126" s="13"/>
      <c r="E126" s="539">
        <f>SUM(E127)</f>
        <v>0</v>
      </c>
      <c r="F126" s="539">
        <f>SUM(F127)</f>
        <v>0</v>
      </c>
      <c r="G126" s="565">
        <f>E126+F126</f>
        <v>0</v>
      </c>
      <c r="J126" s="1"/>
    </row>
    <row r="127" spans="2:10" ht="12" customHeight="1">
      <c r="B127" s="1573"/>
      <c r="C127" s="479"/>
      <c r="D127" s="98" t="s">
        <v>184</v>
      </c>
      <c r="E127" s="363">
        <v>0</v>
      </c>
      <c r="F127" s="363">
        <v>0</v>
      </c>
      <c r="G127" s="281">
        <f>E127+F127</f>
        <v>0</v>
      </c>
      <c r="J127" s="1"/>
    </row>
    <row r="128" spans="2:10" ht="12" customHeight="1">
      <c r="B128" s="1573"/>
      <c r="C128" s="484" t="s">
        <v>62</v>
      </c>
      <c r="D128" s="98"/>
      <c r="E128" s="539">
        <f>SUM(E129)</f>
        <v>0</v>
      </c>
      <c r="F128" s="539">
        <f>SUM(F129)</f>
        <v>0</v>
      </c>
      <c r="G128" s="565">
        <f>E128+F128</f>
        <v>0</v>
      </c>
      <c r="J128" s="1"/>
    </row>
    <row r="129" spans="2:10" ht="12" customHeight="1">
      <c r="B129" s="1571"/>
      <c r="C129" s="495"/>
      <c r="D129" s="163" t="s">
        <v>183</v>
      </c>
      <c r="E129" s="536">
        <v>0</v>
      </c>
      <c r="F129" s="536">
        <v>0</v>
      </c>
      <c r="G129" s="278">
        <f>E129+F129</f>
        <v>0</v>
      </c>
      <c r="J129" s="1"/>
    </row>
    <row r="130" spans="2:10">
      <c r="B130" s="564"/>
      <c r="C130" s="1579" t="s">
        <v>6</v>
      </c>
      <c r="D130" s="1580"/>
      <c r="E130" s="534">
        <f>SUM(E8+E30+E61+E74+E79+E96+E107+E114+E125)</f>
        <v>98</v>
      </c>
      <c r="F130" s="534">
        <f>SUM(F8+F30+F61+F74+F79+F96+F107+F114+F125)</f>
        <v>77</v>
      </c>
      <c r="G130" s="533">
        <f>SUM(G8+G30+G61+G74+G79+G96+G107+G114+G125)</f>
        <v>175</v>
      </c>
    </row>
    <row r="131" spans="2:10" ht="10.5" customHeight="1">
      <c r="B131" s="507"/>
      <c r="C131" s="1591" t="s">
        <v>182</v>
      </c>
      <c r="D131" s="1591"/>
      <c r="E131" s="1591"/>
      <c r="F131" s="1591"/>
      <c r="G131" s="1591"/>
    </row>
    <row r="132" spans="2:10" ht="10.5" customHeight="1">
      <c r="B132" s="507"/>
      <c r="C132" s="1706"/>
      <c r="D132" s="1706"/>
      <c r="E132" s="1706"/>
      <c r="F132" s="1706"/>
      <c r="G132" s="1706"/>
    </row>
    <row r="133" spans="2:10" ht="9" customHeight="1"/>
    <row r="134" spans="2:10" ht="15.75" customHeight="1">
      <c r="B134" s="507"/>
      <c r="D134" s="98"/>
    </row>
    <row r="135" spans="2:10" ht="9" customHeight="1">
      <c r="B135" s="507"/>
    </row>
    <row r="136" spans="2:10" ht="12.75" customHeight="1"/>
    <row r="137" spans="2:10" ht="9" customHeight="1">
      <c r="B137" s="507"/>
    </row>
    <row r="138" spans="2:10" ht="9" customHeight="1">
      <c r="B138" s="507"/>
    </row>
    <row r="139" spans="2:10" ht="9" customHeight="1"/>
    <row r="140" spans="2:10" ht="9" customHeight="1"/>
    <row r="141" spans="2:10" ht="9" customHeight="1"/>
    <row r="142" spans="2:10" ht="9" customHeight="1"/>
    <row r="143" spans="2:10" ht="9" customHeight="1"/>
    <row r="144" spans="2:10"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3:4" ht="9" customHeight="1"/>
    <row r="210" spans="3:4" ht="9" customHeight="1"/>
    <row r="211" spans="3:4" ht="9" customHeight="1"/>
    <row r="212" spans="3:4" ht="9" customHeight="1"/>
    <row r="213" spans="3:4" ht="9" customHeight="1"/>
    <row r="214" spans="3:4" ht="9" customHeight="1"/>
    <row r="215" spans="3:4" ht="9" customHeight="1"/>
    <row r="216" spans="3:4" ht="9" customHeight="1"/>
    <row r="217" spans="3:4" ht="9" customHeight="1"/>
    <row r="218" spans="3:4" ht="9" customHeight="1"/>
    <row r="219" spans="3:4" ht="9" customHeight="1"/>
    <row r="220" spans="3:4" ht="9" customHeight="1"/>
    <row r="221" spans="3:4" ht="9" customHeight="1"/>
    <row r="222" spans="3:4" ht="9" customHeight="1"/>
    <row r="223" spans="3:4" ht="9" customHeight="1">
      <c r="C223" s="98"/>
      <c r="D223" s="98"/>
    </row>
    <row r="224" spans="3: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sheetData>
  <mergeCells count="19">
    <mergeCell ref="B114:B124"/>
    <mergeCell ref="B74:B78"/>
    <mergeCell ref="B79:B95"/>
    <mergeCell ref="C131:G131"/>
    <mergeCell ref="C132:G132"/>
    <mergeCell ref="C130:D130"/>
    <mergeCell ref="B96:B106"/>
    <mergeCell ref="B107:B113"/>
    <mergeCell ref="B125:B129"/>
    <mergeCell ref="I2:W2"/>
    <mergeCell ref="B30:B60"/>
    <mergeCell ref="B71:B73"/>
    <mergeCell ref="B61:B68"/>
    <mergeCell ref="B3:G3"/>
    <mergeCell ref="B2:G2"/>
    <mergeCell ref="E72:G72"/>
    <mergeCell ref="B5:B7"/>
    <mergeCell ref="B8:B29"/>
    <mergeCell ref="E6:G6"/>
  </mergeCells>
  <printOptions horizontalCentered="1"/>
  <pageMargins left="0.51" right="0.43" top="0.52" bottom="0.94488188976377963" header="0.51181102362204722" footer="0.51181102362204722"/>
  <pageSetup scale="80" orientation="portrait" r:id="rId1"/>
  <headerFooter alignWithMargins="0">
    <oddFooter>&amp;F</oddFooter>
  </headerFooter>
  <rowBreaks count="1" manualBreakCount="1">
    <brk id="69" max="8"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30F78-D497-4467-9857-EB98E232D527}">
  <dimension ref="A1:AA490"/>
  <sheetViews>
    <sheetView view="pageBreakPreview" zoomScaleNormal="115" zoomScaleSheetLayoutView="100" workbookViewId="0">
      <selection activeCell="D21" sqref="D21"/>
    </sheetView>
  </sheetViews>
  <sheetFormatPr baseColWidth="10" defaultRowHeight="12.75"/>
  <cols>
    <col min="1" max="1" width="3" style="91" customWidth="1"/>
    <col min="2" max="2" width="6.140625" style="62" customWidth="1"/>
    <col min="3" max="3" width="1.5703125" style="62" customWidth="1"/>
    <col min="4" max="4" width="64.5703125" style="62" customWidth="1"/>
    <col min="5" max="5" width="40.28515625" style="62" customWidth="1"/>
    <col min="6" max="8" width="7.28515625" style="262" customWidth="1"/>
    <col min="9" max="9" width="2.5703125" style="62" customWidth="1"/>
    <col min="10" max="10" width="7" style="62" customWidth="1"/>
    <col min="11" max="11" width="9" style="62" customWidth="1"/>
    <col min="12" max="12" width="26" style="62" customWidth="1"/>
    <col min="13" max="13" width="8" style="62" customWidth="1"/>
    <col min="14" max="14" width="1" style="62" customWidth="1"/>
    <col min="15" max="15" width="6.7109375"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3" width="6.7109375" style="62" customWidth="1"/>
    <col min="24" max="24" width="1" style="62" customWidth="1"/>
    <col min="25" max="26" width="6.7109375" style="62" customWidth="1"/>
    <col min="27" max="16384" width="11.42578125" style="62"/>
  </cols>
  <sheetData>
    <row r="1" spans="1:27" ht="3.75" customHeight="1">
      <c r="F1" s="316"/>
      <c r="G1" s="316"/>
      <c r="H1" s="316"/>
    </row>
    <row r="2" spans="1:27" ht="12.75" customHeight="1">
      <c r="B2" s="1552" t="s">
        <v>335</v>
      </c>
      <c r="C2" s="1552"/>
      <c r="D2" s="1552"/>
      <c r="E2" s="1552"/>
      <c r="F2" s="1552"/>
      <c r="G2" s="1552"/>
      <c r="H2" s="1552"/>
      <c r="J2" s="1552"/>
      <c r="K2" s="1552"/>
      <c r="L2" s="1552"/>
      <c r="M2" s="1552"/>
      <c r="N2" s="1552"/>
      <c r="O2" s="1552"/>
      <c r="P2" s="1552"/>
      <c r="Q2" s="1552"/>
      <c r="R2" s="1552"/>
      <c r="S2" s="1552"/>
      <c r="T2" s="1552"/>
      <c r="U2" s="1552"/>
      <c r="V2" s="1552"/>
      <c r="W2" s="1552"/>
      <c r="X2" s="1552"/>
    </row>
    <row r="3" spans="1:27" ht="12.75" customHeight="1">
      <c r="A3" s="313"/>
      <c r="B3" s="1552">
        <v>2016</v>
      </c>
      <c r="C3" s="1552"/>
      <c r="D3" s="1552"/>
      <c r="E3" s="1552"/>
      <c r="F3" s="1552"/>
      <c r="G3" s="1552"/>
      <c r="H3" s="1552"/>
      <c r="I3" s="107"/>
      <c r="J3" s="106"/>
      <c r="Z3" s="105"/>
      <c r="AA3" s="105"/>
    </row>
    <row r="4" spans="1:27" ht="3" customHeight="1">
      <c r="C4" s="163"/>
      <c r="D4" s="163"/>
      <c r="E4" s="98"/>
      <c r="F4" s="316"/>
      <c r="G4" s="316"/>
      <c r="J4" s="98"/>
    </row>
    <row r="5" spans="1:27" ht="8.25" customHeight="1">
      <c r="B5" s="1597" t="s">
        <v>32</v>
      </c>
      <c r="C5" s="310"/>
      <c r="D5" s="580"/>
      <c r="E5" s="580"/>
      <c r="F5" s="307"/>
      <c r="G5" s="571"/>
      <c r="H5" s="570"/>
      <c r="J5" s="98"/>
    </row>
    <row r="6" spans="1:27" ht="12" customHeight="1">
      <c r="B6" s="1598"/>
      <c r="C6" s="171" t="s">
        <v>230</v>
      </c>
      <c r="D6" s="170"/>
      <c r="E6" s="1838" t="s">
        <v>329</v>
      </c>
      <c r="F6" s="1601" t="s">
        <v>294</v>
      </c>
      <c r="G6" s="1601"/>
      <c r="H6" s="1601"/>
    </row>
    <row r="7" spans="1:27">
      <c r="B7" s="1599"/>
      <c r="C7" s="163"/>
      <c r="D7" s="162"/>
      <c r="E7" s="1839"/>
      <c r="F7" s="380" t="s">
        <v>29</v>
      </c>
      <c r="G7" s="380" t="s">
        <v>30</v>
      </c>
      <c r="H7" s="390" t="s">
        <v>6</v>
      </c>
    </row>
    <row r="8" spans="1:27">
      <c r="B8" s="1581">
        <v>1401</v>
      </c>
      <c r="C8" s="391" t="s">
        <v>12</v>
      </c>
      <c r="D8" s="171"/>
      <c r="E8" s="171"/>
      <c r="F8" s="579">
        <f>SUM(F9,F12,F15,F18,F25,F28)</f>
        <v>184</v>
      </c>
      <c r="G8" s="579">
        <f>SUM(G9,G12,G15,G18,G25,G28)</f>
        <v>52</v>
      </c>
      <c r="H8" s="578">
        <f t="shared" ref="H8:H35" si="0">SUM(F8:G8)</f>
        <v>236</v>
      </c>
      <c r="K8" s="1"/>
    </row>
    <row r="9" spans="1:27" ht="12.95" customHeight="1">
      <c r="B9" s="1578"/>
      <c r="C9" s="513" t="s">
        <v>13</v>
      </c>
      <c r="D9" s="310"/>
      <c r="E9" s="310"/>
      <c r="F9" s="577">
        <f>SUM(F10:F11)</f>
        <v>34</v>
      </c>
      <c r="G9" s="577">
        <f>SUM(G10:G11)</f>
        <v>7</v>
      </c>
      <c r="H9" s="576">
        <f t="shared" si="0"/>
        <v>41</v>
      </c>
    </row>
    <row r="10" spans="1:27" ht="12.95" customHeight="1">
      <c r="B10" s="1578"/>
      <c r="C10" s="484"/>
      <c r="D10" s="98" t="s">
        <v>252</v>
      </c>
      <c r="E10" s="98" t="s">
        <v>310</v>
      </c>
      <c r="F10" s="541">
        <v>19</v>
      </c>
      <c r="G10" s="541">
        <v>6</v>
      </c>
      <c r="H10" s="281">
        <f t="shared" si="0"/>
        <v>25</v>
      </c>
    </row>
    <row r="11" spans="1:27" ht="12.95" customHeight="1">
      <c r="B11" s="1578"/>
      <c r="C11" s="479"/>
      <c r="D11" s="13" t="s">
        <v>318</v>
      </c>
      <c r="E11" s="13" t="s">
        <v>334</v>
      </c>
      <c r="F11" s="541">
        <v>15</v>
      </c>
      <c r="G11" s="541">
        <v>1</v>
      </c>
      <c r="H11" s="281">
        <f t="shared" si="0"/>
        <v>16</v>
      </c>
      <c r="K11" s="1"/>
    </row>
    <row r="12" spans="1:27" ht="12.95" customHeight="1">
      <c r="B12" s="1578"/>
      <c r="C12" s="484" t="s">
        <v>14</v>
      </c>
      <c r="D12" s="98"/>
      <c r="E12" s="98"/>
      <c r="F12" s="539">
        <f>SUM(F13:F14)</f>
        <v>6</v>
      </c>
      <c r="G12" s="539">
        <f>SUM(G13:G14)</f>
        <v>1</v>
      </c>
      <c r="H12" s="575">
        <f t="shared" si="0"/>
        <v>7</v>
      </c>
    </row>
    <row r="13" spans="1:27" ht="12.95" customHeight="1">
      <c r="B13" s="1578"/>
      <c r="C13" s="479"/>
      <c r="D13" s="98" t="s">
        <v>259</v>
      </c>
      <c r="E13" s="98" t="s">
        <v>333</v>
      </c>
      <c r="F13" s="541">
        <v>3</v>
      </c>
      <c r="G13" s="541">
        <v>0</v>
      </c>
      <c r="H13" s="281">
        <f t="shared" si="0"/>
        <v>3</v>
      </c>
    </row>
    <row r="14" spans="1:27" ht="12.95" customHeight="1">
      <c r="B14" s="1578"/>
      <c r="C14" s="479"/>
      <c r="D14" s="98" t="s">
        <v>258</v>
      </c>
      <c r="E14" s="98" t="s">
        <v>323</v>
      </c>
      <c r="F14" s="541">
        <v>3</v>
      </c>
      <c r="G14" s="541">
        <v>1</v>
      </c>
      <c r="H14" s="281">
        <f t="shared" si="0"/>
        <v>4</v>
      </c>
    </row>
    <row r="15" spans="1:27" ht="12.95" customHeight="1">
      <c r="B15" s="1578"/>
      <c r="C15" s="484" t="s">
        <v>15</v>
      </c>
      <c r="D15" s="98"/>
      <c r="E15" s="98"/>
      <c r="F15" s="539">
        <f>SUM(F16:F17)</f>
        <v>26</v>
      </c>
      <c r="G15" s="539">
        <f>SUM(G16:G17)</f>
        <v>6</v>
      </c>
      <c r="H15" s="575">
        <f t="shared" si="0"/>
        <v>32</v>
      </c>
    </row>
    <row r="16" spans="1:27" ht="12.95" customHeight="1">
      <c r="B16" s="1578"/>
      <c r="C16" s="484"/>
      <c r="D16" s="98" t="s">
        <v>315</v>
      </c>
      <c r="E16" s="98"/>
      <c r="F16" s="363">
        <v>0</v>
      </c>
      <c r="G16" s="363">
        <v>0</v>
      </c>
      <c r="H16" s="281">
        <f t="shared" si="0"/>
        <v>0</v>
      </c>
    </row>
    <row r="17" spans="2:11" ht="12.95" customHeight="1">
      <c r="B17" s="1578"/>
      <c r="C17" s="479"/>
      <c r="D17" s="98" t="s">
        <v>256</v>
      </c>
      <c r="E17" s="98" t="s">
        <v>268</v>
      </c>
      <c r="F17" s="541">
        <v>26</v>
      </c>
      <c r="G17" s="541">
        <v>6</v>
      </c>
      <c r="H17" s="281">
        <f t="shared" si="0"/>
        <v>32</v>
      </c>
    </row>
    <row r="18" spans="2:11" ht="12.95" customHeight="1">
      <c r="B18" s="1578"/>
      <c r="C18" s="512" t="s">
        <v>36</v>
      </c>
      <c r="D18" s="156"/>
      <c r="E18" s="156"/>
      <c r="F18" s="539">
        <f>SUM(F19:F24)</f>
        <v>89</v>
      </c>
      <c r="G18" s="539">
        <f>SUM(G19:G24)</f>
        <v>28</v>
      </c>
      <c r="H18" s="575">
        <f t="shared" si="0"/>
        <v>117</v>
      </c>
    </row>
    <row r="19" spans="2:11" ht="12.95" customHeight="1">
      <c r="B19" s="1578"/>
      <c r="C19" s="479"/>
      <c r="D19" s="98" t="s">
        <v>250</v>
      </c>
      <c r="E19" s="98" t="s">
        <v>314</v>
      </c>
      <c r="F19" s="541">
        <v>21</v>
      </c>
      <c r="G19" s="541">
        <v>7</v>
      </c>
      <c r="H19" s="281">
        <f t="shared" si="0"/>
        <v>28</v>
      </c>
    </row>
    <row r="20" spans="2:11" ht="12.95" customHeight="1">
      <c r="B20" s="1578"/>
      <c r="C20" s="479"/>
      <c r="D20" s="98" t="s">
        <v>255</v>
      </c>
      <c r="E20" s="98" t="s">
        <v>313</v>
      </c>
      <c r="F20" s="541">
        <v>4</v>
      </c>
      <c r="G20" s="541">
        <v>2</v>
      </c>
      <c r="H20" s="281">
        <f t="shared" si="0"/>
        <v>6</v>
      </c>
    </row>
    <row r="21" spans="2:11" ht="12.95" customHeight="1">
      <c r="B21" s="1578"/>
      <c r="C21" s="479"/>
      <c r="D21" s="98" t="s">
        <v>265</v>
      </c>
      <c r="E21" s="98" t="s">
        <v>313</v>
      </c>
      <c r="F21" s="541">
        <v>8</v>
      </c>
      <c r="G21" s="541">
        <v>7</v>
      </c>
      <c r="H21" s="281">
        <f t="shared" si="0"/>
        <v>15</v>
      </c>
    </row>
    <row r="22" spans="2:11" ht="12.95" customHeight="1">
      <c r="B22" s="1578"/>
      <c r="C22" s="479"/>
      <c r="D22" s="98" t="s">
        <v>253</v>
      </c>
      <c r="E22" s="98" t="s">
        <v>313</v>
      </c>
      <c r="F22" s="541">
        <v>12</v>
      </c>
      <c r="G22" s="541">
        <v>6</v>
      </c>
      <c r="H22" s="281">
        <f t="shared" si="0"/>
        <v>18</v>
      </c>
    </row>
    <row r="23" spans="2:11" ht="12" customHeight="1">
      <c r="B23" s="1578"/>
      <c r="C23" s="479"/>
      <c r="D23" s="98" t="s">
        <v>252</v>
      </c>
      <c r="E23" s="98" t="s">
        <v>313</v>
      </c>
      <c r="F23" s="541">
        <v>43</v>
      </c>
      <c r="G23" s="541">
        <v>5</v>
      </c>
      <c r="H23" s="281">
        <f t="shared" si="0"/>
        <v>48</v>
      </c>
    </row>
    <row r="24" spans="2:11" ht="12" customHeight="1">
      <c r="B24" s="1578"/>
      <c r="C24" s="479"/>
      <c r="D24" s="13" t="s">
        <v>251</v>
      </c>
      <c r="E24" s="13" t="s">
        <v>332</v>
      </c>
      <c r="F24" s="541">
        <v>1</v>
      </c>
      <c r="G24" s="541">
        <v>1</v>
      </c>
      <c r="H24" s="281">
        <f t="shared" si="0"/>
        <v>2</v>
      </c>
    </row>
    <row r="25" spans="2:11" ht="12" customHeight="1">
      <c r="B25" s="1578"/>
      <c r="C25" s="512" t="s">
        <v>37</v>
      </c>
      <c r="D25" s="98"/>
      <c r="E25" s="98"/>
      <c r="F25" s="539">
        <f>SUM(F26:F27)</f>
        <v>25</v>
      </c>
      <c r="G25" s="539">
        <f>SUM(G26:G27)</f>
        <v>8</v>
      </c>
      <c r="H25" s="575">
        <f t="shared" si="0"/>
        <v>33</v>
      </c>
    </row>
    <row r="26" spans="2:11" ht="12" customHeight="1">
      <c r="B26" s="1578"/>
      <c r="C26" s="479"/>
      <c r="D26" s="98" t="s">
        <v>250</v>
      </c>
      <c r="E26" s="98" t="s">
        <v>281</v>
      </c>
      <c r="F26" s="541">
        <v>7</v>
      </c>
      <c r="G26" s="541">
        <v>6</v>
      </c>
      <c r="H26" s="281">
        <f t="shared" si="0"/>
        <v>13</v>
      </c>
    </row>
    <row r="27" spans="2:11" ht="12" customHeight="1">
      <c r="B27" s="1578"/>
      <c r="C27" s="479"/>
      <c r="D27" s="98" t="s">
        <v>252</v>
      </c>
      <c r="E27" s="98" t="s">
        <v>281</v>
      </c>
      <c r="F27" s="541">
        <v>18</v>
      </c>
      <c r="G27" s="541">
        <v>2</v>
      </c>
      <c r="H27" s="281">
        <f t="shared" si="0"/>
        <v>20</v>
      </c>
    </row>
    <row r="28" spans="2:11" ht="12" customHeight="1">
      <c r="B28" s="1578"/>
      <c r="C28" s="484" t="s">
        <v>72</v>
      </c>
      <c r="D28" s="98"/>
      <c r="E28" s="98"/>
      <c r="F28" s="539">
        <f>SUM(F29)</f>
        <v>4</v>
      </c>
      <c r="G28" s="539">
        <f>SUM(G29)</f>
        <v>2</v>
      </c>
      <c r="H28" s="575">
        <f t="shared" si="0"/>
        <v>6</v>
      </c>
    </row>
    <row r="29" spans="2:11" ht="12" customHeight="1">
      <c r="B29" s="1578"/>
      <c r="C29" s="495"/>
      <c r="D29" s="163" t="s">
        <v>248</v>
      </c>
      <c r="E29" s="163" t="s">
        <v>267</v>
      </c>
      <c r="F29" s="541">
        <v>4</v>
      </c>
      <c r="G29" s="541">
        <v>2</v>
      </c>
      <c r="H29" s="278">
        <f t="shared" si="0"/>
        <v>6</v>
      </c>
    </row>
    <row r="30" spans="2:11" ht="12" customHeight="1">
      <c r="B30" s="1581">
        <v>1402</v>
      </c>
      <c r="C30" s="139" t="s">
        <v>16</v>
      </c>
      <c r="D30" s="145"/>
      <c r="E30" s="145"/>
      <c r="F30" s="543">
        <f>SUM(F31,F37,F40,F45,F48,F52,F55,F59)</f>
        <v>117</v>
      </c>
      <c r="G30" s="543">
        <f>SUM(G31,G37,G40,G45,G48,G52,G55,G59)</f>
        <v>104</v>
      </c>
      <c r="H30" s="574">
        <f t="shared" si="0"/>
        <v>221</v>
      </c>
      <c r="K30" s="1"/>
    </row>
    <row r="31" spans="2:11" ht="14.25" customHeight="1">
      <c r="B31" s="1582"/>
      <c r="C31" s="484" t="s">
        <v>96</v>
      </c>
      <c r="D31" s="98"/>
      <c r="E31" s="98"/>
      <c r="F31" s="539">
        <f>SUM(F32:F36)</f>
        <v>65</v>
      </c>
      <c r="G31" s="539">
        <f>SUM(G32:G36)</f>
        <v>51</v>
      </c>
      <c r="H31" s="565">
        <f t="shared" si="0"/>
        <v>116</v>
      </c>
    </row>
    <row r="32" spans="2:11" ht="12.95" customHeight="1">
      <c r="B32" s="1582"/>
      <c r="C32" s="479"/>
      <c r="D32" s="98" t="s">
        <v>240</v>
      </c>
      <c r="E32" s="98" t="s">
        <v>327</v>
      </c>
      <c r="F32" s="541">
        <v>9</v>
      </c>
      <c r="G32" s="541">
        <v>13</v>
      </c>
      <c r="H32" s="281">
        <f t="shared" si="0"/>
        <v>22</v>
      </c>
      <c r="K32" s="1"/>
    </row>
    <row r="33" spans="2:11" ht="12.95" customHeight="1">
      <c r="B33" s="1582"/>
      <c r="C33" s="479"/>
      <c r="D33" s="98" t="s">
        <v>239</v>
      </c>
      <c r="E33" s="98" t="s">
        <v>310</v>
      </c>
      <c r="F33" s="541">
        <v>24</v>
      </c>
      <c r="G33" s="541">
        <v>25</v>
      </c>
      <c r="H33" s="281">
        <f t="shared" si="0"/>
        <v>49</v>
      </c>
    </row>
    <row r="34" spans="2:11" ht="12.95" customHeight="1">
      <c r="B34" s="1582"/>
      <c r="C34" s="479"/>
      <c r="D34" s="98" t="s">
        <v>247</v>
      </c>
      <c r="E34" s="98" t="s">
        <v>268</v>
      </c>
      <c r="F34" s="541">
        <v>8</v>
      </c>
      <c r="G34" s="541">
        <v>7</v>
      </c>
      <c r="H34" s="281">
        <f t="shared" si="0"/>
        <v>15</v>
      </c>
    </row>
    <row r="35" spans="2:11" ht="12.95" customHeight="1">
      <c r="B35" s="1582"/>
      <c r="C35" s="479"/>
      <c r="D35" s="98" t="s">
        <v>245</v>
      </c>
      <c r="E35" s="98" t="s">
        <v>290</v>
      </c>
      <c r="F35" s="541">
        <v>24</v>
      </c>
      <c r="G35" s="541">
        <v>3</v>
      </c>
      <c r="H35" s="281">
        <f t="shared" si="0"/>
        <v>27</v>
      </c>
    </row>
    <row r="36" spans="2:11" ht="12.95" customHeight="1">
      <c r="B36" s="1582"/>
      <c r="C36" s="479"/>
      <c r="D36" s="98" t="s">
        <v>246</v>
      </c>
      <c r="E36" s="98" t="s">
        <v>297</v>
      </c>
      <c r="F36" s="541">
        <v>0</v>
      </c>
      <c r="G36" s="541">
        <v>3</v>
      </c>
      <c r="H36" s="281"/>
    </row>
    <row r="37" spans="2:11" ht="12.95" customHeight="1">
      <c r="B37" s="1582"/>
      <c r="C37" s="484" t="s">
        <v>116</v>
      </c>
      <c r="D37" s="98"/>
      <c r="E37" s="98"/>
      <c r="F37" s="539">
        <f>SUM(F38:F39)</f>
        <v>0</v>
      </c>
      <c r="G37" s="539">
        <f>SUM(G38:G39)</f>
        <v>0</v>
      </c>
      <c r="H37" s="565">
        <f t="shared" ref="H37:H69" si="1">SUM(F37:G37)</f>
        <v>0</v>
      </c>
    </row>
    <row r="38" spans="2:11" ht="12.95" customHeight="1">
      <c r="B38" s="1582"/>
      <c r="C38" s="479"/>
      <c r="D38" s="98" t="s">
        <v>239</v>
      </c>
      <c r="E38" s="98"/>
      <c r="F38" s="363">
        <v>0</v>
      </c>
      <c r="G38" s="363">
        <v>0</v>
      </c>
      <c r="H38" s="281">
        <f t="shared" si="1"/>
        <v>0</v>
      </c>
      <c r="K38" s="573"/>
    </row>
    <row r="39" spans="2:11" ht="12.95" customHeight="1">
      <c r="B39" s="1582"/>
      <c r="C39" s="479"/>
      <c r="D39" s="98" t="s">
        <v>245</v>
      </c>
      <c r="E39" s="98"/>
      <c r="F39" s="363">
        <v>0</v>
      </c>
      <c r="G39" s="363">
        <v>0</v>
      </c>
      <c r="H39" s="281">
        <f t="shared" si="1"/>
        <v>0</v>
      </c>
    </row>
    <row r="40" spans="2:11" ht="12.95" customHeight="1">
      <c r="B40" s="1582"/>
      <c r="C40" s="484" t="s">
        <v>70</v>
      </c>
      <c r="D40" s="98"/>
      <c r="E40" s="98"/>
      <c r="F40" s="539">
        <f>SUM(F41:F44)</f>
        <v>0</v>
      </c>
      <c r="G40" s="539">
        <f>SUM(G41:G44)</f>
        <v>2</v>
      </c>
      <c r="H40" s="565">
        <f t="shared" si="1"/>
        <v>2</v>
      </c>
    </row>
    <row r="41" spans="2:11" ht="12.95" customHeight="1">
      <c r="B41" s="1582"/>
      <c r="C41" s="479"/>
      <c r="D41" s="98" t="s">
        <v>240</v>
      </c>
      <c r="E41" s="98"/>
      <c r="F41" s="363">
        <v>0</v>
      </c>
      <c r="G41" s="363">
        <v>0</v>
      </c>
      <c r="H41" s="281">
        <f t="shared" si="1"/>
        <v>0</v>
      </c>
    </row>
    <row r="42" spans="2:11" ht="12.95" customHeight="1">
      <c r="B42" s="1582"/>
      <c r="C42" s="479"/>
      <c r="D42" s="98" t="s">
        <v>244</v>
      </c>
      <c r="E42" s="98"/>
      <c r="F42" s="363">
        <v>0</v>
      </c>
      <c r="G42" s="363">
        <v>0</v>
      </c>
      <c r="H42" s="281">
        <f t="shared" si="1"/>
        <v>0</v>
      </c>
    </row>
    <row r="43" spans="2:11" ht="12.95" customHeight="1">
      <c r="B43" s="1582"/>
      <c r="C43" s="479"/>
      <c r="D43" s="98" t="s">
        <v>243</v>
      </c>
      <c r="E43" s="98" t="s">
        <v>326</v>
      </c>
      <c r="F43" s="541">
        <v>0</v>
      </c>
      <c r="G43" s="541">
        <v>1</v>
      </c>
      <c r="H43" s="281">
        <f t="shared" si="1"/>
        <v>1</v>
      </c>
    </row>
    <row r="44" spans="2:11" ht="12.95" customHeight="1">
      <c r="B44" s="1582"/>
      <c r="C44" s="479"/>
      <c r="D44" s="98" t="s">
        <v>238</v>
      </c>
      <c r="E44" s="98" t="s">
        <v>326</v>
      </c>
      <c r="F44" s="541">
        <v>0</v>
      </c>
      <c r="G44" s="541">
        <v>1</v>
      </c>
      <c r="H44" s="281">
        <f t="shared" si="1"/>
        <v>1</v>
      </c>
    </row>
    <row r="45" spans="2:11" ht="12.95" customHeight="1">
      <c r="B45" s="1582"/>
      <c r="C45" s="484" t="s">
        <v>129</v>
      </c>
      <c r="D45" s="98"/>
      <c r="E45" s="98"/>
      <c r="F45" s="539">
        <f>SUM(F46:F47)</f>
        <v>22</v>
      </c>
      <c r="G45" s="539">
        <f>SUM(G46:G47)</f>
        <v>21</v>
      </c>
      <c r="H45" s="565">
        <f t="shared" si="1"/>
        <v>43</v>
      </c>
    </row>
    <row r="46" spans="2:11" ht="12.95" customHeight="1">
      <c r="B46" s="1582"/>
      <c r="C46" s="479"/>
      <c r="D46" s="98" t="s">
        <v>240</v>
      </c>
      <c r="E46" s="98" t="s">
        <v>331</v>
      </c>
      <c r="F46" s="541">
        <v>8</v>
      </c>
      <c r="G46" s="541">
        <v>8</v>
      </c>
      <c r="H46" s="281">
        <f t="shared" si="1"/>
        <v>16</v>
      </c>
    </row>
    <row r="47" spans="2:11" ht="12.95" customHeight="1">
      <c r="B47" s="1582"/>
      <c r="C47" s="479"/>
      <c r="D47" s="98" t="s">
        <v>239</v>
      </c>
      <c r="E47" s="98" t="s">
        <v>331</v>
      </c>
      <c r="F47" s="541">
        <v>14</v>
      </c>
      <c r="G47" s="541">
        <v>13</v>
      </c>
      <c r="H47" s="281">
        <f t="shared" si="1"/>
        <v>27</v>
      </c>
    </row>
    <row r="48" spans="2:11" ht="12" customHeight="1">
      <c r="B48" s="1582"/>
      <c r="C48" s="484" t="s">
        <v>128</v>
      </c>
      <c r="D48" s="98"/>
      <c r="E48" s="98"/>
      <c r="F48" s="539">
        <f>SUM(F49:F51)</f>
        <v>25</v>
      </c>
      <c r="G48" s="539">
        <f>SUM(G49:G51)</f>
        <v>27</v>
      </c>
      <c r="H48" s="565">
        <f t="shared" si="1"/>
        <v>52</v>
      </c>
    </row>
    <row r="49" spans="2:11" ht="12.95" customHeight="1">
      <c r="B49" s="1582"/>
      <c r="C49" s="479"/>
      <c r="D49" s="98" t="s">
        <v>240</v>
      </c>
      <c r="E49" s="98" t="s">
        <v>330</v>
      </c>
      <c r="F49" s="541">
        <v>13</v>
      </c>
      <c r="G49" s="541">
        <v>7</v>
      </c>
      <c r="H49" s="281">
        <f t="shared" si="1"/>
        <v>20</v>
      </c>
    </row>
    <row r="50" spans="2:11" ht="12" customHeight="1">
      <c r="B50" s="1582"/>
      <c r="C50" s="479"/>
      <c r="D50" s="98" t="s">
        <v>241</v>
      </c>
      <c r="E50" s="98" t="s">
        <v>302</v>
      </c>
      <c r="F50" s="541">
        <v>1</v>
      </c>
      <c r="G50" s="541">
        <v>0</v>
      </c>
      <c r="H50" s="281">
        <f t="shared" si="1"/>
        <v>1</v>
      </c>
    </row>
    <row r="51" spans="2:11" ht="12.95" customHeight="1">
      <c r="B51" s="1582"/>
      <c r="C51" s="479"/>
      <c r="D51" s="98" t="s">
        <v>239</v>
      </c>
      <c r="E51" s="98" t="s">
        <v>285</v>
      </c>
      <c r="F51" s="541">
        <v>11</v>
      </c>
      <c r="G51" s="541">
        <v>20</v>
      </c>
      <c r="H51" s="281">
        <f t="shared" si="1"/>
        <v>31</v>
      </c>
    </row>
    <row r="52" spans="2:11" ht="12" customHeight="1">
      <c r="B52" s="1582"/>
      <c r="C52" s="484" t="s">
        <v>65</v>
      </c>
      <c r="D52" s="98"/>
      <c r="E52" s="98"/>
      <c r="F52" s="539">
        <f>SUM(F53:F54)</f>
        <v>2</v>
      </c>
      <c r="G52" s="539">
        <f>SUM(G53:G54)</f>
        <v>0</v>
      </c>
      <c r="H52" s="565">
        <f t="shared" si="1"/>
        <v>2</v>
      </c>
    </row>
    <row r="53" spans="2:11" ht="11.25" customHeight="1">
      <c r="B53" s="1582"/>
      <c r="C53" s="479"/>
      <c r="D53" s="98" t="s">
        <v>240</v>
      </c>
      <c r="E53" s="98" t="s">
        <v>270</v>
      </c>
      <c r="F53" s="541">
        <v>1</v>
      </c>
      <c r="G53" s="541">
        <v>0</v>
      </c>
      <c r="H53" s="281">
        <f t="shared" si="1"/>
        <v>1</v>
      </c>
    </row>
    <row r="54" spans="2:11" ht="11.25" customHeight="1">
      <c r="B54" s="1582"/>
      <c r="C54" s="479"/>
      <c r="D54" s="98" t="s">
        <v>239</v>
      </c>
      <c r="E54" s="98" t="s">
        <v>270</v>
      </c>
      <c r="F54" s="541">
        <v>1</v>
      </c>
      <c r="G54" s="541">
        <v>0</v>
      </c>
      <c r="H54" s="281">
        <f t="shared" si="1"/>
        <v>1</v>
      </c>
    </row>
    <row r="55" spans="2:11" ht="12" customHeight="1">
      <c r="B55" s="1582"/>
      <c r="C55" s="484" t="s">
        <v>127</v>
      </c>
      <c r="D55" s="98"/>
      <c r="E55" s="98"/>
      <c r="F55" s="539">
        <f>SUM(F56:F58)</f>
        <v>1</v>
      </c>
      <c r="G55" s="539">
        <f>SUM(G56:G58)</f>
        <v>1</v>
      </c>
      <c r="H55" s="565">
        <f t="shared" si="1"/>
        <v>2</v>
      </c>
    </row>
    <row r="56" spans="2:11" ht="12" customHeight="1">
      <c r="B56" s="1582"/>
      <c r="C56" s="366"/>
      <c r="D56" s="98" t="s">
        <v>240</v>
      </c>
      <c r="E56" s="98" t="s">
        <v>302</v>
      </c>
      <c r="F56" s="541">
        <v>1</v>
      </c>
      <c r="G56" s="541">
        <v>0</v>
      </c>
      <c r="H56" s="281">
        <f t="shared" si="1"/>
        <v>1</v>
      </c>
    </row>
    <row r="57" spans="2:11" ht="12" customHeight="1">
      <c r="B57" s="1582"/>
      <c r="C57" s="366"/>
      <c r="D57" s="98" t="s">
        <v>239</v>
      </c>
      <c r="E57" s="98" t="s">
        <v>282</v>
      </c>
      <c r="F57" s="541">
        <v>0</v>
      </c>
      <c r="G57" s="541">
        <v>1</v>
      </c>
      <c r="H57" s="281">
        <f t="shared" si="1"/>
        <v>1</v>
      </c>
    </row>
    <row r="58" spans="2:11" ht="12" customHeight="1">
      <c r="B58" s="1582"/>
      <c r="C58" s="366"/>
      <c r="D58" s="98" t="s">
        <v>238</v>
      </c>
      <c r="E58" s="98"/>
      <c r="F58" s="363">
        <v>0</v>
      </c>
      <c r="G58" s="363">
        <v>0</v>
      </c>
      <c r="H58" s="281">
        <f t="shared" si="1"/>
        <v>0</v>
      </c>
    </row>
    <row r="59" spans="2:11" ht="10.5" customHeight="1">
      <c r="B59" s="1582"/>
      <c r="C59" s="484" t="s">
        <v>38</v>
      </c>
      <c r="D59" s="144"/>
      <c r="E59" s="144"/>
      <c r="F59" s="539">
        <f>SUM(F60)</f>
        <v>2</v>
      </c>
      <c r="G59" s="539">
        <f>SUM(G60)</f>
        <v>2</v>
      </c>
      <c r="H59" s="565">
        <f t="shared" si="1"/>
        <v>4</v>
      </c>
    </row>
    <row r="60" spans="2:11">
      <c r="B60" s="1583"/>
      <c r="C60" s="479"/>
      <c r="D60" s="98" t="s">
        <v>237</v>
      </c>
      <c r="E60" s="98" t="s">
        <v>281</v>
      </c>
      <c r="F60" s="541">
        <v>2</v>
      </c>
      <c r="G60" s="541">
        <v>2</v>
      </c>
      <c r="H60" s="278">
        <f t="shared" si="1"/>
        <v>4</v>
      </c>
    </row>
    <row r="61" spans="2:11" ht="12" customHeight="1">
      <c r="B61" s="1581">
        <v>1403</v>
      </c>
      <c r="C61" s="139" t="s">
        <v>17</v>
      </c>
      <c r="D61" s="145"/>
      <c r="E61" s="145"/>
      <c r="F61" s="543">
        <f>SUM(F62+F65+F67)</f>
        <v>11</v>
      </c>
      <c r="G61" s="543">
        <f>SUM(G62+G65+G67)</f>
        <v>5</v>
      </c>
      <c r="H61" s="367">
        <f t="shared" si="1"/>
        <v>16</v>
      </c>
      <c r="K61" s="1"/>
    </row>
    <row r="62" spans="2:11" ht="9.75" customHeight="1">
      <c r="B62" s="1582"/>
      <c r="C62" s="484" t="s">
        <v>39</v>
      </c>
      <c r="D62" s="98"/>
      <c r="E62" s="98"/>
      <c r="F62" s="539">
        <f>SUM(F63:F64)</f>
        <v>1</v>
      </c>
      <c r="G62" s="539">
        <f>SUM(G63:G64)</f>
        <v>0</v>
      </c>
      <c r="H62" s="565">
        <f t="shared" si="1"/>
        <v>1</v>
      </c>
    </row>
    <row r="63" spans="2:11" ht="11.25" customHeight="1">
      <c r="B63" s="1582"/>
      <c r="C63" s="479"/>
      <c r="D63" s="98" t="s">
        <v>236</v>
      </c>
      <c r="E63" s="98"/>
      <c r="F63" s="363">
        <v>0</v>
      </c>
      <c r="G63" s="363">
        <v>0</v>
      </c>
      <c r="H63" s="281">
        <f t="shared" si="1"/>
        <v>0</v>
      </c>
    </row>
    <row r="64" spans="2:11" ht="12" customHeight="1">
      <c r="B64" s="1582"/>
      <c r="C64" s="479"/>
      <c r="D64" s="98" t="s">
        <v>234</v>
      </c>
      <c r="E64" s="98" t="s">
        <v>322</v>
      </c>
      <c r="F64" s="541">
        <v>1</v>
      </c>
      <c r="G64" s="541">
        <v>0</v>
      </c>
      <c r="H64" s="281">
        <f t="shared" si="1"/>
        <v>1</v>
      </c>
    </row>
    <row r="65" spans="2:11" ht="11.25" customHeight="1">
      <c r="B65" s="1582"/>
      <c r="C65" s="484" t="s">
        <v>18</v>
      </c>
      <c r="D65" s="98"/>
      <c r="E65" s="98"/>
      <c r="F65" s="539">
        <f>SUM(F66)</f>
        <v>8</v>
      </c>
      <c r="G65" s="539">
        <f>SUM(G66)</f>
        <v>5</v>
      </c>
      <c r="H65" s="565">
        <f t="shared" si="1"/>
        <v>13</v>
      </c>
    </row>
    <row r="66" spans="2:11" ht="12" customHeight="1">
      <c r="B66" s="1582"/>
      <c r="C66" s="479"/>
      <c r="D66" s="98" t="s">
        <v>234</v>
      </c>
      <c r="E66" s="98" t="s">
        <v>277</v>
      </c>
      <c r="F66" s="541">
        <v>8</v>
      </c>
      <c r="G66" s="541">
        <v>5</v>
      </c>
      <c r="H66" s="281">
        <f t="shared" si="1"/>
        <v>13</v>
      </c>
    </row>
    <row r="67" spans="2:11" ht="11.25" customHeight="1">
      <c r="B67" s="1582"/>
      <c r="C67" s="484" t="s">
        <v>19</v>
      </c>
      <c r="D67" s="98"/>
      <c r="E67" s="98"/>
      <c r="F67" s="539">
        <f>SUM(F68:F69)</f>
        <v>2</v>
      </c>
      <c r="G67" s="539">
        <f>SUM(G68:G69)</f>
        <v>0</v>
      </c>
      <c r="H67" s="565">
        <f t="shared" si="1"/>
        <v>2</v>
      </c>
    </row>
    <row r="68" spans="2:11" ht="12" customHeight="1">
      <c r="B68" s="1582"/>
      <c r="C68" s="479"/>
      <c r="D68" s="98" t="s">
        <v>234</v>
      </c>
      <c r="E68" s="98" t="s">
        <v>302</v>
      </c>
      <c r="F68" s="541">
        <v>1</v>
      </c>
      <c r="G68" s="541">
        <v>0</v>
      </c>
      <c r="H68" s="281">
        <f t="shared" si="1"/>
        <v>1</v>
      </c>
    </row>
    <row r="69" spans="2:11" ht="12" customHeight="1">
      <c r="B69" s="1583"/>
      <c r="C69" s="495"/>
      <c r="D69" s="163" t="s">
        <v>233</v>
      </c>
      <c r="E69" s="163" t="s">
        <v>282</v>
      </c>
      <c r="F69" s="554">
        <v>1</v>
      </c>
      <c r="G69" s="554">
        <v>0</v>
      </c>
      <c r="H69" s="278">
        <f t="shared" si="1"/>
        <v>1</v>
      </c>
    </row>
    <row r="70" spans="2:11" ht="12" customHeight="1">
      <c r="B70" s="507"/>
      <c r="C70" s="98"/>
      <c r="D70" s="98"/>
      <c r="E70" s="98"/>
      <c r="F70" s="572"/>
      <c r="G70" s="316"/>
      <c r="H70" s="572" t="s">
        <v>232</v>
      </c>
    </row>
    <row r="71" spans="2:11" ht="12" customHeight="1">
      <c r="B71" s="507"/>
      <c r="C71" s="98"/>
      <c r="D71" s="98"/>
      <c r="E71" s="98"/>
      <c r="F71" s="572"/>
      <c r="G71" s="572"/>
      <c r="H71" s="105" t="s">
        <v>231</v>
      </c>
    </row>
    <row r="72" spans="2:11" ht="7.5" customHeight="1">
      <c r="B72" s="1597" t="s">
        <v>32</v>
      </c>
      <c r="C72" s="310"/>
      <c r="D72" s="310"/>
      <c r="E72" s="310"/>
      <c r="F72" s="307"/>
      <c r="G72" s="571"/>
      <c r="H72" s="570"/>
    </row>
    <row r="73" spans="2:11">
      <c r="B73" s="1598"/>
      <c r="C73" s="171" t="s">
        <v>230</v>
      </c>
      <c r="D73" s="569"/>
      <c r="E73" s="1838" t="s">
        <v>329</v>
      </c>
      <c r="F73" s="1601" t="s">
        <v>294</v>
      </c>
      <c r="G73" s="1601"/>
      <c r="H73" s="1601"/>
    </row>
    <row r="74" spans="2:11">
      <c r="B74" s="1599"/>
      <c r="C74" s="567"/>
      <c r="D74" s="162"/>
      <c r="E74" s="1839"/>
      <c r="F74" s="380" t="s">
        <v>29</v>
      </c>
      <c r="G74" s="380" t="s">
        <v>30</v>
      </c>
      <c r="H74" s="390" t="s">
        <v>6</v>
      </c>
    </row>
    <row r="75" spans="2:11" ht="11.25" customHeight="1">
      <c r="B75" s="1570">
        <v>1404</v>
      </c>
      <c r="C75" s="139" t="s">
        <v>40</v>
      </c>
      <c r="D75" s="145"/>
      <c r="E75" s="145"/>
      <c r="F75" s="543">
        <f>SUM(F76,F78)</f>
        <v>78</v>
      </c>
      <c r="G75" s="543">
        <f>SUM(G76,G78)</f>
        <v>14</v>
      </c>
      <c r="H75" s="367">
        <f>SUM(F75:G75)</f>
        <v>92</v>
      </c>
      <c r="K75" s="1"/>
    </row>
    <row r="76" spans="2:11" ht="10.5" customHeight="1">
      <c r="B76" s="1573"/>
      <c r="C76" s="484" t="s">
        <v>115</v>
      </c>
      <c r="D76" s="98"/>
      <c r="E76" s="98"/>
      <c r="F76" s="539">
        <f>SUM(F77)</f>
        <v>60</v>
      </c>
      <c r="G76" s="539">
        <f>SUM(G77)</f>
        <v>9</v>
      </c>
      <c r="H76" s="565">
        <f>SUM(F76:G76)</f>
        <v>69</v>
      </c>
    </row>
    <row r="77" spans="2:11" ht="12" customHeight="1">
      <c r="B77" s="1566"/>
      <c r="C77" s="479"/>
      <c r="D77" s="98" t="s">
        <v>226</v>
      </c>
      <c r="E77" s="98" t="s">
        <v>328</v>
      </c>
      <c r="F77" s="541">
        <v>60</v>
      </c>
      <c r="G77" s="541">
        <v>9</v>
      </c>
      <c r="H77" s="281">
        <f>SUM(F77:G77)</f>
        <v>69</v>
      </c>
    </row>
    <row r="78" spans="2:11" ht="12" customHeight="1">
      <c r="B78" s="1573"/>
      <c r="C78" s="484" t="s">
        <v>20</v>
      </c>
      <c r="D78" s="98"/>
      <c r="E78" s="98"/>
      <c r="F78" s="539">
        <f>SUM(F79)</f>
        <v>18</v>
      </c>
      <c r="G78" s="539">
        <f>SUM(G79)</f>
        <v>5</v>
      </c>
      <c r="H78" s="565">
        <f t="shared" ref="H78:H92" si="2">F78+G78</f>
        <v>23</v>
      </c>
    </row>
    <row r="79" spans="2:11" ht="12" customHeight="1">
      <c r="B79" s="1566"/>
      <c r="C79" s="479"/>
      <c r="D79" s="98" t="s">
        <v>293</v>
      </c>
      <c r="E79" s="98" t="s">
        <v>327</v>
      </c>
      <c r="F79" s="541">
        <v>18</v>
      </c>
      <c r="G79" s="541">
        <v>5</v>
      </c>
      <c r="H79" s="281">
        <f t="shared" si="2"/>
        <v>23</v>
      </c>
    </row>
    <row r="80" spans="2:11">
      <c r="B80" s="1581">
        <v>1405</v>
      </c>
      <c r="C80" s="139" t="s">
        <v>21</v>
      </c>
      <c r="D80" s="151"/>
      <c r="E80" s="151"/>
      <c r="F80" s="543">
        <f>SUM(F81+F86+F93+F95)</f>
        <v>155</v>
      </c>
      <c r="G80" s="543">
        <f>SUM(G81+G86+G93+G95)</f>
        <v>147</v>
      </c>
      <c r="H80" s="367">
        <f t="shared" si="2"/>
        <v>302</v>
      </c>
      <c r="K80" s="1"/>
    </row>
    <row r="81" spans="2:11" ht="12" customHeight="1">
      <c r="B81" s="1582"/>
      <c r="C81" s="484" t="s">
        <v>24</v>
      </c>
      <c r="D81" s="98"/>
      <c r="E81" s="98"/>
      <c r="F81" s="539">
        <f>SUM(F82:F85)</f>
        <v>112</v>
      </c>
      <c r="G81" s="539">
        <f>SUM(G82:G85)</f>
        <v>98</v>
      </c>
      <c r="H81" s="565">
        <f t="shared" si="2"/>
        <v>210</v>
      </c>
      <c r="K81" s="1"/>
    </row>
    <row r="82" spans="2:11" ht="12" customHeight="1">
      <c r="B82" s="1582"/>
      <c r="C82" s="479"/>
      <c r="D82" s="98" t="s">
        <v>222</v>
      </c>
      <c r="E82" s="98" t="s">
        <v>292</v>
      </c>
      <c r="F82" s="541">
        <v>8</v>
      </c>
      <c r="G82" s="541">
        <v>3</v>
      </c>
      <c r="H82" s="281">
        <f t="shared" si="2"/>
        <v>11</v>
      </c>
    </row>
    <row r="83" spans="2:11" ht="12" customHeight="1">
      <c r="B83" s="1582"/>
      <c r="C83" s="479"/>
      <c r="D83" s="98" t="s">
        <v>220</v>
      </c>
      <c r="E83" s="98" t="s">
        <v>297</v>
      </c>
      <c r="F83" s="541">
        <v>69</v>
      </c>
      <c r="G83" s="541">
        <v>49</v>
      </c>
      <c r="H83" s="281">
        <f t="shared" si="2"/>
        <v>118</v>
      </c>
    </row>
    <row r="84" spans="2:11" ht="12" customHeight="1">
      <c r="B84" s="1582"/>
      <c r="C84" s="479"/>
      <c r="D84" s="98" t="s">
        <v>219</v>
      </c>
      <c r="E84" s="98" t="s">
        <v>290</v>
      </c>
      <c r="F84" s="541">
        <v>7</v>
      </c>
      <c r="G84" s="541">
        <v>14</v>
      </c>
      <c r="H84" s="281">
        <f t="shared" si="2"/>
        <v>21</v>
      </c>
    </row>
    <row r="85" spans="2:11" ht="12" customHeight="1">
      <c r="B85" s="1582"/>
      <c r="C85" s="479"/>
      <c r="D85" s="98" t="s">
        <v>217</v>
      </c>
      <c r="E85" s="98" t="s">
        <v>327</v>
      </c>
      <c r="F85" s="541">
        <v>28</v>
      </c>
      <c r="G85" s="541">
        <v>32</v>
      </c>
      <c r="H85" s="281">
        <f t="shared" si="2"/>
        <v>60</v>
      </c>
    </row>
    <row r="86" spans="2:11" ht="12" customHeight="1">
      <c r="B86" s="1582"/>
      <c r="C86" s="484" t="s">
        <v>22</v>
      </c>
      <c r="D86" s="98"/>
      <c r="E86" s="98"/>
      <c r="F86" s="539">
        <f>SUM(F87:F92)</f>
        <v>41</v>
      </c>
      <c r="G86" s="539">
        <f>SUM(G87:G92)</f>
        <v>48</v>
      </c>
      <c r="H86" s="565">
        <f t="shared" si="2"/>
        <v>89</v>
      </c>
    </row>
    <row r="87" spans="2:11" ht="12" customHeight="1">
      <c r="B87" s="1582"/>
      <c r="C87" s="479"/>
      <c r="D87" s="98" t="s">
        <v>215</v>
      </c>
      <c r="E87" s="98" t="s">
        <v>287</v>
      </c>
      <c r="F87" s="541">
        <v>1</v>
      </c>
      <c r="G87" s="541">
        <v>3</v>
      </c>
      <c r="H87" s="281">
        <f t="shared" si="2"/>
        <v>4</v>
      </c>
    </row>
    <row r="88" spans="2:11" ht="12" customHeight="1">
      <c r="B88" s="1582"/>
      <c r="C88" s="479"/>
      <c r="D88" s="98" t="s">
        <v>213</v>
      </c>
      <c r="E88" s="98" t="s">
        <v>285</v>
      </c>
      <c r="F88" s="541">
        <v>5</v>
      </c>
      <c r="G88" s="541">
        <v>3</v>
      </c>
      <c r="H88" s="281">
        <f t="shared" si="2"/>
        <v>8</v>
      </c>
    </row>
    <row r="89" spans="2:11" ht="12" customHeight="1">
      <c r="B89" s="1582"/>
      <c r="C89" s="479"/>
      <c r="D89" s="98" t="s">
        <v>211</v>
      </c>
      <c r="E89" s="98" t="s">
        <v>287</v>
      </c>
      <c r="F89" s="541">
        <v>2</v>
      </c>
      <c r="G89" s="541">
        <v>1</v>
      </c>
      <c r="H89" s="281">
        <f t="shared" si="2"/>
        <v>3</v>
      </c>
    </row>
    <row r="90" spans="2:11" ht="12" customHeight="1">
      <c r="B90" s="1582"/>
      <c r="C90" s="479"/>
      <c r="D90" s="98" t="s">
        <v>286</v>
      </c>
      <c r="E90" s="98" t="s">
        <v>297</v>
      </c>
      <c r="F90" s="541">
        <v>3</v>
      </c>
      <c r="G90" s="541">
        <v>2</v>
      </c>
      <c r="H90" s="281">
        <f t="shared" si="2"/>
        <v>5</v>
      </c>
    </row>
    <row r="91" spans="2:11" ht="12" customHeight="1">
      <c r="B91" s="1582"/>
      <c r="C91" s="479"/>
      <c r="D91" s="98" t="s">
        <v>205</v>
      </c>
      <c r="E91" s="98" t="s">
        <v>307</v>
      </c>
      <c r="F91" s="541">
        <v>30</v>
      </c>
      <c r="G91" s="541">
        <v>35</v>
      </c>
      <c r="H91" s="281">
        <f t="shared" si="2"/>
        <v>65</v>
      </c>
    </row>
    <row r="92" spans="2:11" ht="12" customHeight="1">
      <c r="B92" s="1582"/>
      <c r="C92" s="479"/>
      <c r="D92" s="13" t="s">
        <v>208</v>
      </c>
      <c r="E92" s="98" t="s">
        <v>277</v>
      </c>
      <c r="F92" s="541">
        <v>0</v>
      </c>
      <c r="G92" s="541">
        <v>4</v>
      </c>
      <c r="H92" s="281">
        <f t="shared" si="2"/>
        <v>4</v>
      </c>
    </row>
    <row r="93" spans="2:11" ht="12" customHeight="1">
      <c r="B93" s="1582"/>
      <c r="C93" s="4" t="s">
        <v>114</v>
      </c>
      <c r="D93" s="12"/>
      <c r="E93" s="12"/>
      <c r="F93" s="539">
        <f>SUM(F94)</f>
        <v>1</v>
      </c>
      <c r="G93" s="539">
        <f>SUM(G94)</f>
        <v>1</v>
      </c>
      <c r="H93" s="565">
        <f>SUM(F93:G93)</f>
        <v>2</v>
      </c>
    </row>
    <row r="94" spans="2:11" ht="12" customHeight="1">
      <c r="B94" s="1582"/>
      <c r="C94" s="98"/>
      <c r="D94" s="98" t="s">
        <v>207</v>
      </c>
      <c r="E94" s="98" t="s">
        <v>326</v>
      </c>
      <c r="F94" s="541">
        <v>1</v>
      </c>
      <c r="G94" s="541">
        <v>1</v>
      </c>
      <c r="H94" s="281">
        <f>SUM(F94:G94)</f>
        <v>2</v>
      </c>
    </row>
    <row r="95" spans="2:11" ht="12" customHeight="1">
      <c r="B95" s="1582"/>
      <c r="C95" s="484" t="s">
        <v>58</v>
      </c>
      <c r="D95" s="144"/>
      <c r="E95" s="144"/>
      <c r="F95" s="539">
        <f>SUM(F96)</f>
        <v>1</v>
      </c>
      <c r="G95" s="539">
        <f>SUM(G96)</f>
        <v>0</v>
      </c>
      <c r="H95" s="565">
        <f>SUM(F95:G95)</f>
        <v>1</v>
      </c>
    </row>
    <row r="96" spans="2:11" ht="12" customHeight="1">
      <c r="B96" s="1582"/>
      <c r="C96" s="479"/>
      <c r="D96" s="98" t="s">
        <v>283</v>
      </c>
      <c r="E96" s="98" t="s">
        <v>282</v>
      </c>
      <c r="F96" s="541">
        <v>1</v>
      </c>
      <c r="G96" s="541">
        <v>0</v>
      </c>
      <c r="H96" s="281">
        <v>68</v>
      </c>
    </row>
    <row r="97" spans="2:11" ht="12" customHeight="1">
      <c r="B97" s="1581">
        <v>1406</v>
      </c>
      <c r="C97" s="139" t="s">
        <v>25</v>
      </c>
      <c r="D97" s="145"/>
      <c r="E97" s="145"/>
      <c r="F97" s="543">
        <f>SUM(F98+F101+F104+F106)</f>
        <v>24</v>
      </c>
      <c r="G97" s="543">
        <f>SUM(G98+G101+G104+G106)</f>
        <v>30</v>
      </c>
      <c r="H97" s="367">
        <f t="shared" ref="H97:H107" si="3">F97+G97</f>
        <v>54</v>
      </c>
      <c r="K97" s="1"/>
    </row>
    <row r="98" spans="2:11" ht="12" customHeight="1">
      <c r="B98" s="1582"/>
      <c r="C98" s="484" t="s">
        <v>135</v>
      </c>
      <c r="D98" s="98"/>
      <c r="E98" s="98"/>
      <c r="F98" s="539">
        <f>SUM(F99:F100)</f>
        <v>15</v>
      </c>
      <c r="G98" s="539">
        <f>SUM(G99:G100)</f>
        <v>16</v>
      </c>
      <c r="H98" s="565">
        <f t="shared" si="3"/>
        <v>31</v>
      </c>
      <c r="K98" s="1"/>
    </row>
    <row r="99" spans="2:11" ht="12" customHeight="1">
      <c r="B99" s="1582"/>
      <c r="C99" s="492"/>
      <c r="D99" s="98" t="s">
        <v>203</v>
      </c>
      <c r="E99" s="98" t="s">
        <v>323</v>
      </c>
      <c r="F99" s="541">
        <v>0</v>
      </c>
      <c r="G99" s="541">
        <v>4</v>
      </c>
      <c r="H99" s="281">
        <f t="shared" si="3"/>
        <v>4</v>
      </c>
    </row>
    <row r="100" spans="2:11" ht="12" customHeight="1">
      <c r="B100" s="1582"/>
      <c r="C100" s="492"/>
      <c r="D100" s="98" t="s">
        <v>201</v>
      </c>
      <c r="E100" s="98" t="s">
        <v>325</v>
      </c>
      <c r="F100" s="541">
        <v>15</v>
      </c>
      <c r="G100" s="541">
        <v>12</v>
      </c>
      <c r="H100" s="281">
        <f t="shared" si="3"/>
        <v>27</v>
      </c>
    </row>
    <row r="101" spans="2:11" ht="12" customHeight="1">
      <c r="B101" s="1582"/>
      <c r="C101" s="484" t="s">
        <v>26</v>
      </c>
      <c r="D101" s="98"/>
      <c r="E101" s="98"/>
      <c r="F101" s="539">
        <f>SUM(F102:F103)</f>
        <v>8</v>
      </c>
      <c r="G101" s="539">
        <f>SUM(G102:G103)</f>
        <v>10</v>
      </c>
      <c r="H101" s="565">
        <f t="shared" si="3"/>
        <v>18</v>
      </c>
    </row>
    <row r="102" spans="2:11" ht="12" customHeight="1">
      <c r="B102" s="1582"/>
      <c r="C102" s="479"/>
      <c r="D102" s="98" t="s">
        <v>200</v>
      </c>
      <c r="E102" s="98" t="s">
        <v>324</v>
      </c>
      <c r="F102" s="541">
        <v>4</v>
      </c>
      <c r="G102" s="541">
        <v>6</v>
      </c>
      <c r="H102" s="281">
        <f t="shared" si="3"/>
        <v>10</v>
      </c>
    </row>
    <row r="103" spans="2:11" ht="12" customHeight="1">
      <c r="B103" s="1582"/>
      <c r="C103" s="479"/>
      <c r="D103" s="98" t="s">
        <v>264</v>
      </c>
      <c r="E103" s="98" t="s">
        <v>277</v>
      </c>
      <c r="F103" s="541">
        <v>4</v>
      </c>
      <c r="G103" s="541">
        <v>4</v>
      </c>
      <c r="H103" s="281">
        <f t="shared" si="3"/>
        <v>8</v>
      </c>
    </row>
    <row r="104" spans="2:11" ht="12" customHeight="1">
      <c r="B104" s="1582"/>
      <c r="C104" s="484" t="s">
        <v>42</v>
      </c>
      <c r="D104" s="98"/>
      <c r="E104" s="98"/>
      <c r="F104" s="539">
        <f>SUM(F105)</f>
        <v>1</v>
      </c>
      <c r="G104" s="539">
        <f>SUM(G105)</f>
        <v>3</v>
      </c>
      <c r="H104" s="565">
        <f t="shared" si="3"/>
        <v>4</v>
      </c>
    </row>
    <row r="105" spans="2:11" ht="12" customHeight="1">
      <c r="B105" s="1582"/>
      <c r="C105" s="492"/>
      <c r="D105" s="98" t="s">
        <v>198</v>
      </c>
      <c r="E105" s="98" t="s">
        <v>323</v>
      </c>
      <c r="F105" s="541">
        <v>1</v>
      </c>
      <c r="G105" s="541">
        <v>3</v>
      </c>
      <c r="H105" s="281">
        <f t="shared" si="3"/>
        <v>4</v>
      </c>
    </row>
    <row r="106" spans="2:11" ht="12" customHeight="1">
      <c r="B106" s="1582"/>
      <c r="C106" s="484" t="s">
        <v>43</v>
      </c>
      <c r="D106" s="98"/>
      <c r="E106" s="98"/>
      <c r="F106" s="539">
        <f>SUM(F107)</f>
        <v>0</v>
      </c>
      <c r="G106" s="539">
        <f>SUM(G107)</f>
        <v>1</v>
      </c>
      <c r="H106" s="565">
        <f t="shared" si="3"/>
        <v>1</v>
      </c>
    </row>
    <row r="107" spans="2:11" ht="12" customHeight="1">
      <c r="B107" s="1583"/>
      <c r="C107" s="479"/>
      <c r="D107" s="98" t="s">
        <v>197</v>
      </c>
      <c r="E107" s="566" t="s">
        <v>322</v>
      </c>
      <c r="F107" s="541">
        <v>0</v>
      </c>
      <c r="G107" s="541">
        <v>1</v>
      </c>
      <c r="H107" s="281">
        <f t="shared" si="3"/>
        <v>1</v>
      </c>
    </row>
    <row r="108" spans="2:11" ht="12" customHeight="1">
      <c r="B108" s="1570">
        <v>1407</v>
      </c>
      <c r="C108" s="139" t="s">
        <v>27</v>
      </c>
      <c r="D108" s="145"/>
      <c r="E108" s="145"/>
      <c r="F108" s="543">
        <f>SUM(F109+F113)</f>
        <v>14</v>
      </c>
      <c r="G108" s="543">
        <f>SUM(G109+G113)</f>
        <v>5</v>
      </c>
      <c r="H108" s="367">
        <f>SUM(F108:G108)</f>
        <v>19</v>
      </c>
      <c r="K108" s="1"/>
    </row>
    <row r="109" spans="2:11" ht="12" customHeight="1">
      <c r="B109" s="1573"/>
      <c r="C109" s="484" t="s">
        <v>44</v>
      </c>
      <c r="D109" s="98"/>
      <c r="E109" s="98"/>
      <c r="F109" s="539">
        <f>SUM(F110:F112)</f>
        <v>14</v>
      </c>
      <c r="G109" s="539">
        <f>SUM(G110:G112)</f>
        <v>5</v>
      </c>
      <c r="H109" s="565">
        <f>F109+G109</f>
        <v>19</v>
      </c>
    </row>
    <row r="110" spans="2:11" ht="12" customHeight="1">
      <c r="B110" s="1573"/>
      <c r="C110" s="484"/>
      <c r="D110" s="98" t="s">
        <v>195</v>
      </c>
      <c r="E110" s="98" t="s">
        <v>277</v>
      </c>
      <c r="F110" s="541">
        <v>6</v>
      </c>
      <c r="G110" s="541">
        <v>3</v>
      </c>
      <c r="H110" s="281">
        <f>F110+G110</f>
        <v>9</v>
      </c>
    </row>
    <row r="111" spans="2:11" ht="12" customHeight="1">
      <c r="B111" s="1573"/>
      <c r="C111" s="484"/>
      <c r="D111" s="98" t="s">
        <v>276</v>
      </c>
      <c r="E111" s="98" t="s">
        <v>270</v>
      </c>
      <c r="F111" s="541">
        <v>1</v>
      </c>
      <c r="G111" s="541">
        <v>0</v>
      </c>
      <c r="H111" s="281"/>
    </row>
    <row r="112" spans="2:11" ht="12" customHeight="1">
      <c r="B112" s="1573"/>
      <c r="C112" s="479"/>
      <c r="D112" s="98" t="s">
        <v>193</v>
      </c>
      <c r="E112" s="98" t="s">
        <v>310</v>
      </c>
      <c r="F112" s="541">
        <v>7</v>
      </c>
      <c r="G112" s="541">
        <v>2</v>
      </c>
      <c r="H112" s="281">
        <f t="shared" ref="H112:H118" si="4">F112+G112</f>
        <v>9</v>
      </c>
    </row>
    <row r="113" spans="2:11" ht="12" customHeight="1">
      <c r="B113" s="1573"/>
      <c r="C113" s="484" t="s">
        <v>61</v>
      </c>
      <c r="D113" s="144"/>
      <c r="E113" s="144"/>
      <c r="F113" s="539">
        <f>SUM(F114:F115)</f>
        <v>0</v>
      </c>
      <c r="G113" s="539">
        <f>SUM(G114:G115)</f>
        <v>0</v>
      </c>
      <c r="H113" s="565">
        <f t="shared" si="4"/>
        <v>0</v>
      </c>
    </row>
    <row r="114" spans="2:11" ht="12" customHeight="1">
      <c r="B114" s="1573"/>
      <c r="C114" s="479"/>
      <c r="D114" s="98" t="s">
        <v>192</v>
      </c>
      <c r="E114" s="98"/>
      <c r="F114" s="363">
        <v>0</v>
      </c>
      <c r="G114" s="363">
        <v>0</v>
      </c>
      <c r="H114" s="281">
        <f t="shared" si="4"/>
        <v>0</v>
      </c>
    </row>
    <row r="115" spans="2:11" ht="12" customHeight="1">
      <c r="B115" s="1573"/>
      <c r="C115" s="479"/>
      <c r="D115" s="98" t="s">
        <v>191</v>
      </c>
      <c r="E115" s="98"/>
      <c r="F115" s="363">
        <v>0</v>
      </c>
      <c r="G115" s="363">
        <v>0</v>
      </c>
      <c r="H115" s="281">
        <f t="shared" si="4"/>
        <v>0</v>
      </c>
    </row>
    <row r="116" spans="2:11" ht="12" customHeight="1">
      <c r="B116" s="1570">
        <v>1408</v>
      </c>
      <c r="C116" s="139" t="s">
        <v>28</v>
      </c>
      <c r="D116" s="138"/>
      <c r="E116" s="138"/>
      <c r="F116" s="543">
        <f>SUM(F117+F119+F121+F125)</f>
        <v>44</v>
      </c>
      <c r="G116" s="543">
        <f>SUM(G117+G119+G121+G125)</f>
        <v>24</v>
      </c>
      <c r="H116" s="367">
        <f t="shared" si="4"/>
        <v>68</v>
      </c>
      <c r="K116" s="1"/>
    </row>
    <row r="117" spans="2:11" ht="12" customHeight="1">
      <c r="B117" s="1573"/>
      <c r="C117" s="484" t="s">
        <v>23</v>
      </c>
      <c r="D117" s="98"/>
      <c r="E117" s="98"/>
      <c r="F117" s="544">
        <f>SUM(F118)</f>
        <v>35</v>
      </c>
      <c r="G117" s="544">
        <f>SUM(G118)</f>
        <v>17</v>
      </c>
      <c r="H117" s="565">
        <f t="shared" si="4"/>
        <v>52</v>
      </c>
    </row>
    <row r="118" spans="2:11" ht="12" customHeight="1">
      <c r="B118" s="1573"/>
      <c r="C118" s="479"/>
      <c r="D118" s="98" t="s">
        <v>190</v>
      </c>
      <c r="E118" s="98" t="s">
        <v>321</v>
      </c>
      <c r="F118" s="541">
        <v>35</v>
      </c>
      <c r="G118" s="541">
        <v>17</v>
      </c>
      <c r="H118" s="281">
        <f t="shared" si="4"/>
        <v>52</v>
      </c>
    </row>
    <row r="119" spans="2:11" ht="12" customHeight="1">
      <c r="B119" s="1573"/>
      <c r="C119" s="484" t="s">
        <v>59</v>
      </c>
      <c r="D119" s="144"/>
      <c r="E119" s="144"/>
      <c r="F119" s="539">
        <f>SUM(F120)</f>
        <v>0</v>
      </c>
      <c r="G119" s="539">
        <f>SUM(G120)</f>
        <v>0</v>
      </c>
      <c r="H119" s="565">
        <f>SUM(F119:G119)</f>
        <v>0</v>
      </c>
    </row>
    <row r="120" spans="2:11" ht="12" customHeight="1">
      <c r="B120" s="1573"/>
      <c r="C120" s="479"/>
      <c r="D120" s="98" t="s">
        <v>189</v>
      </c>
      <c r="E120" s="98"/>
      <c r="F120" s="363">
        <v>0</v>
      </c>
      <c r="G120" s="363">
        <v>0</v>
      </c>
      <c r="H120" s="281">
        <f>SUM(F120:G120)</f>
        <v>0</v>
      </c>
    </row>
    <row r="121" spans="2:11" ht="12" customHeight="1">
      <c r="B121" s="1573"/>
      <c r="C121" s="484" t="s">
        <v>45</v>
      </c>
      <c r="D121" s="98"/>
      <c r="E121" s="98"/>
      <c r="F121" s="539">
        <f>SUM(F122:F124)</f>
        <v>3</v>
      </c>
      <c r="G121" s="539">
        <f>SUM(G122:G124)</f>
        <v>3</v>
      </c>
      <c r="H121" s="565">
        <f t="shared" ref="H121:H126" si="5">F121+G121</f>
        <v>6</v>
      </c>
    </row>
    <row r="122" spans="2:11" ht="12" customHeight="1">
      <c r="B122" s="1573"/>
      <c r="C122" s="484"/>
      <c r="D122" s="98" t="s">
        <v>188</v>
      </c>
      <c r="E122" s="98" t="s">
        <v>274</v>
      </c>
      <c r="F122" s="541">
        <v>2</v>
      </c>
      <c r="G122" s="541">
        <v>2</v>
      </c>
      <c r="H122" s="281">
        <f t="shared" si="5"/>
        <v>4</v>
      </c>
    </row>
    <row r="123" spans="2:11" ht="12" customHeight="1">
      <c r="B123" s="1573"/>
      <c r="C123" s="484"/>
      <c r="D123" s="98" t="s">
        <v>273</v>
      </c>
      <c r="E123" s="98"/>
      <c r="F123" s="363">
        <v>0</v>
      </c>
      <c r="G123" s="363">
        <v>0</v>
      </c>
      <c r="H123" s="281">
        <f t="shared" si="5"/>
        <v>0</v>
      </c>
    </row>
    <row r="124" spans="2:11" ht="10.5" customHeight="1">
      <c r="B124" s="1573"/>
      <c r="C124" s="484"/>
      <c r="D124" s="98" t="s">
        <v>271</v>
      </c>
      <c r="E124" s="566" t="s">
        <v>270</v>
      </c>
      <c r="F124" s="541">
        <v>1</v>
      </c>
      <c r="G124" s="541">
        <v>1</v>
      </c>
      <c r="H124" s="281">
        <f t="shared" si="5"/>
        <v>2</v>
      </c>
    </row>
    <row r="125" spans="2:11" ht="10.5" customHeight="1">
      <c r="B125" s="1573"/>
      <c r="C125" s="484" t="s">
        <v>46</v>
      </c>
      <c r="D125" s="144"/>
      <c r="E125" s="144"/>
      <c r="F125" s="539">
        <f>SUM(F126)</f>
        <v>6</v>
      </c>
      <c r="G125" s="539">
        <f>SUM(G126)</f>
        <v>4</v>
      </c>
      <c r="H125" s="565">
        <f t="shared" si="5"/>
        <v>10</v>
      </c>
    </row>
    <row r="126" spans="2:11">
      <c r="B126" s="1573"/>
      <c r="C126" s="479"/>
      <c r="D126" s="98" t="s">
        <v>185</v>
      </c>
      <c r="E126" s="98" t="s">
        <v>320</v>
      </c>
      <c r="F126" s="541">
        <v>6</v>
      </c>
      <c r="G126" s="541">
        <v>4</v>
      </c>
      <c r="H126" s="281">
        <f t="shared" si="5"/>
        <v>10</v>
      </c>
    </row>
    <row r="127" spans="2:11" ht="12" customHeight="1">
      <c r="B127" s="1570">
        <v>1624</v>
      </c>
      <c r="C127" s="138" t="s">
        <v>56</v>
      </c>
      <c r="D127" s="145"/>
      <c r="E127" s="145"/>
      <c r="F127" s="543">
        <f>SUM(F128+F130)</f>
        <v>12</v>
      </c>
      <c r="G127" s="543">
        <f>SUM(G128+G130)</f>
        <v>17</v>
      </c>
      <c r="H127" s="543">
        <f>SUM(F127:G127)</f>
        <v>29</v>
      </c>
      <c r="I127" s="366"/>
      <c r="K127" s="1"/>
    </row>
    <row r="128" spans="2:11" ht="12" customHeight="1">
      <c r="B128" s="1573"/>
      <c r="C128" s="487" t="s">
        <v>41</v>
      </c>
      <c r="D128" s="13"/>
      <c r="E128" s="13"/>
      <c r="F128" s="539">
        <f>SUM(F129)</f>
        <v>11</v>
      </c>
      <c r="G128" s="539">
        <f>SUM(G129)</f>
        <v>15</v>
      </c>
      <c r="H128" s="565">
        <f>F128+G128</f>
        <v>26</v>
      </c>
      <c r="K128" s="1"/>
    </row>
    <row r="129" spans="2:11" ht="12" customHeight="1">
      <c r="B129" s="1573"/>
      <c r="C129" s="479"/>
      <c r="D129" s="98" t="s">
        <v>184</v>
      </c>
      <c r="E129" s="98" t="s">
        <v>268</v>
      </c>
      <c r="F129" s="541">
        <v>11</v>
      </c>
      <c r="G129" s="541">
        <v>15</v>
      </c>
      <c r="H129" s="281">
        <f>F129+G129</f>
        <v>26</v>
      </c>
      <c r="K129" s="1"/>
    </row>
    <row r="130" spans="2:11" ht="12" customHeight="1">
      <c r="B130" s="1573"/>
      <c r="C130" s="484" t="s">
        <v>62</v>
      </c>
      <c r="D130" s="98"/>
      <c r="E130" s="98"/>
      <c r="F130" s="539">
        <f>SUM(F131)</f>
        <v>1</v>
      </c>
      <c r="G130" s="539">
        <f>SUM(G131)</f>
        <v>2</v>
      </c>
      <c r="H130" s="565">
        <f>F130+G130</f>
        <v>3</v>
      </c>
      <c r="K130" s="1"/>
    </row>
    <row r="131" spans="2:11" ht="12" customHeight="1">
      <c r="B131" s="1571"/>
      <c r="C131" s="495"/>
      <c r="D131" s="163" t="s">
        <v>183</v>
      </c>
      <c r="E131" s="163" t="s">
        <v>267</v>
      </c>
      <c r="F131" s="541">
        <v>1</v>
      </c>
      <c r="G131" s="541">
        <v>2</v>
      </c>
      <c r="H131" s="278">
        <f>F131+G131</f>
        <v>3</v>
      </c>
      <c r="K131" s="1"/>
    </row>
    <row r="132" spans="2:11">
      <c r="B132" s="564"/>
      <c r="C132" s="1579" t="s">
        <v>6</v>
      </c>
      <c r="D132" s="1580"/>
      <c r="E132" s="474"/>
      <c r="F132" s="534">
        <f>SUM(F8+F30+F61+F75+F80+F97+F108+F116+F127)</f>
        <v>639</v>
      </c>
      <c r="G132" s="534">
        <f>SUM(G8+G30+G61+G75+G80+G97+G108+G116+G127)</f>
        <v>398</v>
      </c>
      <c r="H132" s="533">
        <f>SUM(H8+H30+H61+H75+H80+H97+H108+H116+H127)</f>
        <v>1037</v>
      </c>
    </row>
    <row r="133" spans="2:11" ht="10.5" customHeight="1">
      <c r="B133" s="507"/>
      <c r="C133" s="1591" t="s">
        <v>182</v>
      </c>
      <c r="D133" s="1591"/>
      <c r="E133" s="1591"/>
      <c r="F133" s="1591"/>
      <c r="G133" s="1591"/>
      <c r="H133" s="1591"/>
    </row>
    <row r="134" spans="2:11" ht="10.5" customHeight="1">
      <c r="B134" s="507"/>
      <c r="C134" s="1706"/>
      <c r="D134" s="1706"/>
      <c r="E134" s="1706"/>
      <c r="F134" s="1706"/>
      <c r="G134" s="1706"/>
      <c r="H134" s="1706"/>
    </row>
    <row r="135" spans="2:11" ht="9" customHeight="1"/>
    <row r="136" spans="2:11" ht="15.75" customHeight="1">
      <c r="B136" s="507"/>
      <c r="D136" s="98"/>
      <c r="E136" s="98"/>
    </row>
    <row r="137" spans="2:11" ht="9" customHeight="1">
      <c r="B137" s="507"/>
    </row>
    <row r="138" spans="2:11" ht="12.75" customHeight="1"/>
    <row r="139" spans="2:11" ht="9" customHeight="1">
      <c r="B139" s="507"/>
    </row>
    <row r="140" spans="2:11" ht="9" customHeight="1">
      <c r="B140" s="507"/>
    </row>
    <row r="141" spans="2:11" ht="9" customHeight="1"/>
    <row r="142" spans="2:11" ht="9" customHeight="1"/>
    <row r="143" spans="2:11" ht="9" customHeight="1"/>
    <row r="144" spans="2:11"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3:5" ht="9" customHeight="1">
      <c r="C225" s="98"/>
      <c r="D225" s="98"/>
      <c r="E225" s="98"/>
    </row>
    <row r="226" spans="3:5" ht="9" customHeight="1"/>
    <row r="227" spans="3:5" ht="9" customHeight="1"/>
    <row r="228" spans="3:5" ht="9" customHeight="1"/>
    <row r="229" spans="3:5" ht="9" customHeight="1"/>
    <row r="230" spans="3:5" ht="9" customHeight="1"/>
    <row r="231" spans="3:5" ht="9" customHeight="1"/>
    <row r="232" spans="3:5" ht="9" customHeight="1"/>
    <row r="233" spans="3:5" ht="9" customHeight="1"/>
    <row r="234" spans="3:5" ht="9" customHeight="1"/>
    <row r="235" spans="3:5" ht="9" customHeight="1"/>
    <row r="236" spans="3:5" ht="9" customHeight="1"/>
    <row r="237" spans="3:5" ht="9" customHeight="1"/>
    <row r="238" spans="3:5" ht="9" customHeight="1"/>
    <row r="239" spans="3:5" ht="9" customHeight="1"/>
    <row r="240" spans="3:5"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sheetData>
  <mergeCells count="21">
    <mergeCell ref="B116:B126"/>
    <mergeCell ref="B75:B79"/>
    <mergeCell ref="B80:B96"/>
    <mergeCell ref="C134:H134"/>
    <mergeCell ref="C132:D132"/>
    <mergeCell ref="B97:B107"/>
    <mergeCell ref="B108:B115"/>
    <mergeCell ref="B127:B131"/>
    <mergeCell ref="C133:H133"/>
    <mergeCell ref="J2:X2"/>
    <mergeCell ref="B30:B60"/>
    <mergeCell ref="B72:B74"/>
    <mergeCell ref="B61:B69"/>
    <mergeCell ref="B3:H3"/>
    <mergeCell ref="B2:H2"/>
    <mergeCell ref="F73:H73"/>
    <mergeCell ref="B5:B7"/>
    <mergeCell ref="B8:B29"/>
    <mergeCell ref="F6:H6"/>
    <mergeCell ref="E6:E7"/>
    <mergeCell ref="E73:E74"/>
  </mergeCells>
  <printOptions horizontalCentered="1"/>
  <pageMargins left="0.51" right="0.43" top="0.52" bottom="0.94488188976377963" header="0.51181102362204722" footer="0.51181102362204722"/>
  <pageSetup scale="70" orientation="portrait" r:id="rId1"/>
  <headerFooter alignWithMargins="0">
    <oddFooter>&amp;F</oddFooter>
  </headerFooter>
  <rowBreaks count="1" manualBreakCount="1">
    <brk id="70" max="8"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278E2-53A8-4DFC-BCCC-9B0F8B4BCB6B}">
  <dimension ref="A1:AA490"/>
  <sheetViews>
    <sheetView view="pageBreakPreview" zoomScaleNormal="115" zoomScaleSheetLayoutView="100" workbookViewId="0">
      <selection activeCell="L7" sqref="L7"/>
    </sheetView>
  </sheetViews>
  <sheetFormatPr baseColWidth="10" defaultRowHeight="12.75"/>
  <cols>
    <col min="1" max="1" width="3" style="265" customWidth="1"/>
    <col min="2" max="2" width="6.140625" style="63" customWidth="1"/>
    <col min="3" max="3" width="1.5703125" style="63" customWidth="1"/>
    <col min="4" max="4" width="63.7109375" style="63" customWidth="1"/>
    <col min="5" max="5" width="37.7109375" style="63" customWidth="1"/>
    <col min="6" max="8" width="7.28515625" style="356" customWidth="1"/>
    <col min="9" max="9" width="2.5703125" style="63" customWidth="1"/>
    <col min="10" max="10" width="7" style="63" customWidth="1"/>
    <col min="11" max="11" width="9" style="63" customWidth="1"/>
    <col min="12" max="12" width="26" style="63" customWidth="1"/>
    <col min="13" max="13" width="8" style="63" customWidth="1"/>
    <col min="14" max="14" width="1" style="63" customWidth="1"/>
    <col min="15" max="15" width="6.7109375" style="63" customWidth="1"/>
    <col min="16" max="16" width="1" style="63" customWidth="1"/>
    <col min="17" max="17" width="6.7109375" style="63" customWidth="1"/>
    <col min="18" max="18" width="1" style="63" customWidth="1"/>
    <col min="19" max="19" width="6.7109375" style="63" customWidth="1"/>
    <col min="20" max="20" width="1" style="63" customWidth="1"/>
    <col min="21" max="21" width="6.7109375" style="63" customWidth="1"/>
    <col min="22" max="22" width="1" style="63" customWidth="1"/>
    <col min="23" max="23" width="6.7109375" style="63" customWidth="1"/>
    <col min="24" max="24" width="1" style="63" customWidth="1"/>
    <col min="25" max="26" width="6.7109375" style="63" customWidth="1"/>
    <col min="27" max="16384" width="11.42578125" style="63"/>
  </cols>
  <sheetData>
    <row r="1" spans="1:27" ht="3.75" customHeight="1">
      <c r="F1" s="553"/>
      <c r="G1" s="553"/>
      <c r="H1" s="553"/>
    </row>
    <row r="2" spans="1:27" ht="12.75" customHeight="1">
      <c r="B2" s="1840" t="s">
        <v>319</v>
      </c>
      <c r="C2" s="1840"/>
      <c r="D2" s="1840"/>
      <c r="E2" s="1840"/>
      <c r="F2" s="1840"/>
      <c r="G2" s="1840"/>
      <c r="H2" s="1840"/>
      <c r="J2" s="1840"/>
      <c r="K2" s="1840"/>
      <c r="L2" s="1840"/>
      <c r="M2" s="1840"/>
      <c r="N2" s="1840"/>
      <c r="O2" s="1840"/>
      <c r="P2" s="1840"/>
      <c r="Q2" s="1840"/>
      <c r="R2" s="1840"/>
      <c r="S2" s="1840"/>
      <c r="T2" s="1840"/>
      <c r="U2" s="1840"/>
      <c r="V2" s="1840"/>
      <c r="W2" s="1840"/>
      <c r="X2" s="1840"/>
    </row>
    <row r="3" spans="1:27" ht="12.75" customHeight="1">
      <c r="A3" s="563"/>
      <c r="B3" s="1840">
        <v>2016</v>
      </c>
      <c r="C3" s="1840"/>
      <c r="D3" s="1840"/>
      <c r="E3" s="1840"/>
      <c r="F3" s="1840"/>
      <c r="G3" s="1840"/>
      <c r="H3" s="1840"/>
      <c r="I3" s="108"/>
      <c r="J3" s="562"/>
      <c r="Z3" s="551"/>
      <c r="AA3" s="551"/>
    </row>
    <row r="4" spans="1:27" ht="3" customHeight="1">
      <c r="C4" s="90"/>
      <c r="D4" s="90"/>
      <c r="E4" s="66"/>
      <c r="F4" s="553"/>
      <c r="G4" s="553"/>
      <c r="J4" s="66"/>
    </row>
    <row r="5" spans="1:27" ht="8.25" customHeight="1">
      <c r="B5" s="1841" t="s">
        <v>32</v>
      </c>
      <c r="C5" s="102"/>
      <c r="D5" s="101"/>
      <c r="E5" s="101"/>
      <c r="F5" s="550"/>
      <c r="G5" s="549"/>
      <c r="H5" s="548"/>
      <c r="J5" s="66"/>
    </row>
    <row r="6" spans="1:27" ht="12" customHeight="1">
      <c r="B6" s="1842"/>
      <c r="C6" s="97" t="s">
        <v>230</v>
      </c>
      <c r="D6" s="96"/>
      <c r="E6" s="1845" t="s">
        <v>295</v>
      </c>
      <c r="F6" s="1844" t="s">
        <v>294</v>
      </c>
      <c r="G6" s="1844"/>
      <c r="H6" s="1844"/>
    </row>
    <row r="7" spans="1:27">
      <c r="B7" s="1843"/>
      <c r="C7" s="90"/>
      <c r="D7" s="89"/>
      <c r="E7" s="1846"/>
      <c r="F7" s="336" t="s">
        <v>29</v>
      </c>
      <c r="G7" s="336" t="s">
        <v>30</v>
      </c>
      <c r="H7" s="374" t="s">
        <v>6</v>
      </c>
    </row>
    <row r="8" spans="1:27">
      <c r="B8" s="1712">
        <v>1401</v>
      </c>
      <c r="C8" s="342" t="s">
        <v>12</v>
      </c>
      <c r="D8" s="97"/>
      <c r="E8" s="97"/>
      <c r="F8" s="561">
        <f>SUM(F9,F12,F15,F18,F25,F28)</f>
        <v>194</v>
      </c>
      <c r="G8" s="561">
        <f>SUM(G9,G12,G15,G18,G25,G28)</f>
        <v>58</v>
      </c>
      <c r="H8" s="560">
        <f t="shared" ref="H8:H39" si="0">SUM(F8:G8)</f>
        <v>252</v>
      </c>
      <c r="K8" s="72"/>
    </row>
    <row r="9" spans="1:27" ht="12.95" customHeight="1">
      <c r="B9" s="1830"/>
      <c r="C9" s="559" t="s">
        <v>13</v>
      </c>
      <c r="D9" s="102"/>
      <c r="E9" s="102"/>
      <c r="F9" s="544">
        <f>SUM(F10:F11)</f>
        <v>31</v>
      </c>
      <c r="G9" s="544">
        <f>SUM(G10:G11)</f>
        <v>9</v>
      </c>
      <c r="H9" s="558">
        <f t="shared" si="0"/>
        <v>40</v>
      </c>
    </row>
    <row r="10" spans="1:27" ht="12.95" customHeight="1">
      <c r="B10" s="1830"/>
      <c r="C10" s="540"/>
      <c r="D10" s="66" t="s">
        <v>252</v>
      </c>
      <c r="E10" s="66" t="s">
        <v>310</v>
      </c>
      <c r="F10" s="541">
        <v>17</v>
      </c>
      <c r="G10" s="541">
        <v>9</v>
      </c>
      <c r="H10" s="331">
        <f t="shared" si="0"/>
        <v>26</v>
      </c>
    </row>
    <row r="11" spans="1:27" ht="12.95" customHeight="1">
      <c r="B11" s="1830"/>
      <c r="C11" s="292"/>
      <c r="D11" s="66" t="s">
        <v>318</v>
      </c>
      <c r="E11" s="66" t="s">
        <v>301</v>
      </c>
      <c r="F11" s="541">
        <v>14</v>
      </c>
      <c r="G11" s="541">
        <v>0</v>
      </c>
      <c r="H11" s="331">
        <f t="shared" si="0"/>
        <v>14</v>
      </c>
      <c r="K11" s="72"/>
    </row>
    <row r="12" spans="1:27" ht="12.95" customHeight="1">
      <c r="B12" s="1830"/>
      <c r="C12" s="540" t="s">
        <v>14</v>
      </c>
      <c r="D12" s="66"/>
      <c r="E12" s="66"/>
      <c r="F12" s="539">
        <f>SUM(F13:F14)</f>
        <v>13</v>
      </c>
      <c r="G12" s="539">
        <f>SUM(G13:G14)</f>
        <v>2</v>
      </c>
      <c r="H12" s="556">
        <f t="shared" si="0"/>
        <v>15</v>
      </c>
    </row>
    <row r="13" spans="1:27" ht="12.95" customHeight="1">
      <c r="B13" s="1830"/>
      <c r="C13" s="292"/>
      <c r="D13" s="66" t="s">
        <v>259</v>
      </c>
      <c r="E13" s="66" t="s">
        <v>317</v>
      </c>
      <c r="F13" s="541">
        <v>9</v>
      </c>
      <c r="G13" s="541">
        <v>1</v>
      </c>
      <c r="H13" s="331">
        <f t="shared" si="0"/>
        <v>10</v>
      </c>
    </row>
    <row r="14" spans="1:27" ht="12.95" customHeight="1">
      <c r="B14" s="1830"/>
      <c r="C14" s="292"/>
      <c r="D14" s="66" t="s">
        <v>258</v>
      </c>
      <c r="E14" s="66" t="s">
        <v>316</v>
      </c>
      <c r="F14" s="541">
        <v>4</v>
      </c>
      <c r="G14" s="541">
        <v>1</v>
      </c>
      <c r="H14" s="331">
        <f t="shared" si="0"/>
        <v>5</v>
      </c>
    </row>
    <row r="15" spans="1:27" ht="12.95" customHeight="1">
      <c r="B15" s="1830"/>
      <c r="C15" s="540" t="s">
        <v>15</v>
      </c>
      <c r="D15" s="66"/>
      <c r="E15" s="66"/>
      <c r="F15" s="539">
        <f>SUM(F16:F17)</f>
        <v>23</v>
      </c>
      <c r="G15" s="539">
        <f>SUM(G16:G17)</f>
        <v>5</v>
      </c>
      <c r="H15" s="556">
        <f t="shared" si="0"/>
        <v>28</v>
      </c>
    </row>
    <row r="16" spans="1:27" ht="12.95" customHeight="1">
      <c r="B16" s="1830"/>
      <c r="C16" s="540"/>
      <c r="D16" s="66" t="s">
        <v>315</v>
      </c>
      <c r="E16" s="66"/>
      <c r="F16" s="363">
        <v>0</v>
      </c>
      <c r="G16" s="363">
        <v>0</v>
      </c>
      <c r="H16" s="331">
        <f t="shared" si="0"/>
        <v>0</v>
      </c>
    </row>
    <row r="17" spans="2:11" ht="12.95" customHeight="1">
      <c r="B17" s="1830"/>
      <c r="C17" s="292"/>
      <c r="D17" s="66" t="s">
        <v>256</v>
      </c>
      <c r="E17" s="66" t="s">
        <v>268</v>
      </c>
      <c r="F17" s="541">
        <v>23</v>
      </c>
      <c r="G17" s="541">
        <v>5</v>
      </c>
      <c r="H17" s="331">
        <f t="shared" si="0"/>
        <v>28</v>
      </c>
    </row>
    <row r="18" spans="2:11" ht="12.95" customHeight="1">
      <c r="B18" s="1830"/>
      <c r="C18" s="557" t="s">
        <v>36</v>
      </c>
      <c r="D18" s="79"/>
      <c r="E18" s="79"/>
      <c r="F18" s="539">
        <f>SUM(F19:F24)</f>
        <v>85</v>
      </c>
      <c r="G18" s="539">
        <f>SUM(G19:G24)</f>
        <v>27</v>
      </c>
      <c r="H18" s="556">
        <f t="shared" si="0"/>
        <v>112</v>
      </c>
    </row>
    <row r="19" spans="2:11" ht="12.95" customHeight="1">
      <c r="B19" s="1830"/>
      <c r="C19" s="292"/>
      <c r="D19" s="66" t="s">
        <v>250</v>
      </c>
      <c r="E19" s="66" t="s">
        <v>314</v>
      </c>
      <c r="F19" s="541">
        <v>22</v>
      </c>
      <c r="G19" s="541">
        <v>6</v>
      </c>
      <c r="H19" s="331">
        <f t="shared" si="0"/>
        <v>28</v>
      </c>
    </row>
    <row r="20" spans="2:11" ht="12.95" customHeight="1">
      <c r="B20" s="1830"/>
      <c r="C20" s="292"/>
      <c r="D20" s="66" t="s">
        <v>255</v>
      </c>
      <c r="E20" s="66" t="s">
        <v>313</v>
      </c>
      <c r="F20" s="541">
        <v>6</v>
      </c>
      <c r="G20" s="541">
        <v>2</v>
      </c>
      <c r="H20" s="331">
        <f t="shared" si="0"/>
        <v>8</v>
      </c>
    </row>
    <row r="21" spans="2:11" ht="12.95" customHeight="1">
      <c r="B21" s="1830"/>
      <c r="C21" s="292"/>
      <c r="D21" s="66" t="s">
        <v>265</v>
      </c>
      <c r="E21" s="66" t="s">
        <v>313</v>
      </c>
      <c r="F21" s="541">
        <v>9</v>
      </c>
      <c r="G21" s="541">
        <v>6</v>
      </c>
      <c r="H21" s="331">
        <f t="shared" si="0"/>
        <v>15</v>
      </c>
    </row>
    <row r="22" spans="2:11" ht="12.95" customHeight="1">
      <c r="B22" s="1830"/>
      <c r="C22" s="292"/>
      <c r="D22" s="66" t="s">
        <v>253</v>
      </c>
      <c r="E22" s="66" t="s">
        <v>313</v>
      </c>
      <c r="F22" s="541">
        <v>12</v>
      </c>
      <c r="G22" s="541">
        <v>7</v>
      </c>
      <c r="H22" s="331">
        <f t="shared" si="0"/>
        <v>19</v>
      </c>
    </row>
    <row r="23" spans="2:11" ht="12" customHeight="1">
      <c r="B23" s="1830"/>
      <c r="C23" s="292"/>
      <c r="D23" s="66" t="s">
        <v>252</v>
      </c>
      <c r="E23" s="66" t="s">
        <v>313</v>
      </c>
      <c r="F23" s="541">
        <v>35</v>
      </c>
      <c r="G23" s="541">
        <v>5</v>
      </c>
      <c r="H23" s="331">
        <f t="shared" si="0"/>
        <v>40</v>
      </c>
    </row>
    <row r="24" spans="2:11" ht="12" customHeight="1">
      <c r="B24" s="1830"/>
      <c r="C24" s="292"/>
      <c r="D24" s="66" t="s">
        <v>251</v>
      </c>
      <c r="E24" s="66" t="s">
        <v>300</v>
      </c>
      <c r="F24" s="541">
        <v>1</v>
      </c>
      <c r="G24" s="541">
        <v>1</v>
      </c>
      <c r="H24" s="331">
        <f t="shared" si="0"/>
        <v>2</v>
      </c>
    </row>
    <row r="25" spans="2:11" ht="12" customHeight="1">
      <c r="B25" s="1830"/>
      <c r="C25" s="557" t="s">
        <v>37</v>
      </c>
      <c r="D25" s="66"/>
      <c r="E25" s="66"/>
      <c r="F25" s="539">
        <f>SUM(F26:F27)</f>
        <v>36</v>
      </c>
      <c r="G25" s="539">
        <f>SUM(G26:G27)</f>
        <v>13</v>
      </c>
      <c r="H25" s="556">
        <f t="shared" si="0"/>
        <v>49</v>
      </c>
    </row>
    <row r="26" spans="2:11" ht="12" customHeight="1">
      <c r="B26" s="1830"/>
      <c r="C26" s="292"/>
      <c r="D26" s="66" t="s">
        <v>250</v>
      </c>
      <c r="E26" s="66" t="s">
        <v>281</v>
      </c>
      <c r="F26" s="541">
        <v>12</v>
      </c>
      <c r="G26" s="541">
        <v>10</v>
      </c>
      <c r="H26" s="331">
        <f t="shared" si="0"/>
        <v>22</v>
      </c>
    </row>
    <row r="27" spans="2:11" ht="12" customHeight="1">
      <c r="B27" s="1830"/>
      <c r="C27" s="292"/>
      <c r="D27" s="66" t="s">
        <v>252</v>
      </c>
      <c r="E27" s="66" t="s">
        <v>281</v>
      </c>
      <c r="F27" s="541">
        <v>24</v>
      </c>
      <c r="G27" s="541">
        <v>3</v>
      </c>
      <c r="H27" s="331">
        <f t="shared" si="0"/>
        <v>27</v>
      </c>
    </row>
    <row r="28" spans="2:11" ht="12" customHeight="1">
      <c r="B28" s="1830"/>
      <c r="C28" s="540" t="s">
        <v>72</v>
      </c>
      <c r="D28" s="66"/>
      <c r="E28" s="66"/>
      <c r="F28" s="539">
        <f>SUM(F29)</f>
        <v>6</v>
      </c>
      <c r="G28" s="539">
        <f>SUM(G29)</f>
        <v>2</v>
      </c>
      <c r="H28" s="556">
        <f t="shared" si="0"/>
        <v>8</v>
      </c>
    </row>
    <row r="29" spans="2:11" ht="12" customHeight="1">
      <c r="B29" s="1830"/>
      <c r="C29" s="537"/>
      <c r="D29" s="90" t="s">
        <v>248</v>
      </c>
      <c r="E29" s="90" t="s">
        <v>312</v>
      </c>
      <c r="F29" s="541">
        <v>6</v>
      </c>
      <c r="G29" s="541">
        <v>2</v>
      </c>
      <c r="H29" s="326">
        <f t="shared" si="0"/>
        <v>8</v>
      </c>
    </row>
    <row r="30" spans="2:11" ht="12" customHeight="1">
      <c r="B30" s="1712">
        <v>1402</v>
      </c>
      <c r="C30" s="338" t="s">
        <v>16</v>
      </c>
      <c r="D30" s="78"/>
      <c r="E30" s="78"/>
      <c r="F30" s="543">
        <f>SUM(F31,F37,F40,F45,F48,F52,F55,F59)</f>
        <v>147</v>
      </c>
      <c r="G30" s="543">
        <f>SUM(G31,G37,G40,G45,G48,G52,G55,G59)</f>
        <v>125</v>
      </c>
      <c r="H30" s="321">
        <f t="shared" si="0"/>
        <v>272</v>
      </c>
      <c r="K30" s="72"/>
    </row>
    <row r="31" spans="2:11" ht="14.25" customHeight="1">
      <c r="B31" s="1713"/>
      <c r="C31" s="540" t="s">
        <v>96</v>
      </c>
      <c r="D31" s="66"/>
      <c r="E31" s="66"/>
      <c r="F31" s="539">
        <f>SUM(F32:F36)</f>
        <v>83</v>
      </c>
      <c r="G31" s="539">
        <f>SUM(G32:G36)</f>
        <v>58</v>
      </c>
      <c r="H31" s="538">
        <f t="shared" si="0"/>
        <v>141</v>
      </c>
    </row>
    <row r="32" spans="2:11" ht="12.95" customHeight="1">
      <c r="B32" s="1713"/>
      <c r="C32" s="292"/>
      <c r="D32" s="66" t="s">
        <v>240</v>
      </c>
      <c r="E32" s="66" t="s">
        <v>311</v>
      </c>
      <c r="F32" s="541">
        <v>15</v>
      </c>
      <c r="G32" s="541">
        <v>13</v>
      </c>
      <c r="H32" s="331">
        <f t="shared" si="0"/>
        <v>28</v>
      </c>
      <c r="K32" s="72"/>
    </row>
    <row r="33" spans="2:11" ht="12.95" customHeight="1">
      <c r="B33" s="1713"/>
      <c r="C33" s="292"/>
      <c r="D33" s="66" t="s">
        <v>239</v>
      </c>
      <c r="E33" s="66" t="s">
        <v>310</v>
      </c>
      <c r="F33" s="541">
        <v>28</v>
      </c>
      <c r="G33" s="541">
        <v>28</v>
      </c>
      <c r="H33" s="331">
        <f t="shared" si="0"/>
        <v>56</v>
      </c>
    </row>
    <row r="34" spans="2:11" ht="12.95" customHeight="1">
      <c r="B34" s="1713"/>
      <c r="C34" s="292"/>
      <c r="D34" s="66" t="s">
        <v>247</v>
      </c>
      <c r="E34" s="66" t="s">
        <v>309</v>
      </c>
      <c r="F34" s="541">
        <v>9</v>
      </c>
      <c r="G34" s="541">
        <v>9</v>
      </c>
      <c r="H34" s="331">
        <f t="shared" si="0"/>
        <v>18</v>
      </c>
    </row>
    <row r="35" spans="2:11" ht="12.95" customHeight="1">
      <c r="B35" s="1713"/>
      <c r="C35" s="292"/>
      <c r="D35" s="66" t="s">
        <v>308</v>
      </c>
      <c r="E35" s="66" t="s">
        <v>297</v>
      </c>
      <c r="F35" s="541">
        <v>0</v>
      </c>
      <c r="G35" s="541">
        <v>3</v>
      </c>
      <c r="H35" s="331">
        <f t="shared" si="0"/>
        <v>3</v>
      </c>
    </row>
    <row r="36" spans="2:11" ht="12.95" customHeight="1">
      <c r="B36" s="1713"/>
      <c r="C36" s="292"/>
      <c r="D36" s="66" t="s">
        <v>245</v>
      </c>
      <c r="E36" s="66" t="s">
        <v>307</v>
      </c>
      <c r="F36" s="541">
        <v>31</v>
      </c>
      <c r="G36" s="541">
        <v>5</v>
      </c>
      <c r="H36" s="331">
        <f t="shared" si="0"/>
        <v>36</v>
      </c>
    </row>
    <row r="37" spans="2:11" ht="12.95" customHeight="1">
      <c r="B37" s="1713"/>
      <c r="C37" s="540" t="s">
        <v>116</v>
      </c>
      <c r="D37" s="66"/>
      <c r="E37" s="66"/>
      <c r="F37" s="539">
        <f>SUM(F38:F39)</f>
        <v>4</v>
      </c>
      <c r="G37" s="539">
        <f>SUM(G38:G39)</f>
        <v>1</v>
      </c>
      <c r="H37" s="538">
        <f t="shared" si="0"/>
        <v>5</v>
      </c>
    </row>
    <row r="38" spans="2:11" ht="12.95" customHeight="1">
      <c r="B38" s="1713"/>
      <c r="C38" s="292"/>
      <c r="D38" s="66" t="s">
        <v>239</v>
      </c>
      <c r="E38" s="66" t="s">
        <v>306</v>
      </c>
      <c r="F38" s="541">
        <v>4</v>
      </c>
      <c r="G38" s="541">
        <v>1</v>
      </c>
      <c r="H38" s="331">
        <f t="shared" si="0"/>
        <v>5</v>
      </c>
      <c r="K38" s="555"/>
    </row>
    <row r="39" spans="2:11" ht="12.95" customHeight="1">
      <c r="B39" s="1713"/>
      <c r="C39" s="292"/>
      <c r="D39" s="66" t="s">
        <v>245</v>
      </c>
      <c r="E39" s="66"/>
      <c r="F39" s="363">
        <v>0</v>
      </c>
      <c r="G39" s="363">
        <v>0</v>
      </c>
      <c r="H39" s="331">
        <f t="shared" si="0"/>
        <v>0</v>
      </c>
    </row>
    <row r="40" spans="2:11" ht="12.95" customHeight="1">
      <c r="B40" s="1713"/>
      <c r="C40" s="540" t="s">
        <v>70</v>
      </c>
      <c r="D40" s="66"/>
      <c r="E40" s="66"/>
      <c r="F40" s="539">
        <f>SUM(F41:F44)</f>
        <v>3</v>
      </c>
      <c r="G40" s="539">
        <f>SUM(G41:G44)</f>
        <v>9</v>
      </c>
      <c r="H40" s="538">
        <f t="shared" ref="H40:H62" si="1">SUM(F40:G40)</f>
        <v>12</v>
      </c>
    </row>
    <row r="41" spans="2:11" ht="12.95" customHeight="1">
      <c r="B41" s="1713"/>
      <c r="C41" s="292"/>
      <c r="D41" s="66" t="s">
        <v>240</v>
      </c>
      <c r="E41" s="66" t="s">
        <v>305</v>
      </c>
      <c r="F41" s="541">
        <v>2</v>
      </c>
      <c r="G41" s="541">
        <v>1</v>
      </c>
      <c r="H41" s="331">
        <f t="shared" si="1"/>
        <v>3</v>
      </c>
    </row>
    <row r="42" spans="2:11" ht="12.95" customHeight="1">
      <c r="B42" s="1713"/>
      <c r="C42" s="292"/>
      <c r="D42" s="66" t="s">
        <v>244</v>
      </c>
      <c r="E42" s="66" t="s">
        <v>282</v>
      </c>
      <c r="F42" s="541">
        <v>0</v>
      </c>
      <c r="G42" s="541">
        <v>1</v>
      </c>
      <c r="H42" s="331">
        <f t="shared" si="1"/>
        <v>1</v>
      </c>
    </row>
    <row r="43" spans="2:11" ht="12.95" customHeight="1">
      <c r="B43" s="1713"/>
      <c r="C43" s="292"/>
      <c r="D43" s="66" t="s">
        <v>243</v>
      </c>
      <c r="E43" s="66" t="s">
        <v>304</v>
      </c>
      <c r="F43" s="541">
        <v>0</v>
      </c>
      <c r="G43" s="541">
        <v>3</v>
      </c>
      <c r="H43" s="331">
        <f t="shared" si="1"/>
        <v>3</v>
      </c>
    </row>
    <row r="44" spans="2:11" ht="12.95" customHeight="1">
      <c r="B44" s="1713"/>
      <c r="C44" s="292"/>
      <c r="D44" s="66" t="s">
        <v>238</v>
      </c>
      <c r="E44" s="66" t="s">
        <v>304</v>
      </c>
      <c r="F44" s="541">
        <v>1</v>
      </c>
      <c r="G44" s="541">
        <v>4</v>
      </c>
      <c r="H44" s="331">
        <f t="shared" si="1"/>
        <v>5</v>
      </c>
    </row>
    <row r="45" spans="2:11" ht="12.95" customHeight="1">
      <c r="B45" s="1713"/>
      <c r="C45" s="540" t="s">
        <v>129</v>
      </c>
      <c r="D45" s="66"/>
      <c r="E45" s="66"/>
      <c r="F45" s="539">
        <f>SUM(F46:F47)</f>
        <v>19</v>
      </c>
      <c r="G45" s="539">
        <f>SUM(G46:G47)</f>
        <v>23</v>
      </c>
      <c r="H45" s="538">
        <f t="shared" si="1"/>
        <v>42</v>
      </c>
    </row>
    <row r="46" spans="2:11" ht="12.95" customHeight="1">
      <c r="B46" s="1713"/>
      <c r="C46" s="292"/>
      <c r="D46" s="66" t="s">
        <v>240</v>
      </c>
      <c r="E46" s="66" t="s">
        <v>303</v>
      </c>
      <c r="F46" s="541">
        <v>6</v>
      </c>
      <c r="G46" s="541">
        <v>8</v>
      </c>
      <c r="H46" s="331">
        <f t="shared" si="1"/>
        <v>14</v>
      </c>
    </row>
    <row r="47" spans="2:11" ht="12.95" customHeight="1">
      <c r="B47" s="1713"/>
      <c r="C47" s="292"/>
      <c r="D47" s="66" t="s">
        <v>239</v>
      </c>
      <c r="E47" s="66" t="s">
        <v>280</v>
      </c>
      <c r="F47" s="541">
        <v>13</v>
      </c>
      <c r="G47" s="541">
        <v>15</v>
      </c>
      <c r="H47" s="331">
        <f t="shared" si="1"/>
        <v>28</v>
      </c>
    </row>
    <row r="48" spans="2:11" ht="12" customHeight="1">
      <c r="B48" s="1713"/>
      <c r="C48" s="540" t="s">
        <v>128</v>
      </c>
      <c r="D48" s="66"/>
      <c r="E48" s="66"/>
      <c r="F48" s="539">
        <f>SUM(F49:F51)</f>
        <v>27</v>
      </c>
      <c r="G48" s="539">
        <f>SUM(G49:G51)</f>
        <v>28</v>
      </c>
      <c r="H48" s="538">
        <f t="shared" si="1"/>
        <v>55</v>
      </c>
    </row>
    <row r="49" spans="2:11" ht="12.95" customHeight="1">
      <c r="B49" s="1713"/>
      <c r="C49" s="292"/>
      <c r="D49" s="66" t="s">
        <v>240</v>
      </c>
      <c r="E49" s="66" t="s">
        <v>301</v>
      </c>
      <c r="F49" s="541">
        <v>12</v>
      </c>
      <c r="G49" s="541">
        <v>8</v>
      </c>
      <c r="H49" s="331">
        <f t="shared" si="1"/>
        <v>20</v>
      </c>
    </row>
    <row r="50" spans="2:11" ht="12" customHeight="1">
      <c r="B50" s="1713"/>
      <c r="C50" s="292"/>
      <c r="D50" s="66" t="s">
        <v>241</v>
      </c>
      <c r="E50" s="66" t="s">
        <v>302</v>
      </c>
      <c r="F50" s="541">
        <v>1</v>
      </c>
      <c r="G50" s="541">
        <v>0</v>
      </c>
      <c r="H50" s="331">
        <f t="shared" si="1"/>
        <v>1</v>
      </c>
    </row>
    <row r="51" spans="2:11" ht="12.95" customHeight="1">
      <c r="B51" s="1713"/>
      <c r="C51" s="292"/>
      <c r="D51" s="66" t="s">
        <v>239</v>
      </c>
      <c r="E51" s="66" t="s">
        <v>288</v>
      </c>
      <c r="F51" s="541">
        <v>14</v>
      </c>
      <c r="G51" s="541">
        <v>20</v>
      </c>
      <c r="H51" s="331">
        <f t="shared" si="1"/>
        <v>34</v>
      </c>
    </row>
    <row r="52" spans="2:11" ht="12" customHeight="1">
      <c r="B52" s="1713"/>
      <c r="C52" s="540" t="s">
        <v>65</v>
      </c>
      <c r="D52" s="66"/>
      <c r="E52" s="66"/>
      <c r="F52" s="539">
        <f>SUM(F53:F54)</f>
        <v>3</v>
      </c>
      <c r="G52" s="539">
        <f>SUM(G53:G54)</f>
        <v>3</v>
      </c>
      <c r="H52" s="538">
        <f t="shared" si="1"/>
        <v>6</v>
      </c>
    </row>
    <row r="53" spans="2:11" ht="11.25" customHeight="1">
      <c r="B53" s="1713"/>
      <c r="C53" s="292"/>
      <c r="D53" s="66" t="s">
        <v>240</v>
      </c>
      <c r="E53" s="66" t="s">
        <v>301</v>
      </c>
      <c r="F53" s="541">
        <v>1</v>
      </c>
      <c r="G53" s="541">
        <v>2</v>
      </c>
      <c r="H53" s="331">
        <f t="shared" si="1"/>
        <v>3</v>
      </c>
    </row>
    <row r="54" spans="2:11" ht="11.25" customHeight="1">
      <c r="B54" s="1713"/>
      <c r="C54" s="292"/>
      <c r="D54" s="66" t="s">
        <v>239</v>
      </c>
      <c r="E54" s="66" t="s">
        <v>300</v>
      </c>
      <c r="F54" s="541">
        <v>2</v>
      </c>
      <c r="G54" s="541">
        <v>1</v>
      </c>
      <c r="H54" s="331">
        <f t="shared" si="1"/>
        <v>3</v>
      </c>
    </row>
    <row r="55" spans="2:11" ht="12" customHeight="1">
      <c r="B55" s="1713"/>
      <c r="C55" s="540" t="s">
        <v>127</v>
      </c>
      <c r="D55" s="66"/>
      <c r="E55" s="66"/>
      <c r="F55" s="539">
        <f>SUM(F56:F58)</f>
        <v>6</v>
      </c>
      <c r="G55" s="539">
        <f>SUM(G56:G58)</f>
        <v>1</v>
      </c>
      <c r="H55" s="538">
        <f t="shared" si="1"/>
        <v>7</v>
      </c>
    </row>
    <row r="56" spans="2:11" ht="12" customHeight="1">
      <c r="B56" s="1713"/>
      <c r="C56" s="542"/>
      <c r="D56" s="66" t="s">
        <v>240</v>
      </c>
      <c r="E56" s="66" t="s">
        <v>299</v>
      </c>
      <c r="F56" s="541">
        <v>5</v>
      </c>
      <c r="G56" s="541">
        <v>0</v>
      </c>
      <c r="H56" s="331">
        <f t="shared" si="1"/>
        <v>5</v>
      </c>
    </row>
    <row r="57" spans="2:11" ht="12" customHeight="1">
      <c r="B57" s="1713"/>
      <c r="C57" s="542"/>
      <c r="D57" s="66" t="s">
        <v>239</v>
      </c>
      <c r="E57" s="66" t="s">
        <v>282</v>
      </c>
      <c r="F57" s="541">
        <v>1</v>
      </c>
      <c r="G57" s="541">
        <v>1</v>
      </c>
      <c r="H57" s="331">
        <f t="shared" si="1"/>
        <v>2</v>
      </c>
    </row>
    <row r="58" spans="2:11" ht="12" customHeight="1">
      <c r="B58" s="1713"/>
      <c r="C58" s="542"/>
      <c r="D58" s="66" t="s">
        <v>238</v>
      </c>
      <c r="E58" s="66"/>
      <c r="F58" s="363">
        <v>0</v>
      </c>
      <c r="G58" s="363">
        <v>0</v>
      </c>
      <c r="H58" s="331">
        <f t="shared" si="1"/>
        <v>0</v>
      </c>
    </row>
    <row r="59" spans="2:11" ht="10.5" customHeight="1">
      <c r="B59" s="1713"/>
      <c r="C59" s="540" t="s">
        <v>38</v>
      </c>
      <c r="D59" s="364"/>
      <c r="E59" s="364"/>
      <c r="F59" s="539">
        <f>SUM(F60)</f>
        <v>2</v>
      </c>
      <c r="G59" s="539">
        <f>SUM(G60)</f>
        <v>2</v>
      </c>
      <c r="H59" s="538">
        <f t="shared" si="1"/>
        <v>4</v>
      </c>
    </row>
    <row r="60" spans="2:11">
      <c r="B60" s="1832"/>
      <c r="C60" s="292"/>
      <c r="D60" s="66" t="s">
        <v>237</v>
      </c>
      <c r="E60" s="66" t="s">
        <v>298</v>
      </c>
      <c r="F60" s="541">
        <v>2</v>
      </c>
      <c r="G60" s="541">
        <v>2</v>
      </c>
      <c r="H60" s="326">
        <f t="shared" si="1"/>
        <v>4</v>
      </c>
    </row>
    <row r="61" spans="2:11" ht="12" customHeight="1">
      <c r="B61" s="1712">
        <v>1403</v>
      </c>
      <c r="C61" s="338" t="s">
        <v>17</v>
      </c>
      <c r="D61" s="78"/>
      <c r="E61" s="78"/>
      <c r="F61" s="543">
        <f>SUM(F62+F65+F67)</f>
        <v>12</v>
      </c>
      <c r="G61" s="543">
        <f>SUM(G62+G65+G67)</f>
        <v>6</v>
      </c>
      <c r="H61" s="379">
        <f t="shared" si="1"/>
        <v>18</v>
      </c>
      <c r="K61" s="72"/>
    </row>
    <row r="62" spans="2:11" ht="9.75" customHeight="1">
      <c r="B62" s="1713"/>
      <c r="C62" s="540" t="s">
        <v>39</v>
      </c>
      <c r="D62" s="66"/>
      <c r="E62" s="66"/>
      <c r="F62" s="539">
        <f>SUM(F63:F64)</f>
        <v>1</v>
      </c>
      <c r="G62" s="539">
        <f>SUM(G63:G64)</f>
        <v>1</v>
      </c>
      <c r="H62" s="538">
        <f t="shared" si="1"/>
        <v>2</v>
      </c>
    </row>
    <row r="63" spans="2:11" ht="11.25" customHeight="1">
      <c r="B63" s="1713"/>
      <c r="C63" s="292"/>
      <c r="D63" s="66" t="s">
        <v>236</v>
      </c>
      <c r="F63" s="265">
        <v>0</v>
      </c>
      <c r="G63" s="265">
        <v>0</v>
      </c>
      <c r="H63" s="331">
        <v>0</v>
      </c>
    </row>
    <row r="64" spans="2:11" ht="12" customHeight="1">
      <c r="B64" s="1713"/>
      <c r="C64" s="292"/>
      <c r="D64" s="66" t="s">
        <v>234</v>
      </c>
      <c r="E64" s="66" t="s">
        <v>287</v>
      </c>
      <c r="F64" s="541">
        <v>1</v>
      </c>
      <c r="G64" s="541">
        <v>1</v>
      </c>
      <c r="H64" s="331">
        <f t="shared" ref="H64:H69" si="2">SUM(F64:G64)</f>
        <v>2</v>
      </c>
    </row>
    <row r="65" spans="2:11" ht="11.25" customHeight="1">
      <c r="B65" s="1713"/>
      <c r="C65" s="540" t="s">
        <v>18</v>
      </c>
      <c r="D65" s="66"/>
      <c r="E65" s="66"/>
      <c r="F65" s="539">
        <f>SUM(F66)</f>
        <v>9</v>
      </c>
      <c r="G65" s="539">
        <f>SUM(G66)</f>
        <v>4</v>
      </c>
      <c r="H65" s="538">
        <f t="shared" si="2"/>
        <v>13</v>
      </c>
    </row>
    <row r="66" spans="2:11" ht="12" customHeight="1">
      <c r="B66" s="1713"/>
      <c r="C66" s="292"/>
      <c r="D66" s="66" t="s">
        <v>234</v>
      </c>
      <c r="E66" s="66" t="s">
        <v>297</v>
      </c>
      <c r="F66" s="541">
        <v>9</v>
      </c>
      <c r="G66" s="541">
        <v>4</v>
      </c>
      <c r="H66" s="331">
        <f t="shared" si="2"/>
        <v>13</v>
      </c>
    </row>
    <row r="67" spans="2:11" ht="11.25" customHeight="1">
      <c r="B67" s="1713"/>
      <c r="C67" s="540" t="s">
        <v>19</v>
      </c>
      <c r="D67" s="66"/>
      <c r="E67" s="66"/>
      <c r="F67" s="539">
        <f>SUM(F68:F69)</f>
        <v>2</v>
      </c>
      <c r="G67" s="539">
        <f>SUM(G68:G69)</f>
        <v>1</v>
      </c>
      <c r="H67" s="538">
        <f t="shared" si="2"/>
        <v>3</v>
      </c>
    </row>
    <row r="68" spans="2:11" ht="12" customHeight="1">
      <c r="B68" s="1713"/>
      <c r="C68" s="292"/>
      <c r="D68" s="66" t="s">
        <v>234</v>
      </c>
      <c r="E68" s="66" t="s">
        <v>282</v>
      </c>
      <c r="F68" s="541">
        <v>0</v>
      </c>
      <c r="G68" s="541">
        <v>1</v>
      </c>
      <c r="H68" s="331">
        <f t="shared" si="2"/>
        <v>1</v>
      </c>
    </row>
    <row r="69" spans="2:11" ht="12" customHeight="1">
      <c r="B69" s="1832"/>
      <c r="C69" s="537"/>
      <c r="D69" s="90" t="s">
        <v>233</v>
      </c>
      <c r="E69" s="90" t="s">
        <v>296</v>
      </c>
      <c r="F69" s="554">
        <v>2</v>
      </c>
      <c r="G69" s="554">
        <v>0</v>
      </c>
      <c r="H69" s="326">
        <f t="shared" si="2"/>
        <v>2</v>
      </c>
    </row>
    <row r="70" spans="2:11" ht="12" customHeight="1">
      <c r="B70" s="67"/>
      <c r="C70" s="66"/>
      <c r="D70" s="66"/>
      <c r="E70" s="66"/>
      <c r="F70" s="552"/>
      <c r="G70" s="553"/>
      <c r="H70" s="552" t="s">
        <v>232</v>
      </c>
    </row>
    <row r="71" spans="2:11" ht="12" customHeight="1">
      <c r="B71" s="67"/>
      <c r="C71" s="66"/>
      <c r="D71" s="66"/>
      <c r="E71" s="66"/>
      <c r="F71" s="552"/>
      <c r="G71" s="552"/>
      <c r="H71" s="551" t="s">
        <v>231</v>
      </c>
    </row>
    <row r="72" spans="2:11" ht="7.5" customHeight="1">
      <c r="B72" s="1841" t="s">
        <v>32</v>
      </c>
      <c r="C72" s="102"/>
      <c r="D72" s="102"/>
      <c r="E72" s="102"/>
      <c r="F72" s="550"/>
      <c r="G72" s="549"/>
      <c r="H72" s="548"/>
    </row>
    <row r="73" spans="2:11">
      <c r="B73" s="1842"/>
      <c r="C73" s="97" t="s">
        <v>230</v>
      </c>
      <c r="D73" s="547"/>
      <c r="E73" s="1845" t="s">
        <v>295</v>
      </c>
      <c r="F73" s="1844" t="s">
        <v>294</v>
      </c>
      <c r="G73" s="1844"/>
      <c r="H73" s="1844"/>
    </row>
    <row r="74" spans="2:11">
      <c r="B74" s="1843"/>
      <c r="C74" s="546"/>
      <c r="D74" s="89"/>
      <c r="E74" s="1846"/>
      <c r="F74" s="336" t="s">
        <v>29</v>
      </c>
      <c r="G74" s="336" t="s">
        <v>30</v>
      </c>
      <c r="H74" s="374" t="s">
        <v>6</v>
      </c>
    </row>
    <row r="75" spans="2:11" ht="11.25" customHeight="1">
      <c r="B75" s="1709">
        <v>1404</v>
      </c>
      <c r="C75" s="338" t="s">
        <v>40</v>
      </c>
      <c r="D75" s="78"/>
      <c r="E75" s="78"/>
      <c r="F75" s="543">
        <f>SUM(F76,F78)</f>
        <v>101</v>
      </c>
      <c r="G75" s="543">
        <f>SUM(G76,G78)</f>
        <v>17</v>
      </c>
      <c r="H75" s="379">
        <f>SUM(F75:G75)</f>
        <v>118</v>
      </c>
      <c r="K75" s="72"/>
    </row>
    <row r="76" spans="2:11" ht="10.5" customHeight="1">
      <c r="B76" s="1710"/>
      <c r="C76" s="540" t="s">
        <v>115</v>
      </c>
      <c r="D76" s="66"/>
      <c r="E76" s="66"/>
      <c r="F76" s="539">
        <f>SUM(F77)</f>
        <v>81</v>
      </c>
      <c r="G76" s="539">
        <f>SUM(G77)</f>
        <v>9</v>
      </c>
      <c r="H76" s="538">
        <f>SUM(F76:G76)</f>
        <v>90</v>
      </c>
    </row>
    <row r="77" spans="2:11" ht="12" customHeight="1">
      <c r="B77" s="1847"/>
      <c r="C77" s="292"/>
      <c r="D77" s="66" t="s">
        <v>226</v>
      </c>
      <c r="E77" s="66" t="s">
        <v>280</v>
      </c>
      <c r="F77" s="541">
        <v>81</v>
      </c>
      <c r="G77" s="541">
        <v>9</v>
      </c>
      <c r="H77" s="331">
        <f>SUM(F77:G77)</f>
        <v>90</v>
      </c>
    </row>
    <row r="78" spans="2:11" ht="12" customHeight="1">
      <c r="B78" s="1710"/>
      <c r="C78" s="540" t="s">
        <v>20</v>
      </c>
      <c r="D78" s="66"/>
      <c r="E78" s="66"/>
      <c r="F78" s="539">
        <f>SUM(F79)</f>
        <v>20</v>
      </c>
      <c r="G78" s="539">
        <f>SUM(G79)</f>
        <v>8</v>
      </c>
      <c r="H78" s="538">
        <f t="shared" ref="H78:H92" si="3">F78+G78</f>
        <v>28</v>
      </c>
    </row>
    <row r="79" spans="2:11" ht="12" customHeight="1">
      <c r="B79" s="1847"/>
      <c r="C79" s="292"/>
      <c r="D79" s="66" t="s">
        <v>293</v>
      </c>
      <c r="E79" s="66" t="s">
        <v>289</v>
      </c>
      <c r="F79" s="541">
        <v>20</v>
      </c>
      <c r="G79" s="541">
        <v>8</v>
      </c>
      <c r="H79" s="331">
        <f t="shared" si="3"/>
        <v>28</v>
      </c>
    </row>
    <row r="80" spans="2:11">
      <c r="B80" s="1712">
        <v>1405</v>
      </c>
      <c r="C80" s="338" t="s">
        <v>21</v>
      </c>
      <c r="D80" s="84"/>
      <c r="E80" s="84"/>
      <c r="F80" s="543">
        <f>SUM(F81+F86+F93+F95)</f>
        <v>184</v>
      </c>
      <c r="G80" s="543">
        <f>SUM(G81+G86+G93+G95)</f>
        <v>165</v>
      </c>
      <c r="H80" s="379">
        <f t="shared" si="3"/>
        <v>349</v>
      </c>
      <c r="K80" s="72"/>
    </row>
    <row r="81" spans="2:11" ht="12" customHeight="1">
      <c r="B81" s="1713"/>
      <c r="C81" s="540" t="s">
        <v>24</v>
      </c>
      <c r="D81" s="66"/>
      <c r="E81" s="66"/>
      <c r="F81" s="539">
        <f>SUM(F82:F85)</f>
        <v>123</v>
      </c>
      <c r="G81" s="539">
        <f>SUM(G82:G85)</f>
        <v>104</v>
      </c>
      <c r="H81" s="538">
        <f t="shared" si="3"/>
        <v>227</v>
      </c>
      <c r="K81" s="72"/>
    </row>
    <row r="82" spans="2:11" ht="12" customHeight="1">
      <c r="B82" s="1713"/>
      <c r="C82" s="292"/>
      <c r="D82" s="66" t="s">
        <v>222</v>
      </c>
      <c r="E82" s="66" t="s">
        <v>292</v>
      </c>
      <c r="F82" s="541">
        <v>9</v>
      </c>
      <c r="G82" s="541">
        <v>5</v>
      </c>
      <c r="H82" s="331">
        <f t="shared" si="3"/>
        <v>14</v>
      </c>
    </row>
    <row r="83" spans="2:11" ht="12" customHeight="1">
      <c r="B83" s="1713"/>
      <c r="C83" s="292"/>
      <c r="D83" s="66" t="s">
        <v>220</v>
      </c>
      <c r="E83" s="66" t="s">
        <v>291</v>
      </c>
      <c r="F83" s="541">
        <v>75</v>
      </c>
      <c r="G83" s="541">
        <v>50</v>
      </c>
      <c r="H83" s="331">
        <f t="shared" si="3"/>
        <v>125</v>
      </c>
    </row>
    <row r="84" spans="2:11" ht="12" customHeight="1">
      <c r="B84" s="1713"/>
      <c r="C84" s="292"/>
      <c r="D84" s="66" t="s">
        <v>219</v>
      </c>
      <c r="E84" s="66" t="s">
        <v>290</v>
      </c>
      <c r="F84" s="541">
        <v>8</v>
      </c>
      <c r="G84" s="541">
        <v>17</v>
      </c>
      <c r="H84" s="331">
        <f t="shared" si="3"/>
        <v>25</v>
      </c>
    </row>
    <row r="85" spans="2:11" ht="12" customHeight="1">
      <c r="B85" s="1713"/>
      <c r="C85" s="292"/>
      <c r="D85" s="66" t="s">
        <v>217</v>
      </c>
      <c r="E85" s="66" t="s">
        <v>289</v>
      </c>
      <c r="F85" s="541">
        <v>31</v>
      </c>
      <c r="G85" s="541">
        <v>32</v>
      </c>
      <c r="H85" s="331">
        <f t="shared" si="3"/>
        <v>63</v>
      </c>
    </row>
    <row r="86" spans="2:11" ht="12" customHeight="1">
      <c r="B86" s="1713"/>
      <c r="C86" s="540" t="s">
        <v>22</v>
      </c>
      <c r="D86" s="66"/>
      <c r="E86" s="66"/>
      <c r="F86" s="539">
        <f>SUM(F87:F92)</f>
        <v>55</v>
      </c>
      <c r="G86" s="539">
        <f>SUM(G87:G92)</f>
        <v>57</v>
      </c>
      <c r="H86" s="538">
        <f t="shared" si="3"/>
        <v>112</v>
      </c>
    </row>
    <row r="87" spans="2:11" ht="12" customHeight="1">
      <c r="B87" s="1713"/>
      <c r="C87" s="292"/>
      <c r="D87" s="66" t="s">
        <v>215</v>
      </c>
      <c r="E87" s="66" t="s">
        <v>281</v>
      </c>
      <c r="F87" s="541">
        <v>1</v>
      </c>
      <c r="G87" s="541">
        <v>2</v>
      </c>
      <c r="H87" s="331">
        <f t="shared" si="3"/>
        <v>3</v>
      </c>
    </row>
    <row r="88" spans="2:11" ht="12" customHeight="1">
      <c r="B88" s="1713"/>
      <c r="C88" s="292"/>
      <c r="D88" s="66" t="s">
        <v>213</v>
      </c>
      <c r="E88" s="66" t="s">
        <v>288</v>
      </c>
      <c r="F88" s="541">
        <v>6</v>
      </c>
      <c r="G88" s="541">
        <v>7</v>
      </c>
      <c r="H88" s="331">
        <f t="shared" si="3"/>
        <v>13</v>
      </c>
    </row>
    <row r="89" spans="2:11" ht="12" customHeight="1">
      <c r="B89" s="1713"/>
      <c r="C89" s="292"/>
      <c r="D89" s="66" t="s">
        <v>211</v>
      </c>
      <c r="E89" s="66" t="s">
        <v>287</v>
      </c>
      <c r="F89" s="541">
        <v>2</v>
      </c>
      <c r="G89" s="541">
        <v>1</v>
      </c>
      <c r="H89" s="331">
        <f t="shared" si="3"/>
        <v>3</v>
      </c>
    </row>
    <row r="90" spans="2:11" ht="12" customHeight="1">
      <c r="B90" s="1713"/>
      <c r="C90" s="292"/>
      <c r="D90" s="66" t="s">
        <v>286</v>
      </c>
      <c r="E90" s="66" t="s">
        <v>285</v>
      </c>
      <c r="F90" s="541">
        <v>5</v>
      </c>
      <c r="G90" s="541">
        <v>0</v>
      </c>
      <c r="H90" s="331">
        <f t="shared" si="3"/>
        <v>5</v>
      </c>
    </row>
    <row r="91" spans="2:11" ht="12" customHeight="1">
      <c r="B91" s="1713"/>
      <c r="C91" s="292"/>
      <c r="D91" s="66" t="s">
        <v>205</v>
      </c>
      <c r="E91" s="66" t="s">
        <v>280</v>
      </c>
      <c r="F91" s="541">
        <v>38</v>
      </c>
      <c r="G91" s="541">
        <v>43</v>
      </c>
      <c r="H91" s="331">
        <f t="shared" si="3"/>
        <v>81</v>
      </c>
    </row>
    <row r="92" spans="2:11" ht="12" customHeight="1">
      <c r="B92" s="1713"/>
      <c r="C92" s="292"/>
      <c r="D92" s="66" t="s">
        <v>208</v>
      </c>
      <c r="E92" s="66" t="s">
        <v>268</v>
      </c>
      <c r="F92" s="541">
        <v>3</v>
      </c>
      <c r="G92" s="541">
        <v>4</v>
      </c>
      <c r="H92" s="331">
        <f t="shared" si="3"/>
        <v>7</v>
      </c>
    </row>
    <row r="93" spans="2:11" ht="12" customHeight="1">
      <c r="B93" s="1713"/>
      <c r="C93" s="364" t="s">
        <v>114</v>
      </c>
      <c r="F93" s="539">
        <f>SUM(F94)</f>
        <v>4</v>
      </c>
      <c r="G93" s="539">
        <f>SUM(G94)</f>
        <v>3</v>
      </c>
      <c r="H93" s="538">
        <f>SUM(F93:G93)</f>
        <v>7</v>
      </c>
    </row>
    <row r="94" spans="2:11" ht="12" customHeight="1">
      <c r="B94" s="1713"/>
      <c r="C94" s="66"/>
      <c r="D94" s="66" t="s">
        <v>207</v>
      </c>
      <c r="E94" s="66" t="s">
        <v>284</v>
      </c>
      <c r="F94" s="541">
        <v>4</v>
      </c>
      <c r="G94" s="541">
        <v>3</v>
      </c>
      <c r="H94" s="331">
        <f>SUM(F94:G94)</f>
        <v>7</v>
      </c>
    </row>
    <row r="95" spans="2:11" ht="12" customHeight="1">
      <c r="B95" s="1713"/>
      <c r="C95" s="540" t="s">
        <v>58</v>
      </c>
      <c r="D95" s="364"/>
      <c r="E95" s="364"/>
      <c r="F95" s="539">
        <f>SUM(F96)</f>
        <v>2</v>
      </c>
      <c r="G95" s="539">
        <f>SUM(G96)</f>
        <v>1</v>
      </c>
      <c r="H95" s="538">
        <f>SUM(F95:G95)</f>
        <v>3</v>
      </c>
    </row>
    <row r="96" spans="2:11" ht="12" customHeight="1">
      <c r="B96" s="1713"/>
      <c r="C96" s="292"/>
      <c r="D96" s="66" t="s">
        <v>283</v>
      </c>
      <c r="E96" s="66" t="s">
        <v>282</v>
      </c>
      <c r="F96" s="541">
        <v>2</v>
      </c>
      <c r="G96" s="541">
        <v>1</v>
      </c>
      <c r="H96" s="331">
        <f>SUM(F96:G96)</f>
        <v>3</v>
      </c>
    </row>
    <row r="97" spans="2:11" ht="12" customHeight="1">
      <c r="B97" s="1712">
        <v>1406</v>
      </c>
      <c r="C97" s="338" t="s">
        <v>25</v>
      </c>
      <c r="D97" s="78"/>
      <c r="E97" s="78"/>
      <c r="F97" s="543">
        <f>SUM(F98+F101+F104+F106)</f>
        <v>32</v>
      </c>
      <c r="G97" s="543">
        <f>SUM(G98+G101+G104+G106)</f>
        <v>31</v>
      </c>
      <c r="H97" s="379">
        <f t="shared" ref="H97:H107" si="4">F97+G97</f>
        <v>63</v>
      </c>
      <c r="K97" s="72"/>
    </row>
    <row r="98" spans="2:11" ht="12" customHeight="1">
      <c r="B98" s="1713"/>
      <c r="C98" s="540" t="s">
        <v>135</v>
      </c>
      <c r="D98" s="66"/>
      <c r="E98" s="66"/>
      <c r="F98" s="539">
        <f>SUM(F99:F100)</f>
        <v>17</v>
      </c>
      <c r="G98" s="539">
        <f>SUM(G99:G100)</f>
        <v>16</v>
      </c>
      <c r="H98" s="538">
        <f t="shared" si="4"/>
        <v>33</v>
      </c>
      <c r="K98" s="72"/>
    </row>
    <row r="99" spans="2:11" ht="12" customHeight="1">
      <c r="B99" s="1713"/>
      <c r="C99" s="545"/>
      <c r="D99" s="66" t="s">
        <v>203</v>
      </c>
      <c r="E99" s="66" t="s">
        <v>281</v>
      </c>
      <c r="F99" s="541">
        <v>1</v>
      </c>
      <c r="G99" s="541">
        <v>4</v>
      </c>
      <c r="H99" s="331">
        <f t="shared" si="4"/>
        <v>5</v>
      </c>
    </row>
    <row r="100" spans="2:11" ht="12" customHeight="1">
      <c r="B100" s="1713"/>
      <c r="C100" s="545"/>
      <c r="D100" s="66" t="s">
        <v>201</v>
      </c>
      <c r="E100" s="66" t="s">
        <v>280</v>
      </c>
      <c r="F100" s="541">
        <v>16</v>
      </c>
      <c r="G100" s="541">
        <v>12</v>
      </c>
      <c r="H100" s="331">
        <f t="shared" si="4"/>
        <v>28</v>
      </c>
    </row>
    <row r="101" spans="2:11" ht="12" customHeight="1">
      <c r="B101" s="1713"/>
      <c r="C101" s="540" t="s">
        <v>26</v>
      </c>
      <c r="D101" s="66"/>
      <c r="E101" s="66"/>
      <c r="F101" s="539">
        <f>SUM(F102:F103)</f>
        <v>14</v>
      </c>
      <c r="G101" s="539">
        <f>SUM(G102:G103)</f>
        <v>9</v>
      </c>
      <c r="H101" s="538">
        <f t="shared" si="4"/>
        <v>23</v>
      </c>
    </row>
    <row r="102" spans="2:11" ht="12" customHeight="1">
      <c r="B102" s="1713"/>
      <c r="C102" s="292"/>
      <c r="D102" s="66" t="s">
        <v>200</v>
      </c>
      <c r="E102" s="66" t="s">
        <v>268</v>
      </c>
      <c r="F102" s="541">
        <v>7</v>
      </c>
      <c r="G102" s="541">
        <v>3</v>
      </c>
      <c r="H102" s="331">
        <f t="shared" si="4"/>
        <v>10</v>
      </c>
    </row>
    <row r="103" spans="2:11" ht="12" customHeight="1">
      <c r="B103" s="1713"/>
      <c r="C103" s="292"/>
      <c r="D103" s="66" t="s">
        <v>264</v>
      </c>
      <c r="E103" s="66" t="s">
        <v>279</v>
      </c>
      <c r="F103" s="541">
        <v>7</v>
      </c>
      <c r="G103" s="541">
        <v>6</v>
      </c>
      <c r="H103" s="331">
        <f t="shared" si="4"/>
        <v>13</v>
      </c>
    </row>
    <row r="104" spans="2:11" ht="12" customHeight="1">
      <c r="B104" s="1713"/>
      <c r="C104" s="540" t="s">
        <v>42</v>
      </c>
      <c r="D104" s="66"/>
      <c r="E104" s="66"/>
      <c r="F104" s="539">
        <f>SUM(F105)</f>
        <v>1</v>
      </c>
      <c r="G104" s="539">
        <f>SUM(G105)</f>
        <v>6</v>
      </c>
      <c r="H104" s="538">
        <f t="shared" si="4"/>
        <v>7</v>
      </c>
    </row>
    <row r="105" spans="2:11" ht="12" customHeight="1">
      <c r="B105" s="1713"/>
      <c r="C105" s="545"/>
      <c r="D105" s="66" t="s">
        <v>198</v>
      </c>
      <c r="E105" s="66" t="s">
        <v>278</v>
      </c>
      <c r="F105" s="541">
        <v>1</v>
      </c>
      <c r="G105" s="541">
        <v>6</v>
      </c>
      <c r="H105" s="331">
        <f t="shared" si="4"/>
        <v>7</v>
      </c>
    </row>
    <row r="106" spans="2:11" ht="12" customHeight="1">
      <c r="B106" s="1713"/>
      <c r="C106" s="540" t="s">
        <v>43</v>
      </c>
      <c r="D106" s="66"/>
      <c r="E106" s="66"/>
      <c r="F106" s="539">
        <f>SUM(F107)</f>
        <v>0</v>
      </c>
      <c r="G106" s="539">
        <f>SUM(G107)</f>
        <v>0</v>
      </c>
      <c r="H106" s="538">
        <f t="shared" si="4"/>
        <v>0</v>
      </c>
    </row>
    <row r="107" spans="2:11" ht="12" customHeight="1">
      <c r="B107" s="1832"/>
      <c r="C107" s="292"/>
      <c r="D107" s="66" t="s">
        <v>197</v>
      </c>
      <c r="E107" s="66"/>
      <c r="F107" s="363">
        <v>0</v>
      </c>
      <c r="G107" s="363">
        <v>0</v>
      </c>
      <c r="H107" s="331">
        <f t="shared" si="4"/>
        <v>0</v>
      </c>
    </row>
    <row r="108" spans="2:11" ht="12" customHeight="1">
      <c r="B108" s="1709">
        <v>1407</v>
      </c>
      <c r="C108" s="338" t="s">
        <v>27</v>
      </c>
      <c r="D108" s="78"/>
      <c r="E108" s="78"/>
      <c r="F108" s="543">
        <f>SUM(F109+F113)</f>
        <v>14</v>
      </c>
      <c r="G108" s="543">
        <f>SUM(G109+G113)</f>
        <v>5</v>
      </c>
      <c r="H108" s="379">
        <f>SUM(F108:G108)</f>
        <v>19</v>
      </c>
      <c r="K108" s="72"/>
    </row>
    <row r="109" spans="2:11" ht="12" customHeight="1">
      <c r="B109" s="1710"/>
      <c r="C109" s="540" t="s">
        <v>44</v>
      </c>
      <c r="D109" s="66"/>
      <c r="E109" s="66"/>
      <c r="F109" s="539">
        <f>SUM(F110:F112)</f>
        <v>14</v>
      </c>
      <c r="G109" s="539">
        <f>SUM(G110:G112)</f>
        <v>5</v>
      </c>
      <c r="H109" s="538">
        <f t="shared" ref="H109:H118" si="5">F109+G109</f>
        <v>19</v>
      </c>
    </row>
    <row r="110" spans="2:11" ht="12" customHeight="1">
      <c r="B110" s="1710"/>
      <c r="C110" s="540"/>
      <c r="D110" s="66" t="s">
        <v>195</v>
      </c>
      <c r="E110" s="66" t="s">
        <v>277</v>
      </c>
      <c r="F110" s="541">
        <v>6</v>
      </c>
      <c r="G110" s="541">
        <v>3</v>
      </c>
      <c r="H110" s="331">
        <f t="shared" si="5"/>
        <v>9</v>
      </c>
    </row>
    <row r="111" spans="2:11" ht="12" customHeight="1">
      <c r="B111" s="1710"/>
      <c r="C111" s="540"/>
      <c r="D111" s="66" t="s">
        <v>276</v>
      </c>
      <c r="E111" s="66" t="s">
        <v>270</v>
      </c>
      <c r="F111" s="541">
        <v>1</v>
      </c>
      <c r="G111" s="541">
        <v>0</v>
      </c>
      <c r="H111" s="331">
        <f t="shared" si="5"/>
        <v>1</v>
      </c>
    </row>
    <row r="112" spans="2:11" ht="12" customHeight="1">
      <c r="B112" s="1710"/>
      <c r="C112" s="292"/>
      <c r="D112" s="66" t="s">
        <v>193</v>
      </c>
      <c r="E112" s="66" t="s">
        <v>268</v>
      </c>
      <c r="F112" s="541">
        <v>7</v>
      </c>
      <c r="G112" s="541">
        <v>2</v>
      </c>
      <c r="H112" s="331">
        <f t="shared" si="5"/>
        <v>9</v>
      </c>
    </row>
    <row r="113" spans="2:11" ht="12" customHeight="1">
      <c r="B113" s="1710"/>
      <c r="C113" s="540" t="s">
        <v>61</v>
      </c>
      <c r="D113" s="364"/>
      <c r="E113" s="364"/>
      <c r="F113" s="539">
        <f>SUM(F114:F115)</f>
        <v>0</v>
      </c>
      <c r="G113" s="539">
        <f>SUM(G114:G115)</f>
        <v>0</v>
      </c>
      <c r="H113" s="538">
        <f t="shared" si="5"/>
        <v>0</v>
      </c>
    </row>
    <row r="114" spans="2:11" ht="12" customHeight="1">
      <c r="B114" s="1710"/>
      <c r="C114" s="292"/>
      <c r="D114" s="66" t="s">
        <v>192</v>
      </c>
      <c r="E114" s="66"/>
      <c r="F114" s="541">
        <v>0</v>
      </c>
      <c r="G114" s="541">
        <v>0</v>
      </c>
      <c r="H114" s="331">
        <f t="shared" si="5"/>
        <v>0</v>
      </c>
    </row>
    <row r="115" spans="2:11" ht="12" customHeight="1">
      <c r="B115" s="1710"/>
      <c r="C115" s="292"/>
      <c r="D115" s="66" t="s">
        <v>191</v>
      </c>
      <c r="E115" s="66"/>
      <c r="F115" s="363">
        <v>0</v>
      </c>
      <c r="G115" s="363">
        <v>0</v>
      </c>
      <c r="H115" s="331">
        <f t="shared" si="5"/>
        <v>0</v>
      </c>
    </row>
    <row r="116" spans="2:11" ht="12" customHeight="1">
      <c r="B116" s="1709">
        <v>1408</v>
      </c>
      <c r="C116" s="338" t="s">
        <v>28</v>
      </c>
      <c r="D116" s="337"/>
      <c r="E116" s="337"/>
      <c r="F116" s="543">
        <f>SUM(F117+F119+F121+F125)</f>
        <v>44</v>
      </c>
      <c r="G116" s="543">
        <f>SUM(G117+G119+G121+G125)</f>
        <v>35</v>
      </c>
      <c r="H116" s="379">
        <f t="shared" si="5"/>
        <v>79</v>
      </c>
      <c r="K116" s="72"/>
    </row>
    <row r="117" spans="2:11" ht="12" customHeight="1">
      <c r="B117" s="1710"/>
      <c r="C117" s="540" t="s">
        <v>23</v>
      </c>
      <c r="D117" s="66"/>
      <c r="E117" s="66"/>
      <c r="F117" s="544">
        <f>SUM(F118)</f>
        <v>34</v>
      </c>
      <c r="G117" s="544">
        <f>SUM(G118)</f>
        <v>25</v>
      </c>
      <c r="H117" s="538">
        <f t="shared" si="5"/>
        <v>59</v>
      </c>
    </row>
    <row r="118" spans="2:11" ht="12" customHeight="1">
      <c r="B118" s="1710"/>
      <c r="C118" s="292"/>
      <c r="D118" s="66" t="s">
        <v>190</v>
      </c>
      <c r="E118" s="66" t="s">
        <v>275</v>
      </c>
      <c r="F118" s="541">
        <v>34</v>
      </c>
      <c r="G118" s="541">
        <v>25</v>
      </c>
      <c r="H118" s="331">
        <f t="shared" si="5"/>
        <v>59</v>
      </c>
    </row>
    <row r="119" spans="2:11" ht="12" customHeight="1">
      <c r="B119" s="1710"/>
      <c r="C119" s="540" t="s">
        <v>59</v>
      </c>
      <c r="D119" s="364"/>
      <c r="E119" s="364"/>
      <c r="F119" s="539">
        <f>SUM(F120)</f>
        <v>0</v>
      </c>
      <c r="G119" s="539">
        <f>SUM(G120)</f>
        <v>0</v>
      </c>
      <c r="H119" s="538">
        <f>SUM(F119:G119)</f>
        <v>0</v>
      </c>
    </row>
    <row r="120" spans="2:11" ht="12" customHeight="1">
      <c r="B120" s="1710"/>
      <c r="C120" s="292"/>
      <c r="D120" s="66" t="s">
        <v>189</v>
      </c>
      <c r="E120" s="66"/>
      <c r="F120" s="363">
        <v>0</v>
      </c>
      <c r="G120" s="363">
        <v>0</v>
      </c>
      <c r="H120" s="331">
        <f>SUM(F120:G120)</f>
        <v>0</v>
      </c>
    </row>
    <row r="121" spans="2:11" ht="12" customHeight="1">
      <c r="B121" s="1710"/>
      <c r="C121" s="540" t="s">
        <v>45</v>
      </c>
      <c r="D121" s="66"/>
      <c r="E121" s="66"/>
      <c r="F121" s="539">
        <f>SUM(F122:F124)</f>
        <v>4</v>
      </c>
      <c r="G121" s="539">
        <f>SUM(G122:G124)</f>
        <v>4</v>
      </c>
      <c r="H121" s="538">
        <f t="shared" ref="H121:H126" si="6">F121+G121</f>
        <v>8</v>
      </c>
    </row>
    <row r="122" spans="2:11" ht="12" customHeight="1">
      <c r="B122" s="1710"/>
      <c r="C122" s="540"/>
      <c r="D122" s="66" t="s">
        <v>188</v>
      </c>
      <c r="E122" s="66" t="s">
        <v>274</v>
      </c>
      <c r="F122" s="541">
        <v>2</v>
      </c>
      <c r="G122" s="541">
        <v>3</v>
      </c>
      <c r="H122" s="331">
        <f t="shared" si="6"/>
        <v>5</v>
      </c>
    </row>
    <row r="123" spans="2:11" ht="12" customHeight="1">
      <c r="B123" s="1710"/>
      <c r="C123" s="540"/>
      <c r="D123" s="66" t="s">
        <v>273</v>
      </c>
      <c r="E123" s="66" t="s">
        <v>272</v>
      </c>
      <c r="F123" s="541">
        <v>1</v>
      </c>
      <c r="G123" s="541">
        <v>1</v>
      </c>
      <c r="H123" s="331">
        <f t="shared" si="6"/>
        <v>2</v>
      </c>
    </row>
    <row r="124" spans="2:11" ht="10.5" customHeight="1">
      <c r="B124" s="1710"/>
      <c r="C124" s="540"/>
      <c r="D124" s="66" t="s">
        <v>271</v>
      </c>
      <c r="E124" s="66" t="s">
        <v>270</v>
      </c>
      <c r="F124" s="541">
        <v>1</v>
      </c>
      <c r="G124" s="541">
        <v>0</v>
      </c>
      <c r="H124" s="331">
        <f t="shared" si="6"/>
        <v>1</v>
      </c>
    </row>
    <row r="125" spans="2:11" ht="10.5" customHeight="1">
      <c r="B125" s="1710"/>
      <c r="C125" s="540" t="s">
        <v>46</v>
      </c>
      <c r="D125" s="364"/>
      <c r="E125" s="364"/>
      <c r="F125" s="539">
        <f>SUM(F126)</f>
        <v>6</v>
      </c>
      <c r="G125" s="539">
        <f>SUM(G126)</f>
        <v>6</v>
      </c>
      <c r="H125" s="538">
        <f t="shared" si="6"/>
        <v>12</v>
      </c>
    </row>
    <row r="126" spans="2:11">
      <c r="B126" s="1710"/>
      <c r="C126" s="292"/>
      <c r="D126" s="66" t="s">
        <v>185</v>
      </c>
      <c r="E126" s="66" t="s">
        <v>269</v>
      </c>
      <c r="F126" s="541">
        <v>6</v>
      </c>
      <c r="G126" s="541">
        <v>6</v>
      </c>
      <c r="H126" s="331">
        <f t="shared" si="6"/>
        <v>12</v>
      </c>
    </row>
    <row r="127" spans="2:11" ht="12" customHeight="1">
      <c r="B127" s="1709">
        <v>1624</v>
      </c>
      <c r="C127" s="337" t="s">
        <v>56</v>
      </c>
      <c r="D127" s="78"/>
      <c r="E127" s="78"/>
      <c r="F127" s="543">
        <f>SUM(F128+F130)</f>
        <v>13</v>
      </c>
      <c r="G127" s="543">
        <f>SUM(G128+G130)</f>
        <v>16</v>
      </c>
      <c r="H127" s="543">
        <f>SUM(F127:G127)</f>
        <v>29</v>
      </c>
      <c r="I127" s="542"/>
      <c r="K127" s="72"/>
    </row>
    <row r="128" spans="2:11" ht="12" customHeight="1">
      <c r="B128" s="1710"/>
      <c r="C128" s="540" t="s">
        <v>41</v>
      </c>
      <c r="D128" s="66"/>
      <c r="E128" s="66"/>
      <c r="F128" s="539">
        <f>SUM(F129)</f>
        <v>11</v>
      </c>
      <c r="G128" s="539">
        <f>SUM(G129)</f>
        <v>13</v>
      </c>
      <c r="H128" s="538">
        <f>F128+G128</f>
        <v>24</v>
      </c>
      <c r="K128" s="72"/>
    </row>
    <row r="129" spans="2:11" ht="12" customHeight="1">
      <c r="B129" s="1710"/>
      <c r="C129" s="292"/>
      <c r="D129" s="66" t="s">
        <v>184</v>
      </c>
      <c r="E129" s="66" t="s">
        <v>268</v>
      </c>
      <c r="F129" s="541">
        <v>11</v>
      </c>
      <c r="G129" s="541">
        <v>13</v>
      </c>
      <c r="H129" s="331">
        <f>F129+G129</f>
        <v>24</v>
      </c>
      <c r="K129" s="72"/>
    </row>
    <row r="130" spans="2:11" ht="12" customHeight="1">
      <c r="B130" s="1710"/>
      <c r="C130" s="540" t="s">
        <v>62</v>
      </c>
      <c r="D130" s="66"/>
      <c r="E130" s="66"/>
      <c r="F130" s="539">
        <f>SUM(F131)</f>
        <v>2</v>
      </c>
      <c r="G130" s="539">
        <f>SUM(G131)</f>
        <v>3</v>
      </c>
      <c r="H130" s="538">
        <f>F130+G130</f>
        <v>5</v>
      </c>
      <c r="K130" s="72"/>
    </row>
    <row r="131" spans="2:11" ht="12" customHeight="1">
      <c r="B131" s="1711"/>
      <c r="C131" s="537"/>
      <c r="D131" s="90" t="s">
        <v>183</v>
      </c>
      <c r="E131" s="90" t="s">
        <v>267</v>
      </c>
      <c r="F131" s="536">
        <v>2</v>
      </c>
      <c r="G131" s="536">
        <v>3</v>
      </c>
      <c r="H131" s="326">
        <f>F131+G131</f>
        <v>5</v>
      </c>
      <c r="K131" s="72"/>
    </row>
    <row r="132" spans="2:11">
      <c r="B132" s="535"/>
      <c r="C132" s="1563" t="s">
        <v>6</v>
      </c>
      <c r="D132" s="1564"/>
      <c r="E132" s="324"/>
      <c r="F132" s="534">
        <f>SUM(F8+F30+F61+F75+F80+F97+F108+F116+F127)</f>
        <v>741</v>
      </c>
      <c r="G132" s="534">
        <f>SUM(G8+G30+G61+G75+G80+G97+G108+G116+G127)</f>
        <v>458</v>
      </c>
      <c r="H132" s="533">
        <f>SUM(H8+H30+H61+H75+H80+H97+H108+H116+H127)</f>
        <v>1199</v>
      </c>
    </row>
    <row r="133" spans="2:11" ht="10.5" customHeight="1">
      <c r="B133" s="67"/>
      <c r="C133" s="1849" t="s">
        <v>182</v>
      </c>
      <c r="D133" s="1849"/>
      <c r="E133" s="1849"/>
      <c r="F133" s="1849"/>
      <c r="G133" s="1849"/>
      <c r="H133" s="1849"/>
    </row>
    <row r="134" spans="2:11" ht="10.5" customHeight="1">
      <c r="B134" s="67"/>
      <c r="C134" s="1848"/>
      <c r="D134" s="1848"/>
      <c r="E134" s="1848"/>
      <c r="F134" s="1848"/>
      <c r="G134" s="1848"/>
      <c r="H134" s="1848"/>
    </row>
    <row r="135" spans="2:11" ht="9" customHeight="1"/>
    <row r="136" spans="2:11" ht="15.75" customHeight="1">
      <c r="B136" s="67"/>
      <c r="D136" s="66"/>
      <c r="E136" s="66"/>
    </row>
    <row r="137" spans="2:11" ht="9" customHeight="1">
      <c r="B137" s="67"/>
    </row>
    <row r="138" spans="2:11" ht="12.75" customHeight="1"/>
    <row r="139" spans="2:11" ht="9" customHeight="1">
      <c r="B139" s="67"/>
    </row>
    <row r="140" spans="2:11" ht="9" customHeight="1">
      <c r="B140" s="67"/>
    </row>
    <row r="141" spans="2:11" ht="9" customHeight="1"/>
    <row r="142" spans="2:11" ht="9" customHeight="1"/>
    <row r="143" spans="2:11" ht="9" customHeight="1"/>
    <row r="144" spans="2:11"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3:5" ht="9" customHeight="1">
      <c r="C225" s="66"/>
      <c r="D225" s="66"/>
      <c r="E225" s="66"/>
    </row>
    <row r="226" spans="3:5" ht="9" customHeight="1"/>
    <row r="227" spans="3:5" ht="9" customHeight="1"/>
    <row r="228" spans="3:5" ht="9" customHeight="1"/>
    <row r="229" spans="3:5" ht="9" customHeight="1"/>
    <row r="230" spans="3:5" ht="9" customHeight="1"/>
    <row r="231" spans="3:5" ht="9" customHeight="1"/>
    <row r="232" spans="3:5" ht="9" customHeight="1"/>
    <row r="233" spans="3:5" ht="9" customHeight="1"/>
    <row r="234" spans="3:5" ht="9" customHeight="1"/>
    <row r="235" spans="3:5" ht="9" customHeight="1"/>
    <row r="236" spans="3:5" ht="9" customHeight="1"/>
    <row r="237" spans="3:5" ht="9" customHeight="1"/>
    <row r="238" spans="3:5" ht="9" customHeight="1"/>
    <row r="239" spans="3:5" ht="9" customHeight="1"/>
    <row r="240" spans="3:5"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sheetData>
  <mergeCells count="21">
    <mergeCell ref="B116:B126"/>
    <mergeCell ref="B75:B79"/>
    <mergeCell ref="B80:B96"/>
    <mergeCell ref="C134:H134"/>
    <mergeCell ref="C132:D132"/>
    <mergeCell ref="B97:B107"/>
    <mergeCell ref="B108:B115"/>
    <mergeCell ref="B127:B131"/>
    <mergeCell ref="C133:H133"/>
    <mergeCell ref="J2:X2"/>
    <mergeCell ref="B30:B60"/>
    <mergeCell ref="B72:B74"/>
    <mergeCell ref="B61:B69"/>
    <mergeCell ref="B3:H3"/>
    <mergeCell ref="B2:H2"/>
    <mergeCell ref="F73:H73"/>
    <mergeCell ref="B5:B7"/>
    <mergeCell ref="B8:B29"/>
    <mergeCell ref="F6:H6"/>
    <mergeCell ref="E6:E7"/>
    <mergeCell ref="E73:E74"/>
  </mergeCells>
  <printOptions horizontalCentered="1"/>
  <pageMargins left="0.51" right="0.43" top="0.52" bottom="0.94488188976377963" header="0.51181102362204722" footer="0.51181102362204722"/>
  <pageSetup scale="72" orientation="portrait" r:id="rId1"/>
  <headerFooter alignWithMargins="0">
    <oddFooter>&amp;F</oddFooter>
  </headerFooter>
  <rowBreaks count="1" manualBreakCount="1">
    <brk id="70" max="8"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AE1C3-4A99-4788-B01C-588AD36AB91E}">
  <dimension ref="A1:AD494"/>
  <sheetViews>
    <sheetView view="pageBreakPreview" topLeftCell="D1" zoomScaleNormal="100" zoomScaleSheetLayoutView="100" workbookViewId="0">
      <selection activeCell="V142" sqref="V142"/>
    </sheetView>
  </sheetViews>
  <sheetFormatPr baseColWidth="10" defaultRowHeight="12.75"/>
  <cols>
    <col min="1" max="1" width="1.5703125" style="98" hidden="1" customWidth="1"/>
    <col min="2" max="2" width="1.7109375" style="98" hidden="1" customWidth="1"/>
    <col min="3" max="3" width="3" style="365" hidden="1" customWidth="1"/>
    <col min="4" max="4" width="3" style="365" customWidth="1"/>
    <col min="5" max="5" width="6.140625" style="62" customWidth="1"/>
    <col min="6" max="6" width="1.5703125" style="62" customWidth="1"/>
    <col min="7" max="7" width="60.85546875" style="12" customWidth="1"/>
    <col min="8" max="8" width="2.5703125" style="12" customWidth="1"/>
    <col min="9" max="9" width="6.42578125" style="365" customWidth="1"/>
    <col min="10" max="10" width="6.140625" style="365" customWidth="1"/>
    <col min="11" max="11" width="5.85546875" style="365" customWidth="1"/>
    <col min="12" max="12" width="2" style="365" customWidth="1"/>
    <col min="13" max="13" width="5" style="62" customWidth="1"/>
    <col min="14" max="14" width="4.5703125" style="62" customWidth="1"/>
    <col min="15" max="15" width="6" style="62" customWidth="1"/>
    <col min="16" max="16" width="3.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6" width="6.7109375" style="62" customWidth="1"/>
    <col min="27" max="27" width="1" style="62" customWidth="1"/>
    <col min="28" max="29" width="6.7109375" style="62" customWidth="1"/>
    <col min="30" max="16384" width="11.42578125" style="62"/>
  </cols>
  <sheetData>
    <row r="1" spans="1:30" ht="3.75" customHeight="1"/>
    <row r="2" spans="1:30" ht="12.75" customHeight="1">
      <c r="E2" s="1552" t="s">
        <v>262</v>
      </c>
      <c r="F2" s="1552"/>
      <c r="G2" s="1552"/>
      <c r="H2" s="1552"/>
      <c r="I2" s="1552"/>
      <c r="J2" s="1552"/>
      <c r="K2" s="1552"/>
      <c r="L2" s="1552"/>
      <c r="M2" s="1552"/>
      <c r="N2" s="1552"/>
      <c r="O2" s="1552"/>
      <c r="P2" s="1552"/>
      <c r="Q2" s="442"/>
      <c r="R2" s="442"/>
      <c r="S2" s="442"/>
      <c r="T2" s="442"/>
      <c r="U2" s="442"/>
      <c r="V2" s="442"/>
      <c r="W2" s="442"/>
      <c r="X2" s="442"/>
      <c r="Y2" s="442"/>
      <c r="Z2" s="442"/>
      <c r="AA2" s="442"/>
    </row>
    <row r="3" spans="1:30" ht="12.75" customHeight="1">
      <c r="B3" s="315"/>
      <c r="C3" s="532"/>
      <c r="D3" s="532"/>
      <c r="E3" s="1552" t="s">
        <v>55</v>
      </c>
      <c r="F3" s="1552"/>
      <c r="G3" s="1552"/>
      <c r="H3" s="1552"/>
      <c r="I3" s="1552"/>
      <c r="J3" s="1552"/>
      <c r="K3" s="1552"/>
      <c r="L3" s="1552"/>
      <c r="M3" s="1552"/>
      <c r="N3" s="1552"/>
      <c r="O3" s="1552"/>
      <c r="P3" s="1552"/>
      <c r="AC3" s="105"/>
      <c r="AD3" s="105"/>
    </row>
    <row r="4" spans="1:30" ht="3" customHeight="1">
      <c r="F4" s="163"/>
      <c r="G4" s="21"/>
      <c r="H4" s="13"/>
      <c r="M4" s="98"/>
    </row>
    <row r="5" spans="1:30" ht="12.75" customHeight="1">
      <c r="E5" s="1558" t="s">
        <v>32</v>
      </c>
      <c r="F5" s="505"/>
      <c r="G5" s="504"/>
      <c r="H5" s="504"/>
      <c r="I5" s="531"/>
      <c r="J5" s="531"/>
      <c r="K5" s="531"/>
      <c r="L5" s="530"/>
      <c r="M5" s="519"/>
      <c r="N5" s="519"/>
      <c r="O5" s="519"/>
      <c r="P5" s="526"/>
    </row>
    <row r="6" spans="1:30" ht="12.75" customHeight="1">
      <c r="A6" s="98" t="s">
        <v>33</v>
      </c>
      <c r="B6" s="91" t="s">
        <v>1</v>
      </c>
      <c r="C6" s="365" t="s">
        <v>34</v>
      </c>
      <c r="E6" s="1559"/>
      <c r="G6" s="4" t="s">
        <v>230</v>
      </c>
      <c r="H6" s="4"/>
      <c r="I6" s="1617" t="s">
        <v>229</v>
      </c>
      <c r="J6" s="1617"/>
      <c r="K6" s="1617"/>
      <c r="L6" s="499"/>
      <c r="M6" s="1621" t="s">
        <v>228</v>
      </c>
      <c r="N6" s="1621"/>
      <c r="O6" s="1621"/>
      <c r="P6" s="522"/>
    </row>
    <row r="7" spans="1:30">
      <c r="E7" s="1560"/>
      <c r="F7" s="497"/>
      <c r="G7" s="47"/>
      <c r="H7" s="4"/>
      <c r="I7" s="515" t="s">
        <v>29</v>
      </c>
      <c r="J7" s="515" t="s">
        <v>30</v>
      </c>
      <c r="K7" s="515" t="s">
        <v>6</v>
      </c>
      <c r="L7" s="515"/>
      <c r="M7" s="515" t="s">
        <v>29</v>
      </c>
      <c r="N7" s="515" t="s">
        <v>30</v>
      </c>
      <c r="O7" s="515" t="s">
        <v>6</v>
      </c>
      <c r="P7" s="522"/>
    </row>
    <row r="8" spans="1:30" ht="12" customHeight="1">
      <c r="E8" s="1581">
        <v>1401</v>
      </c>
      <c r="F8" s="391" t="s">
        <v>12</v>
      </c>
      <c r="G8" s="19"/>
      <c r="H8" s="26"/>
      <c r="I8" s="473">
        <f>I9+I13+I16+I19+I26+I29</f>
        <v>1771</v>
      </c>
      <c r="J8" s="473">
        <f>J9+J13+J16+J19+J26+J29</f>
        <v>588</v>
      </c>
      <c r="K8" s="473">
        <f>K9+K13+K16+K19+K26+K29</f>
        <v>2359</v>
      </c>
      <c r="L8" s="473"/>
      <c r="M8" s="473">
        <f>M9+M13+M16+M19+M26+M29</f>
        <v>6</v>
      </c>
      <c r="N8" s="473">
        <f>N9+N13+N16+N19+N26+N29</f>
        <v>14</v>
      </c>
      <c r="O8" s="473">
        <f>O9+O13+O16+O19+O26+O29</f>
        <v>20</v>
      </c>
      <c r="P8" s="521"/>
    </row>
    <row r="9" spans="1:30" ht="10.5" customHeight="1">
      <c r="B9" s="314"/>
      <c r="E9" s="1582"/>
      <c r="F9" s="513" t="s">
        <v>13</v>
      </c>
      <c r="G9" s="126"/>
      <c r="H9" s="13"/>
      <c r="I9" s="483">
        <f>I10+I11</f>
        <v>490</v>
      </c>
      <c r="J9" s="483">
        <f>J10+J11</f>
        <v>228</v>
      </c>
      <c r="K9" s="483">
        <f t="shared" ref="K9:K15" si="0">I9+J9</f>
        <v>718</v>
      </c>
      <c r="L9" s="483"/>
      <c r="M9" s="483">
        <v>0</v>
      </c>
      <c r="N9" s="483">
        <v>0</v>
      </c>
      <c r="O9" s="483">
        <v>0</v>
      </c>
      <c r="P9" s="522"/>
    </row>
    <row r="10" spans="1:30" ht="9.9499999999999993" customHeight="1">
      <c r="A10" s="98">
        <v>1</v>
      </c>
      <c r="B10" s="98">
        <v>1</v>
      </c>
      <c r="C10" s="365">
        <v>11</v>
      </c>
      <c r="E10" s="1578"/>
      <c r="F10" s="479"/>
      <c r="G10" s="13" t="s">
        <v>261</v>
      </c>
      <c r="H10" s="13"/>
      <c r="I10" s="523">
        <v>174</v>
      </c>
      <c r="J10" s="523">
        <v>68</v>
      </c>
      <c r="K10" s="523">
        <f t="shared" si="0"/>
        <v>242</v>
      </c>
      <c r="L10" s="523"/>
      <c r="M10" s="523">
        <v>0</v>
      </c>
      <c r="N10" s="523">
        <v>0</v>
      </c>
      <c r="O10" s="523">
        <v>0</v>
      </c>
      <c r="P10" s="522"/>
    </row>
    <row r="11" spans="1:30" ht="9.9499999999999993" customHeight="1">
      <c r="A11" s="98">
        <v>1</v>
      </c>
      <c r="B11" s="98">
        <v>1</v>
      </c>
      <c r="C11" s="365">
        <v>11</v>
      </c>
      <c r="E11" s="1578"/>
      <c r="F11" s="479"/>
      <c r="G11" s="13" t="s">
        <v>249</v>
      </c>
      <c r="H11" s="13"/>
      <c r="I11" s="523">
        <v>316</v>
      </c>
      <c r="J11" s="523">
        <v>160</v>
      </c>
      <c r="K11" s="523">
        <f t="shared" si="0"/>
        <v>476</v>
      </c>
      <c r="L11" s="523"/>
      <c r="M11" s="523">
        <v>0</v>
      </c>
      <c r="N11" s="523">
        <v>0</v>
      </c>
      <c r="O11" s="523">
        <v>0</v>
      </c>
      <c r="P11" s="522"/>
    </row>
    <row r="12" spans="1:30" ht="9.9499999999999993" customHeight="1">
      <c r="A12" s="98">
        <v>1</v>
      </c>
      <c r="B12" s="98">
        <v>1</v>
      </c>
      <c r="C12" s="365">
        <v>7</v>
      </c>
      <c r="E12" s="1582"/>
      <c r="F12" s="479"/>
      <c r="G12" s="13" t="s">
        <v>266</v>
      </c>
      <c r="H12" s="13"/>
      <c r="I12" s="523">
        <v>0</v>
      </c>
      <c r="J12" s="523">
        <v>0</v>
      </c>
      <c r="K12" s="523">
        <f t="shared" si="0"/>
        <v>0</v>
      </c>
      <c r="L12" s="523"/>
      <c r="M12" s="523">
        <v>0</v>
      </c>
      <c r="N12" s="523">
        <v>0</v>
      </c>
      <c r="O12" s="523">
        <v>0</v>
      </c>
      <c r="P12" s="522"/>
    </row>
    <row r="13" spans="1:30" ht="11.1" customHeight="1">
      <c r="E13" s="1582"/>
      <c r="F13" s="484" t="s">
        <v>14</v>
      </c>
      <c r="G13" s="4"/>
      <c r="H13" s="4"/>
      <c r="I13" s="483">
        <f>I14+I15</f>
        <v>518</v>
      </c>
      <c r="J13" s="483">
        <f>J14+J15</f>
        <v>123</v>
      </c>
      <c r="K13" s="483">
        <f t="shared" si="0"/>
        <v>641</v>
      </c>
      <c r="L13" s="483"/>
      <c r="M13" s="483">
        <v>0</v>
      </c>
      <c r="N13" s="483">
        <v>0</v>
      </c>
      <c r="O13" s="483">
        <v>0</v>
      </c>
      <c r="P13" s="522"/>
    </row>
    <row r="14" spans="1:30" ht="9.75" customHeight="1">
      <c r="A14" s="98">
        <v>1</v>
      </c>
      <c r="B14" s="98">
        <v>1</v>
      </c>
      <c r="C14" s="365">
        <v>5</v>
      </c>
      <c r="E14" s="1582"/>
      <c r="F14" s="479"/>
      <c r="G14" s="13" t="s">
        <v>259</v>
      </c>
      <c r="H14" s="13"/>
      <c r="I14" s="523">
        <v>419</v>
      </c>
      <c r="J14" s="523">
        <v>94</v>
      </c>
      <c r="K14" s="523">
        <f t="shared" si="0"/>
        <v>513</v>
      </c>
      <c r="L14" s="523"/>
      <c r="M14" s="523">
        <v>0</v>
      </c>
      <c r="N14" s="523">
        <v>0</v>
      </c>
      <c r="O14" s="523">
        <v>0</v>
      </c>
      <c r="P14" s="522"/>
    </row>
    <row r="15" spans="1:30" ht="9.9499999999999993" customHeight="1">
      <c r="A15" s="98">
        <v>1</v>
      </c>
      <c r="B15" s="314">
        <v>1</v>
      </c>
      <c r="C15" s="365">
        <v>5</v>
      </c>
      <c r="E15" s="1582"/>
      <c r="F15" s="479"/>
      <c r="G15" s="13" t="s">
        <v>258</v>
      </c>
      <c r="H15" s="13"/>
      <c r="I15" s="523">
        <v>99</v>
      </c>
      <c r="J15" s="523">
        <v>29</v>
      </c>
      <c r="K15" s="523">
        <f t="shared" si="0"/>
        <v>128</v>
      </c>
      <c r="L15" s="523"/>
      <c r="M15" s="523">
        <v>0</v>
      </c>
      <c r="N15" s="523">
        <v>0</v>
      </c>
      <c r="O15" s="523">
        <v>0</v>
      </c>
      <c r="P15" s="522"/>
    </row>
    <row r="16" spans="1:30" ht="11.1" customHeight="1">
      <c r="E16" s="1582"/>
      <c r="F16" s="484" t="s">
        <v>15</v>
      </c>
      <c r="G16" s="4"/>
      <c r="H16" s="4"/>
      <c r="I16" s="483">
        <f>I17+I18</f>
        <v>355</v>
      </c>
      <c r="J16" s="483">
        <f>J17+J18</f>
        <v>65</v>
      </c>
      <c r="K16" s="483">
        <f>K17+K18</f>
        <v>420</v>
      </c>
      <c r="L16" s="483"/>
      <c r="M16" s="483">
        <v>0</v>
      </c>
      <c r="N16" s="483">
        <v>0</v>
      </c>
      <c r="O16" s="483">
        <v>0</v>
      </c>
      <c r="P16" s="522"/>
    </row>
    <row r="17" spans="1:16" ht="9.9499999999999993" customHeight="1">
      <c r="A17" s="98">
        <v>1</v>
      </c>
      <c r="B17" s="314">
        <v>1</v>
      </c>
      <c r="C17" s="365">
        <v>12</v>
      </c>
      <c r="E17" s="1582"/>
      <c r="F17" s="484"/>
      <c r="G17" s="13" t="s">
        <v>257</v>
      </c>
      <c r="H17" s="13"/>
      <c r="I17" s="523">
        <v>0</v>
      </c>
      <c r="J17" s="523">
        <v>0</v>
      </c>
      <c r="K17" s="523">
        <f t="shared" ref="K17:K24" si="1">I17+J17</f>
        <v>0</v>
      </c>
      <c r="L17" s="523"/>
      <c r="M17" s="523">
        <v>0</v>
      </c>
      <c r="N17" s="523">
        <v>0</v>
      </c>
      <c r="O17" s="523">
        <v>0</v>
      </c>
      <c r="P17" s="522"/>
    </row>
    <row r="18" spans="1:16" ht="9.9499999999999993" customHeight="1">
      <c r="A18" s="98">
        <v>1</v>
      </c>
      <c r="B18" s="98">
        <v>1</v>
      </c>
      <c r="C18" s="365">
        <v>12</v>
      </c>
      <c r="E18" s="1582"/>
      <c r="F18" s="479"/>
      <c r="G18" s="13" t="s">
        <v>256</v>
      </c>
      <c r="H18" s="13"/>
      <c r="I18" s="523">
        <v>355</v>
      </c>
      <c r="J18" s="523">
        <v>65</v>
      </c>
      <c r="K18" s="523">
        <f t="shared" si="1"/>
        <v>420</v>
      </c>
      <c r="L18" s="523"/>
      <c r="M18" s="523">
        <v>0</v>
      </c>
      <c r="N18" s="523">
        <v>0</v>
      </c>
      <c r="O18" s="523">
        <v>0</v>
      </c>
      <c r="P18" s="522"/>
    </row>
    <row r="19" spans="1:16" ht="11.1" customHeight="1">
      <c r="B19" s="314"/>
      <c r="E19" s="1582"/>
      <c r="F19" s="512" t="s">
        <v>36</v>
      </c>
      <c r="G19" s="120"/>
      <c r="H19" s="4"/>
      <c r="I19" s="483">
        <f>SUM(I20:I25)</f>
        <v>210</v>
      </c>
      <c r="J19" s="483">
        <f>SUM(J20:J25)</f>
        <v>73</v>
      </c>
      <c r="K19" s="483">
        <f t="shared" si="1"/>
        <v>283</v>
      </c>
      <c r="L19" s="523"/>
      <c r="M19" s="483">
        <f>M24+M25</f>
        <v>6</v>
      </c>
      <c r="N19" s="483">
        <f>N24+N25</f>
        <v>14</v>
      </c>
      <c r="O19" s="483">
        <f>M19+N19</f>
        <v>20</v>
      </c>
      <c r="P19" s="522"/>
    </row>
    <row r="20" spans="1:16" ht="9.9499999999999993" customHeight="1">
      <c r="A20" s="98">
        <v>1</v>
      </c>
      <c r="B20" s="98">
        <v>1</v>
      </c>
      <c r="C20" s="365">
        <v>2</v>
      </c>
      <c r="E20" s="1582"/>
      <c r="F20" s="479"/>
      <c r="G20" s="13" t="s">
        <v>250</v>
      </c>
      <c r="H20" s="13"/>
      <c r="I20" s="523">
        <v>55</v>
      </c>
      <c r="J20" s="523">
        <v>16</v>
      </c>
      <c r="K20" s="478">
        <f t="shared" si="1"/>
        <v>71</v>
      </c>
      <c r="L20" s="523"/>
      <c r="M20" s="523">
        <v>0</v>
      </c>
      <c r="N20" s="523">
        <v>0</v>
      </c>
      <c r="O20" s="523">
        <v>0</v>
      </c>
      <c r="P20" s="522"/>
    </row>
    <row r="21" spans="1:16" ht="9.9499999999999993" customHeight="1">
      <c r="A21" s="98">
        <v>1</v>
      </c>
      <c r="B21" s="98">
        <v>1</v>
      </c>
      <c r="C21" s="365">
        <v>2</v>
      </c>
      <c r="E21" s="1582"/>
      <c r="F21" s="479"/>
      <c r="G21" s="13" t="s">
        <v>255</v>
      </c>
      <c r="H21" s="13"/>
      <c r="I21" s="523">
        <v>14</v>
      </c>
      <c r="J21" s="523">
        <v>12</v>
      </c>
      <c r="K21" s="478">
        <f t="shared" si="1"/>
        <v>26</v>
      </c>
      <c r="L21" s="523"/>
      <c r="M21" s="523">
        <v>0</v>
      </c>
      <c r="N21" s="523">
        <v>0</v>
      </c>
      <c r="O21" s="523">
        <v>0</v>
      </c>
      <c r="P21" s="522"/>
    </row>
    <row r="22" spans="1:16" ht="9.9499999999999993" customHeight="1">
      <c r="A22" s="98">
        <v>1</v>
      </c>
      <c r="B22" s="98">
        <v>1</v>
      </c>
      <c r="C22" s="365">
        <v>2</v>
      </c>
      <c r="E22" s="1582"/>
      <c r="F22" s="479"/>
      <c r="G22" s="13" t="s">
        <v>265</v>
      </c>
      <c r="H22" s="13"/>
      <c r="I22" s="523">
        <v>14</v>
      </c>
      <c r="J22" s="523">
        <v>12</v>
      </c>
      <c r="K22" s="478">
        <f t="shared" si="1"/>
        <v>26</v>
      </c>
      <c r="L22" s="523"/>
      <c r="M22" s="523">
        <v>0</v>
      </c>
      <c r="N22" s="523">
        <v>0</v>
      </c>
      <c r="O22" s="523">
        <v>0</v>
      </c>
      <c r="P22" s="522"/>
    </row>
    <row r="23" spans="1:16" ht="9.9499999999999993" customHeight="1">
      <c r="A23" s="98">
        <v>1</v>
      </c>
      <c r="B23" s="98">
        <v>1</v>
      </c>
      <c r="C23" s="365">
        <v>2</v>
      </c>
      <c r="E23" s="1582"/>
      <c r="F23" s="479"/>
      <c r="G23" s="13" t="s">
        <v>253</v>
      </c>
      <c r="H23" s="13"/>
      <c r="I23" s="523">
        <v>35</v>
      </c>
      <c r="J23" s="523">
        <v>15</v>
      </c>
      <c r="K23" s="478">
        <f t="shared" si="1"/>
        <v>50</v>
      </c>
      <c r="L23" s="523"/>
      <c r="M23" s="523">
        <v>0</v>
      </c>
      <c r="N23" s="523">
        <v>0</v>
      </c>
      <c r="O23" s="523">
        <v>0</v>
      </c>
      <c r="P23" s="522"/>
    </row>
    <row r="24" spans="1:16" ht="9.9499999999999993" customHeight="1">
      <c r="A24" s="98">
        <v>1</v>
      </c>
      <c r="B24" s="98">
        <v>1</v>
      </c>
      <c r="C24" s="365">
        <v>2</v>
      </c>
      <c r="E24" s="1582"/>
      <c r="F24" s="479"/>
      <c r="G24" s="13" t="s">
        <v>252</v>
      </c>
      <c r="H24" s="13"/>
      <c r="I24" s="523">
        <v>92</v>
      </c>
      <c r="J24" s="523">
        <v>18</v>
      </c>
      <c r="K24" s="523">
        <f t="shared" si="1"/>
        <v>110</v>
      </c>
      <c r="L24" s="523"/>
      <c r="M24" s="523">
        <v>0</v>
      </c>
      <c r="N24" s="523">
        <v>0</v>
      </c>
      <c r="O24" s="478">
        <f>M24+N24</f>
        <v>0</v>
      </c>
      <c r="P24" s="522"/>
    </row>
    <row r="25" spans="1:16" ht="9.9499999999999993" customHeight="1">
      <c r="E25" s="1582"/>
      <c r="F25" s="479"/>
      <c r="G25" s="13" t="s">
        <v>251</v>
      </c>
      <c r="H25" s="13"/>
      <c r="I25" s="523">
        <v>0</v>
      </c>
      <c r="J25" s="523">
        <v>0</v>
      </c>
      <c r="K25" s="523">
        <v>0</v>
      </c>
      <c r="L25" s="523"/>
      <c r="M25" s="523">
        <v>6</v>
      </c>
      <c r="N25" s="523">
        <v>14</v>
      </c>
      <c r="O25" s="478">
        <f>M25+N25</f>
        <v>20</v>
      </c>
      <c r="P25" s="522"/>
    </row>
    <row r="26" spans="1:16" ht="11.1" customHeight="1">
      <c r="E26" s="1582"/>
      <c r="F26" s="512" t="s">
        <v>37</v>
      </c>
      <c r="G26" s="13"/>
      <c r="H26" s="13"/>
      <c r="I26" s="483">
        <f>I27+I28</f>
        <v>95</v>
      </c>
      <c r="J26" s="483">
        <f>J27+J28</f>
        <v>42</v>
      </c>
      <c r="K26" s="483">
        <f t="shared" ref="K26:K53" si="2">I26+J26</f>
        <v>137</v>
      </c>
      <c r="L26" s="523"/>
      <c r="M26" s="483">
        <v>0</v>
      </c>
      <c r="N26" s="483">
        <v>0</v>
      </c>
      <c r="O26" s="483">
        <v>0</v>
      </c>
      <c r="P26" s="522"/>
    </row>
    <row r="27" spans="1:16" ht="9.9499999999999993" customHeight="1">
      <c r="A27" s="98">
        <v>1</v>
      </c>
      <c r="B27" s="91">
        <v>1</v>
      </c>
      <c r="C27" s="365">
        <v>4</v>
      </c>
      <c r="E27" s="1582"/>
      <c r="F27" s="479"/>
      <c r="G27" s="13" t="s">
        <v>250</v>
      </c>
      <c r="H27" s="13"/>
      <c r="I27" s="523">
        <v>34</v>
      </c>
      <c r="J27" s="523">
        <v>28</v>
      </c>
      <c r="K27" s="478">
        <f t="shared" si="2"/>
        <v>62</v>
      </c>
      <c r="L27" s="523"/>
      <c r="M27" s="523">
        <v>0</v>
      </c>
      <c r="N27" s="523">
        <v>0</v>
      </c>
      <c r="O27" s="523">
        <v>0</v>
      </c>
      <c r="P27" s="522"/>
    </row>
    <row r="28" spans="1:16" ht="9.9499999999999993" customHeight="1">
      <c r="A28" s="98">
        <v>1</v>
      </c>
      <c r="B28" s="91">
        <v>1</v>
      </c>
      <c r="C28" s="365">
        <v>4</v>
      </c>
      <c r="E28" s="1582"/>
      <c r="F28" s="479"/>
      <c r="G28" s="13" t="s">
        <v>249</v>
      </c>
      <c r="H28" s="13"/>
      <c r="I28" s="523">
        <v>61</v>
      </c>
      <c r="J28" s="523">
        <v>14</v>
      </c>
      <c r="K28" s="478">
        <f t="shared" si="2"/>
        <v>75</v>
      </c>
      <c r="L28" s="523"/>
      <c r="M28" s="523">
        <v>0</v>
      </c>
      <c r="N28" s="523">
        <v>0</v>
      </c>
      <c r="O28" s="523">
        <v>0</v>
      </c>
      <c r="P28" s="522"/>
    </row>
    <row r="29" spans="1:16" ht="11.1" customHeight="1">
      <c r="B29" s="91"/>
      <c r="E29" s="1582"/>
      <c r="F29" s="484" t="s">
        <v>72</v>
      </c>
      <c r="G29" s="4"/>
      <c r="H29" s="4"/>
      <c r="I29" s="483">
        <f>I30</f>
        <v>103</v>
      </c>
      <c r="J29" s="483">
        <f>J30</f>
        <v>57</v>
      </c>
      <c r="K29" s="483">
        <f t="shared" si="2"/>
        <v>160</v>
      </c>
      <c r="L29" s="523"/>
      <c r="M29" s="483">
        <v>0</v>
      </c>
      <c r="N29" s="483">
        <v>0</v>
      </c>
      <c r="O29" s="483">
        <v>0</v>
      </c>
      <c r="P29" s="522"/>
    </row>
    <row r="30" spans="1:16" ht="11.1" customHeight="1">
      <c r="A30" s="98">
        <v>1</v>
      </c>
      <c r="B30" s="98">
        <v>1</v>
      </c>
      <c r="C30" s="365">
        <v>1</v>
      </c>
      <c r="E30" s="1582"/>
      <c r="F30" s="479"/>
      <c r="G30" s="13" t="s">
        <v>248</v>
      </c>
      <c r="H30" s="13"/>
      <c r="I30" s="523">
        <v>103</v>
      </c>
      <c r="J30" s="523">
        <v>57</v>
      </c>
      <c r="K30" s="478">
        <f t="shared" si="2"/>
        <v>160</v>
      </c>
      <c r="L30" s="523"/>
      <c r="M30" s="523">
        <v>0</v>
      </c>
      <c r="N30" s="523">
        <v>0</v>
      </c>
      <c r="O30" s="523">
        <v>0</v>
      </c>
      <c r="P30" s="522"/>
    </row>
    <row r="31" spans="1:16" ht="12" customHeight="1">
      <c r="E31" s="1581">
        <v>1402</v>
      </c>
      <c r="F31" s="139" t="s">
        <v>16</v>
      </c>
      <c r="G31" s="119"/>
      <c r="H31" s="35"/>
      <c r="I31" s="473">
        <f>I32+I38+I41+I47+I50+I54+I57+I61</f>
        <v>3346</v>
      </c>
      <c r="J31" s="473">
        <f>J32+J38+J41+J47+J50+J54+J57+J61</f>
        <v>3617</v>
      </c>
      <c r="K31" s="473">
        <f t="shared" si="2"/>
        <v>6963</v>
      </c>
      <c r="L31" s="473"/>
      <c r="M31" s="473">
        <f>M32+M38+M41+M47+M50+M54+M57+M61</f>
        <v>3</v>
      </c>
      <c r="N31" s="473">
        <f>N32+N38+N41+N47+N50+N54+N57+N61</f>
        <v>2</v>
      </c>
      <c r="O31" s="524">
        <f>M31+N31</f>
        <v>5</v>
      </c>
      <c r="P31" s="521"/>
    </row>
    <row r="32" spans="1:16">
      <c r="E32" s="1582"/>
      <c r="F32" s="484" t="s">
        <v>96</v>
      </c>
      <c r="G32" s="13"/>
      <c r="H32" s="13"/>
      <c r="I32" s="483">
        <f>SUM(I33:I37)</f>
        <v>1649</v>
      </c>
      <c r="J32" s="483">
        <f>SUM(J33:J37)</f>
        <v>1720</v>
      </c>
      <c r="K32" s="483">
        <f t="shared" si="2"/>
        <v>3369</v>
      </c>
      <c r="L32" s="523"/>
      <c r="M32" s="483">
        <v>0</v>
      </c>
      <c r="N32" s="483">
        <v>0</v>
      </c>
      <c r="O32" s="483">
        <v>0</v>
      </c>
      <c r="P32" s="522"/>
    </row>
    <row r="33" spans="1:16" ht="9.9499999999999993" customHeight="1">
      <c r="A33" s="98">
        <v>2</v>
      </c>
      <c r="B33" s="98">
        <v>4</v>
      </c>
      <c r="C33" s="365">
        <v>11</v>
      </c>
      <c r="E33" s="1582"/>
      <c r="F33" s="479"/>
      <c r="G33" s="13" t="s">
        <v>240</v>
      </c>
      <c r="H33" s="13"/>
      <c r="I33" s="523">
        <v>560</v>
      </c>
      <c r="J33" s="523">
        <v>590</v>
      </c>
      <c r="K33" s="478">
        <f t="shared" si="2"/>
        <v>1150</v>
      </c>
      <c r="L33" s="523"/>
      <c r="M33" s="478">
        <v>0</v>
      </c>
      <c r="N33" s="478">
        <v>0</v>
      </c>
      <c r="O33" s="478">
        <v>0</v>
      </c>
      <c r="P33" s="522"/>
    </row>
    <row r="34" spans="1:16" ht="9.9499999999999993" customHeight="1">
      <c r="A34" s="98">
        <v>2</v>
      </c>
      <c r="B34" s="98">
        <v>4</v>
      </c>
      <c r="C34" s="365">
        <v>11</v>
      </c>
      <c r="E34" s="1582"/>
      <c r="F34" s="479"/>
      <c r="G34" s="13" t="s">
        <v>239</v>
      </c>
      <c r="H34" s="13"/>
      <c r="I34" s="523">
        <v>481</v>
      </c>
      <c r="J34" s="523">
        <v>514</v>
      </c>
      <c r="K34" s="478">
        <f t="shared" si="2"/>
        <v>995</v>
      </c>
      <c r="L34" s="523"/>
      <c r="M34" s="478">
        <v>0</v>
      </c>
      <c r="N34" s="478">
        <v>0</v>
      </c>
      <c r="O34" s="478">
        <v>0</v>
      </c>
      <c r="P34" s="522"/>
    </row>
    <row r="35" spans="1:16" ht="9.9499999999999993" customHeight="1">
      <c r="A35" s="98">
        <v>2</v>
      </c>
      <c r="B35" s="98">
        <v>4</v>
      </c>
      <c r="C35" s="365">
        <v>11</v>
      </c>
      <c r="E35" s="1582"/>
      <c r="F35" s="479"/>
      <c r="G35" s="13" t="s">
        <v>242</v>
      </c>
      <c r="H35" s="13"/>
      <c r="I35" s="523">
        <v>220</v>
      </c>
      <c r="J35" s="523">
        <v>478</v>
      </c>
      <c r="K35" s="478">
        <f t="shared" si="2"/>
        <v>698</v>
      </c>
      <c r="L35" s="523"/>
      <c r="M35" s="478">
        <v>0</v>
      </c>
      <c r="N35" s="478">
        <v>0</v>
      </c>
      <c r="O35" s="478">
        <v>0</v>
      </c>
      <c r="P35" s="522"/>
    </row>
    <row r="36" spans="1:16" ht="9.9499999999999993" customHeight="1">
      <c r="E36" s="1582"/>
      <c r="F36" s="479"/>
      <c r="G36" s="13" t="s">
        <v>247</v>
      </c>
      <c r="H36" s="13"/>
      <c r="I36" s="523">
        <v>32</v>
      </c>
      <c r="J36" s="523">
        <v>43</v>
      </c>
      <c r="K36" s="478">
        <f t="shared" si="2"/>
        <v>75</v>
      </c>
      <c r="L36" s="523"/>
      <c r="M36" s="478">
        <v>0</v>
      </c>
      <c r="N36" s="478">
        <v>0</v>
      </c>
      <c r="O36" s="478">
        <v>0</v>
      </c>
      <c r="P36" s="522"/>
    </row>
    <row r="37" spans="1:16" ht="9.9499999999999993" customHeight="1">
      <c r="A37" s="98">
        <v>2</v>
      </c>
      <c r="B37" s="98">
        <v>6</v>
      </c>
      <c r="C37" s="365">
        <v>11</v>
      </c>
      <c r="E37" s="1582"/>
      <c r="F37" s="479"/>
      <c r="G37" s="13" t="s">
        <v>245</v>
      </c>
      <c r="H37" s="13"/>
      <c r="I37" s="523">
        <v>356</v>
      </c>
      <c r="J37" s="523">
        <v>95</v>
      </c>
      <c r="K37" s="478">
        <f t="shared" si="2"/>
        <v>451</v>
      </c>
      <c r="L37" s="523"/>
      <c r="M37" s="478">
        <v>0</v>
      </c>
      <c r="N37" s="478">
        <v>0</v>
      </c>
      <c r="O37" s="478">
        <v>0</v>
      </c>
      <c r="P37" s="522"/>
    </row>
    <row r="38" spans="1:16" ht="11.1" customHeight="1">
      <c r="B38" s="91"/>
      <c r="E38" s="1582"/>
      <c r="F38" s="484" t="s">
        <v>116</v>
      </c>
      <c r="G38" s="13"/>
      <c r="H38" s="13"/>
      <c r="I38" s="483">
        <f>I39+I40</f>
        <v>466</v>
      </c>
      <c r="J38" s="483">
        <f>J39+J40</f>
        <v>415</v>
      </c>
      <c r="K38" s="483">
        <f t="shared" si="2"/>
        <v>881</v>
      </c>
      <c r="L38" s="523"/>
      <c r="M38" s="483">
        <v>0</v>
      </c>
      <c r="N38" s="483">
        <v>0</v>
      </c>
      <c r="O38" s="483">
        <v>0</v>
      </c>
      <c r="P38" s="522"/>
    </row>
    <row r="39" spans="1:16" ht="9.9499999999999993" customHeight="1">
      <c r="A39" s="91">
        <v>2</v>
      </c>
      <c r="B39" s="91">
        <v>4</v>
      </c>
      <c r="C39" s="365">
        <v>10</v>
      </c>
      <c r="E39" s="1582"/>
      <c r="F39" s="479"/>
      <c r="G39" s="13" t="s">
        <v>239</v>
      </c>
      <c r="H39" s="13"/>
      <c r="I39" s="523">
        <v>275</v>
      </c>
      <c r="J39" s="523">
        <v>354</v>
      </c>
      <c r="K39" s="478">
        <f t="shared" si="2"/>
        <v>629</v>
      </c>
      <c r="L39" s="523"/>
      <c r="M39" s="478">
        <v>0</v>
      </c>
      <c r="N39" s="478">
        <v>0</v>
      </c>
      <c r="O39" s="478">
        <v>0</v>
      </c>
      <c r="P39" s="522"/>
    </row>
    <row r="40" spans="1:16" ht="9.9499999999999993" customHeight="1">
      <c r="A40" s="98">
        <v>2</v>
      </c>
      <c r="B40" s="91">
        <v>6</v>
      </c>
      <c r="C40" s="365">
        <v>10</v>
      </c>
      <c r="E40" s="1582"/>
      <c r="F40" s="479"/>
      <c r="G40" s="13" t="s">
        <v>245</v>
      </c>
      <c r="H40" s="13"/>
      <c r="I40" s="523">
        <v>191</v>
      </c>
      <c r="J40" s="523">
        <v>61</v>
      </c>
      <c r="K40" s="478">
        <f t="shared" si="2"/>
        <v>252</v>
      </c>
      <c r="L40" s="523"/>
      <c r="M40" s="478">
        <v>0</v>
      </c>
      <c r="N40" s="478">
        <v>0</v>
      </c>
      <c r="O40" s="478">
        <v>0</v>
      </c>
      <c r="P40" s="522"/>
    </row>
    <row r="41" spans="1:16" ht="11.1" customHeight="1">
      <c r="A41" s="91"/>
      <c r="B41" s="91"/>
      <c r="E41" s="1582"/>
      <c r="F41" s="484" t="s">
        <v>70</v>
      </c>
      <c r="G41" s="13"/>
      <c r="H41" s="13"/>
      <c r="I41" s="483">
        <f>SUM(I42:I46)</f>
        <v>456</v>
      </c>
      <c r="J41" s="483">
        <f>SUM(J42:J46)</f>
        <v>645</v>
      </c>
      <c r="K41" s="483">
        <f t="shared" si="2"/>
        <v>1101</v>
      </c>
      <c r="L41" s="483"/>
      <c r="M41" s="483">
        <v>0</v>
      </c>
      <c r="N41" s="483">
        <v>0</v>
      </c>
      <c r="O41" s="483">
        <v>0</v>
      </c>
      <c r="P41" s="522"/>
    </row>
    <row r="42" spans="1:16" ht="9.9499999999999993" customHeight="1">
      <c r="A42" s="91">
        <v>2</v>
      </c>
      <c r="B42" s="91">
        <v>4</v>
      </c>
      <c r="C42" s="365">
        <v>10</v>
      </c>
      <c r="E42" s="1582"/>
      <c r="F42" s="479"/>
      <c r="G42" s="13" t="s">
        <v>240</v>
      </c>
      <c r="H42" s="13"/>
      <c r="I42" s="523">
        <v>218</v>
      </c>
      <c r="J42" s="523">
        <v>252</v>
      </c>
      <c r="K42" s="478">
        <f t="shared" si="2"/>
        <v>470</v>
      </c>
      <c r="L42" s="523"/>
      <c r="M42" s="478">
        <v>0</v>
      </c>
      <c r="N42" s="478">
        <v>0</v>
      </c>
      <c r="O42" s="478">
        <v>0</v>
      </c>
      <c r="P42" s="522"/>
    </row>
    <row r="43" spans="1:16" ht="9.9499999999999993" customHeight="1">
      <c r="A43" s="91">
        <v>2</v>
      </c>
      <c r="B43" s="91">
        <v>4</v>
      </c>
      <c r="C43" s="365">
        <v>10</v>
      </c>
      <c r="E43" s="1582"/>
      <c r="F43" s="479"/>
      <c r="G43" s="13" t="s">
        <v>244</v>
      </c>
      <c r="H43" s="13"/>
      <c r="I43" s="523">
        <v>61</v>
      </c>
      <c r="J43" s="523">
        <v>43</v>
      </c>
      <c r="K43" s="478">
        <f t="shared" si="2"/>
        <v>104</v>
      </c>
      <c r="L43" s="523"/>
      <c r="M43" s="478">
        <v>0</v>
      </c>
      <c r="N43" s="478">
        <v>0</v>
      </c>
      <c r="O43" s="478">
        <v>0</v>
      </c>
      <c r="P43" s="522"/>
    </row>
    <row r="44" spans="1:16" ht="9.9499999999999993" customHeight="1">
      <c r="A44" s="91">
        <v>2</v>
      </c>
      <c r="B44" s="91">
        <v>4</v>
      </c>
      <c r="C44" s="365">
        <v>10</v>
      </c>
      <c r="E44" s="1582"/>
      <c r="F44" s="479"/>
      <c r="G44" s="13" t="s">
        <v>243</v>
      </c>
      <c r="H44" s="13"/>
      <c r="I44" s="523">
        <v>71</v>
      </c>
      <c r="J44" s="523">
        <v>109</v>
      </c>
      <c r="K44" s="478">
        <f t="shared" si="2"/>
        <v>180</v>
      </c>
      <c r="L44" s="523"/>
      <c r="M44" s="478">
        <v>0</v>
      </c>
      <c r="N44" s="478">
        <v>0</v>
      </c>
      <c r="O44" s="478">
        <v>0</v>
      </c>
      <c r="P44" s="522"/>
    </row>
    <row r="45" spans="1:16" ht="9.9499999999999993" customHeight="1">
      <c r="A45" s="91">
        <v>2</v>
      </c>
      <c r="B45" s="91">
        <v>4</v>
      </c>
      <c r="C45" s="365">
        <v>10</v>
      </c>
      <c r="E45" s="1582"/>
      <c r="F45" s="479"/>
      <c r="G45" s="13" t="s">
        <v>242</v>
      </c>
      <c r="H45" s="13"/>
      <c r="I45" s="523">
        <v>102</v>
      </c>
      <c r="J45" s="523">
        <v>227</v>
      </c>
      <c r="K45" s="478">
        <f t="shared" si="2"/>
        <v>329</v>
      </c>
      <c r="L45" s="523"/>
      <c r="M45" s="478">
        <v>0</v>
      </c>
      <c r="N45" s="478">
        <v>0</v>
      </c>
      <c r="O45" s="478">
        <v>0</v>
      </c>
      <c r="P45" s="522"/>
    </row>
    <row r="46" spans="1:16" ht="9.9499999999999993" customHeight="1">
      <c r="A46" s="91"/>
      <c r="B46" s="91"/>
      <c r="E46" s="1582"/>
      <c r="F46" s="479"/>
      <c r="G46" s="13" t="s">
        <v>238</v>
      </c>
      <c r="H46" s="13"/>
      <c r="I46" s="523">
        <v>4</v>
      </c>
      <c r="J46" s="523">
        <v>14</v>
      </c>
      <c r="K46" s="478">
        <f t="shared" si="2"/>
        <v>18</v>
      </c>
      <c r="L46" s="523"/>
      <c r="M46" s="478">
        <v>0</v>
      </c>
      <c r="N46" s="478">
        <v>0</v>
      </c>
      <c r="O46" s="478">
        <v>0</v>
      </c>
      <c r="P46" s="522"/>
    </row>
    <row r="47" spans="1:16" ht="11.1" customHeight="1">
      <c r="A47" s="91"/>
      <c r="B47" s="91"/>
      <c r="E47" s="1582"/>
      <c r="F47" s="484" t="s">
        <v>129</v>
      </c>
      <c r="G47" s="13"/>
      <c r="H47" s="13"/>
      <c r="I47" s="483">
        <f>I48+I49</f>
        <v>365</v>
      </c>
      <c r="J47" s="483">
        <f>J48+J49</f>
        <v>423</v>
      </c>
      <c r="K47" s="483">
        <f t="shared" si="2"/>
        <v>788</v>
      </c>
      <c r="L47" s="483"/>
      <c r="M47" s="483">
        <v>0</v>
      </c>
      <c r="N47" s="483">
        <v>0</v>
      </c>
      <c r="O47" s="483">
        <v>0</v>
      </c>
      <c r="P47" s="522"/>
    </row>
    <row r="48" spans="1:16" ht="9.9499999999999993" customHeight="1">
      <c r="A48" s="98">
        <v>2</v>
      </c>
      <c r="B48" s="98">
        <v>4</v>
      </c>
      <c r="C48" s="365">
        <v>3</v>
      </c>
      <c r="E48" s="1582"/>
      <c r="F48" s="479"/>
      <c r="G48" s="13" t="s">
        <v>240</v>
      </c>
      <c r="H48" s="13"/>
      <c r="I48" s="523">
        <v>149</v>
      </c>
      <c r="J48" s="523">
        <v>207</v>
      </c>
      <c r="K48" s="478">
        <f t="shared" si="2"/>
        <v>356</v>
      </c>
      <c r="L48" s="523"/>
      <c r="M48" s="478">
        <v>0</v>
      </c>
      <c r="N48" s="478">
        <v>0</v>
      </c>
      <c r="O48" s="478">
        <v>0</v>
      </c>
      <c r="P48" s="522"/>
    </row>
    <row r="49" spans="1:16" ht="9.9499999999999993" customHeight="1">
      <c r="A49" s="98">
        <v>2</v>
      </c>
      <c r="B49" s="98">
        <v>4</v>
      </c>
      <c r="C49" s="365">
        <v>3</v>
      </c>
      <c r="E49" s="1582"/>
      <c r="F49" s="479"/>
      <c r="G49" s="13" t="s">
        <v>239</v>
      </c>
      <c r="H49" s="13"/>
      <c r="I49" s="523">
        <v>216</v>
      </c>
      <c r="J49" s="523">
        <v>216</v>
      </c>
      <c r="K49" s="478">
        <f t="shared" si="2"/>
        <v>432</v>
      </c>
      <c r="L49" s="523"/>
      <c r="M49" s="478">
        <v>0</v>
      </c>
      <c r="N49" s="478">
        <v>0</v>
      </c>
      <c r="O49" s="478">
        <v>0</v>
      </c>
      <c r="P49" s="522"/>
    </row>
    <row r="50" spans="1:16" ht="11.1" customHeight="1">
      <c r="B50" s="91"/>
      <c r="E50" s="1582"/>
      <c r="F50" s="484" t="s">
        <v>128</v>
      </c>
      <c r="G50" s="13"/>
      <c r="H50" s="13"/>
      <c r="I50" s="483">
        <f>SUM(I51:I53)</f>
        <v>108</v>
      </c>
      <c r="J50" s="483">
        <f>SUM(J51:J53)</f>
        <v>134</v>
      </c>
      <c r="K50" s="483">
        <f t="shared" si="2"/>
        <v>242</v>
      </c>
      <c r="L50" s="523"/>
      <c r="M50" s="483">
        <f>M52</f>
        <v>3</v>
      </c>
      <c r="N50" s="483">
        <f>N52</f>
        <v>2</v>
      </c>
      <c r="O50" s="483">
        <f>M50+N50</f>
        <v>5</v>
      </c>
      <c r="P50" s="522"/>
    </row>
    <row r="51" spans="1:16" ht="9.9499999999999993" customHeight="1">
      <c r="A51" s="98">
        <v>2</v>
      </c>
      <c r="B51" s="98">
        <v>4</v>
      </c>
      <c r="C51" s="365">
        <v>7</v>
      </c>
      <c r="E51" s="1582"/>
      <c r="F51" s="479"/>
      <c r="G51" s="13" t="s">
        <v>240</v>
      </c>
      <c r="H51" s="13"/>
      <c r="I51" s="523">
        <v>44</v>
      </c>
      <c r="J51" s="523">
        <v>61</v>
      </c>
      <c r="K51" s="478">
        <f t="shared" si="2"/>
        <v>105</v>
      </c>
      <c r="L51" s="523"/>
      <c r="M51" s="478">
        <v>0</v>
      </c>
      <c r="N51" s="478">
        <v>0</v>
      </c>
      <c r="O51" s="478">
        <v>0</v>
      </c>
      <c r="P51" s="522"/>
    </row>
    <row r="52" spans="1:16" ht="9.9499999999999993" customHeight="1">
      <c r="A52" s="98">
        <v>2</v>
      </c>
      <c r="B52" s="98">
        <v>4</v>
      </c>
      <c r="C52" s="365">
        <v>7</v>
      </c>
      <c r="E52" s="1582"/>
      <c r="F52" s="479"/>
      <c r="G52" s="13" t="s">
        <v>241</v>
      </c>
      <c r="H52" s="13"/>
      <c r="I52" s="523">
        <v>0</v>
      </c>
      <c r="J52" s="523">
        <v>0</v>
      </c>
      <c r="K52" s="478">
        <f t="shared" si="2"/>
        <v>0</v>
      </c>
      <c r="L52" s="523"/>
      <c r="M52" s="478">
        <v>3</v>
      </c>
      <c r="N52" s="478">
        <v>2</v>
      </c>
      <c r="O52" s="478">
        <v>5</v>
      </c>
      <c r="P52" s="522"/>
    </row>
    <row r="53" spans="1:16" ht="9.9499999999999993" customHeight="1">
      <c r="A53" s="98">
        <v>2</v>
      </c>
      <c r="B53" s="98">
        <v>4</v>
      </c>
      <c r="C53" s="365">
        <v>7</v>
      </c>
      <c r="E53" s="1582"/>
      <c r="F53" s="479"/>
      <c r="G53" s="13" t="s">
        <v>239</v>
      </c>
      <c r="H53" s="13"/>
      <c r="I53" s="523">
        <v>64</v>
      </c>
      <c r="J53" s="523">
        <v>73</v>
      </c>
      <c r="K53" s="478">
        <f t="shared" si="2"/>
        <v>137</v>
      </c>
      <c r="L53" s="523"/>
      <c r="M53" s="478">
        <v>0</v>
      </c>
      <c r="N53" s="478">
        <v>0</v>
      </c>
      <c r="O53" s="478">
        <v>0</v>
      </c>
      <c r="P53" s="522"/>
    </row>
    <row r="54" spans="1:16" ht="11.1" customHeight="1">
      <c r="E54" s="1582"/>
      <c r="F54" s="484" t="s">
        <v>65</v>
      </c>
      <c r="G54" s="13"/>
      <c r="H54" s="13"/>
      <c r="I54" s="483">
        <f>I55+I56</f>
        <v>105</v>
      </c>
      <c r="J54" s="483">
        <f>J55+J56</f>
        <v>105</v>
      </c>
      <c r="K54" s="483">
        <f>K55+K56</f>
        <v>210</v>
      </c>
      <c r="L54" s="523"/>
      <c r="M54" s="483">
        <v>0</v>
      </c>
      <c r="N54" s="483">
        <v>0</v>
      </c>
      <c r="O54" s="483">
        <v>0</v>
      </c>
      <c r="P54" s="522"/>
    </row>
    <row r="55" spans="1:16" ht="9.9499999999999993" customHeight="1">
      <c r="A55" s="98">
        <v>2</v>
      </c>
      <c r="B55" s="98">
        <v>4</v>
      </c>
      <c r="C55" s="365">
        <v>1</v>
      </c>
      <c r="E55" s="1582"/>
      <c r="F55" s="479"/>
      <c r="G55" s="13" t="s">
        <v>240</v>
      </c>
      <c r="H55" s="13"/>
      <c r="I55" s="523">
        <v>64</v>
      </c>
      <c r="J55" s="523">
        <v>52</v>
      </c>
      <c r="K55" s="523">
        <v>116</v>
      </c>
      <c r="L55" s="523"/>
      <c r="M55" s="478">
        <v>0</v>
      </c>
      <c r="N55" s="478">
        <v>0</v>
      </c>
      <c r="O55" s="478">
        <v>0</v>
      </c>
      <c r="P55" s="522"/>
    </row>
    <row r="56" spans="1:16" ht="9.9499999999999993" customHeight="1">
      <c r="A56" s="98">
        <v>2</v>
      </c>
      <c r="B56" s="98">
        <v>4</v>
      </c>
      <c r="C56" s="365">
        <v>1</v>
      </c>
      <c r="E56" s="1582"/>
      <c r="F56" s="479"/>
      <c r="G56" s="13" t="s">
        <v>239</v>
      </c>
      <c r="H56" s="13"/>
      <c r="I56" s="523">
        <v>41</v>
      </c>
      <c r="J56" s="523">
        <v>53</v>
      </c>
      <c r="K56" s="523">
        <v>94</v>
      </c>
      <c r="L56" s="523"/>
      <c r="M56" s="478">
        <v>0</v>
      </c>
      <c r="N56" s="478">
        <v>0</v>
      </c>
      <c r="O56" s="478">
        <v>0</v>
      </c>
      <c r="P56" s="522"/>
    </row>
    <row r="57" spans="1:16" ht="11.1" customHeight="1">
      <c r="E57" s="1582"/>
      <c r="F57" s="484" t="s">
        <v>127</v>
      </c>
      <c r="G57" s="13"/>
      <c r="H57" s="13"/>
      <c r="I57" s="483">
        <f>SUM(I58:I60)</f>
        <v>156</v>
      </c>
      <c r="J57" s="483">
        <f>SUM(J58:J60)</f>
        <v>128</v>
      </c>
      <c r="K57" s="483">
        <f t="shared" ref="K57:K67" si="3">I57+J57</f>
        <v>284</v>
      </c>
      <c r="L57" s="523"/>
      <c r="M57" s="483">
        <v>0</v>
      </c>
      <c r="N57" s="483">
        <v>0</v>
      </c>
      <c r="O57" s="483">
        <v>0</v>
      </c>
      <c r="P57" s="522"/>
    </row>
    <row r="58" spans="1:16" ht="9.75" customHeight="1">
      <c r="A58" s="98">
        <v>2</v>
      </c>
      <c r="B58" s="98">
        <v>4</v>
      </c>
      <c r="C58" s="365">
        <v>9</v>
      </c>
      <c r="E58" s="1582"/>
      <c r="F58" s="366"/>
      <c r="G58" s="13" t="s">
        <v>240</v>
      </c>
      <c r="H58" s="13"/>
      <c r="I58" s="523">
        <v>71</v>
      </c>
      <c r="J58" s="523">
        <v>64</v>
      </c>
      <c r="K58" s="478">
        <f t="shared" si="3"/>
        <v>135</v>
      </c>
      <c r="L58" s="523"/>
      <c r="M58" s="478">
        <v>0</v>
      </c>
      <c r="N58" s="478">
        <v>0</v>
      </c>
      <c r="O58" s="478">
        <v>0</v>
      </c>
      <c r="P58" s="522"/>
    </row>
    <row r="59" spans="1:16" ht="9.9499999999999993" customHeight="1">
      <c r="A59" s="98">
        <v>2</v>
      </c>
      <c r="B59" s="98">
        <v>4</v>
      </c>
      <c r="C59" s="365">
        <v>9</v>
      </c>
      <c r="E59" s="1582"/>
      <c r="F59" s="366"/>
      <c r="G59" s="13" t="s">
        <v>239</v>
      </c>
      <c r="H59" s="13"/>
      <c r="I59" s="523">
        <v>82</v>
      </c>
      <c r="J59" s="523">
        <v>55</v>
      </c>
      <c r="K59" s="478">
        <f t="shared" si="3"/>
        <v>137</v>
      </c>
      <c r="L59" s="523"/>
      <c r="M59" s="478">
        <v>0</v>
      </c>
      <c r="N59" s="478">
        <v>0</v>
      </c>
      <c r="O59" s="478">
        <v>0</v>
      </c>
      <c r="P59" s="522"/>
    </row>
    <row r="60" spans="1:16" ht="9.9499999999999993" customHeight="1">
      <c r="A60" s="98">
        <v>2</v>
      </c>
      <c r="B60" s="98">
        <v>4</v>
      </c>
      <c r="C60" s="365">
        <v>9</v>
      </c>
      <c r="E60" s="1582"/>
      <c r="F60" s="366"/>
      <c r="G60" s="13" t="s">
        <v>238</v>
      </c>
      <c r="H60" s="13"/>
      <c r="I60" s="523">
        <v>3</v>
      </c>
      <c r="J60" s="523">
        <v>9</v>
      </c>
      <c r="K60" s="478">
        <f t="shared" si="3"/>
        <v>12</v>
      </c>
      <c r="L60" s="523"/>
      <c r="M60" s="478">
        <v>0</v>
      </c>
      <c r="N60" s="478">
        <v>0</v>
      </c>
      <c r="O60" s="478">
        <v>0</v>
      </c>
      <c r="P60" s="522"/>
    </row>
    <row r="61" spans="1:16" ht="11.1" customHeight="1">
      <c r="B61" s="91"/>
      <c r="E61" s="1582"/>
      <c r="F61" s="484" t="s">
        <v>38</v>
      </c>
      <c r="G61" s="4"/>
      <c r="H61" s="4"/>
      <c r="I61" s="483">
        <f>I62</f>
        <v>41</v>
      </c>
      <c r="J61" s="483">
        <f>J62</f>
        <v>47</v>
      </c>
      <c r="K61" s="483">
        <f t="shared" si="3"/>
        <v>88</v>
      </c>
      <c r="L61" s="523"/>
      <c r="M61" s="483">
        <v>0</v>
      </c>
      <c r="N61" s="483">
        <v>0</v>
      </c>
      <c r="O61" s="483">
        <v>0</v>
      </c>
      <c r="P61" s="522"/>
    </row>
    <row r="62" spans="1:16" ht="9.9499999999999993" customHeight="1">
      <c r="A62" s="98">
        <v>2</v>
      </c>
      <c r="B62" s="91">
        <v>4</v>
      </c>
      <c r="C62" s="365">
        <v>11</v>
      </c>
      <c r="E62" s="1582"/>
      <c r="F62" s="479"/>
      <c r="G62" s="13" t="s">
        <v>237</v>
      </c>
      <c r="H62" s="13"/>
      <c r="I62" s="523">
        <v>41</v>
      </c>
      <c r="J62" s="523">
        <v>47</v>
      </c>
      <c r="K62" s="478">
        <f t="shared" si="3"/>
        <v>88</v>
      </c>
      <c r="L62" s="523"/>
      <c r="M62" s="478">
        <v>0</v>
      </c>
      <c r="N62" s="478">
        <v>0</v>
      </c>
      <c r="O62" s="478">
        <v>0</v>
      </c>
      <c r="P62" s="522"/>
    </row>
    <row r="63" spans="1:16" ht="12" customHeight="1">
      <c r="E63" s="1581">
        <v>1403</v>
      </c>
      <c r="F63" s="139" t="s">
        <v>17</v>
      </c>
      <c r="G63" s="119"/>
      <c r="H63" s="35"/>
      <c r="I63" s="473">
        <f>I64+I67+I69</f>
        <v>285</v>
      </c>
      <c r="J63" s="473">
        <f>J64+J67+J69</f>
        <v>409</v>
      </c>
      <c r="K63" s="473">
        <f t="shared" si="3"/>
        <v>694</v>
      </c>
      <c r="L63" s="473"/>
      <c r="M63" s="473">
        <f>M64+M67+M69</f>
        <v>26</v>
      </c>
      <c r="N63" s="473">
        <f>N64+N67+N69</f>
        <v>26</v>
      </c>
      <c r="O63" s="473">
        <f>M63+N63</f>
        <v>52</v>
      </c>
      <c r="P63" s="521"/>
    </row>
    <row r="64" spans="1:16" ht="11.1" customHeight="1">
      <c r="B64" s="91"/>
      <c r="E64" s="1582"/>
      <c r="F64" s="484" t="s">
        <v>39</v>
      </c>
      <c r="G64" s="13"/>
      <c r="H64" s="13"/>
      <c r="I64" s="523">
        <f>I65+I66</f>
        <v>103</v>
      </c>
      <c r="J64" s="523">
        <f>J65+J66</f>
        <v>170</v>
      </c>
      <c r="K64" s="523">
        <f t="shared" si="3"/>
        <v>273</v>
      </c>
      <c r="L64" s="523"/>
      <c r="M64" s="483">
        <v>0</v>
      </c>
      <c r="N64" s="483">
        <v>0</v>
      </c>
      <c r="O64" s="483">
        <v>0</v>
      </c>
      <c r="P64" s="522"/>
    </row>
    <row r="65" spans="1:16" ht="9.9499999999999993" customHeight="1">
      <c r="A65" s="98">
        <v>3</v>
      </c>
      <c r="B65" s="91">
        <v>5</v>
      </c>
      <c r="C65" s="365">
        <v>11</v>
      </c>
      <c r="E65" s="1582"/>
      <c r="F65" s="479"/>
      <c r="G65" s="13" t="s">
        <v>236</v>
      </c>
      <c r="H65" s="13"/>
      <c r="I65" s="523">
        <v>0</v>
      </c>
      <c r="J65" s="523">
        <v>0</v>
      </c>
      <c r="K65" s="523">
        <f t="shared" si="3"/>
        <v>0</v>
      </c>
      <c r="L65" s="523"/>
      <c r="M65" s="478">
        <v>0</v>
      </c>
      <c r="N65" s="478">
        <v>0</v>
      </c>
      <c r="O65" s="478">
        <v>0</v>
      </c>
      <c r="P65" s="522"/>
    </row>
    <row r="66" spans="1:16" ht="9.9499999999999993" customHeight="1">
      <c r="A66" s="98">
        <v>3</v>
      </c>
      <c r="B66" s="91">
        <v>5</v>
      </c>
      <c r="C66" s="365">
        <v>11</v>
      </c>
      <c r="E66" s="1582"/>
      <c r="F66" s="479"/>
      <c r="G66" s="13" t="s">
        <v>234</v>
      </c>
      <c r="H66" s="13"/>
      <c r="I66" s="523">
        <v>103</v>
      </c>
      <c r="J66" s="523">
        <v>170</v>
      </c>
      <c r="K66" s="523">
        <f t="shared" si="3"/>
        <v>273</v>
      </c>
      <c r="L66" s="523"/>
      <c r="M66" s="478">
        <v>0</v>
      </c>
      <c r="N66" s="478">
        <v>0</v>
      </c>
      <c r="O66" s="478">
        <v>0</v>
      </c>
      <c r="P66" s="522"/>
    </row>
    <row r="67" spans="1:16" ht="11.1" customHeight="1">
      <c r="E67" s="1582"/>
      <c r="F67" s="484" t="s">
        <v>18</v>
      </c>
      <c r="G67" s="13"/>
      <c r="H67" s="13"/>
      <c r="I67" s="483">
        <f>I68</f>
        <v>67</v>
      </c>
      <c r="J67" s="483">
        <f>J68</f>
        <v>102</v>
      </c>
      <c r="K67" s="483">
        <f t="shared" si="3"/>
        <v>169</v>
      </c>
      <c r="L67" s="523"/>
      <c r="M67" s="483">
        <v>0</v>
      </c>
      <c r="N67" s="483">
        <v>0</v>
      </c>
      <c r="O67" s="483">
        <v>0</v>
      </c>
      <c r="P67" s="522"/>
    </row>
    <row r="68" spans="1:16" ht="9.75" customHeight="1">
      <c r="A68" s="98">
        <v>3</v>
      </c>
      <c r="B68" s="98">
        <v>5</v>
      </c>
      <c r="C68" s="365">
        <v>8</v>
      </c>
      <c r="E68" s="1582"/>
      <c r="F68" s="479"/>
      <c r="G68" s="13" t="s">
        <v>235</v>
      </c>
      <c r="H68" s="13"/>
      <c r="I68" s="523">
        <v>67</v>
      </c>
      <c r="J68" s="523">
        <v>102</v>
      </c>
      <c r="K68" s="523">
        <v>169</v>
      </c>
      <c r="L68" s="523"/>
      <c r="M68" s="478">
        <v>0</v>
      </c>
      <c r="N68" s="478">
        <v>0</v>
      </c>
      <c r="O68" s="478">
        <v>0</v>
      </c>
      <c r="P68" s="522"/>
    </row>
    <row r="69" spans="1:16" ht="11.1" customHeight="1">
      <c r="E69" s="1582"/>
      <c r="F69" s="484" t="s">
        <v>19</v>
      </c>
      <c r="G69" s="13"/>
      <c r="H69" s="13"/>
      <c r="I69" s="483">
        <f>I70+I71</f>
        <v>115</v>
      </c>
      <c r="J69" s="483">
        <f>J70+J71</f>
        <v>137</v>
      </c>
      <c r="K69" s="483">
        <f>I69+J69</f>
        <v>252</v>
      </c>
      <c r="L69" s="523"/>
      <c r="M69" s="483">
        <f>M71</f>
        <v>26</v>
      </c>
      <c r="N69" s="483">
        <f>N71</f>
        <v>26</v>
      </c>
      <c r="O69" s="483">
        <f>O71</f>
        <v>52</v>
      </c>
      <c r="P69" s="522"/>
    </row>
    <row r="70" spans="1:16" ht="9.9499999999999993" customHeight="1">
      <c r="A70" s="98">
        <v>3</v>
      </c>
      <c r="B70" s="98">
        <v>5</v>
      </c>
      <c r="C70" s="365">
        <v>10</v>
      </c>
      <c r="E70" s="1578"/>
      <c r="F70" s="479"/>
      <c r="G70" s="13" t="s">
        <v>234</v>
      </c>
      <c r="H70" s="13"/>
      <c r="I70" s="523">
        <v>115</v>
      </c>
      <c r="J70" s="523">
        <v>137</v>
      </c>
      <c r="K70" s="478">
        <f>I70+J70</f>
        <v>252</v>
      </c>
      <c r="L70" s="523"/>
      <c r="M70" s="478">
        <v>0</v>
      </c>
      <c r="N70" s="478">
        <v>0</v>
      </c>
      <c r="O70" s="478">
        <v>0</v>
      </c>
      <c r="P70" s="522"/>
    </row>
    <row r="71" spans="1:16" ht="9.9499999999999993" customHeight="1">
      <c r="A71" s="98">
        <v>3</v>
      </c>
      <c r="B71" s="98">
        <v>5</v>
      </c>
      <c r="C71" s="365">
        <v>10</v>
      </c>
      <c r="E71" s="1586"/>
      <c r="F71" s="495"/>
      <c r="G71" s="21" t="s">
        <v>233</v>
      </c>
      <c r="H71" s="21"/>
      <c r="I71" s="506">
        <v>0</v>
      </c>
      <c r="J71" s="506">
        <v>0</v>
      </c>
      <c r="K71" s="529">
        <v>0</v>
      </c>
      <c r="L71" s="506"/>
      <c r="M71" s="506">
        <v>26</v>
      </c>
      <c r="N71" s="506">
        <v>26</v>
      </c>
      <c r="O71" s="506">
        <v>52</v>
      </c>
      <c r="P71" s="522"/>
    </row>
    <row r="72" spans="1:16" ht="9.9499999999999993" customHeight="1">
      <c r="E72" s="507"/>
      <c r="F72" s="98"/>
      <c r="G72" s="13"/>
      <c r="H72" s="13"/>
      <c r="I72" s="523"/>
      <c r="J72" s="523"/>
      <c r="K72" s="523"/>
      <c r="L72" s="523"/>
      <c r="M72" s="482"/>
      <c r="N72" s="482"/>
      <c r="O72" s="523" t="s">
        <v>232</v>
      </c>
      <c r="P72" s="528"/>
    </row>
    <row r="73" spans="1:16" ht="9.9499999999999993" customHeight="1">
      <c r="E73" s="507"/>
      <c r="F73" s="98"/>
      <c r="G73" s="13"/>
      <c r="H73" s="13"/>
      <c r="I73" s="523"/>
      <c r="J73" s="523"/>
      <c r="K73" s="523"/>
      <c r="L73" s="523"/>
      <c r="M73" s="482"/>
      <c r="N73" s="482"/>
      <c r="O73" s="523" t="s">
        <v>231</v>
      </c>
    </row>
    <row r="74" spans="1:16" ht="12.75" customHeight="1">
      <c r="E74" s="1558" t="s">
        <v>32</v>
      </c>
      <c r="F74" s="505"/>
      <c r="G74" s="504"/>
      <c r="H74" s="504"/>
      <c r="I74" s="527"/>
      <c r="J74" s="527"/>
      <c r="K74" s="527"/>
      <c r="L74" s="508"/>
      <c r="M74" s="527"/>
      <c r="N74" s="527"/>
      <c r="O74" s="527"/>
      <c r="P74" s="526"/>
    </row>
    <row r="75" spans="1:16" ht="12.75" customHeight="1">
      <c r="A75" s="98" t="s">
        <v>33</v>
      </c>
      <c r="B75" s="91" t="s">
        <v>1</v>
      </c>
      <c r="C75" s="365" t="s">
        <v>34</v>
      </c>
      <c r="E75" s="1559"/>
      <c r="G75" s="4" t="s">
        <v>230</v>
      </c>
      <c r="H75" s="4"/>
      <c r="I75" s="1617" t="s">
        <v>229</v>
      </c>
      <c r="J75" s="1617"/>
      <c r="K75" s="1617"/>
      <c r="L75" s="499"/>
      <c r="M75" s="1621" t="s">
        <v>228</v>
      </c>
      <c r="N75" s="1621"/>
      <c r="O75" s="1621"/>
      <c r="P75" s="522"/>
    </row>
    <row r="76" spans="1:16">
      <c r="E76" s="1560"/>
      <c r="F76" s="497"/>
      <c r="G76" s="47"/>
      <c r="H76" s="4"/>
      <c r="I76" s="483" t="s">
        <v>29</v>
      </c>
      <c r="J76" s="483" t="s">
        <v>30</v>
      </c>
      <c r="K76" s="483" t="s">
        <v>6</v>
      </c>
      <c r="L76" s="483"/>
      <c r="M76" s="483" t="s">
        <v>29</v>
      </c>
      <c r="N76" s="483" t="s">
        <v>30</v>
      </c>
      <c r="O76" s="483" t="s">
        <v>6</v>
      </c>
      <c r="P76" s="522"/>
    </row>
    <row r="77" spans="1:16" ht="12" customHeight="1">
      <c r="E77" s="1570">
        <v>1404</v>
      </c>
      <c r="F77" s="139" t="s">
        <v>40</v>
      </c>
      <c r="G77" s="119"/>
      <c r="H77" s="119"/>
      <c r="I77" s="473">
        <f>I78+I80</f>
        <v>1801</v>
      </c>
      <c r="J77" s="473">
        <f>J78+J80</f>
        <v>704</v>
      </c>
      <c r="K77" s="473">
        <f>I77+J77</f>
        <v>2505</v>
      </c>
      <c r="L77" s="524"/>
      <c r="M77" s="473">
        <f>M78+M80</f>
        <v>0</v>
      </c>
      <c r="N77" s="473">
        <f>N78+N80</f>
        <v>0</v>
      </c>
      <c r="O77" s="473">
        <f>O78+O80</f>
        <v>0</v>
      </c>
      <c r="P77" s="521"/>
    </row>
    <row r="78" spans="1:16" ht="11.1" customHeight="1">
      <c r="E78" s="1573"/>
      <c r="F78" s="484" t="s">
        <v>115</v>
      </c>
      <c r="G78" s="13"/>
      <c r="H78" s="13"/>
      <c r="I78" s="483">
        <v>1217</v>
      </c>
      <c r="J78" s="483">
        <v>295</v>
      </c>
      <c r="K78" s="483">
        <v>1512</v>
      </c>
      <c r="L78" s="523"/>
      <c r="M78" s="483">
        <v>0</v>
      </c>
      <c r="N78" s="483">
        <v>0</v>
      </c>
      <c r="O78" s="483">
        <v>0</v>
      </c>
      <c r="P78" s="522"/>
    </row>
    <row r="79" spans="1:16" ht="9.9499999999999993" customHeight="1">
      <c r="A79" s="98">
        <v>4</v>
      </c>
      <c r="B79" s="98">
        <v>6</v>
      </c>
      <c r="C79" s="365">
        <v>11</v>
      </c>
      <c r="E79" s="1573"/>
      <c r="F79" s="479"/>
      <c r="G79" s="13" t="s">
        <v>226</v>
      </c>
      <c r="H79" s="13"/>
      <c r="I79" s="523">
        <v>1217</v>
      </c>
      <c r="J79" s="523">
        <v>295</v>
      </c>
      <c r="K79" s="523">
        <v>1512</v>
      </c>
      <c r="L79" s="523"/>
      <c r="M79" s="478">
        <v>0</v>
      </c>
      <c r="N79" s="478">
        <v>0</v>
      </c>
      <c r="O79" s="478">
        <v>0</v>
      </c>
      <c r="P79" s="522"/>
    </row>
    <row r="80" spans="1:16" ht="11.1" customHeight="1">
      <c r="E80" s="1573"/>
      <c r="F80" s="484" t="s">
        <v>20</v>
      </c>
      <c r="G80" s="13"/>
      <c r="H80" s="13"/>
      <c r="I80" s="483">
        <v>584</v>
      </c>
      <c r="J80" s="483">
        <v>409</v>
      </c>
      <c r="K80" s="483">
        <v>993</v>
      </c>
      <c r="L80" s="483"/>
      <c r="M80" s="483">
        <v>0</v>
      </c>
      <c r="N80" s="483">
        <v>0</v>
      </c>
      <c r="O80" s="483">
        <v>0</v>
      </c>
      <c r="P80" s="522"/>
    </row>
    <row r="81" spans="1:16" ht="9.9499999999999993" customHeight="1">
      <c r="A81" s="98">
        <v>4</v>
      </c>
      <c r="B81" s="98">
        <v>6</v>
      </c>
      <c r="C81" s="365">
        <v>11</v>
      </c>
      <c r="E81" s="1573"/>
      <c r="F81" s="479"/>
      <c r="G81" s="13" t="s">
        <v>225</v>
      </c>
      <c r="H81" s="13"/>
      <c r="I81" s="523">
        <v>267</v>
      </c>
      <c r="J81" s="523">
        <v>182</v>
      </c>
      <c r="K81" s="523">
        <v>449</v>
      </c>
      <c r="L81" s="483"/>
      <c r="M81" s="483">
        <v>0</v>
      </c>
      <c r="N81" s="483">
        <v>0</v>
      </c>
      <c r="O81" s="483">
        <v>0</v>
      </c>
      <c r="P81" s="522"/>
    </row>
    <row r="82" spans="1:16" ht="9.9499999999999993" customHeight="1">
      <c r="A82" s="98">
        <v>4</v>
      </c>
      <c r="B82" s="98">
        <v>6</v>
      </c>
      <c r="C82" s="365">
        <v>11</v>
      </c>
      <c r="E82" s="1571"/>
      <c r="F82" s="479"/>
      <c r="G82" s="13" t="s">
        <v>224</v>
      </c>
      <c r="H82" s="13"/>
      <c r="I82" s="523">
        <v>317</v>
      </c>
      <c r="J82" s="523">
        <v>227</v>
      </c>
      <c r="K82" s="523">
        <v>544</v>
      </c>
      <c r="L82" s="523"/>
      <c r="M82" s="478">
        <v>0</v>
      </c>
      <c r="N82" s="478">
        <v>0</v>
      </c>
      <c r="O82" s="478">
        <v>0</v>
      </c>
      <c r="P82" s="522"/>
    </row>
    <row r="83" spans="1:16" ht="12" customHeight="1">
      <c r="E83" s="1577">
        <v>1405</v>
      </c>
      <c r="F83" s="139" t="s">
        <v>21</v>
      </c>
      <c r="G83" s="26"/>
      <c r="H83" s="26"/>
      <c r="I83" s="473">
        <v>1526</v>
      </c>
      <c r="J83" s="473">
        <v>2231</v>
      </c>
      <c r="K83" s="473">
        <f>I83+J83</f>
        <v>3757</v>
      </c>
      <c r="L83" s="524"/>
      <c r="M83" s="473">
        <f>M84+M92+M104+M107</f>
        <v>0</v>
      </c>
      <c r="N83" s="473">
        <f>N84+N92+N104+N107</f>
        <v>0</v>
      </c>
      <c r="O83" s="473">
        <f>O84+O92+O104+O107</f>
        <v>0</v>
      </c>
      <c r="P83" s="521"/>
    </row>
    <row r="84" spans="1:16" ht="11.1" customHeight="1">
      <c r="E84" s="1578"/>
      <c r="F84" s="484" t="s">
        <v>24</v>
      </c>
      <c r="G84" s="13"/>
      <c r="H84" s="13"/>
      <c r="I84" s="483">
        <v>319</v>
      </c>
      <c r="J84" s="483">
        <v>289</v>
      </c>
      <c r="K84" s="483">
        <v>608</v>
      </c>
      <c r="L84" s="523"/>
      <c r="M84" s="483">
        <v>0</v>
      </c>
      <c r="N84" s="483">
        <v>0</v>
      </c>
      <c r="O84" s="483">
        <v>0</v>
      </c>
      <c r="P84" s="522"/>
    </row>
    <row r="85" spans="1:16" ht="9.9499999999999993" customHeight="1">
      <c r="A85" s="98">
        <v>5</v>
      </c>
      <c r="B85" s="98">
        <v>4</v>
      </c>
      <c r="C85" s="365">
        <v>8</v>
      </c>
      <c r="E85" s="1578"/>
      <c r="F85" s="479"/>
      <c r="G85" s="13" t="s">
        <v>223</v>
      </c>
      <c r="H85" s="13"/>
      <c r="I85" s="523">
        <v>0</v>
      </c>
      <c r="J85" s="523">
        <v>1</v>
      </c>
      <c r="K85" s="523">
        <v>1</v>
      </c>
      <c r="L85" s="523"/>
      <c r="M85" s="478">
        <v>0</v>
      </c>
      <c r="N85" s="478">
        <v>0</v>
      </c>
      <c r="O85" s="478">
        <v>0</v>
      </c>
      <c r="P85" s="522"/>
    </row>
    <row r="86" spans="1:16" ht="9.9499999999999993" customHeight="1">
      <c r="E86" s="1578"/>
      <c r="F86" s="479"/>
      <c r="G86" s="13" t="s">
        <v>222</v>
      </c>
      <c r="H86" s="13"/>
      <c r="I86" s="523">
        <v>41</v>
      </c>
      <c r="J86" s="523">
        <v>21</v>
      </c>
      <c r="K86" s="523">
        <v>62</v>
      </c>
      <c r="L86" s="523"/>
      <c r="M86" s="478">
        <v>0</v>
      </c>
      <c r="N86" s="478">
        <v>0</v>
      </c>
      <c r="O86" s="478">
        <v>0</v>
      </c>
      <c r="P86" s="522"/>
    </row>
    <row r="87" spans="1:16" ht="9.9499999999999993" customHeight="1">
      <c r="A87" s="98">
        <v>5</v>
      </c>
      <c r="B87" s="98">
        <v>4</v>
      </c>
      <c r="C87" s="365">
        <v>8</v>
      </c>
      <c r="E87" s="1578"/>
      <c r="F87" s="479"/>
      <c r="G87" s="13" t="s">
        <v>221</v>
      </c>
      <c r="H87" s="13"/>
      <c r="I87" s="523">
        <v>1</v>
      </c>
      <c r="J87" s="523">
        <v>0</v>
      </c>
      <c r="K87" s="523">
        <v>1</v>
      </c>
      <c r="L87" s="523"/>
      <c r="M87" s="478">
        <v>0</v>
      </c>
      <c r="N87" s="478">
        <v>0</v>
      </c>
      <c r="O87" s="478">
        <v>0</v>
      </c>
      <c r="P87" s="522"/>
    </row>
    <row r="88" spans="1:16" ht="9.9499999999999993" customHeight="1">
      <c r="A88" s="98">
        <v>5</v>
      </c>
      <c r="B88" s="98">
        <v>4</v>
      </c>
      <c r="C88" s="365">
        <v>8</v>
      </c>
      <c r="E88" s="1578"/>
      <c r="F88" s="479"/>
      <c r="G88" s="13" t="s">
        <v>220</v>
      </c>
      <c r="H88" s="13"/>
      <c r="I88" s="523">
        <v>164</v>
      </c>
      <c r="J88" s="523">
        <v>145</v>
      </c>
      <c r="K88" s="523">
        <v>309</v>
      </c>
      <c r="L88" s="523"/>
      <c r="M88" s="478">
        <v>0</v>
      </c>
      <c r="N88" s="478">
        <v>0</v>
      </c>
      <c r="O88" s="478">
        <v>0</v>
      </c>
      <c r="P88" s="522"/>
    </row>
    <row r="89" spans="1:16" ht="9.9499999999999993" customHeight="1">
      <c r="A89" s="98">
        <v>5</v>
      </c>
      <c r="B89" s="98">
        <v>4</v>
      </c>
      <c r="C89" s="365">
        <v>8</v>
      </c>
      <c r="E89" s="1578"/>
      <c r="F89" s="479"/>
      <c r="G89" s="13" t="s">
        <v>219</v>
      </c>
      <c r="H89" s="13"/>
      <c r="I89" s="523">
        <v>46</v>
      </c>
      <c r="J89" s="523">
        <v>29</v>
      </c>
      <c r="K89" s="523">
        <v>75</v>
      </c>
      <c r="L89" s="523"/>
      <c r="M89" s="478">
        <v>0</v>
      </c>
      <c r="N89" s="478">
        <v>0</v>
      </c>
      <c r="O89" s="478">
        <v>0</v>
      </c>
      <c r="P89" s="522"/>
    </row>
    <row r="90" spans="1:16" ht="9.9499999999999993" customHeight="1">
      <c r="A90" s="98">
        <v>5</v>
      </c>
      <c r="B90" s="98">
        <v>4</v>
      </c>
      <c r="C90" s="365">
        <v>8</v>
      </c>
      <c r="E90" s="1578"/>
      <c r="F90" s="479"/>
      <c r="G90" s="13" t="s">
        <v>218</v>
      </c>
      <c r="H90" s="13"/>
      <c r="I90" s="523">
        <v>1</v>
      </c>
      <c r="J90" s="523">
        <v>1</v>
      </c>
      <c r="K90" s="523">
        <v>2</v>
      </c>
      <c r="L90" s="523"/>
      <c r="M90" s="478">
        <v>0</v>
      </c>
      <c r="N90" s="478">
        <v>0</v>
      </c>
      <c r="O90" s="478">
        <v>0</v>
      </c>
      <c r="P90" s="522"/>
    </row>
    <row r="91" spans="1:16" ht="9.9499999999999993" customHeight="1">
      <c r="A91" s="98">
        <v>5</v>
      </c>
      <c r="B91" s="98">
        <v>4</v>
      </c>
      <c r="C91" s="365">
        <v>8</v>
      </c>
      <c r="E91" s="1578"/>
      <c r="F91" s="479"/>
      <c r="G91" s="13" t="s">
        <v>217</v>
      </c>
      <c r="H91" s="13"/>
      <c r="I91" s="523">
        <v>66</v>
      </c>
      <c r="J91" s="523">
        <v>92</v>
      </c>
      <c r="K91" s="523">
        <v>158</v>
      </c>
      <c r="L91" s="523"/>
      <c r="M91" s="478">
        <v>0</v>
      </c>
      <c r="N91" s="478">
        <v>0</v>
      </c>
      <c r="O91" s="478">
        <v>0</v>
      </c>
      <c r="P91" s="522"/>
    </row>
    <row r="92" spans="1:16" ht="11.1" customHeight="1">
      <c r="E92" s="1578"/>
      <c r="F92" s="484" t="s">
        <v>22</v>
      </c>
      <c r="G92" s="4"/>
      <c r="H92" s="4"/>
      <c r="I92" s="483">
        <v>909</v>
      </c>
      <c r="J92" s="483">
        <v>1352</v>
      </c>
      <c r="K92" s="483">
        <v>2261</v>
      </c>
      <c r="L92" s="523"/>
      <c r="M92" s="483">
        <v>0</v>
      </c>
      <c r="N92" s="483">
        <v>0</v>
      </c>
      <c r="O92" s="483">
        <v>0</v>
      </c>
      <c r="P92" s="522"/>
    </row>
    <row r="93" spans="1:16" ht="9.9499999999999993" customHeight="1">
      <c r="A93" s="98">
        <v>5</v>
      </c>
      <c r="B93" s="98">
        <v>5</v>
      </c>
      <c r="C93" s="365">
        <v>11</v>
      </c>
      <c r="E93" s="1578"/>
      <c r="F93" s="484"/>
      <c r="G93" s="13" t="s">
        <v>216</v>
      </c>
      <c r="H93" s="13"/>
      <c r="I93" s="523">
        <v>6</v>
      </c>
      <c r="J93" s="523">
        <v>14</v>
      </c>
      <c r="K93" s="523">
        <v>20</v>
      </c>
      <c r="L93" s="483"/>
      <c r="M93" s="478">
        <v>0</v>
      </c>
      <c r="N93" s="478">
        <v>0</v>
      </c>
      <c r="O93" s="478">
        <v>0</v>
      </c>
      <c r="P93" s="522"/>
    </row>
    <row r="94" spans="1:16" ht="9.9499999999999993" customHeight="1">
      <c r="A94" s="98">
        <v>5</v>
      </c>
      <c r="B94" s="98">
        <v>5</v>
      </c>
      <c r="C94" s="365">
        <v>11</v>
      </c>
      <c r="E94" s="1578"/>
      <c r="F94" s="479"/>
      <c r="G94" s="13" t="s">
        <v>215</v>
      </c>
      <c r="H94" s="13"/>
      <c r="I94" s="523">
        <v>22</v>
      </c>
      <c r="J94" s="523">
        <v>29</v>
      </c>
      <c r="K94" s="523">
        <v>51</v>
      </c>
      <c r="L94" s="523"/>
      <c r="M94" s="478">
        <v>0</v>
      </c>
      <c r="N94" s="478">
        <v>0</v>
      </c>
      <c r="O94" s="478">
        <v>0</v>
      </c>
      <c r="P94" s="522"/>
    </row>
    <row r="95" spans="1:16" ht="9.9499999999999993" customHeight="1">
      <c r="A95" s="98">
        <v>5</v>
      </c>
      <c r="B95" s="98">
        <v>5</v>
      </c>
      <c r="C95" s="365">
        <v>11</v>
      </c>
      <c r="E95" s="1578"/>
      <c r="F95" s="479"/>
      <c r="G95" s="13" t="s">
        <v>214</v>
      </c>
      <c r="H95" s="13"/>
      <c r="I95" s="523">
        <v>135</v>
      </c>
      <c r="J95" s="523">
        <v>145</v>
      </c>
      <c r="K95" s="523">
        <v>280</v>
      </c>
      <c r="L95" s="523"/>
      <c r="M95" s="478">
        <v>0</v>
      </c>
      <c r="N95" s="478">
        <v>0</v>
      </c>
      <c r="O95" s="478">
        <v>0</v>
      </c>
      <c r="P95" s="522"/>
    </row>
    <row r="96" spans="1:16" ht="9.9499999999999993" customHeight="1">
      <c r="A96" s="98">
        <v>5</v>
      </c>
      <c r="B96" s="98">
        <v>5</v>
      </c>
      <c r="C96" s="365">
        <v>11</v>
      </c>
      <c r="E96" s="1578"/>
      <c r="F96" s="479"/>
      <c r="G96" s="13" t="s">
        <v>213</v>
      </c>
      <c r="H96" s="13"/>
      <c r="I96" s="523">
        <v>219</v>
      </c>
      <c r="J96" s="523">
        <v>232</v>
      </c>
      <c r="K96" s="523">
        <v>451</v>
      </c>
      <c r="L96" s="523"/>
      <c r="M96" s="478">
        <v>0</v>
      </c>
      <c r="N96" s="478">
        <v>0</v>
      </c>
      <c r="O96" s="478">
        <v>0</v>
      </c>
      <c r="P96" s="522"/>
    </row>
    <row r="97" spans="1:16" ht="9.9499999999999993" customHeight="1">
      <c r="A97" s="98">
        <v>5</v>
      </c>
      <c r="B97" s="98">
        <v>5</v>
      </c>
      <c r="C97" s="365">
        <v>11</v>
      </c>
      <c r="E97" s="1578"/>
      <c r="F97" s="479"/>
      <c r="G97" s="13" t="s">
        <v>212</v>
      </c>
      <c r="H97" s="13"/>
      <c r="I97" s="523">
        <v>8</v>
      </c>
      <c r="J97" s="523">
        <v>4</v>
      </c>
      <c r="K97" s="523">
        <v>12</v>
      </c>
      <c r="L97" s="523"/>
      <c r="M97" s="478">
        <v>0</v>
      </c>
      <c r="N97" s="478">
        <v>0</v>
      </c>
      <c r="O97" s="478">
        <v>0</v>
      </c>
      <c r="P97" s="522"/>
    </row>
    <row r="98" spans="1:16" ht="9.9499999999999993" customHeight="1">
      <c r="A98" s="98">
        <v>5</v>
      </c>
      <c r="B98" s="98">
        <v>5</v>
      </c>
      <c r="C98" s="365">
        <v>11</v>
      </c>
      <c r="E98" s="1578"/>
      <c r="F98" s="479"/>
      <c r="G98" s="13" t="s">
        <v>211</v>
      </c>
      <c r="H98" s="13"/>
      <c r="I98" s="523">
        <v>40</v>
      </c>
      <c r="J98" s="523">
        <v>15</v>
      </c>
      <c r="K98" s="523">
        <v>55</v>
      </c>
      <c r="L98" s="523"/>
      <c r="M98" s="478">
        <v>0</v>
      </c>
      <c r="N98" s="478">
        <v>0</v>
      </c>
      <c r="O98" s="478">
        <v>0</v>
      </c>
      <c r="P98" s="522"/>
    </row>
    <row r="99" spans="1:16" ht="9.9499999999999993" customHeight="1">
      <c r="A99" s="98">
        <v>5</v>
      </c>
      <c r="B99" s="98">
        <v>5</v>
      </c>
      <c r="C99" s="365">
        <v>11</v>
      </c>
      <c r="E99" s="1578"/>
      <c r="F99" s="479"/>
      <c r="G99" s="13" t="s">
        <v>210</v>
      </c>
      <c r="H99" s="13"/>
      <c r="I99" s="523">
        <v>27</v>
      </c>
      <c r="J99" s="523">
        <v>41</v>
      </c>
      <c r="K99" s="523">
        <v>68</v>
      </c>
      <c r="L99" s="523"/>
      <c r="M99" s="478">
        <v>0</v>
      </c>
      <c r="N99" s="478">
        <v>0</v>
      </c>
      <c r="O99" s="478">
        <v>0</v>
      </c>
      <c r="P99" s="522"/>
    </row>
    <row r="100" spans="1:16" ht="9.9499999999999993" customHeight="1">
      <c r="A100" s="98">
        <v>5</v>
      </c>
      <c r="B100" s="98">
        <v>5</v>
      </c>
      <c r="C100" s="365">
        <v>11</v>
      </c>
      <c r="E100" s="1578"/>
      <c r="F100" s="479"/>
      <c r="G100" s="13" t="s">
        <v>209</v>
      </c>
      <c r="H100" s="13"/>
      <c r="I100" s="523">
        <v>47</v>
      </c>
      <c r="J100" s="523">
        <v>78</v>
      </c>
      <c r="K100" s="523">
        <v>125</v>
      </c>
      <c r="L100" s="523"/>
      <c r="M100" s="478">
        <v>0</v>
      </c>
      <c r="N100" s="478">
        <v>0</v>
      </c>
      <c r="O100" s="478">
        <v>0</v>
      </c>
      <c r="P100" s="522"/>
    </row>
    <row r="101" spans="1:16" ht="9.9499999999999993" customHeight="1">
      <c r="A101" s="98">
        <v>5</v>
      </c>
      <c r="B101" s="98">
        <v>5</v>
      </c>
      <c r="C101" s="365">
        <v>11</v>
      </c>
      <c r="E101" s="1578"/>
      <c r="F101" s="479"/>
      <c r="G101" s="13" t="s">
        <v>206</v>
      </c>
      <c r="H101" s="13"/>
      <c r="I101" s="523">
        <v>70</v>
      </c>
      <c r="J101" s="523">
        <v>139</v>
      </c>
      <c r="K101" s="523">
        <v>209</v>
      </c>
      <c r="L101" s="523"/>
      <c r="M101" s="478">
        <v>0</v>
      </c>
      <c r="N101" s="478">
        <v>0</v>
      </c>
      <c r="O101" s="478">
        <v>0</v>
      </c>
      <c r="P101" s="522"/>
    </row>
    <row r="102" spans="1:16" ht="9.9499999999999993" customHeight="1">
      <c r="A102" s="98">
        <v>5</v>
      </c>
      <c r="B102" s="98">
        <v>5</v>
      </c>
      <c r="C102" s="365">
        <v>11</v>
      </c>
      <c r="E102" s="1578"/>
      <c r="F102" s="479"/>
      <c r="G102" s="13" t="s">
        <v>205</v>
      </c>
      <c r="H102" s="13"/>
      <c r="I102" s="523">
        <v>305</v>
      </c>
      <c r="J102" s="523">
        <v>629</v>
      </c>
      <c r="K102" s="523">
        <v>934</v>
      </c>
      <c r="L102" s="523"/>
      <c r="M102" s="478">
        <v>0</v>
      </c>
      <c r="N102" s="478">
        <v>0</v>
      </c>
      <c r="O102" s="478">
        <v>0</v>
      </c>
      <c r="P102" s="522"/>
    </row>
    <row r="103" spans="1:16" ht="9.75" customHeight="1">
      <c r="A103" s="98">
        <v>5</v>
      </c>
      <c r="B103" s="98">
        <v>5</v>
      </c>
      <c r="C103" s="365">
        <v>11</v>
      </c>
      <c r="E103" s="1578"/>
      <c r="F103" s="479"/>
      <c r="G103" s="13" t="s">
        <v>208</v>
      </c>
      <c r="H103" s="13"/>
      <c r="I103" s="523">
        <v>30</v>
      </c>
      <c r="J103" s="523">
        <v>26</v>
      </c>
      <c r="K103" s="523">
        <v>56</v>
      </c>
      <c r="L103" s="523"/>
      <c r="M103" s="478">
        <v>0</v>
      </c>
      <c r="N103" s="478">
        <v>0</v>
      </c>
      <c r="O103" s="478">
        <v>0</v>
      </c>
      <c r="P103" s="522"/>
    </row>
    <row r="104" spans="1:16" ht="9.75" customHeight="1">
      <c r="E104" s="1578"/>
      <c r="F104" s="487" t="s">
        <v>114</v>
      </c>
      <c r="I104" s="483">
        <v>215</v>
      </c>
      <c r="J104" s="483">
        <v>473</v>
      </c>
      <c r="K104" s="483">
        <v>688</v>
      </c>
      <c r="L104" s="483"/>
      <c r="M104" s="483">
        <v>0</v>
      </c>
      <c r="N104" s="483">
        <v>0</v>
      </c>
      <c r="O104" s="483">
        <v>0</v>
      </c>
      <c r="P104" s="522"/>
    </row>
    <row r="105" spans="1:16" ht="9.9499999999999993" customHeight="1">
      <c r="E105" s="1578"/>
      <c r="F105" s="479"/>
      <c r="G105" s="13" t="s">
        <v>206</v>
      </c>
      <c r="H105" s="13"/>
      <c r="I105" s="523">
        <v>43</v>
      </c>
      <c r="J105" s="523">
        <v>70</v>
      </c>
      <c r="K105" s="523">
        <v>113</v>
      </c>
      <c r="L105" s="523"/>
      <c r="M105" s="478">
        <v>0</v>
      </c>
      <c r="N105" s="478">
        <v>0</v>
      </c>
      <c r="O105" s="478">
        <v>0</v>
      </c>
      <c r="P105" s="522"/>
    </row>
    <row r="106" spans="1:16" ht="9.9499999999999993" customHeight="1">
      <c r="E106" s="1578"/>
      <c r="F106" s="479"/>
      <c r="G106" s="13" t="s">
        <v>207</v>
      </c>
      <c r="H106" s="13"/>
      <c r="I106" s="523">
        <v>172</v>
      </c>
      <c r="J106" s="523">
        <v>403</v>
      </c>
      <c r="K106" s="523">
        <v>575</v>
      </c>
      <c r="L106" s="523"/>
      <c r="M106" s="478">
        <v>0</v>
      </c>
      <c r="N106" s="478">
        <v>0</v>
      </c>
      <c r="O106" s="478">
        <v>0</v>
      </c>
      <c r="P106" s="522"/>
    </row>
    <row r="107" spans="1:16" ht="9.9499999999999993" customHeight="1">
      <c r="E107" s="1578"/>
      <c r="F107" s="487" t="s">
        <v>58</v>
      </c>
      <c r="I107" s="483">
        <v>83</v>
      </c>
      <c r="J107" s="483">
        <v>117</v>
      </c>
      <c r="K107" s="483">
        <v>200</v>
      </c>
      <c r="L107" s="523"/>
      <c r="M107" s="483">
        <v>0</v>
      </c>
      <c r="N107" s="483">
        <v>0</v>
      </c>
      <c r="O107" s="483">
        <v>0</v>
      </c>
      <c r="P107" s="522"/>
    </row>
    <row r="108" spans="1:16" ht="9.9499999999999993" customHeight="1">
      <c r="E108" s="1578"/>
      <c r="F108" s="479"/>
      <c r="G108" s="13" t="s">
        <v>206</v>
      </c>
      <c r="H108" s="13"/>
      <c r="I108" s="523">
        <v>23</v>
      </c>
      <c r="J108" s="523">
        <v>19</v>
      </c>
      <c r="K108" s="523">
        <v>42</v>
      </c>
      <c r="L108" s="523"/>
      <c r="M108" s="478">
        <v>0</v>
      </c>
      <c r="N108" s="478">
        <v>0</v>
      </c>
      <c r="O108" s="478">
        <v>0</v>
      </c>
      <c r="P108" s="522"/>
    </row>
    <row r="109" spans="1:16" ht="9.9499999999999993" customHeight="1">
      <c r="E109" s="1578"/>
      <c r="F109" s="495"/>
      <c r="G109" s="13" t="s">
        <v>205</v>
      </c>
      <c r="H109" s="13"/>
      <c r="I109" s="523">
        <v>60</v>
      </c>
      <c r="J109" s="523">
        <v>98</v>
      </c>
      <c r="K109" s="523">
        <v>158</v>
      </c>
      <c r="L109" s="523"/>
      <c r="M109" s="478">
        <v>0</v>
      </c>
      <c r="N109" s="478">
        <v>0</v>
      </c>
      <c r="O109" s="478">
        <v>0</v>
      </c>
      <c r="P109" s="522"/>
    </row>
    <row r="110" spans="1:16" ht="12" customHeight="1">
      <c r="E110" s="1581">
        <v>1406</v>
      </c>
      <c r="F110" s="139" t="s">
        <v>25</v>
      </c>
      <c r="G110" s="119"/>
      <c r="H110" s="35"/>
      <c r="I110" s="473">
        <f>I111+I115+I118+I120</f>
        <v>1085</v>
      </c>
      <c r="J110" s="473">
        <f>J111+J115+J118+J120</f>
        <v>1012</v>
      </c>
      <c r="K110" s="473">
        <f t="shared" ref="K110:K116" si="4">I110+J110</f>
        <v>2097</v>
      </c>
      <c r="L110" s="524"/>
      <c r="M110" s="473">
        <f>M111+M115+M118</f>
        <v>277</v>
      </c>
      <c r="N110" s="473">
        <f>N111+N115+N118</f>
        <v>364</v>
      </c>
      <c r="O110" s="473">
        <f>M110+N110</f>
        <v>641</v>
      </c>
      <c r="P110" s="521"/>
    </row>
    <row r="111" spans="1:16" ht="11.1" customHeight="1">
      <c r="E111" s="1582"/>
      <c r="F111" s="484" t="s">
        <v>135</v>
      </c>
      <c r="G111" s="13"/>
      <c r="H111" s="13"/>
      <c r="I111" s="523">
        <f>I112+I113+I114</f>
        <v>848</v>
      </c>
      <c r="J111" s="523">
        <f>J112+J113+J114</f>
        <v>766</v>
      </c>
      <c r="K111" s="525">
        <f t="shared" si="4"/>
        <v>1614</v>
      </c>
      <c r="L111" s="483"/>
      <c r="M111" s="483">
        <f>M112</f>
        <v>60</v>
      </c>
      <c r="N111" s="483">
        <f>N112</f>
        <v>137</v>
      </c>
      <c r="O111" s="483">
        <f>M111+N111</f>
        <v>197</v>
      </c>
      <c r="P111" s="522"/>
    </row>
    <row r="112" spans="1:16" ht="9.9499999999999993" customHeight="1">
      <c r="A112" s="98">
        <v>6</v>
      </c>
      <c r="B112" s="98">
        <v>2</v>
      </c>
      <c r="C112" s="365">
        <v>6</v>
      </c>
      <c r="E112" s="1582"/>
      <c r="F112" s="492"/>
      <c r="G112" s="13" t="s">
        <v>203</v>
      </c>
      <c r="H112" s="13"/>
      <c r="I112" s="523">
        <v>0</v>
      </c>
      <c r="J112" s="523">
        <v>0</v>
      </c>
      <c r="K112" s="478">
        <f t="shared" si="4"/>
        <v>0</v>
      </c>
      <c r="L112" s="523"/>
      <c r="M112" s="523">
        <v>60</v>
      </c>
      <c r="N112" s="523">
        <v>137</v>
      </c>
      <c r="O112" s="523">
        <f>M112+N112</f>
        <v>197</v>
      </c>
      <c r="P112" s="522"/>
    </row>
    <row r="113" spans="1:16" ht="9.9499999999999993" customHeight="1">
      <c r="A113" s="98">
        <v>6</v>
      </c>
      <c r="B113" s="98">
        <v>2</v>
      </c>
      <c r="C113" s="365">
        <v>11</v>
      </c>
      <c r="E113" s="1582"/>
      <c r="F113" s="492"/>
      <c r="G113" s="13" t="s">
        <v>202</v>
      </c>
      <c r="H113" s="13"/>
      <c r="I113" s="523">
        <v>404</v>
      </c>
      <c r="J113" s="523">
        <v>354</v>
      </c>
      <c r="K113" s="478">
        <f t="shared" si="4"/>
        <v>758</v>
      </c>
      <c r="L113" s="523"/>
      <c r="M113" s="523">
        <v>0</v>
      </c>
      <c r="N113" s="523">
        <v>0</v>
      </c>
      <c r="O113" s="523">
        <v>0</v>
      </c>
      <c r="P113" s="522"/>
    </row>
    <row r="114" spans="1:16" ht="9.9499999999999993" customHeight="1">
      <c r="A114" s="98">
        <v>6</v>
      </c>
      <c r="B114" s="98">
        <v>2</v>
      </c>
      <c r="C114" s="365">
        <v>11</v>
      </c>
      <c r="E114" s="1582"/>
      <c r="F114" s="492"/>
      <c r="G114" s="13" t="s">
        <v>201</v>
      </c>
      <c r="H114" s="13"/>
      <c r="I114" s="523">
        <v>444</v>
      </c>
      <c r="J114" s="523">
        <v>412</v>
      </c>
      <c r="K114" s="478">
        <f t="shared" si="4"/>
        <v>856</v>
      </c>
      <c r="L114" s="523"/>
      <c r="M114" s="523">
        <v>0</v>
      </c>
      <c r="N114" s="523">
        <v>0</v>
      </c>
      <c r="O114" s="523">
        <v>0</v>
      </c>
      <c r="P114" s="522"/>
    </row>
    <row r="115" spans="1:16" ht="11.1" customHeight="1">
      <c r="E115" s="1582"/>
      <c r="F115" s="484" t="s">
        <v>26</v>
      </c>
      <c r="G115" s="13"/>
      <c r="H115" s="13"/>
      <c r="I115" s="483">
        <f>I116</f>
        <v>220</v>
      </c>
      <c r="J115" s="483">
        <f>J116</f>
        <v>238</v>
      </c>
      <c r="K115" s="483">
        <f t="shared" si="4"/>
        <v>458</v>
      </c>
      <c r="L115" s="523"/>
      <c r="M115" s="483">
        <f>M117</f>
        <v>105</v>
      </c>
      <c r="N115" s="483">
        <f>N117</f>
        <v>116</v>
      </c>
      <c r="O115" s="483">
        <f>O117</f>
        <v>221</v>
      </c>
      <c r="P115" s="522"/>
    </row>
    <row r="116" spans="1:16" ht="9.9499999999999993" customHeight="1">
      <c r="A116" s="98">
        <v>6</v>
      </c>
      <c r="B116" s="98">
        <v>2</v>
      </c>
      <c r="C116" s="365">
        <v>10</v>
      </c>
      <c r="E116" s="1582"/>
      <c r="F116" s="479"/>
      <c r="G116" s="13" t="s">
        <v>200</v>
      </c>
      <c r="H116" s="13"/>
      <c r="I116" s="523">
        <v>220</v>
      </c>
      <c r="J116" s="523">
        <v>238</v>
      </c>
      <c r="K116" s="478">
        <f t="shared" si="4"/>
        <v>458</v>
      </c>
      <c r="L116" s="523"/>
      <c r="M116" s="523">
        <v>0</v>
      </c>
      <c r="N116" s="523">
        <v>0</v>
      </c>
      <c r="O116" s="523">
        <v>0</v>
      </c>
      <c r="P116" s="522"/>
    </row>
    <row r="117" spans="1:16" ht="9.9499999999999993" customHeight="1">
      <c r="A117" s="98">
        <v>6</v>
      </c>
      <c r="B117" s="98">
        <v>2</v>
      </c>
      <c r="C117" s="365">
        <v>6</v>
      </c>
      <c r="E117" s="1582"/>
      <c r="F117" s="479"/>
      <c r="G117" s="13" t="s">
        <v>264</v>
      </c>
      <c r="H117" s="13"/>
      <c r="I117" s="523">
        <v>0</v>
      </c>
      <c r="J117" s="523">
        <v>0</v>
      </c>
      <c r="K117" s="523">
        <v>0</v>
      </c>
      <c r="L117" s="523"/>
      <c r="M117" s="523">
        <v>105</v>
      </c>
      <c r="N117" s="523">
        <v>116</v>
      </c>
      <c r="O117" s="523">
        <v>221</v>
      </c>
      <c r="P117" s="522"/>
    </row>
    <row r="118" spans="1:16" ht="11.1" customHeight="1">
      <c r="E118" s="1582"/>
      <c r="F118" s="484" t="s">
        <v>42</v>
      </c>
      <c r="G118" s="13"/>
      <c r="H118" s="13"/>
      <c r="I118" s="483">
        <f>I119</f>
        <v>0</v>
      </c>
      <c r="J118" s="483">
        <f>J119</f>
        <v>0</v>
      </c>
      <c r="K118" s="483">
        <f>K119</f>
        <v>0</v>
      </c>
      <c r="L118" s="523"/>
      <c r="M118" s="483">
        <f>M119</f>
        <v>112</v>
      </c>
      <c r="N118" s="483">
        <f>N119</f>
        <v>111</v>
      </c>
      <c r="O118" s="483">
        <f>O119</f>
        <v>223</v>
      </c>
      <c r="P118" s="522"/>
    </row>
    <row r="119" spans="1:16" ht="9.9499999999999993" customHeight="1">
      <c r="A119" s="98">
        <v>6</v>
      </c>
      <c r="B119" s="98">
        <v>2</v>
      </c>
      <c r="C119" s="365">
        <v>10</v>
      </c>
      <c r="E119" s="1582"/>
      <c r="F119" s="492"/>
      <c r="G119" s="13" t="s">
        <v>198</v>
      </c>
      <c r="H119" s="13"/>
      <c r="I119" s="523">
        <v>0</v>
      </c>
      <c r="J119" s="523">
        <v>0</v>
      </c>
      <c r="K119" s="523">
        <v>0</v>
      </c>
      <c r="L119" s="523"/>
      <c r="M119" s="523">
        <v>112</v>
      </c>
      <c r="N119" s="523">
        <v>111</v>
      </c>
      <c r="O119" s="523">
        <v>223</v>
      </c>
      <c r="P119" s="522"/>
    </row>
    <row r="120" spans="1:16" ht="11.1" customHeight="1">
      <c r="E120" s="1582"/>
      <c r="F120" s="484" t="s">
        <v>43</v>
      </c>
      <c r="G120" s="13"/>
      <c r="H120" s="13"/>
      <c r="I120" s="483">
        <f>I121</f>
        <v>17</v>
      </c>
      <c r="J120" s="483">
        <f>J121</f>
        <v>8</v>
      </c>
      <c r="K120" s="483">
        <f>I120+J120</f>
        <v>25</v>
      </c>
      <c r="L120" s="523"/>
      <c r="M120" s="523">
        <v>0</v>
      </c>
      <c r="N120" s="523">
        <v>0</v>
      </c>
      <c r="O120" s="523">
        <v>0</v>
      </c>
      <c r="P120" s="522"/>
    </row>
    <row r="121" spans="1:16" ht="9.9499999999999993" customHeight="1">
      <c r="A121" s="98">
        <v>6</v>
      </c>
      <c r="B121" s="98">
        <v>4</v>
      </c>
      <c r="C121" s="365">
        <v>11</v>
      </c>
      <c r="E121" s="1583"/>
      <c r="F121" s="479"/>
      <c r="G121" s="13" t="s">
        <v>197</v>
      </c>
      <c r="H121" s="13"/>
      <c r="I121" s="523">
        <v>17</v>
      </c>
      <c r="J121" s="523">
        <v>8</v>
      </c>
      <c r="K121" s="523">
        <v>25</v>
      </c>
      <c r="L121" s="523"/>
      <c r="M121" s="523">
        <v>0</v>
      </c>
      <c r="N121" s="523">
        <v>0</v>
      </c>
      <c r="O121" s="523">
        <v>0</v>
      </c>
      <c r="P121" s="522"/>
    </row>
    <row r="122" spans="1:16" ht="12" customHeight="1">
      <c r="E122" s="1570">
        <v>1407</v>
      </c>
      <c r="F122" s="139" t="s">
        <v>27</v>
      </c>
      <c r="G122" s="119"/>
      <c r="H122" s="35"/>
      <c r="I122" s="473">
        <f>I123+I128</f>
        <v>194</v>
      </c>
      <c r="J122" s="473">
        <f>J123+J128</f>
        <v>147</v>
      </c>
      <c r="K122" s="473">
        <f>I122+J122</f>
        <v>341</v>
      </c>
      <c r="L122" s="473"/>
      <c r="M122" s="473">
        <v>0</v>
      </c>
      <c r="N122" s="473">
        <v>0</v>
      </c>
      <c r="O122" s="473">
        <v>0</v>
      </c>
      <c r="P122" s="521"/>
    </row>
    <row r="123" spans="1:16" ht="11.1" customHeight="1">
      <c r="E123" s="1573"/>
      <c r="F123" s="484" t="s">
        <v>44</v>
      </c>
      <c r="G123" s="13"/>
      <c r="H123" s="13"/>
      <c r="I123" s="483">
        <v>75</v>
      </c>
      <c r="J123" s="483">
        <v>43</v>
      </c>
      <c r="K123" s="483">
        <v>118</v>
      </c>
      <c r="L123" s="523"/>
      <c r="M123" s="483">
        <v>0</v>
      </c>
      <c r="N123" s="483">
        <v>0</v>
      </c>
      <c r="O123" s="483">
        <v>0</v>
      </c>
      <c r="P123" s="522"/>
    </row>
    <row r="124" spans="1:16" ht="11.1" customHeight="1">
      <c r="A124" s="98">
        <v>7</v>
      </c>
      <c r="B124" s="98">
        <v>3</v>
      </c>
      <c r="C124" s="365">
        <v>11</v>
      </c>
      <c r="E124" s="1573"/>
      <c r="F124" s="484"/>
      <c r="G124" s="13" t="s">
        <v>196</v>
      </c>
      <c r="H124" s="13"/>
      <c r="I124" s="523">
        <v>19</v>
      </c>
      <c r="J124" s="523">
        <v>7</v>
      </c>
      <c r="K124" s="523">
        <v>26</v>
      </c>
      <c r="L124" s="523"/>
      <c r="M124" s="478">
        <v>0</v>
      </c>
      <c r="N124" s="478">
        <v>0</v>
      </c>
      <c r="O124" s="478">
        <v>0</v>
      </c>
      <c r="P124" s="522"/>
    </row>
    <row r="125" spans="1:16" ht="9.9499999999999993" customHeight="1">
      <c r="A125" s="98">
        <v>7</v>
      </c>
      <c r="B125" s="98">
        <v>3</v>
      </c>
      <c r="C125" s="365">
        <v>11</v>
      </c>
      <c r="E125" s="1573"/>
      <c r="F125" s="484"/>
      <c r="G125" s="13" t="s">
        <v>195</v>
      </c>
      <c r="H125" s="13"/>
      <c r="I125" s="523">
        <v>25</v>
      </c>
      <c r="J125" s="523">
        <v>10</v>
      </c>
      <c r="K125" s="523">
        <v>35</v>
      </c>
      <c r="L125" s="523"/>
      <c r="M125" s="478">
        <v>0</v>
      </c>
      <c r="N125" s="478">
        <v>0</v>
      </c>
      <c r="O125" s="478">
        <v>0</v>
      </c>
      <c r="P125" s="522"/>
    </row>
    <row r="126" spans="1:16" ht="9.9499999999999993" customHeight="1">
      <c r="A126" s="98">
        <v>7</v>
      </c>
      <c r="B126" s="98">
        <v>3</v>
      </c>
      <c r="C126" s="365">
        <v>11</v>
      </c>
      <c r="E126" s="1573"/>
      <c r="F126" s="484"/>
      <c r="G126" s="13" t="s">
        <v>194</v>
      </c>
      <c r="H126" s="13"/>
      <c r="I126" s="523">
        <v>12</v>
      </c>
      <c r="J126" s="523">
        <v>10</v>
      </c>
      <c r="K126" s="523">
        <v>22</v>
      </c>
      <c r="L126" s="523"/>
      <c r="M126" s="478">
        <v>0</v>
      </c>
      <c r="N126" s="478">
        <v>0</v>
      </c>
      <c r="O126" s="478">
        <v>0</v>
      </c>
      <c r="P126" s="522"/>
    </row>
    <row r="127" spans="1:16" ht="9.9499999999999993" customHeight="1">
      <c r="A127" s="98">
        <v>7</v>
      </c>
      <c r="B127" s="98">
        <v>3</v>
      </c>
      <c r="C127" s="365">
        <v>11</v>
      </c>
      <c r="E127" s="1573"/>
      <c r="F127" s="479"/>
      <c r="G127" s="13" t="s">
        <v>193</v>
      </c>
      <c r="H127" s="13"/>
      <c r="I127" s="523">
        <v>19</v>
      </c>
      <c r="J127" s="523">
        <v>16</v>
      </c>
      <c r="K127" s="523">
        <v>35</v>
      </c>
      <c r="L127" s="523"/>
      <c r="M127" s="478">
        <v>0</v>
      </c>
      <c r="N127" s="478">
        <v>0</v>
      </c>
      <c r="O127" s="478">
        <v>0</v>
      </c>
      <c r="P127" s="522"/>
    </row>
    <row r="128" spans="1:16" ht="11.1" customHeight="1">
      <c r="E128" s="1573"/>
      <c r="F128" s="484" t="s">
        <v>61</v>
      </c>
      <c r="G128" s="4"/>
      <c r="H128" s="4"/>
      <c r="I128" s="483">
        <v>119</v>
      </c>
      <c r="J128" s="483">
        <v>104</v>
      </c>
      <c r="K128" s="483">
        <v>223</v>
      </c>
      <c r="L128" s="523"/>
      <c r="M128" s="483">
        <v>0</v>
      </c>
      <c r="N128" s="483">
        <v>0</v>
      </c>
      <c r="O128" s="483">
        <v>0</v>
      </c>
      <c r="P128" s="522"/>
    </row>
    <row r="129" spans="1:16" ht="9.9499999999999993" customHeight="1">
      <c r="A129" s="98">
        <v>7</v>
      </c>
      <c r="B129" s="98">
        <v>6</v>
      </c>
      <c r="C129" s="365">
        <v>10</v>
      </c>
      <c r="E129" s="1573"/>
      <c r="F129" s="479"/>
      <c r="G129" s="13" t="s">
        <v>192</v>
      </c>
      <c r="H129" s="13"/>
      <c r="I129" s="523">
        <v>93</v>
      </c>
      <c r="J129" s="523">
        <v>81</v>
      </c>
      <c r="K129" s="523">
        <v>174</v>
      </c>
      <c r="L129" s="523"/>
      <c r="M129" s="478">
        <v>0</v>
      </c>
      <c r="N129" s="478">
        <v>0</v>
      </c>
      <c r="O129" s="478">
        <v>0</v>
      </c>
      <c r="P129" s="522"/>
    </row>
    <row r="130" spans="1:16" ht="9.9499999999999993" customHeight="1">
      <c r="A130" s="98">
        <v>7</v>
      </c>
      <c r="B130" s="98">
        <v>6</v>
      </c>
      <c r="C130" s="365">
        <v>10</v>
      </c>
      <c r="E130" s="1573"/>
      <c r="F130" s="479"/>
      <c r="G130" s="13" t="s">
        <v>191</v>
      </c>
      <c r="H130" s="13"/>
      <c r="I130" s="523">
        <v>26</v>
      </c>
      <c r="J130" s="523">
        <v>23</v>
      </c>
      <c r="K130" s="523">
        <v>49</v>
      </c>
      <c r="L130" s="523"/>
      <c r="M130" s="478">
        <v>0</v>
      </c>
      <c r="N130" s="478">
        <v>0</v>
      </c>
      <c r="O130" s="478">
        <v>0</v>
      </c>
      <c r="P130" s="522"/>
    </row>
    <row r="131" spans="1:16" ht="12" customHeight="1">
      <c r="E131" s="1570">
        <v>1408</v>
      </c>
      <c r="F131" s="139" t="s">
        <v>28</v>
      </c>
      <c r="G131" s="40"/>
      <c r="H131" s="40"/>
      <c r="I131" s="473">
        <f>I132+I134+I136+I140</f>
        <v>704</v>
      </c>
      <c r="J131" s="473">
        <f>J132+J134+J136+J140</f>
        <v>767</v>
      </c>
      <c r="K131" s="473">
        <f>I131+J131</f>
        <v>1471</v>
      </c>
      <c r="L131" s="524"/>
      <c r="M131" s="473">
        <f>M132+M134+M136+M140</f>
        <v>0</v>
      </c>
      <c r="N131" s="473">
        <f>N132+N134+N136+N140</f>
        <v>0</v>
      </c>
      <c r="O131" s="473">
        <f>M131+N131</f>
        <v>0</v>
      </c>
      <c r="P131" s="521"/>
    </row>
    <row r="132" spans="1:16" ht="12" customHeight="1">
      <c r="E132" s="1573"/>
      <c r="F132" s="484" t="s">
        <v>23</v>
      </c>
      <c r="G132" s="13"/>
      <c r="H132" s="13"/>
      <c r="I132" s="483">
        <v>566</v>
      </c>
      <c r="J132" s="483">
        <v>639</v>
      </c>
      <c r="K132" s="483">
        <v>1205</v>
      </c>
      <c r="L132" s="523"/>
      <c r="M132" s="483">
        <v>0</v>
      </c>
      <c r="N132" s="483">
        <v>0</v>
      </c>
      <c r="O132" s="483">
        <v>0</v>
      </c>
      <c r="P132" s="522"/>
    </row>
    <row r="133" spans="1:16" ht="10.5" customHeight="1">
      <c r="E133" s="1573"/>
      <c r="F133" s="479"/>
      <c r="G133" s="13" t="s">
        <v>190</v>
      </c>
      <c r="H133" s="13"/>
      <c r="I133" s="523">
        <v>566</v>
      </c>
      <c r="J133" s="523">
        <v>639</v>
      </c>
      <c r="K133" s="523">
        <v>1205</v>
      </c>
      <c r="L133" s="523"/>
      <c r="M133" s="478">
        <v>0</v>
      </c>
      <c r="N133" s="478">
        <v>0</v>
      </c>
      <c r="O133" s="478">
        <v>0</v>
      </c>
      <c r="P133" s="522"/>
    </row>
    <row r="134" spans="1:16" ht="12" customHeight="1">
      <c r="E134" s="1573"/>
      <c r="F134" s="144" t="s">
        <v>59</v>
      </c>
      <c r="G134" s="4"/>
      <c r="H134" s="4"/>
      <c r="I134" s="483">
        <v>8</v>
      </c>
      <c r="J134" s="483">
        <v>5</v>
      </c>
      <c r="K134" s="483">
        <v>13</v>
      </c>
      <c r="L134" s="523"/>
      <c r="M134" s="483">
        <v>0</v>
      </c>
      <c r="N134" s="483">
        <v>0</v>
      </c>
      <c r="O134" s="483">
        <v>0</v>
      </c>
      <c r="P134" s="522"/>
    </row>
    <row r="135" spans="1:16" ht="12" customHeight="1">
      <c r="E135" s="1573"/>
      <c r="F135" s="98"/>
      <c r="G135" s="13" t="s">
        <v>189</v>
      </c>
      <c r="H135" s="13"/>
      <c r="I135" s="523">
        <v>8</v>
      </c>
      <c r="J135" s="523">
        <v>5</v>
      </c>
      <c r="K135" s="523">
        <v>13</v>
      </c>
      <c r="L135" s="523"/>
      <c r="M135" s="478">
        <v>0</v>
      </c>
      <c r="N135" s="478">
        <v>0</v>
      </c>
      <c r="O135" s="478">
        <v>0</v>
      </c>
      <c r="P135" s="522"/>
    </row>
    <row r="136" spans="1:16" ht="11.1" customHeight="1">
      <c r="E136" s="1573"/>
      <c r="F136" s="484" t="s">
        <v>45</v>
      </c>
      <c r="G136" s="13"/>
      <c r="H136" s="13"/>
      <c r="I136" s="483">
        <f>SUM(I137:I139)</f>
        <v>82</v>
      </c>
      <c r="J136" s="483">
        <f>SUM(J137:J139)</f>
        <v>56</v>
      </c>
      <c r="K136" s="483">
        <f>I136+J136</f>
        <v>138</v>
      </c>
      <c r="L136" s="523"/>
      <c r="M136" s="483">
        <v>0</v>
      </c>
      <c r="N136" s="483">
        <v>0</v>
      </c>
      <c r="O136" s="483">
        <v>0</v>
      </c>
      <c r="P136" s="522"/>
    </row>
    <row r="137" spans="1:16" ht="9.9499999999999993" customHeight="1">
      <c r="A137" s="98">
        <v>8</v>
      </c>
      <c r="B137" s="98">
        <v>4</v>
      </c>
      <c r="C137" s="365">
        <v>11</v>
      </c>
      <c r="E137" s="1573"/>
      <c r="F137" s="484"/>
      <c r="G137" s="13" t="s">
        <v>188</v>
      </c>
      <c r="H137" s="13"/>
      <c r="I137" s="523">
        <v>35</v>
      </c>
      <c r="J137" s="523">
        <v>20</v>
      </c>
      <c r="K137" s="523">
        <v>55</v>
      </c>
      <c r="L137" s="523"/>
      <c r="M137" s="478">
        <v>0</v>
      </c>
      <c r="N137" s="478">
        <v>0</v>
      </c>
      <c r="O137" s="478">
        <v>0</v>
      </c>
      <c r="P137" s="522"/>
    </row>
    <row r="138" spans="1:16" ht="9.9499999999999993" customHeight="1">
      <c r="A138" s="98">
        <v>8</v>
      </c>
      <c r="B138" s="98">
        <v>3</v>
      </c>
      <c r="C138" s="365">
        <v>11</v>
      </c>
      <c r="E138" s="1573"/>
      <c r="F138" s="484"/>
      <c r="G138" s="13" t="s">
        <v>187</v>
      </c>
      <c r="H138" s="13"/>
      <c r="I138" s="523">
        <v>30</v>
      </c>
      <c r="J138" s="523">
        <v>9</v>
      </c>
      <c r="K138" s="523">
        <v>39</v>
      </c>
      <c r="L138" s="523"/>
      <c r="M138" s="478">
        <v>0</v>
      </c>
      <c r="N138" s="478">
        <v>0</v>
      </c>
      <c r="O138" s="478">
        <v>0</v>
      </c>
      <c r="P138" s="522"/>
    </row>
    <row r="139" spans="1:16" ht="9.9499999999999993" customHeight="1">
      <c r="A139" s="98">
        <v>8</v>
      </c>
      <c r="B139" s="98">
        <v>4</v>
      </c>
      <c r="C139" s="365">
        <v>11</v>
      </c>
      <c r="E139" s="1573"/>
      <c r="F139" s="484"/>
      <c r="G139" s="13" t="s">
        <v>186</v>
      </c>
      <c r="H139" s="13"/>
      <c r="I139" s="523">
        <v>17</v>
      </c>
      <c r="J139" s="523">
        <v>27</v>
      </c>
      <c r="K139" s="523">
        <v>44</v>
      </c>
      <c r="L139" s="523"/>
      <c r="M139" s="478">
        <v>0</v>
      </c>
      <c r="N139" s="478">
        <v>0</v>
      </c>
      <c r="O139" s="478">
        <v>0</v>
      </c>
      <c r="P139" s="522"/>
    </row>
    <row r="140" spans="1:16" ht="11.1" customHeight="1">
      <c r="E140" s="1573"/>
      <c r="F140" s="484" t="s">
        <v>46</v>
      </c>
      <c r="G140" s="4"/>
      <c r="H140" s="4"/>
      <c r="I140" s="483">
        <f>I141</f>
        <v>48</v>
      </c>
      <c r="J140" s="483">
        <f>J141</f>
        <v>67</v>
      </c>
      <c r="K140" s="483">
        <f>K141</f>
        <v>115</v>
      </c>
      <c r="L140" s="483"/>
      <c r="M140" s="483">
        <f>M141</f>
        <v>0</v>
      </c>
      <c r="N140" s="483">
        <f>N141</f>
        <v>0</v>
      </c>
      <c r="O140" s="483">
        <f>O141</f>
        <v>0</v>
      </c>
      <c r="P140" s="522"/>
    </row>
    <row r="141" spans="1:16" ht="9.9499999999999993" customHeight="1">
      <c r="A141" s="98">
        <v>8</v>
      </c>
      <c r="B141" s="98">
        <v>4</v>
      </c>
      <c r="C141" s="365">
        <v>11</v>
      </c>
      <c r="E141" s="1573"/>
      <c r="F141" s="479"/>
      <c r="G141" s="13" t="s">
        <v>185</v>
      </c>
      <c r="H141" s="13"/>
      <c r="I141" s="523">
        <v>48</v>
      </c>
      <c r="J141" s="523">
        <v>67</v>
      </c>
      <c r="K141" s="523">
        <v>115</v>
      </c>
      <c r="L141" s="523"/>
      <c r="M141" s="523">
        <v>0</v>
      </c>
      <c r="N141" s="523">
        <v>0</v>
      </c>
      <c r="O141" s="523">
        <v>0</v>
      </c>
      <c r="P141" s="522"/>
    </row>
    <row r="142" spans="1:16" ht="12" customHeight="1">
      <c r="E142" s="1581">
        <v>1624</v>
      </c>
      <c r="F142" s="138" t="s">
        <v>56</v>
      </c>
      <c r="G142" s="489"/>
      <c r="H142" s="489"/>
      <c r="I142" s="473">
        <f>I143+I145</f>
        <v>17</v>
      </c>
      <c r="J142" s="473">
        <f>J143+J145</f>
        <v>21</v>
      </c>
      <c r="K142" s="473">
        <f>I142+J142</f>
        <v>38</v>
      </c>
      <c r="L142" s="524"/>
      <c r="M142" s="473">
        <f>M143+M145</f>
        <v>29</v>
      </c>
      <c r="N142" s="473">
        <f>N143+N145</f>
        <v>41</v>
      </c>
      <c r="O142" s="473">
        <f>M142+N142</f>
        <v>70</v>
      </c>
      <c r="P142" s="521"/>
    </row>
    <row r="143" spans="1:16" ht="10.5" customHeight="1">
      <c r="E143" s="1582"/>
      <c r="F143" s="487" t="s">
        <v>41</v>
      </c>
      <c r="G143" s="13"/>
      <c r="H143" s="13"/>
      <c r="I143" s="523">
        <v>17</v>
      </c>
      <c r="J143" s="523">
        <v>21</v>
      </c>
      <c r="K143" s="523">
        <v>38</v>
      </c>
      <c r="L143" s="523"/>
      <c r="M143" s="523">
        <f>M144</f>
        <v>0</v>
      </c>
      <c r="N143" s="523">
        <f>N144</f>
        <v>0</v>
      </c>
      <c r="O143" s="523">
        <f>M143+N143</f>
        <v>0</v>
      </c>
      <c r="P143" s="522"/>
    </row>
    <row r="144" spans="1:16" ht="10.5" customHeight="1">
      <c r="A144" s="98">
        <v>9</v>
      </c>
      <c r="B144" s="98">
        <v>5</v>
      </c>
      <c r="C144" s="365">
        <v>10</v>
      </c>
      <c r="E144" s="1582"/>
      <c r="F144" s="479"/>
      <c r="G144" s="13" t="s">
        <v>184</v>
      </c>
      <c r="H144" s="13"/>
      <c r="I144" s="523">
        <v>17</v>
      </c>
      <c r="J144" s="523">
        <v>21</v>
      </c>
      <c r="K144" s="523">
        <v>38</v>
      </c>
      <c r="L144" s="523"/>
      <c r="M144" s="523">
        <v>0</v>
      </c>
      <c r="N144" s="523">
        <v>0</v>
      </c>
      <c r="O144" s="523">
        <v>0</v>
      </c>
      <c r="P144" s="522"/>
    </row>
    <row r="145" spans="1:16" ht="10.5" customHeight="1">
      <c r="A145" s="98">
        <v>9</v>
      </c>
      <c r="B145" s="98">
        <v>5</v>
      </c>
      <c r="C145" s="365">
        <v>10</v>
      </c>
      <c r="E145" s="1582"/>
      <c r="F145" s="484" t="s">
        <v>62</v>
      </c>
      <c r="G145" s="13"/>
      <c r="H145" s="13"/>
      <c r="I145" s="483">
        <f>I146</f>
        <v>0</v>
      </c>
      <c r="J145" s="483">
        <f>J146</f>
        <v>0</v>
      </c>
      <c r="K145" s="483">
        <f>K146</f>
        <v>0</v>
      </c>
      <c r="L145" s="483"/>
      <c r="M145" s="483">
        <f>M146</f>
        <v>29</v>
      </c>
      <c r="N145" s="483">
        <f>N146</f>
        <v>41</v>
      </c>
      <c r="O145" s="483">
        <f>M145+N145</f>
        <v>70</v>
      </c>
      <c r="P145" s="522"/>
    </row>
    <row r="146" spans="1:16" ht="10.5" customHeight="1">
      <c r="E146" s="1583"/>
      <c r="F146" s="479"/>
      <c r="G146" s="13" t="s">
        <v>183</v>
      </c>
      <c r="H146" s="13"/>
      <c r="I146" s="523">
        <v>0</v>
      </c>
      <c r="J146" s="523">
        <v>0</v>
      </c>
      <c r="K146" s="523">
        <v>0</v>
      </c>
      <c r="L146" s="523"/>
      <c r="M146" s="523">
        <v>29</v>
      </c>
      <c r="N146" s="523">
        <v>41</v>
      </c>
      <c r="O146" s="523">
        <v>70</v>
      </c>
      <c r="P146" s="522"/>
    </row>
    <row r="147" spans="1:16" ht="12" customHeight="1">
      <c r="A147" s="62"/>
      <c r="B147" s="62"/>
      <c r="C147" s="62"/>
      <c r="D147" s="62"/>
      <c r="F147" s="1579" t="s">
        <v>6</v>
      </c>
      <c r="G147" s="1580"/>
      <c r="H147" s="474"/>
      <c r="I147" s="473">
        <f>I8+I31+I63+I77+I83+I110+I122+I131+I142</f>
        <v>10729</v>
      </c>
      <c r="J147" s="473">
        <f>J8+J31+J63+J77+J83+J110+J122+J131+J142</f>
        <v>9496</v>
      </c>
      <c r="K147" s="473">
        <f>K8+K31+K63+K77+K83+K110+K122+K131+K142</f>
        <v>20225</v>
      </c>
      <c r="L147" s="473"/>
      <c r="M147" s="473">
        <f>M8+M31+M63+M77+M83+M110+M122+M131+M142</f>
        <v>341</v>
      </c>
      <c r="N147" s="473">
        <f>N8+N31+N63+N77+N83+N110+N122+N131+N142</f>
        <v>447</v>
      </c>
      <c r="O147" s="473">
        <f>O8+O31+O63+O77+O83+O110+O122+O131+O142</f>
        <v>788</v>
      </c>
      <c r="P147" s="521"/>
    </row>
    <row r="148" spans="1:16" ht="10.5" customHeight="1">
      <c r="A148" s="62"/>
      <c r="B148" s="62"/>
      <c r="C148" s="62"/>
      <c r="D148" s="62"/>
      <c r="F148" s="98" t="s">
        <v>182</v>
      </c>
      <c r="G148" s="471"/>
      <c r="H148" s="471"/>
    </row>
    <row r="149" spans="1:16" ht="10.5" customHeight="1">
      <c r="A149" s="62"/>
      <c r="B149" s="62"/>
      <c r="C149" s="62"/>
      <c r="D149" s="62"/>
      <c r="F149" s="98" t="s">
        <v>181</v>
      </c>
      <c r="G149" s="471"/>
      <c r="H149" s="471"/>
    </row>
    <row r="150" spans="1:16" ht="10.5" customHeight="1">
      <c r="A150" s="62"/>
      <c r="B150" s="62"/>
      <c r="C150" s="62"/>
      <c r="D150" s="62"/>
      <c r="F150" s="98" t="s">
        <v>263</v>
      </c>
      <c r="G150" s="98"/>
      <c r="H150" s="98"/>
      <c r="I150" s="98"/>
      <c r="J150" s="98"/>
    </row>
    <row r="151" spans="1:16" ht="9" customHeight="1">
      <c r="A151" s="62"/>
      <c r="B151" s="62"/>
      <c r="C151" s="62"/>
      <c r="D151" s="62"/>
    </row>
    <row r="152" spans="1:16" ht="9" customHeight="1">
      <c r="A152" s="62"/>
      <c r="B152" s="62"/>
      <c r="C152" s="62"/>
      <c r="D152" s="62"/>
    </row>
    <row r="153" spans="1:16" ht="9" customHeight="1">
      <c r="A153" s="62"/>
      <c r="B153" s="62"/>
      <c r="C153" s="62"/>
      <c r="D153" s="62"/>
    </row>
    <row r="154" spans="1:16" ht="9" customHeight="1">
      <c r="A154" s="62"/>
      <c r="B154" s="62"/>
      <c r="C154" s="62"/>
      <c r="D154" s="62"/>
    </row>
    <row r="155" spans="1:16" ht="9" customHeight="1">
      <c r="A155" s="62"/>
      <c r="B155" s="62"/>
      <c r="C155" s="62"/>
      <c r="D155" s="62"/>
    </row>
    <row r="156" spans="1:16" ht="9" customHeight="1">
      <c r="A156" s="62"/>
      <c r="B156" s="62"/>
      <c r="C156" s="62"/>
      <c r="D156" s="62"/>
    </row>
    <row r="157" spans="1:16" ht="9" customHeight="1">
      <c r="A157" s="62"/>
      <c r="B157" s="62"/>
      <c r="C157" s="62"/>
      <c r="D157" s="62"/>
    </row>
    <row r="158" spans="1:16" ht="9" customHeight="1">
      <c r="A158" s="62"/>
      <c r="B158" s="62"/>
      <c r="C158" s="62"/>
      <c r="D158" s="62"/>
    </row>
    <row r="159" spans="1:16" ht="9" customHeight="1">
      <c r="A159" s="62"/>
      <c r="B159" s="62"/>
      <c r="C159" s="62"/>
      <c r="D159" s="62"/>
    </row>
    <row r="160" spans="1:16" ht="9" customHeight="1">
      <c r="A160" s="62"/>
      <c r="B160" s="62"/>
      <c r="C160" s="62"/>
      <c r="D160" s="62"/>
    </row>
    <row r="161" spans="1:4" ht="9" customHeight="1">
      <c r="A161" s="62"/>
      <c r="B161" s="62"/>
      <c r="C161" s="62"/>
      <c r="D161" s="62"/>
    </row>
    <row r="162" spans="1:4" ht="9" customHeight="1">
      <c r="A162" s="62"/>
      <c r="B162" s="62"/>
      <c r="C162" s="62"/>
      <c r="D162" s="62"/>
    </row>
    <row r="163" spans="1:4" ht="9" customHeight="1">
      <c r="A163" s="62"/>
      <c r="B163" s="62"/>
      <c r="C163" s="62"/>
      <c r="D163" s="62"/>
    </row>
    <row r="164" spans="1:4" ht="9" customHeight="1">
      <c r="A164" s="62"/>
      <c r="B164" s="62"/>
      <c r="C164" s="62"/>
      <c r="D164" s="62"/>
    </row>
    <row r="165" spans="1:4" ht="9" customHeight="1">
      <c r="A165" s="62"/>
      <c r="B165" s="62"/>
      <c r="C165" s="62"/>
      <c r="D165" s="62"/>
    </row>
    <row r="166" spans="1:4" ht="9" customHeight="1">
      <c r="A166" s="62"/>
      <c r="B166" s="62"/>
      <c r="C166" s="62"/>
      <c r="D166" s="62"/>
    </row>
    <row r="167" spans="1:4" ht="9" customHeight="1">
      <c r="A167" s="62"/>
      <c r="B167" s="62"/>
      <c r="C167" s="62"/>
      <c r="D167" s="62"/>
    </row>
    <row r="168" spans="1:4" ht="9" customHeight="1">
      <c r="A168" s="62"/>
      <c r="B168" s="62"/>
      <c r="C168" s="62"/>
      <c r="D168" s="62"/>
    </row>
    <row r="169" spans="1:4" ht="9" customHeight="1">
      <c r="A169" s="62"/>
      <c r="B169" s="62"/>
      <c r="C169" s="62"/>
      <c r="D169" s="62"/>
    </row>
    <row r="170" spans="1:4" ht="9" customHeight="1">
      <c r="A170" s="62"/>
      <c r="B170" s="62"/>
      <c r="C170" s="62"/>
      <c r="D170" s="62"/>
    </row>
    <row r="171" spans="1:4" ht="9" customHeight="1">
      <c r="A171" s="62"/>
      <c r="B171" s="62"/>
      <c r="C171" s="62"/>
      <c r="D171" s="62"/>
    </row>
    <row r="172" spans="1:4" ht="9" customHeight="1">
      <c r="A172" s="62"/>
      <c r="B172" s="62"/>
      <c r="C172" s="62"/>
      <c r="D172" s="62"/>
    </row>
    <row r="173" spans="1:4" ht="9" customHeight="1">
      <c r="A173" s="62"/>
      <c r="B173" s="62"/>
      <c r="C173" s="62"/>
      <c r="D173" s="62"/>
    </row>
    <row r="174" spans="1:4" ht="9" customHeight="1">
      <c r="A174" s="62"/>
      <c r="B174" s="62"/>
      <c r="C174" s="62"/>
      <c r="D174" s="62"/>
    </row>
    <row r="175" spans="1:4" ht="9" customHeight="1">
      <c r="A175" s="62"/>
      <c r="B175" s="62"/>
      <c r="C175" s="62"/>
      <c r="D175" s="62"/>
    </row>
    <row r="176" spans="1:4" ht="9" customHeight="1">
      <c r="A176" s="62"/>
      <c r="B176" s="62"/>
      <c r="C176" s="62"/>
      <c r="D176" s="62"/>
    </row>
    <row r="177" spans="1:4" ht="9" customHeight="1">
      <c r="A177" s="62"/>
      <c r="B177" s="62"/>
      <c r="C177" s="62"/>
      <c r="D177" s="62"/>
    </row>
    <row r="178" spans="1:4" ht="9" customHeight="1">
      <c r="A178" s="62"/>
      <c r="B178" s="62"/>
      <c r="C178" s="62"/>
      <c r="D178" s="62"/>
    </row>
    <row r="179" spans="1:4" ht="9" customHeight="1">
      <c r="A179" s="62"/>
      <c r="B179" s="62"/>
      <c r="C179" s="62"/>
      <c r="D179" s="62"/>
    </row>
    <row r="180" spans="1:4" ht="9" customHeight="1">
      <c r="A180" s="62"/>
      <c r="B180" s="62"/>
      <c r="C180" s="62"/>
      <c r="D180" s="62"/>
    </row>
    <row r="181" spans="1:4" ht="9" customHeight="1">
      <c r="A181" s="62"/>
      <c r="B181" s="62"/>
      <c r="C181" s="62"/>
      <c r="D181" s="62"/>
    </row>
    <row r="182" spans="1:4" ht="9" customHeight="1">
      <c r="A182" s="62"/>
      <c r="B182" s="62"/>
      <c r="C182" s="62"/>
      <c r="D182" s="62"/>
    </row>
    <row r="183" spans="1:4" ht="9" customHeight="1">
      <c r="A183" s="62"/>
      <c r="B183" s="62"/>
      <c r="C183" s="62"/>
      <c r="D183" s="62"/>
    </row>
    <row r="184" spans="1:4" ht="9" customHeight="1">
      <c r="A184" s="62"/>
      <c r="B184" s="62"/>
      <c r="C184" s="62"/>
      <c r="D184" s="62"/>
    </row>
    <row r="185" spans="1:4" ht="9" customHeight="1">
      <c r="A185" s="62"/>
      <c r="B185" s="62"/>
      <c r="C185" s="62"/>
      <c r="D185" s="62"/>
    </row>
    <row r="186" spans="1:4" ht="9" customHeight="1">
      <c r="A186" s="62"/>
      <c r="B186" s="62"/>
      <c r="C186" s="62"/>
      <c r="D186" s="62"/>
    </row>
    <row r="187" spans="1:4" ht="9" customHeight="1">
      <c r="A187" s="62"/>
      <c r="B187" s="62"/>
      <c r="C187" s="62"/>
      <c r="D187" s="62"/>
    </row>
    <row r="188" spans="1:4" ht="9" customHeight="1">
      <c r="A188" s="62"/>
      <c r="B188" s="62"/>
      <c r="C188" s="62"/>
      <c r="D188" s="62"/>
    </row>
    <row r="189" spans="1:4" ht="9" customHeight="1">
      <c r="A189" s="62"/>
      <c r="B189" s="62"/>
      <c r="C189" s="62"/>
      <c r="D189" s="62"/>
    </row>
    <row r="190" spans="1:4" ht="9" customHeight="1">
      <c r="A190" s="62"/>
      <c r="B190" s="62"/>
      <c r="C190" s="62"/>
      <c r="D190" s="62"/>
    </row>
    <row r="191" spans="1:4" ht="9" customHeight="1">
      <c r="A191" s="62"/>
      <c r="B191" s="62"/>
      <c r="C191" s="62"/>
      <c r="D191" s="62"/>
    </row>
    <row r="192" spans="1:4" ht="9" customHeight="1">
      <c r="A192" s="62"/>
      <c r="B192" s="62"/>
      <c r="C192" s="62"/>
      <c r="D192" s="62"/>
    </row>
    <row r="193" spans="1:4" ht="9" customHeight="1">
      <c r="A193" s="62"/>
      <c r="B193" s="62"/>
      <c r="C193" s="62"/>
      <c r="D193" s="62"/>
    </row>
    <row r="194" spans="1:4" ht="9" customHeight="1">
      <c r="A194" s="62"/>
      <c r="B194" s="62"/>
      <c r="C194" s="62"/>
      <c r="D194" s="62"/>
    </row>
    <row r="195" spans="1:4" ht="9" customHeight="1">
      <c r="A195" s="62"/>
      <c r="B195" s="62"/>
      <c r="C195" s="62"/>
      <c r="D195" s="62"/>
    </row>
    <row r="196" spans="1:4" ht="9" customHeight="1">
      <c r="A196" s="62"/>
      <c r="B196" s="62"/>
      <c r="C196" s="62"/>
      <c r="D196" s="62"/>
    </row>
    <row r="197" spans="1:4" ht="9" customHeight="1">
      <c r="A197" s="62"/>
      <c r="B197" s="62"/>
      <c r="C197" s="62"/>
      <c r="D197" s="62"/>
    </row>
    <row r="198" spans="1:4" ht="9" customHeight="1">
      <c r="A198" s="62"/>
      <c r="B198" s="62"/>
      <c r="C198" s="62"/>
      <c r="D198" s="62"/>
    </row>
    <row r="199" spans="1:4" ht="9" customHeight="1">
      <c r="A199" s="62"/>
      <c r="B199" s="62"/>
      <c r="C199" s="62"/>
      <c r="D199" s="62"/>
    </row>
    <row r="200" spans="1:4" ht="9" customHeight="1">
      <c r="A200" s="62"/>
      <c r="B200" s="62"/>
      <c r="C200" s="62"/>
      <c r="D200" s="62"/>
    </row>
    <row r="201" spans="1:4" ht="9" customHeight="1">
      <c r="A201" s="62"/>
      <c r="B201" s="62"/>
      <c r="C201" s="62"/>
      <c r="D201" s="62"/>
    </row>
    <row r="202" spans="1:4" ht="9" customHeight="1">
      <c r="A202" s="62"/>
      <c r="B202" s="62"/>
      <c r="C202" s="62"/>
      <c r="D202" s="62"/>
    </row>
    <row r="203" spans="1:4" ht="9" customHeight="1">
      <c r="A203" s="62"/>
      <c r="B203" s="62"/>
      <c r="C203" s="62"/>
      <c r="D203" s="62"/>
    </row>
    <row r="204" spans="1:4" ht="9" customHeight="1">
      <c r="A204" s="62"/>
      <c r="B204" s="62"/>
      <c r="C204" s="62"/>
      <c r="D204" s="62"/>
    </row>
    <row r="205" spans="1:4" ht="9" customHeight="1">
      <c r="A205" s="62"/>
      <c r="B205" s="62"/>
      <c r="C205" s="62"/>
      <c r="D205" s="62"/>
    </row>
    <row r="206" spans="1:4" ht="9" customHeight="1">
      <c r="A206" s="62"/>
      <c r="B206" s="62"/>
      <c r="C206" s="62"/>
      <c r="D206" s="62"/>
    </row>
    <row r="207" spans="1:4" ht="9" customHeight="1">
      <c r="A207" s="62"/>
      <c r="B207" s="62"/>
      <c r="C207" s="62"/>
      <c r="D207" s="62"/>
    </row>
    <row r="208" spans="1:4" ht="9" customHeight="1">
      <c r="A208" s="62"/>
      <c r="B208" s="62"/>
      <c r="C208" s="62"/>
      <c r="D208" s="62"/>
    </row>
    <row r="209" spans="1:4" ht="9" customHeight="1">
      <c r="A209" s="62"/>
      <c r="B209" s="62"/>
      <c r="C209" s="62"/>
      <c r="D209" s="62"/>
    </row>
    <row r="210" spans="1:4" ht="9" customHeight="1">
      <c r="A210" s="62"/>
      <c r="B210" s="62"/>
      <c r="C210" s="62"/>
      <c r="D210" s="62"/>
    </row>
    <row r="211" spans="1:4" ht="9" customHeight="1">
      <c r="A211" s="62"/>
      <c r="B211" s="62"/>
      <c r="C211" s="62"/>
      <c r="D211" s="62"/>
    </row>
    <row r="212" spans="1:4" ht="9" customHeight="1">
      <c r="A212" s="62"/>
      <c r="B212" s="62"/>
      <c r="C212" s="62"/>
      <c r="D212" s="62"/>
    </row>
    <row r="213" spans="1:4" ht="9" customHeight="1">
      <c r="A213" s="62"/>
      <c r="B213" s="62"/>
      <c r="C213" s="62"/>
      <c r="D213" s="62"/>
    </row>
    <row r="214" spans="1:4" ht="9" customHeight="1">
      <c r="A214" s="62"/>
      <c r="B214" s="62"/>
      <c r="C214" s="62"/>
      <c r="D214" s="62"/>
    </row>
    <row r="215" spans="1:4" ht="9" customHeight="1">
      <c r="A215" s="62"/>
      <c r="B215" s="62"/>
      <c r="C215" s="62"/>
      <c r="D215" s="62"/>
    </row>
    <row r="216" spans="1:4" ht="9" customHeight="1">
      <c r="A216" s="62"/>
      <c r="B216" s="62"/>
      <c r="C216" s="62"/>
      <c r="D216" s="62"/>
    </row>
    <row r="217" spans="1:4" ht="9" customHeight="1">
      <c r="A217" s="62"/>
      <c r="B217" s="62"/>
      <c r="C217" s="62"/>
      <c r="D217" s="62"/>
    </row>
    <row r="218" spans="1:4" ht="9" customHeight="1">
      <c r="A218" s="62"/>
      <c r="B218" s="62"/>
      <c r="C218" s="62"/>
      <c r="D218" s="62"/>
    </row>
    <row r="219" spans="1:4" ht="9" customHeight="1">
      <c r="A219" s="62"/>
      <c r="B219" s="62"/>
      <c r="C219" s="62"/>
      <c r="D219" s="62"/>
    </row>
    <row r="220" spans="1:4" ht="9" customHeight="1">
      <c r="A220" s="62"/>
      <c r="B220" s="62"/>
      <c r="C220" s="62"/>
      <c r="D220" s="62"/>
    </row>
    <row r="221" spans="1:4" ht="9" customHeight="1">
      <c r="A221" s="62"/>
      <c r="B221" s="62"/>
      <c r="C221" s="62"/>
      <c r="D221" s="62"/>
    </row>
    <row r="222" spans="1:4" ht="9" customHeight="1">
      <c r="A222" s="62"/>
      <c r="B222" s="62"/>
      <c r="C222" s="62"/>
      <c r="D222" s="62"/>
    </row>
    <row r="223" spans="1:4" ht="9" customHeight="1">
      <c r="A223" s="62"/>
      <c r="B223" s="62"/>
      <c r="C223" s="62"/>
      <c r="D223" s="62"/>
    </row>
    <row r="224" spans="1:4" ht="9" customHeight="1">
      <c r="A224" s="62"/>
      <c r="B224" s="62"/>
      <c r="C224" s="62"/>
      <c r="D224" s="62"/>
    </row>
    <row r="225" spans="1:8" ht="9" customHeight="1">
      <c r="A225" s="62"/>
      <c r="B225" s="62"/>
      <c r="C225" s="62"/>
      <c r="D225" s="62"/>
    </row>
    <row r="226" spans="1:8" ht="9" customHeight="1">
      <c r="A226" s="62"/>
      <c r="B226" s="62"/>
      <c r="C226" s="62"/>
      <c r="D226" s="62"/>
    </row>
    <row r="227" spans="1:8" ht="9" customHeight="1">
      <c r="A227" s="62"/>
      <c r="B227" s="62"/>
      <c r="C227" s="62"/>
      <c r="D227" s="62"/>
    </row>
    <row r="228" spans="1:8" ht="9" customHeight="1">
      <c r="A228" s="62"/>
      <c r="B228" s="62"/>
      <c r="C228" s="62"/>
      <c r="D228" s="62"/>
    </row>
    <row r="229" spans="1:8" ht="9" customHeight="1">
      <c r="A229" s="62"/>
      <c r="B229" s="62"/>
      <c r="C229" s="62"/>
      <c r="D229" s="62"/>
      <c r="F229" s="98"/>
      <c r="G229" s="13"/>
      <c r="H229" s="13"/>
    </row>
    <row r="230" spans="1:8" ht="9" customHeight="1">
      <c r="A230" s="62"/>
      <c r="B230" s="62"/>
      <c r="C230" s="62"/>
      <c r="D230" s="62"/>
    </row>
    <row r="231" spans="1:8" ht="9" customHeight="1">
      <c r="A231" s="62"/>
      <c r="B231" s="62"/>
      <c r="C231" s="62"/>
      <c r="D231" s="62"/>
    </row>
    <row r="232" spans="1:8" ht="9" customHeight="1">
      <c r="A232" s="62"/>
      <c r="B232" s="62"/>
      <c r="C232" s="62"/>
      <c r="D232" s="62"/>
    </row>
    <row r="233" spans="1:8" ht="9" customHeight="1">
      <c r="A233" s="62"/>
      <c r="B233" s="62"/>
      <c r="C233" s="62"/>
      <c r="D233" s="62"/>
    </row>
    <row r="234" spans="1:8" ht="9" customHeight="1">
      <c r="A234" s="62"/>
      <c r="B234" s="62"/>
      <c r="C234" s="62"/>
      <c r="D234" s="62"/>
    </row>
    <row r="235" spans="1:8" ht="9" customHeight="1">
      <c r="A235" s="62"/>
      <c r="B235" s="62"/>
      <c r="C235" s="62"/>
      <c r="D235" s="62"/>
    </row>
    <row r="236" spans="1:8" ht="9" customHeight="1">
      <c r="A236" s="62"/>
      <c r="B236" s="62"/>
      <c r="C236" s="62"/>
      <c r="D236" s="62"/>
    </row>
    <row r="237" spans="1:8" ht="9" customHeight="1">
      <c r="A237" s="62"/>
      <c r="B237" s="62"/>
      <c r="C237" s="62"/>
      <c r="D237" s="62"/>
    </row>
    <row r="238" spans="1:8" ht="9" customHeight="1">
      <c r="A238" s="62"/>
      <c r="B238" s="62"/>
      <c r="C238" s="62"/>
      <c r="D238" s="62"/>
    </row>
    <row r="239" spans="1:8" ht="9" customHeight="1">
      <c r="A239" s="62"/>
      <c r="B239" s="62"/>
      <c r="C239" s="62"/>
      <c r="D239" s="62"/>
    </row>
    <row r="240" spans="1:8" ht="9" customHeight="1">
      <c r="A240" s="62"/>
      <c r="B240" s="62"/>
      <c r="C240" s="62"/>
      <c r="D240" s="62"/>
    </row>
    <row r="241" spans="1:4" ht="9" customHeight="1">
      <c r="A241" s="62"/>
      <c r="B241" s="62"/>
      <c r="C241" s="62"/>
      <c r="D241" s="62"/>
    </row>
    <row r="242" spans="1:4" ht="9" customHeight="1">
      <c r="A242" s="62"/>
      <c r="B242" s="62"/>
      <c r="C242" s="62"/>
      <c r="D242" s="62"/>
    </row>
    <row r="243" spans="1:4" ht="9" customHeight="1">
      <c r="A243" s="62"/>
      <c r="B243" s="62"/>
      <c r="C243" s="62"/>
      <c r="D243" s="62"/>
    </row>
    <row r="244" spans="1:4" ht="9" customHeight="1">
      <c r="A244" s="62"/>
      <c r="B244" s="62"/>
      <c r="C244" s="62"/>
      <c r="D244" s="62"/>
    </row>
    <row r="245" spans="1:4" ht="9" customHeight="1">
      <c r="A245" s="62"/>
      <c r="B245" s="62"/>
      <c r="C245" s="62"/>
      <c r="D245" s="62"/>
    </row>
    <row r="246" spans="1:4" ht="9" customHeight="1">
      <c r="A246" s="62"/>
      <c r="B246" s="62"/>
      <c r="C246" s="62"/>
      <c r="D246" s="62"/>
    </row>
    <row r="247" spans="1:4" ht="9" customHeight="1">
      <c r="A247" s="62"/>
      <c r="B247" s="62"/>
      <c r="C247" s="62"/>
      <c r="D247" s="62"/>
    </row>
    <row r="248" spans="1:4" ht="9" customHeight="1">
      <c r="A248" s="62"/>
      <c r="B248" s="62"/>
      <c r="C248" s="62"/>
      <c r="D248" s="62"/>
    </row>
    <row r="249" spans="1:4" ht="9" customHeight="1">
      <c r="A249" s="62"/>
      <c r="B249" s="62"/>
      <c r="C249" s="62"/>
      <c r="D249" s="62"/>
    </row>
    <row r="250" spans="1:4" ht="9" customHeight="1">
      <c r="A250" s="62"/>
      <c r="B250" s="62"/>
      <c r="C250" s="62"/>
      <c r="D250" s="62"/>
    </row>
    <row r="251" spans="1:4" ht="9" customHeight="1">
      <c r="A251" s="62"/>
      <c r="B251" s="62"/>
      <c r="C251" s="62"/>
      <c r="D251" s="62"/>
    </row>
    <row r="252" spans="1:4" ht="9" customHeight="1">
      <c r="A252" s="62"/>
      <c r="B252" s="62"/>
      <c r="C252" s="62"/>
      <c r="D252" s="62"/>
    </row>
    <row r="253" spans="1:4" ht="9" customHeight="1">
      <c r="A253" s="62"/>
      <c r="B253" s="62"/>
      <c r="C253" s="62"/>
      <c r="D253" s="62"/>
    </row>
    <row r="254" spans="1:4" ht="9" customHeight="1">
      <c r="A254" s="62"/>
      <c r="B254" s="62"/>
      <c r="C254" s="62"/>
      <c r="D254" s="62"/>
    </row>
    <row r="255" spans="1:4" ht="9" customHeight="1">
      <c r="A255" s="62"/>
      <c r="B255" s="62"/>
      <c r="C255" s="62"/>
      <c r="D255" s="62"/>
    </row>
    <row r="256" spans="1:4" ht="9" customHeight="1">
      <c r="A256" s="62"/>
      <c r="B256" s="62"/>
      <c r="C256" s="62"/>
      <c r="D256" s="62"/>
    </row>
    <row r="257" spans="1:4" ht="9" customHeight="1">
      <c r="A257" s="62"/>
      <c r="B257" s="62"/>
      <c r="C257" s="62"/>
      <c r="D257" s="62"/>
    </row>
    <row r="258" spans="1:4" ht="9" customHeight="1">
      <c r="A258" s="62"/>
      <c r="B258" s="62"/>
      <c r="C258" s="62"/>
      <c r="D258" s="62"/>
    </row>
    <row r="259" spans="1:4" ht="9" customHeight="1">
      <c r="A259" s="62"/>
      <c r="B259" s="62"/>
      <c r="C259" s="62"/>
      <c r="D259" s="62"/>
    </row>
    <row r="260" spans="1:4" ht="9" customHeight="1">
      <c r="A260" s="62"/>
      <c r="B260" s="62"/>
      <c r="C260" s="62"/>
      <c r="D260" s="62"/>
    </row>
    <row r="261" spans="1:4" ht="9" customHeight="1">
      <c r="A261" s="62"/>
      <c r="B261" s="62"/>
      <c r="C261" s="62"/>
      <c r="D261" s="62"/>
    </row>
    <row r="262" spans="1:4" ht="9" customHeight="1">
      <c r="A262" s="62"/>
      <c r="B262" s="62"/>
      <c r="C262" s="62"/>
      <c r="D262" s="62"/>
    </row>
    <row r="263" spans="1:4" ht="9" customHeight="1">
      <c r="A263" s="62"/>
      <c r="B263" s="62"/>
      <c r="C263" s="62"/>
      <c r="D263" s="62"/>
    </row>
    <row r="264" spans="1:4" ht="9" customHeight="1">
      <c r="A264" s="62"/>
      <c r="B264" s="62"/>
      <c r="C264" s="62"/>
      <c r="D264" s="62"/>
    </row>
    <row r="265" spans="1:4" ht="9" customHeight="1">
      <c r="A265" s="62"/>
      <c r="B265" s="62"/>
      <c r="C265" s="62"/>
      <c r="D265" s="62"/>
    </row>
    <row r="266" spans="1:4" ht="9" customHeight="1">
      <c r="A266" s="62"/>
      <c r="B266" s="62"/>
      <c r="C266" s="62"/>
      <c r="D266" s="62"/>
    </row>
    <row r="267" spans="1:4" ht="9" customHeight="1">
      <c r="A267" s="62"/>
      <c r="B267" s="62"/>
      <c r="C267" s="62"/>
      <c r="D267" s="62"/>
    </row>
    <row r="268" spans="1:4" ht="9" customHeight="1">
      <c r="A268" s="62"/>
      <c r="B268" s="62"/>
      <c r="C268" s="62"/>
      <c r="D268" s="62"/>
    </row>
    <row r="269" spans="1:4" ht="9" customHeight="1">
      <c r="A269" s="62"/>
      <c r="B269" s="62"/>
      <c r="C269" s="62"/>
      <c r="D269" s="62"/>
    </row>
    <row r="270" spans="1:4" ht="9" customHeight="1">
      <c r="A270" s="62"/>
      <c r="B270" s="62"/>
      <c r="C270" s="62"/>
      <c r="D270" s="62"/>
    </row>
    <row r="271" spans="1:4" ht="9" customHeight="1">
      <c r="A271" s="62"/>
      <c r="B271" s="62"/>
      <c r="C271" s="62"/>
      <c r="D271" s="62"/>
    </row>
    <row r="272" spans="1:4" ht="9" customHeight="1">
      <c r="A272" s="62"/>
      <c r="B272" s="62"/>
      <c r="C272" s="62"/>
      <c r="D272" s="62"/>
    </row>
    <row r="273" spans="1:4" ht="9" customHeight="1">
      <c r="A273" s="62"/>
      <c r="B273" s="62"/>
      <c r="C273" s="62"/>
      <c r="D273" s="62"/>
    </row>
    <row r="274" spans="1:4" ht="9" customHeight="1">
      <c r="A274" s="62"/>
      <c r="B274" s="62"/>
      <c r="C274" s="62"/>
      <c r="D274" s="62"/>
    </row>
    <row r="275" spans="1:4" ht="9" customHeight="1">
      <c r="A275" s="62"/>
      <c r="B275" s="62"/>
      <c r="C275" s="62"/>
      <c r="D275" s="62"/>
    </row>
    <row r="276" spans="1:4" ht="9" customHeight="1">
      <c r="A276" s="62"/>
      <c r="B276" s="62"/>
      <c r="C276" s="62"/>
      <c r="D276" s="62"/>
    </row>
    <row r="277" spans="1:4" ht="9" customHeight="1">
      <c r="A277" s="62"/>
      <c r="B277" s="62"/>
      <c r="C277" s="62"/>
      <c r="D277" s="62"/>
    </row>
    <row r="278" spans="1:4" ht="9" customHeight="1">
      <c r="A278" s="62"/>
      <c r="B278" s="62"/>
      <c r="C278" s="62"/>
      <c r="D278" s="62"/>
    </row>
    <row r="279" spans="1:4" ht="9" customHeight="1">
      <c r="A279" s="62"/>
      <c r="B279" s="62"/>
      <c r="C279" s="62"/>
      <c r="D279" s="62"/>
    </row>
    <row r="280" spans="1:4" ht="9" customHeight="1">
      <c r="A280" s="62"/>
      <c r="B280" s="62"/>
      <c r="C280" s="62"/>
      <c r="D280" s="62"/>
    </row>
    <row r="281" spans="1:4" ht="9" customHeight="1">
      <c r="A281" s="62"/>
      <c r="B281" s="62"/>
      <c r="C281" s="62"/>
      <c r="D281" s="62"/>
    </row>
    <row r="282" spans="1:4" ht="9" customHeight="1">
      <c r="A282" s="62"/>
      <c r="B282" s="62"/>
      <c r="C282" s="62"/>
      <c r="D282" s="62"/>
    </row>
    <row r="283" spans="1:4" ht="9" customHeight="1">
      <c r="A283" s="62"/>
      <c r="B283" s="62"/>
      <c r="C283" s="62"/>
      <c r="D283" s="62"/>
    </row>
    <row r="284" spans="1:4" ht="9" customHeight="1">
      <c r="A284" s="62"/>
      <c r="B284" s="62"/>
      <c r="C284" s="62"/>
      <c r="D284" s="62"/>
    </row>
    <row r="285" spans="1:4" ht="9" customHeight="1">
      <c r="A285" s="62"/>
      <c r="B285" s="62"/>
      <c r="C285" s="62"/>
      <c r="D285" s="62"/>
    </row>
    <row r="286" spans="1:4" ht="9" customHeight="1">
      <c r="A286" s="62"/>
      <c r="B286" s="62"/>
      <c r="C286" s="62"/>
      <c r="D286" s="62"/>
    </row>
    <row r="287" spans="1:4" ht="9" customHeight="1">
      <c r="A287" s="62"/>
      <c r="B287" s="62"/>
      <c r="C287" s="62"/>
      <c r="D287" s="62"/>
    </row>
    <row r="288" spans="1:4" ht="9" customHeight="1">
      <c r="A288" s="62"/>
      <c r="B288" s="62"/>
      <c r="C288" s="62"/>
      <c r="D288" s="62"/>
    </row>
    <row r="289" spans="1:4" ht="9" customHeight="1">
      <c r="A289" s="62"/>
      <c r="B289" s="62"/>
      <c r="C289" s="62"/>
      <c r="D289" s="62"/>
    </row>
    <row r="290" spans="1:4" ht="9" customHeight="1">
      <c r="A290" s="62"/>
      <c r="B290" s="62"/>
      <c r="C290" s="62"/>
      <c r="D290" s="62"/>
    </row>
    <row r="291" spans="1:4" ht="9" customHeight="1">
      <c r="A291" s="62"/>
      <c r="B291" s="62"/>
      <c r="C291" s="62"/>
      <c r="D291" s="62"/>
    </row>
    <row r="292" spans="1:4" ht="9" customHeight="1">
      <c r="A292" s="62"/>
      <c r="B292" s="62"/>
      <c r="C292" s="62"/>
      <c r="D292" s="62"/>
    </row>
    <row r="293" spans="1:4" ht="9" customHeight="1">
      <c r="A293" s="62"/>
      <c r="B293" s="62"/>
      <c r="C293" s="62"/>
      <c r="D293" s="62"/>
    </row>
    <row r="294" spans="1:4" ht="9" customHeight="1">
      <c r="A294" s="62"/>
      <c r="B294" s="62"/>
      <c r="C294" s="62"/>
      <c r="D294" s="62"/>
    </row>
    <row r="295" spans="1:4" ht="9" customHeight="1">
      <c r="A295" s="62"/>
      <c r="B295" s="62"/>
      <c r="C295" s="62"/>
      <c r="D295" s="62"/>
    </row>
    <row r="296" spans="1:4" ht="9" customHeight="1">
      <c r="A296" s="62"/>
      <c r="B296" s="62"/>
      <c r="C296" s="62"/>
      <c r="D296" s="62"/>
    </row>
    <row r="297" spans="1:4" ht="9" customHeight="1">
      <c r="A297" s="62"/>
      <c r="B297" s="62"/>
      <c r="C297" s="62"/>
      <c r="D297" s="62"/>
    </row>
    <row r="298" spans="1:4" ht="9" customHeight="1">
      <c r="A298" s="62"/>
      <c r="B298" s="62"/>
      <c r="C298" s="62"/>
      <c r="D298" s="62"/>
    </row>
    <row r="299" spans="1:4" ht="9" customHeight="1">
      <c r="A299" s="62"/>
      <c r="B299" s="62"/>
      <c r="C299" s="62"/>
      <c r="D299" s="62"/>
    </row>
    <row r="300" spans="1:4" ht="9" customHeight="1">
      <c r="A300" s="62"/>
      <c r="B300" s="62"/>
      <c r="C300" s="62"/>
      <c r="D300" s="62"/>
    </row>
    <row r="301" spans="1:4" ht="9" customHeight="1">
      <c r="A301" s="62"/>
      <c r="B301" s="62"/>
      <c r="C301" s="62"/>
      <c r="D301" s="62"/>
    </row>
    <row r="302" spans="1:4" ht="9" customHeight="1">
      <c r="A302" s="62"/>
      <c r="B302" s="62"/>
      <c r="C302" s="62"/>
      <c r="D302" s="62"/>
    </row>
    <row r="303" spans="1:4" ht="9" customHeight="1">
      <c r="A303" s="62"/>
      <c r="B303" s="62"/>
      <c r="C303" s="62"/>
      <c r="D303" s="62"/>
    </row>
    <row r="304" spans="1:4" ht="9" customHeight="1">
      <c r="A304" s="62"/>
      <c r="B304" s="62"/>
      <c r="C304" s="62"/>
      <c r="D304" s="62"/>
    </row>
    <row r="305" spans="1:4" ht="9" customHeight="1">
      <c r="A305" s="62"/>
      <c r="B305" s="62"/>
      <c r="C305" s="62"/>
      <c r="D305" s="62"/>
    </row>
    <row r="306" spans="1:4" ht="9" customHeight="1">
      <c r="A306" s="62"/>
      <c r="B306" s="62"/>
      <c r="C306" s="62"/>
      <c r="D306" s="62"/>
    </row>
    <row r="307" spans="1:4" ht="9" customHeight="1">
      <c r="A307" s="62"/>
      <c r="B307" s="62"/>
      <c r="C307" s="62"/>
      <c r="D307" s="62"/>
    </row>
    <row r="308" spans="1:4" ht="9" customHeight="1">
      <c r="A308" s="62"/>
      <c r="B308" s="62"/>
      <c r="C308" s="62"/>
      <c r="D308" s="62"/>
    </row>
    <row r="309" spans="1:4" ht="9" customHeight="1">
      <c r="A309" s="62"/>
      <c r="B309" s="62"/>
      <c r="C309" s="62"/>
      <c r="D309" s="62"/>
    </row>
    <row r="310" spans="1:4" ht="9" customHeight="1">
      <c r="A310" s="62"/>
      <c r="B310" s="62"/>
      <c r="C310" s="62"/>
      <c r="D310" s="62"/>
    </row>
    <row r="311" spans="1:4" ht="9" customHeight="1">
      <c r="A311" s="62"/>
      <c r="B311" s="62"/>
      <c r="C311" s="62"/>
      <c r="D311" s="62"/>
    </row>
    <row r="312" spans="1:4" ht="9" customHeight="1">
      <c r="A312" s="62"/>
      <c r="B312" s="62"/>
      <c r="C312" s="62"/>
      <c r="D312" s="62"/>
    </row>
    <row r="313" spans="1:4" ht="9" customHeight="1">
      <c r="A313" s="62"/>
      <c r="B313" s="62"/>
      <c r="C313" s="62"/>
      <c r="D313" s="62"/>
    </row>
    <row r="314" spans="1:4" ht="9" customHeight="1">
      <c r="A314" s="62"/>
      <c r="B314" s="62"/>
      <c r="C314" s="62"/>
      <c r="D314" s="62"/>
    </row>
    <row r="315" spans="1:4" ht="9" customHeight="1">
      <c r="A315" s="62"/>
      <c r="B315" s="62"/>
      <c r="C315" s="62"/>
      <c r="D315" s="62"/>
    </row>
    <row r="316" spans="1:4" ht="9" customHeight="1">
      <c r="A316" s="62"/>
      <c r="B316" s="62"/>
      <c r="C316" s="62"/>
      <c r="D316" s="62"/>
    </row>
    <row r="317" spans="1:4" ht="9" customHeight="1">
      <c r="A317" s="62"/>
      <c r="B317" s="62"/>
      <c r="C317" s="62"/>
      <c r="D317" s="62"/>
    </row>
    <row r="318" spans="1:4" ht="9" customHeight="1">
      <c r="A318" s="62"/>
      <c r="B318" s="62"/>
      <c r="C318" s="62"/>
      <c r="D318" s="62"/>
    </row>
    <row r="319" spans="1:4" ht="9" customHeight="1">
      <c r="A319" s="62"/>
      <c r="B319" s="62"/>
      <c r="C319" s="62"/>
      <c r="D319" s="62"/>
    </row>
    <row r="320" spans="1:4" ht="9" customHeight="1">
      <c r="A320" s="62"/>
      <c r="B320" s="62"/>
      <c r="C320" s="62"/>
      <c r="D320" s="62"/>
    </row>
    <row r="321" spans="1:4" ht="9" customHeight="1">
      <c r="A321" s="62"/>
      <c r="B321" s="62"/>
      <c r="C321" s="62"/>
      <c r="D321" s="62"/>
    </row>
    <row r="322" spans="1:4" ht="9" customHeight="1">
      <c r="A322" s="62"/>
      <c r="B322" s="62"/>
      <c r="C322" s="62"/>
      <c r="D322" s="62"/>
    </row>
    <row r="323" spans="1:4" ht="9" customHeight="1">
      <c r="A323" s="62"/>
      <c r="B323" s="62"/>
      <c r="C323" s="62"/>
      <c r="D323" s="62"/>
    </row>
    <row r="324" spans="1:4" ht="9" customHeight="1">
      <c r="A324" s="62"/>
      <c r="B324" s="62"/>
      <c r="C324" s="62"/>
      <c r="D324" s="62"/>
    </row>
    <row r="325" spans="1:4" ht="9" customHeight="1">
      <c r="A325" s="62"/>
      <c r="B325" s="62"/>
      <c r="C325" s="62"/>
      <c r="D325" s="62"/>
    </row>
    <row r="326" spans="1:4" ht="9" customHeight="1">
      <c r="A326" s="62"/>
      <c r="B326" s="62"/>
      <c r="C326" s="62"/>
      <c r="D326" s="62"/>
    </row>
    <row r="327" spans="1:4" ht="9" customHeight="1">
      <c r="A327" s="62"/>
      <c r="B327" s="62"/>
      <c r="C327" s="62"/>
      <c r="D327" s="62"/>
    </row>
    <row r="328" spans="1:4" ht="9" customHeight="1">
      <c r="A328" s="62"/>
      <c r="B328" s="62"/>
      <c r="C328" s="62"/>
      <c r="D328" s="62"/>
    </row>
    <row r="329" spans="1:4" ht="9" customHeight="1">
      <c r="A329" s="62"/>
      <c r="B329" s="62"/>
      <c r="C329" s="62"/>
      <c r="D329" s="62"/>
    </row>
    <row r="330" spans="1:4" ht="9" customHeight="1">
      <c r="A330" s="62"/>
      <c r="B330" s="62"/>
      <c r="C330" s="62"/>
      <c r="D330" s="62"/>
    </row>
    <row r="331" spans="1:4" ht="9" customHeight="1">
      <c r="A331" s="62"/>
      <c r="B331" s="62"/>
      <c r="C331" s="62"/>
      <c r="D331" s="62"/>
    </row>
    <row r="332" spans="1:4" ht="9" customHeight="1">
      <c r="A332" s="62"/>
      <c r="B332" s="62"/>
      <c r="C332" s="62"/>
      <c r="D332" s="62"/>
    </row>
    <row r="333" spans="1:4" ht="9" customHeight="1">
      <c r="A333" s="62"/>
      <c r="B333" s="62"/>
      <c r="C333" s="62"/>
      <c r="D333" s="62"/>
    </row>
    <row r="334" spans="1:4" ht="9" customHeight="1">
      <c r="A334" s="62"/>
      <c r="B334" s="62"/>
      <c r="C334" s="62"/>
      <c r="D334" s="62"/>
    </row>
    <row r="335" spans="1:4" ht="9" customHeight="1">
      <c r="A335" s="62"/>
      <c r="B335" s="62"/>
      <c r="C335" s="62"/>
      <c r="D335" s="62"/>
    </row>
    <row r="336" spans="1:4" ht="9" customHeight="1">
      <c r="A336" s="62"/>
      <c r="B336" s="62"/>
      <c r="C336" s="62"/>
      <c r="D336" s="62"/>
    </row>
    <row r="337" spans="1:4" ht="9" customHeight="1">
      <c r="A337" s="62"/>
      <c r="B337" s="62"/>
      <c r="C337" s="62"/>
      <c r="D337" s="62"/>
    </row>
    <row r="338" spans="1:4" ht="9" customHeight="1">
      <c r="A338" s="62"/>
      <c r="B338" s="62"/>
      <c r="C338" s="62"/>
      <c r="D338" s="62"/>
    </row>
    <row r="339" spans="1:4" ht="9" customHeight="1">
      <c r="A339" s="62"/>
      <c r="B339" s="62"/>
      <c r="C339" s="62"/>
      <c r="D339" s="62"/>
    </row>
    <row r="340" spans="1:4" ht="9" customHeight="1">
      <c r="A340" s="62"/>
      <c r="B340" s="62"/>
      <c r="C340" s="62"/>
      <c r="D340" s="62"/>
    </row>
    <row r="341" spans="1:4" ht="9" customHeight="1">
      <c r="A341" s="62"/>
      <c r="B341" s="62"/>
      <c r="C341" s="62"/>
      <c r="D341" s="62"/>
    </row>
    <row r="342" spans="1:4" ht="9" customHeight="1">
      <c r="A342" s="62"/>
      <c r="B342" s="62"/>
      <c r="C342" s="62"/>
      <c r="D342" s="62"/>
    </row>
    <row r="343" spans="1:4" ht="9" customHeight="1">
      <c r="A343" s="62"/>
      <c r="B343" s="62"/>
      <c r="C343" s="62"/>
      <c r="D343" s="62"/>
    </row>
    <row r="344" spans="1:4" ht="9" customHeight="1">
      <c r="A344" s="62"/>
      <c r="B344" s="62"/>
      <c r="C344" s="62"/>
      <c r="D344" s="62"/>
    </row>
    <row r="345" spans="1:4" ht="9" customHeight="1">
      <c r="A345" s="62"/>
      <c r="B345" s="62"/>
      <c r="C345" s="62"/>
      <c r="D345" s="62"/>
    </row>
    <row r="346" spans="1:4" ht="9" customHeight="1">
      <c r="A346" s="62"/>
      <c r="B346" s="62"/>
      <c r="C346" s="62"/>
      <c r="D346" s="62"/>
    </row>
    <row r="347" spans="1:4" ht="9" customHeight="1">
      <c r="A347" s="62"/>
      <c r="B347" s="62"/>
      <c r="C347" s="62"/>
      <c r="D347" s="62"/>
    </row>
    <row r="348" spans="1:4" ht="9" customHeight="1">
      <c r="A348" s="62"/>
      <c r="B348" s="62"/>
      <c r="C348" s="62"/>
      <c r="D348" s="62"/>
    </row>
    <row r="349" spans="1:4" ht="9" customHeight="1">
      <c r="A349" s="62"/>
      <c r="B349" s="62"/>
      <c r="C349" s="62"/>
      <c r="D349" s="62"/>
    </row>
    <row r="350" spans="1:4" ht="9" customHeight="1">
      <c r="A350" s="62"/>
      <c r="B350" s="62"/>
      <c r="C350" s="62"/>
      <c r="D350" s="62"/>
    </row>
    <row r="351" spans="1:4" ht="9" customHeight="1">
      <c r="A351" s="62"/>
      <c r="B351" s="62"/>
      <c r="C351" s="62"/>
      <c r="D351" s="62"/>
    </row>
    <row r="352" spans="1:4" ht="9" customHeight="1">
      <c r="A352" s="62"/>
      <c r="B352" s="62"/>
      <c r="C352" s="62"/>
      <c r="D352" s="62"/>
    </row>
    <row r="353" spans="1:4" ht="9" customHeight="1">
      <c r="A353" s="62"/>
      <c r="B353" s="62"/>
      <c r="C353" s="62"/>
      <c r="D353" s="62"/>
    </row>
    <row r="354" spans="1:4" ht="9" customHeight="1">
      <c r="A354" s="62"/>
      <c r="B354" s="62"/>
      <c r="C354" s="62"/>
      <c r="D354" s="62"/>
    </row>
    <row r="355" spans="1:4" ht="9" customHeight="1">
      <c r="A355" s="62"/>
      <c r="B355" s="62"/>
      <c r="C355" s="62"/>
      <c r="D355" s="62"/>
    </row>
    <row r="356" spans="1:4" ht="9" customHeight="1">
      <c r="A356" s="62"/>
      <c r="B356" s="62"/>
      <c r="C356" s="62"/>
      <c r="D356" s="62"/>
    </row>
    <row r="357" spans="1:4" ht="9" customHeight="1">
      <c r="A357" s="62"/>
      <c r="B357" s="62"/>
      <c r="C357" s="62"/>
      <c r="D357" s="62"/>
    </row>
    <row r="358" spans="1:4" ht="9" customHeight="1">
      <c r="A358" s="62"/>
      <c r="B358" s="62"/>
      <c r="C358" s="62"/>
      <c r="D358" s="62"/>
    </row>
    <row r="359" spans="1:4" ht="9" customHeight="1">
      <c r="A359" s="62"/>
      <c r="B359" s="62"/>
      <c r="C359" s="62"/>
      <c r="D359" s="62"/>
    </row>
    <row r="360" spans="1:4" ht="9" customHeight="1">
      <c r="A360" s="62"/>
      <c r="B360" s="62"/>
      <c r="C360" s="62"/>
      <c r="D360" s="62"/>
    </row>
    <row r="361" spans="1:4" ht="9" customHeight="1">
      <c r="A361" s="62"/>
      <c r="B361" s="62"/>
      <c r="C361" s="62"/>
      <c r="D361" s="62"/>
    </row>
    <row r="362" spans="1:4" ht="9" customHeight="1">
      <c r="A362" s="62"/>
      <c r="B362" s="62"/>
      <c r="C362" s="62"/>
      <c r="D362" s="62"/>
    </row>
    <row r="363" spans="1:4" ht="9" customHeight="1">
      <c r="A363" s="62"/>
      <c r="B363" s="62"/>
      <c r="C363" s="62"/>
      <c r="D363" s="62"/>
    </row>
    <row r="364" spans="1:4" ht="9" customHeight="1">
      <c r="A364" s="62"/>
      <c r="B364" s="62"/>
      <c r="C364" s="62"/>
      <c r="D364" s="62"/>
    </row>
    <row r="365" spans="1:4" ht="9" customHeight="1">
      <c r="A365" s="62"/>
      <c r="B365" s="62"/>
      <c r="C365" s="62"/>
      <c r="D365" s="62"/>
    </row>
    <row r="366" spans="1:4" ht="9" customHeight="1">
      <c r="A366" s="62"/>
      <c r="B366" s="62"/>
      <c r="C366" s="62"/>
      <c r="D366" s="62"/>
    </row>
    <row r="367" spans="1:4" ht="9" customHeight="1">
      <c r="A367" s="62"/>
      <c r="B367" s="62"/>
      <c r="C367" s="62"/>
      <c r="D367" s="62"/>
    </row>
    <row r="368" spans="1:4" ht="9" customHeight="1">
      <c r="A368" s="62"/>
      <c r="B368" s="62"/>
      <c r="C368" s="62"/>
      <c r="D368" s="62"/>
    </row>
    <row r="369" spans="1:4" ht="9" customHeight="1">
      <c r="A369" s="62"/>
      <c r="B369" s="62"/>
      <c r="C369" s="62"/>
      <c r="D369" s="62"/>
    </row>
    <row r="370" spans="1:4" ht="9" customHeight="1">
      <c r="A370" s="62"/>
      <c r="B370" s="62"/>
      <c r="C370" s="62"/>
      <c r="D370" s="62"/>
    </row>
    <row r="371" spans="1:4" ht="9" customHeight="1">
      <c r="A371" s="62"/>
      <c r="B371" s="62"/>
      <c r="C371" s="62"/>
      <c r="D371" s="62"/>
    </row>
    <row r="372" spans="1:4" ht="9" customHeight="1">
      <c r="A372" s="62"/>
      <c r="B372" s="62"/>
      <c r="C372" s="62"/>
      <c r="D372" s="62"/>
    </row>
    <row r="373" spans="1:4" ht="9" customHeight="1">
      <c r="A373" s="62"/>
      <c r="B373" s="62"/>
      <c r="C373" s="62"/>
      <c r="D373" s="62"/>
    </row>
    <row r="374" spans="1:4" ht="9" customHeight="1">
      <c r="A374" s="62"/>
      <c r="B374" s="62"/>
      <c r="C374" s="62"/>
      <c r="D374" s="62"/>
    </row>
    <row r="375" spans="1:4" ht="9" customHeight="1">
      <c r="A375" s="62"/>
      <c r="B375" s="62"/>
      <c r="C375" s="62"/>
      <c r="D375" s="62"/>
    </row>
    <row r="376" spans="1:4" ht="9" customHeight="1">
      <c r="A376" s="62"/>
      <c r="B376" s="62"/>
      <c r="C376" s="62"/>
      <c r="D376" s="62"/>
    </row>
    <row r="377" spans="1:4" ht="9" customHeight="1">
      <c r="A377" s="62"/>
      <c r="B377" s="62"/>
      <c r="C377" s="62"/>
      <c r="D377" s="62"/>
    </row>
    <row r="378" spans="1:4" ht="9" customHeight="1">
      <c r="A378" s="62"/>
      <c r="B378" s="62"/>
      <c r="C378" s="62"/>
      <c r="D378" s="62"/>
    </row>
    <row r="379" spans="1:4" ht="9" customHeight="1">
      <c r="A379" s="62"/>
      <c r="B379" s="62"/>
      <c r="C379" s="62"/>
      <c r="D379" s="62"/>
    </row>
    <row r="380" spans="1:4" ht="9" customHeight="1">
      <c r="A380" s="62"/>
      <c r="B380" s="62"/>
      <c r="C380" s="62"/>
      <c r="D380" s="62"/>
    </row>
    <row r="381" spans="1:4" ht="9" customHeight="1">
      <c r="A381" s="62"/>
      <c r="B381" s="62"/>
      <c r="C381" s="62"/>
      <c r="D381" s="62"/>
    </row>
    <row r="382" spans="1:4" ht="9" customHeight="1">
      <c r="A382" s="62"/>
      <c r="B382" s="62"/>
      <c r="C382" s="62"/>
      <c r="D382" s="62"/>
    </row>
    <row r="383" spans="1:4" ht="9" customHeight="1">
      <c r="A383" s="62"/>
      <c r="B383" s="62"/>
      <c r="C383" s="62"/>
      <c r="D383" s="62"/>
    </row>
    <row r="384" spans="1:4" ht="9" customHeight="1">
      <c r="A384" s="62"/>
      <c r="B384" s="62"/>
      <c r="C384" s="62"/>
      <c r="D384" s="62"/>
    </row>
    <row r="385" spans="1:4" ht="9" customHeight="1">
      <c r="A385" s="62"/>
      <c r="B385" s="62"/>
      <c r="C385" s="62"/>
      <c r="D385" s="62"/>
    </row>
    <row r="386" spans="1:4" ht="9" customHeight="1">
      <c r="A386" s="62"/>
      <c r="B386" s="62"/>
      <c r="C386" s="62"/>
      <c r="D386" s="62"/>
    </row>
    <row r="387" spans="1:4" ht="9" customHeight="1">
      <c r="A387" s="62"/>
      <c r="B387" s="62"/>
      <c r="C387" s="62"/>
      <c r="D387" s="62"/>
    </row>
    <row r="388" spans="1:4" ht="9" customHeight="1">
      <c r="A388" s="62"/>
      <c r="B388" s="62"/>
      <c r="C388" s="62"/>
      <c r="D388" s="62"/>
    </row>
    <row r="389" spans="1:4" ht="9" customHeight="1">
      <c r="A389" s="62"/>
      <c r="B389" s="62"/>
      <c r="C389" s="62"/>
      <c r="D389" s="62"/>
    </row>
    <row r="390" spans="1:4" ht="9" customHeight="1">
      <c r="A390" s="62"/>
      <c r="B390" s="62"/>
      <c r="C390" s="62"/>
      <c r="D390" s="62"/>
    </row>
    <row r="391" spans="1:4" ht="9" customHeight="1">
      <c r="A391" s="62"/>
      <c r="B391" s="62"/>
      <c r="C391" s="62"/>
      <c r="D391" s="62"/>
    </row>
    <row r="392" spans="1:4" ht="9" customHeight="1">
      <c r="A392" s="62"/>
      <c r="B392" s="62"/>
      <c r="C392" s="62"/>
      <c r="D392" s="62"/>
    </row>
    <row r="393" spans="1:4" ht="9" customHeight="1">
      <c r="A393" s="62"/>
      <c r="B393" s="62"/>
      <c r="C393" s="62"/>
      <c r="D393" s="62"/>
    </row>
    <row r="394" spans="1:4" ht="9" customHeight="1">
      <c r="A394" s="62"/>
      <c r="B394" s="62"/>
      <c r="C394" s="62"/>
      <c r="D394" s="62"/>
    </row>
    <row r="395" spans="1:4" ht="9" customHeight="1">
      <c r="A395" s="62"/>
      <c r="B395" s="62"/>
      <c r="C395" s="62"/>
      <c r="D395" s="62"/>
    </row>
    <row r="396" spans="1:4" ht="9" customHeight="1">
      <c r="A396" s="62"/>
      <c r="B396" s="62"/>
      <c r="C396" s="62"/>
      <c r="D396" s="62"/>
    </row>
    <row r="397" spans="1:4" ht="9" customHeight="1">
      <c r="A397" s="62"/>
      <c r="B397" s="62"/>
      <c r="C397" s="62"/>
      <c r="D397" s="62"/>
    </row>
    <row r="398" spans="1:4" ht="9" customHeight="1">
      <c r="A398" s="62"/>
      <c r="B398" s="62"/>
      <c r="C398" s="62"/>
      <c r="D398" s="62"/>
    </row>
    <row r="399" spans="1:4" ht="9" customHeight="1">
      <c r="A399" s="62"/>
      <c r="B399" s="62"/>
      <c r="C399" s="62"/>
      <c r="D399" s="62"/>
    </row>
    <row r="400" spans="1:4" ht="9" customHeight="1">
      <c r="A400" s="62"/>
      <c r="B400" s="62"/>
      <c r="C400" s="62"/>
      <c r="D400" s="62"/>
    </row>
    <row r="401" spans="1:4" ht="9" customHeight="1">
      <c r="A401" s="62"/>
      <c r="B401" s="62"/>
      <c r="C401" s="62"/>
      <c r="D401" s="62"/>
    </row>
    <row r="402" spans="1:4" ht="9" customHeight="1">
      <c r="A402" s="62"/>
      <c r="B402" s="62"/>
      <c r="C402" s="62"/>
      <c r="D402" s="62"/>
    </row>
    <row r="403" spans="1:4" ht="9" customHeight="1">
      <c r="A403" s="62"/>
      <c r="B403" s="62"/>
      <c r="C403" s="62"/>
      <c r="D403" s="62"/>
    </row>
    <row r="404" spans="1:4" ht="9" customHeight="1">
      <c r="A404" s="62"/>
      <c r="B404" s="62"/>
      <c r="C404" s="62"/>
      <c r="D404" s="62"/>
    </row>
    <row r="405" spans="1:4" ht="9" customHeight="1">
      <c r="A405" s="62"/>
      <c r="B405" s="62"/>
      <c r="C405" s="62"/>
      <c r="D405" s="62"/>
    </row>
    <row r="406" spans="1:4" ht="9" customHeight="1">
      <c r="A406" s="62"/>
      <c r="B406" s="62"/>
      <c r="C406" s="62"/>
      <c r="D406" s="62"/>
    </row>
    <row r="407" spans="1:4" ht="9" customHeight="1">
      <c r="A407" s="62"/>
      <c r="B407" s="62"/>
      <c r="C407" s="62"/>
      <c r="D407" s="62"/>
    </row>
    <row r="408" spans="1:4" ht="9" customHeight="1">
      <c r="A408" s="62"/>
      <c r="B408" s="62"/>
      <c r="C408" s="62"/>
      <c r="D408" s="62"/>
    </row>
    <row r="409" spans="1:4" ht="9" customHeight="1">
      <c r="A409" s="62"/>
      <c r="B409" s="62"/>
      <c r="C409" s="62"/>
      <c r="D409" s="62"/>
    </row>
    <row r="410" spans="1:4" ht="9" customHeight="1">
      <c r="A410" s="62"/>
      <c r="B410" s="62"/>
      <c r="C410" s="62"/>
      <c r="D410" s="62"/>
    </row>
    <row r="411" spans="1:4" ht="9" customHeight="1">
      <c r="A411" s="62"/>
      <c r="B411" s="62"/>
      <c r="C411" s="62"/>
      <c r="D411" s="62"/>
    </row>
    <row r="412" spans="1:4" ht="9" customHeight="1">
      <c r="A412" s="62"/>
      <c r="B412" s="62"/>
      <c r="C412" s="62"/>
      <c r="D412" s="62"/>
    </row>
    <row r="413" spans="1:4" ht="9" customHeight="1">
      <c r="A413" s="62"/>
      <c r="B413" s="62"/>
      <c r="C413" s="62"/>
      <c r="D413" s="62"/>
    </row>
    <row r="414" spans="1:4" ht="9" customHeight="1">
      <c r="A414" s="62"/>
      <c r="B414" s="62"/>
      <c r="C414" s="62"/>
      <c r="D414" s="62"/>
    </row>
    <row r="415" spans="1:4" ht="9" customHeight="1">
      <c r="A415" s="62"/>
      <c r="B415" s="62"/>
      <c r="C415" s="62"/>
      <c r="D415" s="62"/>
    </row>
    <row r="416" spans="1:4" ht="9" customHeight="1">
      <c r="A416" s="62"/>
      <c r="B416" s="62"/>
      <c r="C416" s="62"/>
      <c r="D416" s="62"/>
    </row>
    <row r="417" spans="1:4" ht="9" customHeight="1">
      <c r="A417" s="62"/>
      <c r="B417" s="62"/>
      <c r="C417" s="62"/>
      <c r="D417" s="62"/>
    </row>
    <row r="418" spans="1:4" ht="9" customHeight="1">
      <c r="A418" s="62"/>
      <c r="B418" s="62"/>
      <c r="C418" s="62"/>
      <c r="D418" s="62"/>
    </row>
    <row r="419" spans="1:4" ht="9" customHeight="1">
      <c r="A419" s="62"/>
      <c r="B419" s="62"/>
      <c r="C419" s="62"/>
      <c r="D419" s="62"/>
    </row>
    <row r="420" spans="1:4" ht="9" customHeight="1">
      <c r="A420" s="62"/>
      <c r="B420" s="62"/>
      <c r="C420" s="62"/>
      <c r="D420" s="62"/>
    </row>
    <row r="421" spans="1:4" ht="9" customHeight="1">
      <c r="A421" s="62"/>
      <c r="B421" s="62"/>
      <c r="C421" s="62"/>
      <c r="D421" s="62"/>
    </row>
    <row r="422" spans="1:4" ht="9" customHeight="1">
      <c r="A422" s="62"/>
      <c r="B422" s="62"/>
      <c r="C422" s="62"/>
      <c r="D422" s="62"/>
    </row>
    <row r="423" spans="1:4" ht="9" customHeight="1">
      <c r="A423" s="62"/>
      <c r="B423" s="62"/>
      <c r="C423" s="62"/>
      <c r="D423" s="62"/>
    </row>
    <row r="424" spans="1:4" ht="9" customHeight="1">
      <c r="A424" s="62"/>
      <c r="B424" s="62"/>
      <c r="C424" s="62"/>
      <c r="D424" s="62"/>
    </row>
    <row r="425" spans="1:4" ht="9" customHeight="1">
      <c r="A425" s="62"/>
      <c r="B425" s="62"/>
      <c r="C425" s="62"/>
      <c r="D425" s="62"/>
    </row>
    <row r="426" spans="1:4" ht="9" customHeight="1">
      <c r="A426" s="62"/>
      <c r="B426" s="62"/>
      <c r="C426" s="62"/>
      <c r="D426" s="62"/>
    </row>
    <row r="427" spans="1:4" ht="9" customHeight="1">
      <c r="A427" s="62"/>
      <c r="B427" s="62"/>
      <c r="C427" s="62"/>
      <c r="D427" s="62"/>
    </row>
    <row r="428" spans="1:4" ht="9" customHeight="1">
      <c r="A428" s="62"/>
      <c r="B428" s="62"/>
      <c r="C428" s="62"/>
      <c r="D428" s="62"/>
    </row>
    <row r="429" spans="1:4" ht="9" customHeight="1">
      <c r="A429" s="62"/>
      <c r="B429" s="62"/>
      <c r="C429" s="62"/>
      <c r="D429" s="62"/>
    </row>
    <row r="430" spans="1:4" ht="9" customHeight="1">
      <c r="A430" s="62"/>
      <c r="B430" s="62"/>
      <c r="C430" s="62"/>
      <c r="D430" s="62"/>
    </row>
    <row r="431" spans="1:4" ht="9" customHeight="1">
      <c r="A431" s="62"/>
      <c r="B431" s="62"/>
      <c r="C431" s="62"/>
      <c r="D431" s="62"/>
    </row>
    <row r="432" spans="1:4" ht="9" customHeight="1">
      <c r="A432" s="62"/>
      <c r="B432" s="62"/>
      <c r="C432" s="62"/>
      <c r="D432" s="62"/>
    </row>
    <row r="433" spans="1:4" ht="9" customHeight="1">
      <c r="A433" s="62"/>
      <c r="B433" s="62"/>
      <c r="C433" s="62"/>
      <c r="D433" s="62"/>
    </row>
    <row r="434" spans="1:4" ht="9" customHeight="1">
      <c r="A434" s="62"/>
      <c r="B434" s="62"/>
      <c r="C434" s="62"/>
      <c r="D434" s="62"/>
    </row>
    <row r="435" spans="1:4" ht="9" customHeight="1">
      <c r="A435" s="62"/>
      <c r="B435" s="62"/>
      <c r="C435" s="62"/>
      <c r="D435" s="62"/>
    </row>
    <row r="436" spans="1:4" ht="9" customHeight="1">
      <c r="A436" s="62"/>
      <c r="B436" s="62"/>
      <c r="C436" s="62"/>
      <c r="D436" s="62"/>
    </row>
    <row r="437" spans="1:4" ht="9" customHeight="1">
      <c r="A437" s="62"/>
      <c r="B437" s="62"/>
      <c r="C437" s="62"/>
      <c r="D437" s="62"/>
    </row>
    <row r="438" spans="1:4" ht="9" customHeight="1">
      <c r="A438" s="62"/>
      <c r="B438" s="62"/>
      <c r="C438" s="62"/>
      <c r="D438" s="62"/>
    </row>
    <row r="439" spans="1:4" ht="9" customHeight="1">
      <c r="A439" s="62"/>
      <c r="B439" s="62"/>
      <c r="C439" s="62"/>
      <c r="D439" s="62"/>
    </row>
    <row r="440" spans="1:4" ht="9" customHeight="1">
      <c r="A440" s="62"/>
      <c r="B440" s="62"/>
      <c r="C440" s="62"/>
      <c r="D440" s="62"/>
    </row>
    <row r="441" spans="1:4" ht="9" customHeight="1">
      <c r="A441" s="62"/>
      <c r="B441" s="62"/>
      <c r="C441" s="62"/>
      <c r="D441" s="62"/>
    </row>
    <row r="442" spans="1:4" ht="9" customHeight="1">
      <c r="A442" s="62"/>
      <c r="B442" s="62"/>
      <c r="C442" s="62"/>
      <c r="D442" s="62"/>
    </row>
    <row r="443" spans="1:4" ht="9" customHeight="1">
      <c r="A443" s="62"/>
      <c r="B443" s="62"/>
      <c r="C443" s="62"/>
      <c r="D443" s="62"/>
    </row>
    <row r="444" spans="1:4" ht="9" customHeight="1">
      <c r="A444" s="62"/>
      <c r="B444" s="62"/>
      <c r="C444" s="62"/>
      <c r="D444" s="62"/>
    </row>
    <row r="445" spans="1:4" ht="9" customHeight="1">
      <c r="A445" s="62"/>
      <c r="B445" s="62"/>
      <c r="C445" s="62"/>
      <c r="D445" s="62"/>
    </row>
    <row r="446" spans="1:4" ht="9" customHeight="1">
      <c r="A446" s="62"/>
      <c r="B446" s="62"/>
      <c r="C446" s="62"/>
      <c r="D446" s="62"/>
    </row>
    <row r="447" spans="1:4" ht="9" customHeight="1">
      <c r="A447" s="62"/>
      <c r="B447" s="62"/>
      <c r="C447" s="62"/>
      <c r="D447" s="62"/>
    </row>
    <row r="448" spans="1:4" ht="9" customHeight="1">
      <c r="A448" s="62"/>
      <c r="B448" s="62"/>
      <c r="C448" s="62"/>
      <c r="D448" s="62"/>
    </row>
    <row r="449" spans="1:4" ht="9" customHeight="1">
      <c r="A449" s="62"/>
      <c r="B449" s="62"/>
      <c r="C449" s="62"/>
      <c r="D449" s="62"/>
    </row>
    <row r="450" spans="1:4" ht="9" customHeight="1">
      <c r="A450" s="62"/>
      <c r="B450" s="62"/>
      <c r="C450" s="62"/>
      <c r="D450" s="62"/>
    </row>
    <row r="451" spans="1:4" ht="9" customHeight="1">
      <c r="A451" s="62"/>
      <c r="B451" s="62"/>
      <c r="C451" s="62"/>
      <c r="D451" s="62"/>
    </row>
    <row r="452" spans="1:4" ht="9" customHeight="1">
      <c r="A452" s="62"/>
      <c r="B452" s="62"/>
      <c r="C452" s="62"/>
      <c r="D452" s="62"/>
    </row>
    <row r="453" spans="1:4" ht="9" customHeight="1">
      <c r="A453" s="62"/>
      <c r="B453" s="62"/>
      <c r="C453" s="62"/>
      <c r="D453" s="62"/>
    </row>
    <row r="454" spans="1:4" ht="9" customHeight="1">
      <c r="A454" s="62"/>
      <c r="B454" s="62"/>
      <c r="C454" s="62"/>
      <c r="D454" s="62"/>
    </row>
    <row r="455" spans="1:4" ht="9" customHeight="1">
      <c r="A455" s="62"/>
      <c r="B455" s="62"/>
      <c r="C455" s="62"/>
      <c r="D455" s="62"/>
    </row>
    <row r="456" spans="1:4" ht="9" customHeight="1">
      <c r="A456" s="62"/>
      <c r="B456" s="62"/>
      <c r="C456" s="62"/>
      <c r="D456" s="62"/>
    </row>
    <row r="457" spans="1:4" ht="9" customHeight="1">
      <c r="A457" s="62"/>
      <c r="B457" s="62"/>
      <c r="C457" s="62"/>
      <c r="D457" s="62"/>
    </row>
    <row r="458" spans="1:4" ht="9" customHeight="1">
      <c r="A458" s="62"/>
      <c r="B458" s="62"/>
      <c r="C458" s="62"/>
      <c r="D458" s="62"/>
    </row>
    <row r="459" spans="1:4" ht="9" customHeight="1">
      <c r="A459" s="62"/>
      <c r="B459" s="62"/>
      <c r="C459" s="62"/>
      <c r="D459" s="62"/>
    </row>
    <row r="460" spans="1:4" ht="9" customHeight="1">
      <c r="A460" s="62"/>
      <c r="B460" s="62"/>
      <c r="C460" s="62"/>
      <c r="D460" s="62"/>
    </row>
    <row r="461" spans="1:4" ht="9" customHeight="1">
      <c r="A461" s="62"/>
      <c r="B461" s="62"/>
      <c r="C461" s="62"/>
      <c r="D461" s="62"/>
    </row>
    <row r="462" spans="1:4" ht="9" customHeight="1">
      <c r="A462" s="62"/>
      <c r="B462" s="62"/>
      <c r="C462" s="62"/>
      <c r="D462" s="62"/>
    </row>
    <row r="463" spans="1:4" ht="9" customHeight="1">
      <c r="A463" s="62"/>
      <c r="B463" s="62"/>
      <c r="C463" s="62"/>
      <c r="D463" s="62"/>
    </row>
    <row r="464" spans="1:4" ht="9" customHeight="1">
      <c r="A464" s="62"/>
      <c r="B464" s="62"/>
      <c r="C464" s="62"/>
      <c r="D464" s="62"/>
    </row>
    <row r="465" spans="1:4" ht="9" customHeight="1">
      <c r="A465" s="62"/>
      <c r="B465" s="62"/>
      <c r="C465" s="62"/>
      <c r="D465" s="62"/>
    </row>
    <row r="466" spans="1:4" ht="9" customHeight="1">
      <c r="A466" s="62"/>
      <c r="B466" s="62"/>
      <c r="C466" s="62"/>
      <c r="D466" s="62"/>
    </row>
    <row r="467" spans="1:4" ht="9" customHeight="1">
      <c r="A467" s="62"/>
      <c r="B467" s="62"/>
      <c r="C467" s="62"/>
      <c r="D467" s="62"/>
    </row>
    <row r="468" spans="1:4" ht="9" customHeight="1">
      <c r="A468" s="62"/>
      <c r="B468" s="62"/>
      <c r="C468" s="62"/>
      <c r="D468" s="62"/>
    </row>
    <row r="469" spans="1:4" ht="9" customHeight="1">
      <c r="A469" s="62"/>
      <c r="B469" s="62"/>
      <c r="C469" s="62"/>
      <c r="D469" s="62"/>
    </row>
    <row r="470" spans="1:4" ht="9" customHeight="1">
      <c r="A470" s="62"/>
      <c r="B470" s="62"/>
      <c r="C470" s="62"/>
      <c r="D470" s="62"/>
    </row>
    <row r="471" spans="1:4" ht="9" customHeight="1">
      <c r="A471" s="62"/>
      <c r="B471" s="62"/>
      <c r="C471" s="62"/>
      <c r="D471" s="62"/>
    </row>
    <row r="472" spans="1:4" ht="9" customHeight="1">
      <c r="A472" s="62"/>
      <c r="B472" s="62"/>
      <c r="C472" s="62"/>
      <c r="D472" s="62"/>
    </row>
    <row r="473" spans="1:4" ht="9" customHeight="1">
      <c r="A473" s="62"/>
      <c r="B473" s="62"/>
      <c r="C473" s="62"/>
      <c r="D473" s="62"/>
    </row>
    <row r="474" spans="1:4" ht="9" customHeight="1">
      <c r="A474" s="62"/>
      <c r="B474" s="62"/>
      <c r="C474" s="62"/>
      <c r="D474" s="62"/>
    </row>
    <row r="475" spans="1:4" ht="9" customHeight="1">
      <c r="A475" s="62"/>
      <c r="B475" s="62"/>
      <c r="C475" s="62"/>
      <c r="D475" s="62"/>
    </row>
    <row r="476" spans="1:4" ht="9" customHeight="1">
      <c r="A476" s="62"/>
      <c r="B476" s="62"/>
      <c r="C476" s="62"/>
      <c r="D476" s="62"/>
    </row>
    <row r="477" spans="1:4" ht="9" customHeight="1">
      <c r="A477" s="62"/>
      <c r="B477" s="62"/>
      <c r="C477" s="62"/>
      <c r="D477" s="62"/>
    </row>
    <row r="478" spans="1:4" ht="9" customHeight="1">
      <c r="A478" s="62"/>
      <c r="B478" s="62"/>
      <c r="C478" s="62"/>
      <c r="D478" s="62"/>
    </row>
    <row r="479" spans="1:4" ht="9" customHeight="1">
      <c r="A479" s="62"/>
      <c r="B479" s="62"/>
      <c r="C479" s="62"/>
      <c r="D479" s="62"/>
    </row>
    <row r="480" spans="1:4" ht="9" customHeight="1">
      <c r="A480" s="62"/>
      <c r="B480" s="62"/>
      <c r="C480" s="62"/>
      <c r="D480" s="62"/>
    </row>
    <row r="481" spans="1:4" ht="9" customHeight="1">
      <c r="A481" s="62"/>
      <c r="B481" s="62"/>
      <c r="C481" s="62"/>
      <c r="D481" s="62"/>
    </row>
    <row r="482" spans="1:4" ht="9" customHeight="1">
      <c r="A482" s="62"/>
      <c r="B482" s="62"/>
      <c r="C482" s="62"/>
      <c r="D482" s="62"/>
    </row>
    <row r="483" spans="1:4" ht="9" customHeight="1">
      <c r="A483" s="62"/>
      <c r="B483" s="62"/>
      <c r="C483" s="62"/>
      <c r="D483" s="62"/>
    </row>
    <row r="484" spans="1:4" ht="9" customHeight="1">
      <c r="A484" s="62"/>
      <c r="B484" s="62"/>
      <c r="C484" s="62"/>
      <c r="D484" s="62"/>
    </row>
    <row r="485" spans="1:4" ht="9" customHeight="1">
      <c r="A485" s="62"/>
      <c r="B485" s="62"/>
      <c r="C485" s="62"/>
      <c r="D485" s="62"/>
    </row>
    <row r="486" spans="1:4" ht="9" customHeight="1">
      <c r="A486" s="62"/>
      <c r="B486" s="62"/>
      <c r="C486" s="62"/>
      <c r="D486" s="62"/>
    </row>
    <row r="487" spans="1:4" ht="9" customHeight="1">
      <c r="A487" s="62"/>
      <c r="B487" s="62"/>
      <c r="C487" s="62"/>
      <c r="D487" s="62"/>
    </row>
    <row r="488" spans="1:4" ht="9" customHeight="1">
      <c r="A488" s="62"/>
      <c r="B488" s="62"/>
      <c r="C488" s="62"/>
      <c r="D488" s="62"/>
    </row>
    <row r="489" spans="1:4" ht="9" customHeight="1">
      <c r="A489" s="62"/>
      <c r="B489" s="62"/>
      <c r="C489" s="62"/>
      <c r="D489" s="62"/>
    </row>
    <row r="490" spans="1:4" ht="9" customHeight="1">
      <c r="A490" s="62"/>
      <c r="B490" s="62"/>
      <c r="C490" s="62"/>
      <c r="D490" s="62"/>
    </row>
    <row r="491" spans="1:4" ht="9" customHeight="1">
      <c r="A491" s="62"/>
      <c r="B491" s="62"/>
      <c r="C491" s="62"/>
      <c r="D491" s="62"/>
    </row>
    <row r="492" spans="1:4" ht="9" customHeight="1">
      <c r="A492" s="62"/>
      <c r="B492" s="62"/>
      <c r="C492" s="62"/>
      <c r="D492" s="62"/>
    </row>
    <row r="493" spans="1:4" ht="9" customHeight="1">
      <c r="A493" s="62"/>
      <c r="B493" s="62"/>
      <c r="C493" s="62"/>
      <c r="D493" s="62"/>
    </row>
    <row r="494" spans="1:4" ht="9" customHeight="1">
      <c r="A494" s="62"/>
      <c r="B494" s="62"/>
      <c r="C494" s="62"/>
      <c r="D494" s="62"/>
    </row>
  </sheetData>
  <mergeCells count="18">
    <mergeCell ref="M75:O75"/>
    <mergeCell ref="E77:E82"/>
    <mergeCell ref="E2:P2"/>
    <mergeCell ref="E3:P3"/>
    <mergeCell ref="E31:E62"/>
    <mergeCell ref="E5:E7"/>
    <mergeCell ref="E8:E30"/>
    <mergeCell ref="M6:O6"/>
    <mergeCell ref="E122:E130"/>
    <mergeCell ref="E83:E109"/>
    <mergeCell ref="I6:K6"/>
    <mergeCell ref="F147:G147"/>
    <mergeCell ref="E131:E141"/>
    <mergeCell ref="E142:E146"/>
    <mergeCell ref="E74:E76"/>
    <mergeCell ref="E110:E121"/>
    <mergeCell ref="E63:E71"/>
    <mergeCell ref="I75:K75"/>
  </mergeCells>
  <printOptions horizontalCentered="1"/>
  <pageMargins left="0.51" right="0.43" top="0.52" bottom="0.94488188976377963" header="0.51181102362204722" footer="0.51181102362204722"/>
  <pageSetup scale="68" orientation="portrait" r:id="rId1"/>
  <headerFooter alignWithMargins="0">
    <oddFooter>&amp;F</oddFooter>
  </headerFooter>
  <rowBreaks count="1" manualBreakCount="1">
    <brk id="72" max="16"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FE828-9EB6-458A-9F4E-69699947CC05}">
  <dimension ref="A1:ID497"/>
  <sheetViews>
    <sheetView view="pageBreakPreview" zoomScaleNormal="100" zoomScaleSheetLayoutView="100" workbookViewId="0">
      <selection activeCell="S138" sqref="S138"/>
    </sheetView>
  </sheetViews>
  <sheetFormatPr baseColWidth="10" defaultRowHeight="12.75"/>
  <cols>
    <col min="1" max="1" width="3" style="365" customWidth="1"/>
    <col min="2" max="2" width="6.140625" style="62" customWidth="1"/>
    <col min="3" max="3" width="1.5703125" style="62" customWidth="1"/>
    <col min="4" max="4" width="59.5703125" style="12" customWidth="1"/>
    <col min="5" max="5" width="4.85546875" style="12" customWidth="1"/>
    <col min="6" max="6" width="5.7109375" style="66" customWidth="1"/>
    <col min="7" max="7" width="5.85546875" style="66" customWidth="1"/>
    <col min="8" max="8" width="6.42578125" style="66" customWidth="1"/>
    <col min="9" max="9" width="1.85546875" style="62" customWidth="1"/>
    <col min="10" max="11" width="5.28515625" style="62" customWidth="1"/>
    <col min="12" max="12" width="7.5703125" style="62" customWidth="1"/>
    <col min="13" max="13" width="6.7109375" style="62" customWidth="1"/>
    <col min="14" max="14" width="1" style="62" customWidth="1"/>
    <col min="15" max="15" width="6.7109375" style="62" customWidth="1"/>
    <col min="16" max="16" width="1" style="62" customWidth="1"/>
    <col min="17" max="17" width="6.7109375" style="62" customWidth="1"/>
    <col min="18" max="18" width="1" style="62" customWidth="1"/>
    <col min="19" max="19" width="6.7109375" style="62" customWidth="1"/>
    <col min="20" max="20" width="1" style="62" customWidth="1"/>
    <col min="21" max="21" width="6.7109375" style="62" customWidth="1"/>
    <col min="22" max="22" width="1" style="62" customWidth="1"/>
    <col min="23" max="24" width="6.7109375" style="62" customWidth="1"/>
    <col min="25" max="16384" width="11.42578125" style="62"/>
  </cols>
  <sheetData>
    <row r="1" spans="1:26" ht="3.75" customHeight="1"/>
    <row r="2" spans="1:26" ht="12.75" customHeight="1">
      <c r="A2" s="442"/>
      <c r="B2" s="1587" t="s">
        <v>262</v>
      </c>
      <c r="C2" s="1587"/>
      <c r="D2" s="1587"/>
      <c r="E2" s="1587"/>
      <c r="F2" s="1587"/>
      <c r="G2" s="1587"/>
      <c r="H2" s="1587"/>
      <c r="I2" s="1587"/>
      <c r="J2" s="1587"/>
      <c r="K2" s="1587"/>
      <c r="L2" s="1587"/>
      <c r="M2" s="442"/>
      <c r="N2" s="442"/>
      <c r="O2" s="442"/>
      <c r="P2" s="442"/>
      <c r="Q2" s="442"/>
      <c r="R2" s="442"/>
      <c r="S2" s="442"/>
      <c r="T2" s="442"/>
      <c r="U2" s="442"/>
      <c r="V2" s="442"/>
      <c r="W2" s="442"/>
    </row>
    <row r="3" spans="1:26" ht="12.75" customHeight="1">
      <c r="A3" s="520"/>
      <c r="B3" s="1587" t="s">
        <v>74</v>
      </c>
      <c r="C3" s="1587"/>
      <c r="D3" s="1587"/>
      <c r="E3" s="1587"/>
      <c r="F3" s="1587"/>
      <c r="G3" s="1587"/>
      <c r="H3" s="1587"/>
      <c r="I3" s="1587"/>
      <c r="J3" s="1587"/>
      <c r="K3" s="1587"/>
      <c r="L3" s="1587"/>
      <c r="Y3" s="105"/>
      <c r="Z3" s="105"/>
    </row>
    <row r="4" spans="1:26" ht="3" customHeight="1">
      <c r="C4" s="163"/>
      <c r="D4" s="21"/>
      <c r="E4" s="13"/>
      <c r="F4" s="98"/>
      <c r="G4" s="98"/>
      <c r="H4" s="98"/>
    </row>
    <row r="5" spans="1:26" ht="12.75" customHeight="1">
      <c r="B5" s="1558" t="s">
        <v>32</v>
      </c>
      <c r="C5" s="505"/>
      <c r="D5" s="504"/>
      <c r="E5" s="504"/>
      <c r="F5" s="519"/>
      <c r="G5" s="519"/>
      <c r="H5" s="519"/>
      <c r="I5" s="518"/>
      <c r="J5" s="517"/>
      <c r="K5" s="517"/>
      <c r="L5" s="516"/>
    </row>
    <row r="6" spans="1:26" ht="12.75" customHeight="1">
      <c r="B6" s="1559"/>
      <c r="D6" s="4" t="s">
        <v>230</v>
      </c>
      <c r="E6" s="4"/>
      <c r="F6" s="1617" t="s">
        <v>229</v>
      </c>
      <c r="G6" s="1617"/>
      <c r="H6" s="1617"/>
      <c r="I6" s="499"/>
      <c r="J6" s="1621" t="s">
        <v>228</v>
      </c>
      <c r="K6" s="1621"/>
      <c r="L6" s="1850"/>
    </row>
    <row r="7" spans="1:26">
      <c r="B7" s="1560"/>
      <c r="C7" s="497"/>
      <c r="D7" s="47"/>
      <c r="E7" s="4"/>
      <c r="F7" s="515" t="s">
        <v>29</v>
      </c>
      <c r="G7" s="515" t="s">
        <v>30</v>
      </c>
      <c r="H7" s="515" t="s">
        <v>6</v>
      </c>
      <c r="I7" s="515"/>
      <c r="J7" s="515" t="s">
        <v>29</v>
      </c>
      <c r="K7" s="515" t="s">
        <v>30</v>
      </c>
      <c r="L7" s="514" t="s">
        <v>6</v>
      </c>
    </row>
    <row r="8" spans="1:26" ht="12" customHeight="1">
      <c r="B8" s="1581">
        <v>1401</v>
      </c>
      <c r="C8" s="391" t="s">
        <v>12</v>
      </c>
      <c r="D8" s="19"/>
      <c r="E8" s="26"/>
      <c r="F8" s="473">
        <f>F9+F13+F16+F19+F26+F29</f>
        <v>1761</v>
      </c>
      <c r="G8" s="473">
        <f>G9+G13+G16+G19+G26+G29</f>
        <v>603</v>
      </c>
      <c r="H8" s="473">
        <f>H9+H13+H16+H19+H26+H29</f>
        <v>2364</v>
      </c>
      <c r="I8" s="488"/>
      <c r="J8" s="473">
        <f>J9+J13+J16+J19+J26+J29</f>
        <v>160</v>
      </c>
      <c r="K8" s="473">
        <f>K9+K13+K16+K19+K26+K29</f>
        <v>39</v>
      </c>
      <c r="L8" s="472">
        <f>L9+L13+L16+L19+L26+L29</f>
        <v>199</v>
      </c>
    </row>
    <row r="9" spans="1:26" ht="10.5" customHeight="1">
      <c r="B9" s="1582"/>
      <c r="C9" s="513" t="s">
        <v>13</v>
      </c>
      <c r="D9" s="126"/>
      <c r="E9" s="13"/>
      <c r="F9" s="481">
        <f>SUM(F10:F12)</f>
        <v>367</v>
      </c>
      <c r="G9" s="481">
        <f>SUM(G10:G12)</f>
        <v>196</v>
      </c>
      <c r="H9" s="481">
        <f>SUM(H10:H12)</f>
        <v>563</v>
      </c>
      <c r="I9" s="482"/>
      <c r="J9" s="481">
        <f>SUM(J10:J12)</f>
        <v>159</v>
      </c>
      <c r="K9" s="481">
        <f>SUM(K10:K12)</f>
        <v>38</v>
      </c>
      <c r="L9" s="486">
        <f>SUM(L10:L12)</f>
        <v>197</v>
      </c>
    </row>
    <row r="10" spans="1:26" ht="9.9499999999999993" customHeight="1">
      <c r="B10" s="1578"/>
      <c r="C10" s="479"/>
      <c r="D10" s="13" t="s">
        <v>261</v>
      </c>
      <c r="E10" s="13"/>
      <c r="F10" s="476">
        <v>145</v>
      </c>
      <c r="G10" s="476">
        <v>62</v>
      </c>
      <c r="H10" s="476">
        <v>207</v>
      </c>
      <c r="I10" s="482"/>
      <c r="J10" s="476">
        <v>0</v>
      </c>
      <c r="K10" s="476">
        <v>0</v>
      </c>
      <c r="L10" s="493">
        <v>0</v>
      </c>
    </row>
    <row r="11" spans="1:26" ht="9.9499999999999993" customHeight="1">
      <c r="B11" s="1578"/>
      <c r="C11" s="479"/>
      <c r="D11" s="13" t="s">
        <v>249</v>
      </c>
      <c r="E11" s="13"/>
      <c r="F11" s="476">
        <v>222</v>
      </c>
      <c r="G11" s="476">
        <v>134</v>
      </c>
      <c r="H11" s="476">
        <v>356</v>
      </c>
      <c r="I11" s="482"/>
      <c r="J11" s="476">
        <v>0</v>
      </c>
      <c r="K11" s="476">
        <v>0</v>
      </c>
      <c r="L11" s="493">
        <v>0</v>
      </c>
    </row>
    <row r="12" spans="1:26" ht="9.9499999999999993" customHeight="1">
      <c r="B12" s="1582"/>
      <c r="C12" s="479"/>
      <c r="D12" s="13" t="s">
        <v>260</v>
      </c>
      <c r="E12" s="13"/>
      <c r="F12" s="476">
        <v>0</v>
      </c>
      <c r="G12" s="476">
        <v>0</v>
      </c>
      <c r="H12" s="476">
        <v>0</v>
      </c>
      <c r="I12" s="482"/>
      <c r="J12" s="476">
        <v>159</v>
      </c>
      <c r="K12" s="476">
        <v>38</v>
      </c>
      <c r="L12" s="493">
        <f>J12+K12</f>
        <v>197</v>
      </c>
    </row>
    <row r="13" spans="1:26" ht="11.1" customHeight="1">
      <c r="B13" s="1582"/>
      <c r="C13" s="484" t="s">
        <v>14</v>
      </c>
      <c r="D13" s="4"/>
      <c r="E13" s="4"/>
      <c r="F13" s="481">
        <v>513</v>
      </c>
      <c r="G13" s="481">
        <v>129</v>
      </c>
      <c r="H13" s="481">
        <v>642</v>
      </c>
      <c r="I13" s="482"/>
      <c r="J13" s="481">
        <v>0</v>
      </c>
      <c r="K13" s="481">
        <v>0</v>
      </c>
      <c r="L13" s="486">
        <v>0</v>
      </c>
    </row>
    <row r="14" spans="1:26" ht="9.75" customHeight="1">
      <c r="B14" s="1582"/>
      <c r="C14" s="479"/>
      <c r="D14" s="13" t="s">
        <v>259</v>
      </c>
      <c r="E14" s="13"/>
      <c r="F14" s="476">
        <v>420</v>
      </c>
      <c r="G14" s="476">
        <v>100</v>
      </c>
      <c r="H14" s="476">
        <v>520</v>
      </c>
      <c r="I14" s="482"/>
      <c r="J14" s="476">
        <v>0</v>
      </c>
      <c r="K14" s="476">
        <v>0</v>
      </c>
      <c r="L14" s="493">
        <v>0</v>
      </c>
    </row>
    <row r="15" spans="1:26" ht="9.9499999999999993" customHeight="1">
      <c r="B15" s="1582"/>
      <c r="C15" s="479"/>
      <c r="D15" s="13" t="s">
        <v>258</v>
      </c>
      <c r="E15" s="13"/>
      <c r="F15" s="476">
        <v>93</v>
      </c>
      <c r="G15" s="476">
        <v>29</v>
      </c>
      <c r="H15" s="476">
        <v>122</v>
      </c>
      <c r="I15" s="482"/>
      <c r="J15" s="476">
        <v>0</v>
      </c>
      <c r="K15" s="476">
        <v>0</v>
      </c>
      <c r="L15" s="493">
        <v>0</v>
      </c>
    </row>
    <row r="16" spans="1:26" ht="11.1" customHeight="1">
      <c r="B16" s="1582"/>
      <c r="C16" s="484" t="s">
        <v>15</v>
      </c>
      <c r="D16" s="4"/>
      <c r="E16" s="4"/>
      <c r="F16" s="481">
        <v>394</v>
      </c>
      <c r="G16" s="481">
        <v>81</v>
      </c>
      <c r="H16" s="481">
        <v>475</v>
      </c>
      <c r="I16" s="482"/>
      <c r="J16" s="481">
        <v>0</v>
      </c>
      <c r="K16" s="481">
        <v>0</v>
      </c>
      <c r="L16" s="486">
        <v>0</v>
      </c>
    </row>
    <row r="17" spans="2:12" ht="9.9499999999999993" customHeight="1">
      <c r="B17" s="1582"/>
      <c r="C17" s="484"/>
      <c r="D17" s="13" t="s">
        <v>257</v>
      </c>
      <c r="E17" s="13"/>
      <c r="F17" s="476">
        <v>0</v>
      </c>
      <c r="G17" s="476">
        <v>0</v>
      </c>
      <c r="H17" s="476">
        <v>0</v>
      </c>
      <c r="I17" s="482"/>
      <c r="J17" s="476">
        <v>0</v>
      </c>
      <c r="K17" s="476">
        <v>0</v>
      </c>
      <c r="L17" s="493">
        <v>0</v>
      </c>
    </row>
    <row r="18" spans="2:12" ht="9.9499999999999993" customHeight="1">
      <c r="B18" s="1582"/>
      <c r="C18" s="479"/>
      <c r="D18" s="13" t="s">
        <v>256</v>
      </c>
      <c r="E18" s="13"/>
      <c r="F18" s="476">
        <v>394</v>
      </c>
      <c r="G18" s="476">
        <v>81</v>
      </c>
      <c r="H18" s="476">
        <v>475</v>
      </c>
      <c r="I18" s="482"/>
      <c r="J18" s="476">
        <v>0</v>
      </c>
      <c r="K18" s="476">
        <v>0</v>
      </c>
      <c r="L18" s="493">
        <v>0</v>
      </c>
    </row>
    <row r="19" spans="2:12" ht="11.1" customHeight="1">
      <c r="B19" s="1582"/>
      <c r="C19" s="512" t="s">
        <v>36</v>
      </c>
      <c r="D19" s="120"/>
      <c r="E19" s="120"/>
      <c r="F19" s="481">
        <f>SUM(F20:F25)</f>
        <v>276</v>
      </c>
      <c r="G19" s="481">
        <f>SUM(G20:G25)</f>
        <v>83</v>
      </c>
      <c r="H19" s="481">
        <f>SUM(H20:H25)</f>
        <v>359</v>
      </c>
      <c r="I19" s="482"/>
      <c r="J19" s="481">
        <f>SUM(J20:J25)</f>
        <v>1</v>
      </c>
      <c r="K19" s="481">
        <f>SUM(K20:K25)</f>
        <v>1</v>
      </c>
      <c r="L19" s="486">
        <f>SUM(L20:L25)</f>
        <v>2</v>
      </c>
    </row>
    <row r="20" spans="2:12" ht="9.9499999999999993" customHeight="1">
      <c r="B20" s="1582"/>
      <c r="C20" s="479"/>
      <c r="D20" s="13" t="s">
        <v>250</v>
      </c>
      <c r="E20" s="13"/>
      <c r="F20" s="476">
        <v>69</v>
      </c>
      <c r="G20" s="476">
        <v>16</v>
      </c>
      <c r="H20" s="476">
        <v>85</v>
      </c>
      <c r="I20" s="482"/>
      <c r="J20" s="476">
        <v>0</v>
      </c>
      <c r="K20" s="476">
        <v>0</v>
      </c>
      <c r="L20" s="493">
        <v>0</v>
      </c>
    </row>
    <row r="21" spans="2:12" ht="9.9499999999999993" customHeight="1">
      <c r="B21" s="1582"/>
      <c r="C21" s="479"/>
      <c r="D21" s="13" t="s">
        <v>255</v>
      </c>
      <c r="E21" s="13"/>
      <c r="F21" s="476">
        <v>10</v>
      </c>
      <c r="G21" s="476">
        <v>6</v>
      </c>
      <c r="H21" s="476">
        <v>16</v>
      </c>
      <c r="I21" s="482"/>
      <c r="J21" s="476">
        <v>0</v>
      </c>
      <c r="K21" s="476">
        <v>0</v>
      </c>
      <c r="L21" s="493">
        <v>0</v>
      </c>
    </row>
    <row r="22" spans="2:12" ht="9.9499999999999993" customHeight="1">
      <c r="B22" s="1582"/>
      <c r="C22" s="479"/>
      <c r="D22" s="13" t="s">
        <v>254</v>
      </c>
      <c r="E22" s="13"/>
      <c r="F22" s="476">
        <v>20</v>
      </c>
      <c r="G22" s="476">
        <v>17</v>
      </c>
      <c r="H22" s="476">
        <v>37</v>
      </c>
      <c r="I22" s="482"/>
      <c r="J22" s="476">
        <v>0</v>
      </c>
      <c r="K22" s="476">
        <v>0</v>
      </c>
      <c r="L22" s="493">
        <v>0</v>
      </c>
    </row>
    <row r="23" spans="2:12" ht="9.9499999999999993" customHeight="1">
      <c r="B23" s="1582"/>
      <c r="C23" s="479"/>
      <c r="D23" s="13" t="s">
        <v>253</v>
      </c>
      <c r="E23" s="13"/>
      <c r="F23" s="476">
        <v>42</v>
      </c>
      <c r="G23" s="476">
        <v>15</v>
      </c>
      <c r="H23" s="476">
        <v>57</v>
      </c>
      <c r="I23" s="482"/>
      <c r="J23" s="476">
        <v>0</v>
      </c>
      <c r="K23" s="476">
        <v>0</v>
      </c>
      <c r="L23" s="493">
        <v>0</v>
      </c>
    </row>
    <row r="24" spans="2:12" ht="9.9499999999999993" customHeight="1">
      <c r="B24" s="1582"/>
      <c r="C24" s="479"/>
      <c r="D24" s="13" t="s">
        <v>252</v>
      </c>
      <c r="E24" s="13"/>
      <c r="F24" s="476">
        <v>135</v>
      </c>
      <c r="G24" s="476">
        <v>29</v>
      </c>
      <c r="H24" s="476">
        <v>164</v>
      </c>
      <c r="I24" s="482"/>
      <c r="J24" s="476">
        <v>0</v>
      </c>
      <c r="K24" s="476">
        <v>0</v>
      </c>
      <c r="L24" s="491">
        <v>0</v>
      </c>
    </row>
    <row r="25" spans="2:12" ht="9.9499999999999993" customHeight="1">
      <c r="B25" s="1582"/>
      <c r="C25" s="479"/>
      <c r="D25" s="13" t="s">
        <v>251</v>
      </c>
      <c r="E25" s="13"/>
      <c r="F25" s="476">
        <v>0</v>
      </c>
      <c r="G25" s="476">
        <v>0</v>
      </c>
      <c r="H25" s="476">
        <v>0</v>
      </c>
      <c r="I25" s="482"/>
      <c r="J25" s="476">
        <v>1</v>
      </c>
      <c r="K25" s="476">
        <v>1</v>
      </c>
      <c r="L25" s="491">
        <v>2</v>
      </c>
    </row>
    <row r="26" spans="2:12" ht="11.1" customHeight="1">
      <c r="B26" s="1582"/>
      <c r="C26" s="512" t="s">
        <v>37</v>
      </c>
      <c r="D26" s="13"/>
      <c r="E26" s="13"/>
      <c r="F26" s="481">
        <v>113</v>
      </c>
      <c r="G26" s="481">
        <v>55</v>
      </c>
      <c r="H26" s="481">
        <v>168</v>
      </c>
      <c r="I26" s="482"/>
      <c r="J26" s="481">
        <v>0</v>
      </c>
      <c r="K26" s="481">
        <v>0</v>
      </c>
      <c r="L26" s="486">
        <v>0</v>
      </c>
    </row>
    <row r="27" spans="2:12" ht="9.9499999999999993" customHeight="1">
      <c r="B27" s="1582"/>
      <c r="C27" s="479"/>
      <c r="D27" s="13" t="s">
        <v>250</v>
      </c>
      <c r="E27" s="13"/>
      <c r="F27" s="476">
        <v>36</v>
      </c>
      <c r="G27" s="476">
        <v>32</v>
      </c>
      <c r="H27" s="476">
        <v>68</v>
      </c>
      <c r="I27" s="482"/>
      <c r="J27" s="476">
        <v>0</v>
      </c>
      <c r="K27" s="476">
        <v>0</v>
      </c>
      <c r="L27" s="493">
        <v>0</v>
      </c>
    </row>
    <row r="28" spans="2:12" ht="9.9499999999999993" customHeight="1">
      <c r="B28" s="1582"/>
      <c r="C28" s="479"/>
      <c r="D28" s="13" t="s">
        <v>249</v>
      </c>
      <c r="E28" s="13"/>
      <c r="F28" s="476">
        <v>77</v>
      </c>
      <c r="G28" s="476">
        <v>23</v>
      </c>
      <c r="H28" s="476">
        <v>100</v>
      </c>
      <c r="I28" s="482"/>
      <c r="J28" s="476">
        <v>0</v>
      </c>
      <c r="K28" s="476">
        <v>0</v>
      </c>
      <c r="L28" s="493">
        <v>0</v>
      </c>
    </row>
    <row r="29" spans="2:12" ht="11.1" customHeight="1">
      <c r="B29" s="1582"/>
      <c r="C29" s="484" t="s">
        <v>72</v>
      </c>
      <c r="D29" s="4"/>
      <c r="E29" s="4"/>
      <c r="F29" s="481">
        <v>98</v>
      </c>
      <c r="G29" s="481">
        <v>59</v>
      </c>
      <c r="H29" s="481">
        <v>157</v>
      </c>
      <c r="I29" s="482"/>
      <c r="J29" s="481">
        <v>0</v>
      </c>
      <c r="K29" s="481">
        <v>0</v>
      </c>
      <c r="L29" s="486">
        <v>0</v>
      </c>
    </row>
    <row r="30" spans="2:12" ht="11.1" customHeight="1">
      <c r="B30" s="1582"/>
      <c r="C30" s="479"/>
      <c r="D30" s="13" t="s">
        <v>248</v>
      </c>
      <c r="E30" s="13"/>
      <c r="F30" s="476">
        <v>98</v>
      </c>
      <c r="G30" s="476">
        <v>59</v>
      </c>
      <c r="H30" s="476">
        <v>157</v>
      </c>
      <c r="I30" s="482"/>
      <c r="J30" s="476">
        <v>0</v>
      </c>
      <c r="K30" s="476">
        <v>0</v>
      </c>
      <c r="L30" s="493">
        <v>0</v>
      </c>
    </row>
    <row r="31" spans="2:12" ht="12" customHeight="1">
      <c r="B31" s="1581">
        <v>1402</v>
      </c>
      <c r="C31" s="139" t="s">
        <v>16</v>
      </c>
      <c r="D31" s="119"/>
      <c r="E31" s="119"/>
      <c r="F31" s="511">
        <f>F32+F39+F42+F48+F51+F55+F58+F62</f>
        <v>3615</v>
      </c>
      <c r="G31" s="511">
        <f>G32+G39+G42+G48+G51+G55+G58+G62</f>
        <v>3888</v>
      </c>
      <c r="H31" s="511">
        <f>H32+H39+H42+H48+H51+H55+H58+H62</f>
        <v>7503</v>
      </c>
      <c r="I31" s="488"/>
      <c r="J31" s="473">
        <f>J32+J39+J42+J48+J51+J55+J58+J62</f>
        <v>70</v>
      </c>
      <c r="K31" s="473">
        <f>K32+K39+K42+K48+K51+K55+K58+K62</f>
        <v>22</v>
      </c>
      <c r="L31" s="472">
        <f>L32+L39+L42+L48+L51+L55+L58+L62</f>
        <v>92</v>
      </c>
    </row>
    <row r="32" spans="2:12">
      <c r="B32" s="1582"/>
      <c r="C32" s="484" t="s">
        <v>96</v>
      </c>
      <c r="D32" s="13"/>
      <c r="E32" s="13"/>
      <c r="F32" s="481">
        <f>SUM(F33:F38)</f>
        <v>1694</v>
      </c>
      <c r="G32" s="481">
        <f>SUM(G33:G38)</f>
        <v>1756</v>
      </c>
      <c r="H32" s="481">
        <f>SUM(H33:H38)</f>
        <v>3450</v>
      </c>
      <c r="I32" s="482"/>
      <c r="J32" s="481">
        <f>SUM(J33:J38)</f>
        <v>67</v>
      </c>
      <c r="K32" s="481">
        <f>SUM(K33:K38)</f>
        <v>20</v>
      </c>
      <c r="L32" s="494">
        <f>SUM(L33:L38)</f>
        <v>87</v>
      </c>
    </row>
    <row r="33" spans="2:12" ht="9.9499999999999993" customHeight="1">
      <c r="B33" s="1582"/>
      <c r="C33" s="479"/>
      <c r="D33" s="13" t="s">
        <v>240</v>
      </c>
      <c r="E33" s="13"/>
      <c r="F33" s="476">
        <v>558</v>
      </c>
      <c r="G33" s="476">
        <v>587</v>
      </c>
      <c r="H33" s="476">
        <v>1145</v>
      </c>
      <c r="I33" s="482"/>
      <c r="J33" s="478">
        <v>0</v>
      </c>
      <c r="K33" s="478">
        <v>0</v>
      </c>
      <c r="L33" s="485">
        <v>0</v>
      </c>
    </row>
    <row r="34" spans="2:12" ht="9.9499999999999993" customHeight="1">
      <c r="B34" s="1582"/>
      <c r="C34" s="479"/>
      <c r="D34" s="13" t="s">
        <v>239</v>
      </c>
      <c r="E34" s="13"/>
      <c r="F34" s="476">
        <v>506</v>
      </c>
      <c r="G34" s="476">
        <v>536</v>
      </c>
      <c r="H34" s="476">
        <v>1042</v>
      </c>
      <c r="I34" s="482"/>
      <c r="J34" s="478">
        <v>0</v>
      </c>
      <c r="K34" s="478">
        <v>0</v>
      </c>
      <c r="L34" s="485">
        <v>0</v>
      </c>
    </row>
    <row r="35" spans="2:12" ht="9.9499999999999993" customHeight="1">
      <c r="B35" s="1582"/>
      <c r="C35" s="479"/>
      <c r="D35" s="13" t="s">
        <v>242</v>
      </c>
      <c r="E35" s="13"/>
      <c r="F35" s="476">
        <v>185</v>
      </c>
      <c r="G35" s="476">
        <v>435</v>
      </c>
      <c r="H35" s="476">
        <v>620</v>
      </c>
      <c r="I35" s="482"/>
      <c r="J35" s="478">
        <v>0</v>
      </c>
      <c r="K35" s="478">
        <v>0</v>
      </c>
      <c r="L35" s="485">
        <v>0</v>
      </c>
    </row>
    <row r="36" spans="2:12" ht="9.9499999999999993" customHeight="1">
      <c r="B36" s="1582"/>
      <c r="C36" s="479"/>
      <c r="D36" s="13" t="s">
        <v>247</v>
      </c>
      <c r="E36" s="13"/>
      <c r="F36" s="476">
        <v>87</v>
      </c>
      <c r="G36" s="476">
        <v>102</v>
      </c>
      <c r="H36" s="476">
        <v>189</v>
      </c>
      <c r="I36" s="482"/>
      <c r="J36" s="478">
        <v>0</v>
      </c>
      <c r="K36" s="478">
        <v>0</v>
      </c>
      <c r="L36" s="485">
        <v>0</v>
      </c>
    </row>
    <row r="37" spans="2:12" ht="9.9499999999999993" customHeight="1">
      <c r="B37" s="1582"/>
      <c r="C37" s="479"/>
      <c r="D37" s="13" t="s">
        <v>246</v>
      </c>
      <c r="E37" s="13"/>
      <c r="F37" s="476">
        <v>0</v>
      </c>
      <c r="G37" s="476">
        <v>0</v>
      </c>
      <c r="H37" s="476">
        <v>0</v>
      </c>
      <c r="I37" s="482"/>
      <c r="J37" s="478">
        <v>67</v>
      </c>
      <c r="K37" s="478">
        <v>20</v>
      </c>
      <c r="L37" s="485">
        <v>87</v>
      </c>
    </row>
    <row r="38" spans="2:12" ht="9.9499999999999993" customHeight="1">
      <c r="B38" s="1582"/>
      <c r="C38" s="479"/>
      <c r="D38" s="13" t="s">
        <v>245</v>
      </c>
      <c r="E38" s="13"/>
      <c r="F38" s="476">
        <v>358</v>
      </c>
      <c r="G38" s="476">
        <v>96</v>
      </c>
      <c r="H38" s="476">
        <v>454</v>
      </c>
      <c r="I38" s="482"/>
      <c r="J38" s="478">
        <v>0</v>
      </c>
      <c r="K38" s="478">
        <v>0</v>
      </c>
      <c r="L38" s="485">
        <v>0</v>
      </c>
    </row>
    <row r="39" spans="2:12" ht="11.1" customHeight="1">
      <c r="B39" s="1582"/>
      <c r="C39" s="484" t="s">
        <v>116</v>
      </c>
      <c r="D39" s="13"/>
      <c r="E39" s="13"/>
      <c r="F39" s="481">
        <v>492</v>
      </c>
      <c r="G39" s="481">
        <v>418</v>
      </c>
      <c r="H39" s="481">
        <v>910</v>
      </c>
      <c r="I39" s="482"/>
      <c r="J39" s="481">
        <v>0</v>
      </c>
      <c r="K39" s="481">
        <v>0</v>
      </c>
      <c r="L39" s="486">
        <v>0</v>
      </c>
    </row>
    <row r="40" spans="2:12" ht="9.9499999999999993" customHeight="1">
      <c r="B40" s="1582"/>
      <c r="C40" s="479"/>
      <c r="D40" s="13" t="s">
        <v>239</v>
      </c>
      <c r="E40" s="13"/>
      <c r="F40" s="476">
        <v>304</v>
      </c>
      <c r="G40" s="476">
        <v>363</v>
      </c>
      <c r="H40" s="476">
        <v>667</v>
      </c>
      <c r="I40" s="482"/>
      <c r="J40" s="478">
        <v>0</v>
      </c>
      <c r="K40" s="478">
        <v>0</v>
      </c>
      <c r="L40" s="485">
        <v>0</v>
      </c>
    </row>
    <row r="41" spans="2:12" ht="9.9499999999999993" customHeight="1">
      <c r="B41" s="1582"/>
      <c r="C41" s="479"/>
      <c r="D41" s="13" t="s">
        <v>245</v>
      </c>
      <c r="E41" s="13"/>
      <c r="F41" s="476">
        <v>188</v>
      </c>
      <c r="G41" s="476">
        <v>55</v>
      </c>
      <c r="H41" s="476">
        <v>243</v>
      </c>
      <c r="I41" s="482"/>
      <c r="J41" s="478">
        <v>0</v>
      </c>
      <c r="K41" s="478">
        <v>0</v>
      </c>
      <c r="L41" s="485">
        <v>0</v>
      </c>
    </row>
    <row r="42" spans="2:12" ht="11.1" customHeight="1">
      <c r="B42" s="1582"/>
      <c r="C42" s="484" t="s">
        <v>70</v>
      </c>
      <c r="D42" s="13"/>
      <c r="E42" s="13"/>
      <c r="F42" s="481">
        <v>480</v>
      </c>
      <c r="G42" s="481">
        <v>687</v>
      </c>
      <c r="H42" s="481">
        <v>1167</v>
      </c>
      <c r="I42" s="482"/>
      <c r="J42" s="481">
        <v>0</v>
      </c>
      <c r="K42" s="481">
        <v>0</v>
      </c>
      <c r="L42" s="486">
        <v>0</v>
      </c>
    </row>
    <row r="43" spans="2:12" ht="9.9499999999999993" customHeight="1">
      <c r="B43" s="1582"/>
      <c r="C43" s="479"/>
      <c r="D43" s="13" t="s">
        <v>240</v>
      </c>
      <c r="E43" s="13"/>
      <c r="F43" s="476">
        <v>242</v>
      </c>
      <c r="G43" s="476">
        <v>272</v>
      </c>
      <c r="H43" s="476">
        <v>514</v>
      </c>
      <c r="I43" s="482"/>
      <c r="J43" s="478">
        <v>0</v>
      </c>
      <c r="K43" s="478">
        <v>0</v>
      </c>
      <c r="L43" s="485">
        <v>0</v>
      </c>
    </row>
    <row r="44" spans="2:12" ht="9.9499999999999993" customHeight="1">
      <c r="B44" s="1582"/>
      <c r="C44" s="479"/>
      <c r="D44" s="13" t="s">
        <v>244</v>
      </c>
      <c r="E44" s="13"/>
      <c r="F44" s="476">
        <v>43</v>
      </c>
      <c r="G44" s="476">
        <v>41</v>
      </c>
      <c r="H44" s="476">
        <v>84</v>
      </c>
      <c r="I44" s="482"/>
      <c r="J44" s="478">
        <v>0</v>
      </c>
      <c r="K44" s="478">
        <v>0</v>
      </c>
      <c r="L44" s="485">
        <v>0</v>
      </c>
    </row>
    <row r="45" spans="2:12" ht="9.9499999999999993" customHeight="1">
      <c r="B45" s="1582"/>
      <c r="C45" s="479"/>
      <c r="D45" s="13" t="s">
        <v>243</v>
      </c>
      <c r="E45" s="13"/>
      <c r="F45" s="476">
        <v>85</v>
      </c>
      <c r="G45" s="476">
        <v>114</v>
      </c>
      <c r="H45" s="476">
        <v>199</v>
      </c>
      <c r="I45" s="482"/>
      <c r="J45" s="478">
        <v>0</v>
      </c>
      <c r="K45" s="478">
        <v>0</v>
      </c>
      <c r="L45" s="485">
        <v>0</v>
      </c>
    </row>
    <row r="46" spans="2:12" ht="9.9499999999999993" customHeight="1">
      <c r="B46" s="1582"/>
      <c r="C46" s="479"/>
      <c r="D46" s="13" t="s">
        <v>242</v>
      </c>
      <c r="E46" s="13"/>
      <c r="F46" s="476">
        <v>85</v>
      </c>
      <c r="G46" s="476">
        <v>177</v>
      </c>
      <c r="H46" s="476">
        <v>262</v>
      </c>
      <c r="I46" s="482"/>
      <c r="J46" s="478">
        <v>0</v>
      </c>
      <c r="K46" s="478">
        <v>0</v>
      </c>
      <c r="L46" s="485">
        <v>0</v>
      </c>
    </row>
    <row r="47" spans="2:12" ht="9.9499999999999993" customHeight="1">
      <c r="B47" s="1582"/>
      <c r="C47" s="479"/>
      <c r="D47" s="13" t="s">
        <v>238</v>
      </c>
      <c r="E47" s="13"/>
      <c r="F47" s="476">
        <v>25</v>
      </c>
      <c r="G47" s="476">
        <v>83</v>
      </c>
      <c r="H47" s="476">
        <v>108</v>
      </c>
      <c r="I47" s="482"/>
      <c r="J47" s="478">
        <v>0</v>
      </c>
      <c r="K47" s="478">
        <v>0</v>
      </c>
      <c r="L47" s="485">
        <v>0</v>
      </c>
    </row>
    <row r="48" spans="2:12" ht="11.1" customHeight="1">
      <c r="B48" s="1582"/>
      <c r="C48" s="484" t="s">
        <v>129</v>
      </c>
      <c r="D48" s="13"/>
      <c r="E48" s="13"/>
      <c r="F48" s="481">
        <v>399</v>
      </c>
      <c r="G48" s="481">
        <v>467</v>
      </c>
      <c r="H48" s="481">
        <v>866</v>
      </c>
      <c r="I48" s="482"/>
      <c r="J48" s="481">
        <v>0</v>
      </c>
      <c r="K48" s="481">
        <v>0</v>
      </c>
      <c r="L48" s="486">
        <v>0</v>
      </c>
    </row>
    <row r="49" spans="2:12" ht="9.9499999999999993" customHeight="1">
      <c r="B49" s="1582"/>
      <c r="C49" s="479"/>
      <c r="D49" s="13" t="s">
        <v>240</v>
      </c>
      <c r="E49" s="13"/>
      <c r="F49" s="476">
        <v>160</v>
      </c>
      <c r="G49" s="476">
        <v>219</v>
      </c>
      <c r="H49" s="476">
        <v>379</v>
      </c>
      <c r="I49" s="482"/>
      <c r="J49" s="478">
        <v>0</v>
      </c>
      <c r="K49" s="478">
        <v>0</v>
      </c>
      <c r="L49" s="485">
        <v>0</v>
      </c>
    </row>
    <row r="50" spans="2:12" ht="9.9499999999999993" customHeight="1">
      <c r="B50" s="1582"/>
      <c r="C50" s="479"/>
      <c r="D50" s="13" t="s">
        <v>239</v>
      </c>
      <c r="E50" s="13"/>
      <c r="F50" s="476">
        <v>239</v>
      </c>
      <c r="G50" s="476">
        <v>248</v>
      </c>
      <c r="H50" s="476">
        <v>487</v>
      </c>
      <c r="I50" s="482"/>
      <c r="J50" s="478">
        <v>0</v>
      </c>
      <c r="K50" s="478">
        <v>0</v>
      </c>
      <c r="L50" s="485">
        <v>0</v>
      </c>
    </row>
    <row r="51" spans="2:12" ht="11.1" customHeight="1">
      <c r="B51" s="1582"/>
      <c r="C51" s="484" t="s">
        <v>128</v>
      </c>
      <c r="D51" s="13"/>
      <c r="E51" s="13"/>
      <c r="F51" s="481">
        <f>F52+F53+F54</f>
        <v>150</v>
      </c>
      <c r="G51" s="481">
        <f>G52+G53+G54</f>
        <v>177</v>
      </c>
      <c r="H51" s="481">
        <f>H52+H53+H54</f>
        <v>327</v>
      </c>
      <c r="I51" s="482"/>
      <c r="J51" s="481">
        <f>J52+J53</f>
        <v>3</v>
      </c>
      <c r="K51" s="481">
        <f>K52+K53</f>
        <v>2</v>
      </c>
      <c r="L51" s="486">
        <f>L52+L53</f>
        <v>5</v>
      </c>
    </row>
    <row r="52" spans="2:12" ht="9.9499999999999993" customHeight="1">
      <c r="B52" s="1582"/>
      <c r="C52" s="479"/>
      <c r="D52" s="13" t="s">
        <v>240</v>
      </c>
      <c r="E52" s="13"/>
      <c r="F52" s="476">
        <v>64</v>
      </c>
      <c r="G52" s="476">
        <v>76</v>
      </c>
      <c r="H52" s="476">
        <v>140</v>
      </c>
      <c r="I52" s="482"/>
      <c r="J52" s="478">
        <v>0</v>
      </c>
      <c r="K52" s="478">
        <v>0</v>
      </c>
      <c r="L52" s="485">
        <v>0</v>
      </c>
    </row>
    <row r="53" spans="2:12" ht="9.9499999999999993" customHeight="1">
      <c r="B53" s="1582"/>
      <c r="C53" s="479"/>
      <c r="D53" s="13" t="s">
        <v>241</v>
      </c>
      <c r="E53" s="13"/>
      <c r="F53" s="476">
        <v>0</v>
      </c>
      <c r="G53" s="476">
        <v>0</v>
      </c>
      <c r="H53" s="476">
        <v>0</v>
      </c>
      <c r="I53" s="482"/>
      <c r="J53" s="476">
        <v>3</v>
      </c>
      <c r="K53" s="476">
        <v>2</v>
      </c>
      <c r="L53" s="491">
        <v>5</v>
      </c>
    </row>
    <row r="54" spans="2:12" ht="9.9499999999999993" customHeight="1">
      <c r="B54" s="1582"/>
      <c r="C54" s="479"/>
      <c r="D54" s="13" t="s">
        <v>239</v>
      </c>
      <c r="E54" s="13"/>
      <c r="F54" s="476">
        <v>86</v>
      </c>
      <c r="G54" s="476">
        <v>101</v>
      </c>
      <c r="H54" s="476">
        <v>187</v>
      </c>
      <c r="I54" s="482"/>
      <c r="J54" s="478">
        <v>0</v>
      </c>
      <c r="K54" s="478">
        <v>0</v>
      </c>
      <c r="L54" s="485">
        <v>0</v>
      </c>
    </row>
    <row r="55" spans="2:12" ht="11.1" customHeight="1">
      <c r="B55" s="1582"/>
      <c r="C55" s="484" t="s">
        <v>65</v>
      </c>
      <c r="D55" s="13"/>
      <c r="E55" s="13"/>
      <c r="F55" s="481">
        <v>136</v>
      </c>
      <c r="G55" s="481">
        <v>153</v>
      </c>
      <c r="H55" s="481">
        <v>289</v>
      </c>
      <c r="I55" s="482"/>
      <c r="J55" s="481">
        <v>0</v>
      </c>
      <c r="K55" s="481">
        <v>0</v>
      </c>
      <c r="L55" s="486">
        <v>0</v>
      </c>
    </row>
    <row r="56" spans="2:12" ht="9.9499999999999993" customHeight="1">
      <c r="B56" s="1582"/>
      <c r="C56" s="479"/>
      <c r="D56" s="13" t="s">
        <v>240</v>
      </c>
      <c r="E56" s="13"/>
      <c r="F56" s="476">
        <v>83</v>
      </c>
      <c r="G56" s="476">
        <v>83</v>
      </c>
      <c r="H56" s="476">
        <v>166</v>
      </c>
      <c r="I56" s="482"/>
      <c r="J56" s="478">
        <v>0</v>
      </c>
      <c r="K56" s="478">
        <v>0</v>
      </c>
      <c r="L56" s="485">
        <v>0</v>
      </c>
    </row>
    <row r="57" spans="2:12" ht="9.9499999999999993" customHeight="1">
      <c r="B57" s="1582"/>
      <c r="C57" s="479"/>
      <c r="D57" s="13" t="s">
        <v>239</v>
      </c>
      <c r="E57" s="13"/>
      <c r="F57" s="476">
        <v>53</v>
      </c>
      <c r="G57" s="476">
        <v>70</v>
      </c>
      <c r="H57" s="476">
        <v>123</v>
      </c>
      <c r="I57" s="482"/>
      <c r="J57" s="478">
        <v>0</v>
      </c>
      <c r="K57" s="478">
        <v>0</v>
      </c>
      <c r="L57" s="485">
        <v>0</v>
      </c>
    </row>
    <row r="58" spans="2:12" ht="11.1" customHeight="1">
      <c r="B58" s="1582"/>
      <c r="C58" s="484" t="s">
        <v>127</v>
      </c>
      <c r="D58" s="13"/>
      <c r="E58" s="13"/>
      <c r="F58" s="481">
        <v>205</v>
      </c>
      <c r="G58" s="481">
        <v>173</v>
      </c>
      <c r="H58" s="481">
        <v>378</v>
      </c>
      <c r="I58" s="482"/>
      <c r="J58" s="481">
        <v>0</v>
      </c>
      <c r="K58" s="481">
        <v>0</v>
      </c>
      <c r="L58" s="486">
        <v>0</v>
      </c>
    </row>
    <row r="59" spans="2:12" ht="9.75" customHeight="1">
      <c r="B59" s="1582"/>
      <c r="C59" s="366"/>
      <c r="D59" s="13" t="s">
        <v>240</v>
      </c>
      <c r="E59" s="13"/>
      <c r="F59" s="476">
        <v>98</v>
      </c>
      <c r="G59" s="476">
        <v>90</v>
      </c>
      <c r="H59" s="476">
        <v>188</v>
      </c>
      <c r="I59" s="482"/>
      <c r="J59" s="478">
        <v>0</v>
      </c>
      <c r="K59" s="478">
        <v>0</v>
      </c>
      <c r="L59" s="485">
        <v>0</v>
      </c>
    </row>
    <row r="60" spans="2:12" ht="9.9499999999999993" customHeight="1">
      <c r="B60" s="1582"/>
      <c r="C60" s="366"/>
      <c r="D60" s="13" t="s">
        <v>239</v>
      </c>
      <c r="E60" s="13"/>
      <c r="F60" s="476">
        <v>100</v>
      </c>
      <c r="G60" s="476">
        <v>71</v>
      </c>
      <c r="H60" s="476">
        <v>171</v>
      </c>
      <c r="I60" s="482"/>
      <c r="J60" s="478">
        <v>0</v>
      </c>
      <c r="K60" s="478">
        <v>0</v>
      </c>
      <c r="L60" s="485">
        <v>0</v>
      </c>
    </row>
    <row r="61" spans="2:12" ht="9.9499999999999993" customHeight="1">
      <c r="B61" s="1582"/>
      <c r="C61" s="366"/>
      <c r="D61" s="13" t="s">
        <v>238</v>
      </c>
      <c r="E61" s="13"/>
      <c r="F61" s="476">
        <v>7</v>
      </c>
      <c r="G61" s="476">
        <v>12</v>
      </c>
      <c r="H61" s="476">
        <v>19</v>
      </c>
      <c r="I61" s="482"/>
      <c r="J61" s="478">
        <v>0</v>
      </c>
      <c r="K61" s="478">
        <v>0</v>
      </c>
      <c r="L61" s="485">
        <v>0</v>
      </c>
    </row>
    <row r="62" spans="2:12" ht="11.1" customHeight="1">
      <c r="B62" s="1582"/>
      <c r="C62" s="484" t="s">
        <v>38</v>
      </c>
      <c r="D62" s="4"/>
      <c r="E62" s="4"/>
      <c r="F62" s="481">
        <v>59</v>
      </c>
      <c r="G62" s="481">
        <v>57</v>
      </c>
      <c r="H62" s="481">
        <v>116</v>
      </c>
      <c r="I62" s="482"/>
      <c r="J62" s="481">
        <v>0</v>
      </c>
      <c r="K62" s="481">
        <v>0</v>
      </c>
      <c r="L62" s="486">
        <v>0</v>
      </c>
    </row>
    <row r="63" spans="2:12" ht="9.9499999999999993" customHeight="1">
      <c r="B63" s="1582"/>
      <c r="C63" s="479"/>
      <c r="D63" s="13" t="s">
        <v>237</v>
      </c>
      <c r="E63" s="13"/>
      <c r="F63" s="476">
        <v>59</v>
      </c>
      <c r="G63" s="476">
        <v>57</v>
      </c>
      <c r="H63" s="476">
        <v>116</v>
      </c>
      <c r="I63" s="482"/>
      <c r="J63" s="478">
        <v>0</v>
      </c>
      <c r="K63" s="478">
        <v>0</v>
      </c>
      <c r="L63" s="485">
        <v>0</v>
      </c>
    </row>
    <row r="64" spans="2:12" ht="12" customHeight="1">
      <c r="B64" s="1581">
        <v>1403</v>
      </c>
      <c r="C64" s="139" t="s">
        <v>17</v>
      </c>
      <c r="D64" s="119"/>
      <c r="E64" s="119"/>
      <c r="F64" s="473">
        <f>F65+F68+F70</f>
        <v>296</v>
      </c>
      <c r="G64" s="473">
        <f>G65+G68+G70</f>
        <v>460</v>
      </c>
      <c r="H64" s="473">
        <f>H65+H68+H70</f>
        <v>756</v>
      </c>
      <c r="I64" s="488"/>
      <c r="J64" s="473">
        <f>J65+J68+J70</f>
        <v>33</v>
      </c>
      <c r="K64" s="473">
        <f>K65+K68+K70</f>
        <v>36</v>
      </c>
      <c r="L64" s="472">
        <f>L65+L68+L70</f>
        <v>69</v>
      </c>
    </row>
    <row r="65" spans="2:12" ht="11.1" customHeight="1">
      <c r="B65" s="1582"/>
      <c r="C65" s="484" t="s">
        <v>39</v>
      </c>
      <c r="D65" s="13"/>
      <c r="E65" s="13"/>
      <c r="F65" s="481">
        <v>105</v>
      </c>
      <c r="G65" s="481">
        <v>172</v>
      </c>
      <c r="H65" s="481">
        <v>277</v>
      </c>
      <c r="I65" s="490"/>
      <c r="J65" s="481">
        <v>0</v>
      </c>
      <c r="K65" s="481">
        <v>0</v>
      </c>
      <c r="L65" s="486">
        <v>0</v>
      </c>
    </row>
    <row r="66" spans="2:12" ht="9.9499999999999993" customHeight="1">
      <c r="B66" s="1582"/>
      <c r="C66" s="479"/>
      <c r="D66" s="13" t="s">
        <v>236</v>
      </c>
      <c r="E66" s="13"/>
      <c r="F66" s="476">
        <v>0</v>
      </c>
      <c r="G66" s="476">
        <v>0</v>
      </c>
      <c r="H66" s="476">
        <v>0</v>
      </c>
      <c r="I66" s="482"/>
      <c r="J66" s="478">
        <v>0</v>
      </c>
      <c r="K66" s="478">
        <v>0</v>
      </c>
      <c r="L66" s="485">
        <v>0</v>
      </c>
    </row>
    <row r="67" spans="2:12" ht="9.9499999999999993" customHeight="1">
      <c r="B67" s="1582"/>
      <c r="C67" s="479"/>
      <c r="D67" s="13" t="s">
        <v>234</v>
      </c>
      <c r="E67" s="13"/>
      <c r="F67" s="476">
        <v>105</v>
      </c>
      <c r="G67" s="476">
        <v>172</v>
      </c>
      <c r="H67" s="476">
        <v>277</v>
      </c>
      <c r="I67" s="482"/>
      <c r="J67" s="478">
        <v>0</v>
      </c>
      <c r="K67" s="478">
        <v>0</v>
      </c>
      <c r="L67" s="485">
        <v>0</v>
      </c>
    </row>
    <row r="68" spans="2:12" ht="11.1" customHeight="1">
      <c r="B68" s="1582"/>
      <c r="C68" s="484" t="s">
        <v>18</v>
      </c>
      <c r="D68" s="13"/>
      <c r="E68" s="13"/>
      <c r="F68" s="481">
        <v>72</v>
      </c>
      <c r="G68" s="481">
        <v>109</v>
      </c>
      <c r="H68" s="481">
        <v>181</v>
      </c>
      <c r="I68" s="482"/>
      <c r="J68" s="481">
        <v>0</v>
      </c>
      <c r="K68" s="481">
        <v>0</v>
      </c>
      <c r="L68" s="486">
        <v>0</v>
      </c>
    </row>
    <row r="69" spans="2:12" ht="9.75" customHeight="1">
      <c r="B69" s="1582"/>
      <c r="C69" s="479"/>
      <c r="D69" s="13" t="s">
        <v>235</v>
      </c>
      <c r="E69" s="13"/>
      <c r="F69" s="476">
        <v>72</v>
      </c>
      <c r="G69" s="476">
        <v>109</v>
      </c>
      <c r="H69" s="476">
        <v>181</v>
      </c>
      <c r="I69" s="482"/>
      <c r="J69" s="478">
        <v>0</v>
      </c>
      <c r="K69" s="478">
        <v>0</v>
      </c>
      <c r="L69" s="485">
        <v>0</v>
      </c>
    </row>
    <row r="70" spans="2:12" ht="11.1" customHeight="1">
      <c r="B70" s="1582"/>
      <c r="C70" s="484" t="s">
        <v>19</v>
      </c>
      <c r="D70" s="13"/>
      <c r="E70" s="13"/>
      <c r="F70" s="481">
        <f>F71+F72</f>
        <v>119</v>
      </c>
      <c r="G70" s="481">
        <f>G71+G72</f>
        <v>179</v>
      </c>
      <c r="H70" s="481">
        <f>H71+H72</f>
        <v>298</v>
      </c>
      <c r="I70" s="482"/>
      <c r="J70" s="481">
        <f>J72</f>
        <v>33</v>
      </c>
      <c r="K70" s="481">
        <f>K72</f>
        <v>36</v>
      </c>
      <c r="L70" s="486">
        <f>L72</f>
        <v>69</v>
      </c>
    </row>
    <row r="71" spans="2:12" ht="9.9499999999999993" customHeight="1">
      <c r="B71" s="1578"/>
      <c r="C71" s="479"/>
      <c r="D71" s="13" t="s">
        <v>234</v>
      </c>
      <c r="E71" s="13"/>
      <c r="F71" s="476">
        <v>119</v>
      </c>
      <c r="G71" s="476">
        <v>179</v>
      </c>
      <c r="H71" s="476">
        <v>298</v>
      </c>
      <c r="I71" s="482"/>
      <c r="J71" s="476">
        <v>0</v>
      </c>
      <c r="K71" s="476">
        <v>0</v>
      </c>
      <c r="L71" s="493">
        <v>0</v>
      </c>
    </row>
    <row r="72" spans="2:12" ht="9.9499999999999993" customHeight="1">
      <c r="B72" s="1586"/>
      <c r="C72" s="495"/>
      <c r="D72" s="21" t="s">
        <v>233</v>
      </c>
      <c r="E72" s="13"/>
      <c r="F72" s="476">
        <v>0</v>
      </c>
      <c r="G72" s="476">
        <v>0</v>
      </c>
      <c r="H72" s="476">
        <v>0</v>
      </c>
      <c r="I72" s="482"/>
      <c r="J72" s="478">
        <v>33</v>
      </c>
      <c r="K72" s="478">
        <v>36</v>
      </c>
      <c r="L72" s="485">
        <v>69</v>
      </c>
    </row>
    <row r="73" spans="2:12" ht="9.9499999999999993" customHeight="1">
      <c r="B73" s="507"/>
      <c r="C73" s="98"/>
      <c r="D73" s="13"/>
      <c r="E73" s="126"/>
      <c r="F73" s="508"/>
      <c r="G73" s="508"/>
      <c r="H73" s="508"/>
      <c r="I73" s="509"/>
      <c r="J73" s="509"/>
      <c r="K73" s="509"/>
      <c r="L73" s="508" t="s">
        <v>232</v>
      </c>
    </row>
    <row r="74" spans="2:12" ht="9.9499999999999993" customHeight="1">
      <c r="B74" s="507"/>
      <c r="C74" s="98"/>
      <c r="D74" s="13"/>
      <c r="E74" s="21"/>
      <c r="F74" s="506"/>
      <c r="G74" s="506"/>
      <c r="H74" s="506"/>
      <c r="I74" s="477"/>
      <c r="J74" s="477"/>
      <c r="K74" s="506" t="s">
        <v>231</v>
      </c>
      <c r="L74" s="477"/>
    </row>
    <row r="75" spans="2:12" ht="12.75" customHeight="1">
      <c r="B75" s="1558" t="s">
        <v>32</v>
      </c>
      <c r="C75" s="505"/>
      <c r="D75" s="504"/>
      <c r="E75" s="193"/>
      <c r="F75" s="502"/>
      <c r="G75" s="502"/>
      <c r="H75" s="502"/>
      <c r="I75" s="503"/>
      <c r="J75" s="502"/>
      <c r="K75" s="502"/>
      <c r="L75" s="501"/>
    </row>
    <row r="76" spans="2:12" ht="12.75" customHeight="1">
      <c r="B76" s="1559"/>
      <c r="D76" s="4" t="s">
        <v>230</v>
      </c>
      <c r="E76" s="4"/>
      <c r="F76" s="1617" t="s">
        <v>229</v>
      </c>
      <c r="G76" s="1617"/>
      <c r="H76" s="1617"/>
      <c r="I76" s="499"/>
      <c r="J76" s="1621" t="s">
        <v>228</v>
      </c>
      <c r="K76" s="1621"/>
      <c r="L76" s="1850"/>
    </row>
    <row r="77" spans="2:12">
      <c r="B77" s="1560"/>
      <c r="C77" s="497"/>
      <c r="D77" s="47"/>
      <c r="E77" s="4"/>
      <c r="F77" s="481" t="s">
        <v>29</v>
      </c>
      <c r="G77" s="483" t="s">
        <v>30</v>
      </c>
      <c r="H77" s="481" t="s">
        <v>6</v>
      </c>
      <c r="I77" s="483"/>
      <c r="J77" s="481" t="s">
        <v>29</v>
      </c>
      <c r="K77" s="483" t="s">
        <v>30</v>
      </c>
      <c r="L77" s="494" t="s">
        <v>6</v>
      </c>
    </row>
    <row r="78" spans="2:12" ht="12" customHeight="1">
      <c r="B78" s="1570">
        <v>1404</v>
      </c>
      <c r="C78" s="138" t="s">
        <v>40</v>
      </c>
      <c r="D78" s="119"/>
      <c r="E78" s="119"/>
      <c r="F78" s="473">
        <f>F79+F82</f>
        <v>1801</v>
      </c>
      <c r="G78" s="473">
        <f>G79+G82</f>
        <v>719</v>
      </c>
      <c r="H78" s="473">
        <f>H79+H82</f>
        <v>2520</v>
      </c>
      <c r="I78" s="488"/>
      <c r="J78" s="473">
        <f>J79+J82</f>
        <v>0</v>
      </c>
      <c r="K78" s="473">
        <f>K79+K82</f>
        <v>0</v>
      </c>
      <c r="L78" s="472">
        <f>L79+L82</f>
        <v>0</v>
      </c>
    </row>
    <row r="79" spans="2:12" ht="11.1" customHeight="1">
      <c r="B79" s="1573"/>
      <c r="C79" s="144" t="s">
        <v>115</v>
      </c>
      <c r="D79" s="13"/>
      <c r="E79" s="13"/>
      <c r="F79" s="481">
        <v>1219</v>
      </c>
      <c r="G79" s="481">
        <v>314</v>
      </c>
      <c r="H79" s="481">
        <v>1533</v>
      </c>
      <c r="I79" s="482"/>
      <c r="J79" s="481">
        <v>0</v>
      </c>
      <c r="K79" s="481">
        <v>0</v>
      </c>
      <c r="L79" s="486">
        <v>0</v>
      </c>
    </row>
    <row r="80" spans="2:12" ht="9.9499999999999993" customHeight="1">
      <c r="B80" s="1573"/>
      <c r="C80" s="98"/>
      <c r="D80" s="13" t="s">
        <v>227</v>
      </c>
      <c r="E80" s="13"/>
      <c r="F80" s="476">
        <v>1051</v>
      </c>
      <c r="G80" s="476">
        <v>280</v>
      </c>
      <c r="H80" s="476">
        <v>1331</v>
      </c>
      <c r="I80" s="482"/>
      <c r="J80" s="478">
        <v>0</v>
      </c>
      <c r="K80" s="478">
        <v>0</v>
      </c>
      <c r="L80" s="485">
        <v>0</v>
      </c>
    </row>
    <row r="81" spans="1:238" ht="9.9499999999999993" customHeight="1">
      <c r="A81" s="13"/>
      <c r="B81" s="1573"/>
      <c r="C81" s="13"/>
      <c r="D81" s="13" t="s">
        <v>226</v>
      </c>
      <c r="E81" s="13"/>
      <c r="F81" s="496">
        <v>168</v>
      </c>
      <c r="G81" s="496">
        <v>34</v>
      </c>
      <c r="H81" s="496">
        <v>202</v>
      </c>
      <c r="I81" s="496"/>
      <c r="J81" s="478">
        <v>0</v>
      </c>
      <c r="K81" s="478">
        <v>0</v>
      </c>
      <c r="L81" s="485">
        <v>0</v>
      </c>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row>
    <row r="82" spans="1:238" ht="11.1" customHeight="1">
      <c r="B82" s="1573"/>
      <c r="C82" s="144" t="s">
        <v>20</v>
      </c>
      <c r="D82" s="13"/>
      <c r="E82" s="13"/>
      <c r="F82" s="481">
        <v>582</v>
      </c>
      <c r="G82" s="481">
        <v>405</v>
      </c>
      <c r="H82" s="481">
        <v>987</v>
      </c>
      <c r="I82" s="482"/>
      <c r="J82" s="481">
        <v>0</v>
      </c>
      <c r="K82" s="481">
        <v>0</v>
      </c>
      <c r="L82" s="486">
        <v>0</v>
      </c>
    </row>
    <row r="83" spans="1:238" ht="9.9499999999999993" customHeight="1">
      <c r="B83" s="1573"/>
      <c r="C83" s="98"/>
      <c r="D83" s="13" t="s">
        <v>225</v>
      </c>
      <c r="E83" s="13"/>
      <c r="F83" s="476">
        <v>219</v>
      </c>
      <c r="G83" s="476">
        <v>157</v>
      </c>
      <c r="H83" s="476">
        <v>376</v>
      </c>
      <c r="I83" s="482"/>
      <c r="J83" s="478">
        <v>0</v>
      </c>
      <c r="K83" s="478">
        <v>0</v>
      </c>
      <c r="L83" s="485">
        <v>0</v>
      </c>
    </row>
    <row r="84" spans="1:238" ht="9.9499999999999993" customHeight="1">
      <c r="B84" s="1571"/>
      <c r="C84" s="98"/>
      <c r="D84" s="13" t="s">
        <v>224</v>
      </c>
      <c r="E84" s="13"/>
      <c r="F84" s="476">
        <v>363</v>
      </c>
      <c r="G84" s="476">
        <v>248</v>
      </c>
      <c r="H84" s="476">
        <v>611</v>
      </c>
      <c r="I84" s="482"/>
      <c r="J84" s="478">
        <v>0</v>
      </c>
      <c r="K84" s="478">
        <v>0</v>
      </c>
      <c r="L84" s="485">
        <v>0</v>
      </c>
    </row>
    <row r="85" spans="1:238" ht="12" customHeight="1">
      <c r="B85" s="1581">
        <v>1405</v>
      </c>
      <c r="C85" s="139" t="s">
        <v>21</v>
      </c>
      <c r="D85" s="26"/>
      <c r="E85" s="26"/>
      <c r="F85" s="473">
        <f>F86+F94+F106+F109</f>
        <v>1479</v>
      </c>
      <c r="G85" s="473">
        <f>G86+G94+G106+G109</f>
        <v>2094</v>
      </c>
      <c r="H85" s="473">
        <f>H86+H94+H106+H109</f>
        <v>3573</v>
      </c>
      <c r="I85" s="488"/>
      <c r="J85" s="473">
        <f>J86+J94+J106+J109</f>
        <v>3</v>
      </c>
      <c r="K85" s="473">
        <f>K86+K94+K106+K109</f>
        <v>26</v>
      </c>
      <c r="L85" s="472">
        <f>L86+L94+L106+L109</f>
        <v>29</v>
      </c>
    </row>
    <row r="86" spans="1:238" ht="11.1" customHeight="1">
      <c r="B86" s="1582"/>
      <c r="C86" s="484" t="s">
        <v>24</v>
      </c>
      <c r="D86" s="13"/>
      <c r="E86" s="13"/>
      <c r="F86" s="481">
        <v>326</v>
      </c>
      <c r="G86" s="481">
        <v>279</v>
      </c>
      <c r="H86" s="481">
        <v>605</v>
      </c>
      <c r="I86" s="490"/>
      <c r="J86" s="481">
        <v>0</v>
      </c>
      <c r="K86" s="481">
        <v>0</v>
      </c>
      <c r="L86" s="486">
        <v>0</v>
      </c>
    </row>
    <row r="87" spans="1:238" ht="9.9499999999999993" customHeight="1">
      <c r="B87" s="1582"/>
      <c r="C87" s="479"/>
      <c r="D87" s="13" t="s">
        <v>223</v>
      </c>
      <c r="E87" s="13"/>
      <c r="F87" s="476">
        <v>0</v>
      </c>
      <c r="G87" s="476">
        <v>1</v>
      </c>
      <c r="H87" s="476">
        <v>1</v>
      </c>
      <c r="I87" s="482"/>
      <c r="J87" s="478">
        <v>0</v>
      </c>
      <c r="K87" s="478">
        <v>0</v>
      </c>
      <c r="L87" s="485">
        <v>0</v>
      </c>
    </row>
    <row r="88" spans="1:238" ht="9.9499999999999993" customHeight="1">
      <c r="B88" s="1582"/>
      <c r="C88" s="479"/>
      <c r="D88" s="13" t="s">
        <v>222</v>
      </c>
      <c r="E88" s="13"/>
      <c r="F88" s="476">
        <v>38</v>
      </c>
      <c r="G88" s="476">
        <v>27</v>
      </c>
      <c r="H88" s="476">
        <v>65</v>
      </c>
      <c r="I88" s="482"/>
      <c r="J88" s="478">
        <v>0</v>
      </c>
      <c r="K88" s="478">
        <v>0</v>
      </c>
      <c r="L88" s="485">
        <v>0</v>
      </c>
    </row>
    <row r="89" spans="1:238" ht="9.9499999999999993" customHeight="1">
      <c r="B89" s="1582"/>
      <c r="C89" s="479"/>
      <c r="D89" s="13" t="s">
        <v>221</v>
      </c>
      <c r="E89" s="13"/>
      <c r="F89" s="476">
        <v>1</v>
      </c>
      <c r="G89" s="476">
        <v>0</v>
      </c>
      <c r="H89" s="476">
        <v>1</v>
      </c>
      <c r="I89" s="482"/>
      <c r="J89" s="478">
        <v>0</v>
      </c>
      <c r="K89" s="478">
        <v>0</v>
      </c>
      <c r="L89" s="485">
        <v>0</v>
      </c>
    </row>
    <row r="90" spans="1:238" ht="9.9499999999999993" customHeight="1">
      <c r="B90" s="1582"/>
      <c r="C90" s="479"/>
      <c r="D90" s="13" t="s">
        <v>220</v>
      </c>
      <c r="E90" s="13"/>
      <c r="F90" s="476">
        <v>170</v>
      </c>
      <c r="G90" s="476">
        <v>143</v>
      </c>
      <c r="H90" s="476">
        <v>313</v>
      </c>
      <c r="I90" s="482"/>
      <c r="J90" s="478">
        <v>0</v>
      </c>
      <c r="K90" s="478">
        <v>0</v>
      </c>
      <c r="L90" s="485">
        <v>0</v>
      </c>
    </row>
    <row r="91" spans="1:238" ht="9.9499999999999993" customHeight="1">
      <c r="B91" s="1582"/>
      <c r="C91" s="479"/>
      <c r="D91" s="13" t="s">
        <v>219</v>
      </c>
      <c r="E91" s="13"/>
      <c r="F91" s="476">
        <v>54</v>
      </c>
      <c r="G91" s="476">
        <v>25</v>
      </c>
      <c r="H91" s="476">
        <v>79</v>
      </c>
      <c r="I91" s="482"/>
      <c r="J91" s="478">
        <v>0</v>
      </c>
      <c r="K91" s="478">
        <v>0</v>
      </c>
      <c r="L91" s="485">
        <v>0</v>
      </c>
    </row>
    <row r="92" spans="1:238" ht="9.9499999999999993" customHeight="1">
      <c r="B92" s="1582"/>
      <c r="C92" s="479"/>
      <c r="D92" s="13" t="s">
        <v>218</v>
      </c>
      <c r="E92" s="13"/>
      <c r="F92" s="476">
        <v>1</v>
      </c>
      <c r="G92" s="476">
        <v>1</v>
      </c>
      <c r="H92" s="476">
        <v>2</v>
      </c>
      <c r="I92" s="482"/>
      <c r="J92" s="478">
        <v>0</v>
      </c>
      <c r="K92" s="478">
        <v>0</v>
      </c>
      <c r="L92" s="485">
        <v>0</v>
      </c>
    </row>
    <row r="93" spans="1:238" ht="9.9499999999999993" customHeight="1">
      <c r="B93" s="1582"/>
      <c r="C93" s="479"/>
      <c r="D93" s="13" t="s">
        <v>217</v>
      </c>
      <c r="E93" s="13"/>
      <c r="F93" s="476">
        <v>62</v>
      </c>
      <c r="G93" s="476">
        <v>82</v>
      </c>
      <c r="H93" s="476">
        <v>144</v>
      </c>
      <c r="I93" s="482"/>
      <c r="J93" s="478">
        <v>0</v>
      </c>
      <c r="K93" s="478">
        <v>0</v>
      </c>
      <c r="L93" s="485">
        <v>0</v>
      </c>
    </row>
    <row r="94" spans="1:238" ht="11.1" customHeight="1">
      <c r="B94" s="1582"/>
      <c r="C94" s="484" t="s">
        <v>22</v>
      </c>
      <c r="D94" s="4"/>
      <c r="E94" s="4"/>
      <c r="F94" s="481">
        <v>890</v>
      </c>
      <c r="G94" s="481">
        <v>1269</v>
      </c>
      <c r="H94" s="481">
        <v>2159</v>
      </c>
      <c r="I94" s="490"/>
      <c r="J94" s="481">
        <v>0</v>
      </c>
      <c r="K94" s="481">
        <v>0</v>
      </c>
      <c r="L94" s="486">
        <v>0</v>
      </c>
    </row>
    <row r="95" spans="1:238" ht="9.9499999999999993" customHeight="1">
      <c r="B95" s="1582"/>
      <c r="C95" s="484"/>
      <c r="D95" s="13" t="s">
        <v>216</v>
      </c>
      <c r="E95" s="13"/>
      <c r="F95" s="476">
        <v>5</v>
      </c>
      <c r="G95" s="476">
        <v>12</v>
      </c>
      <c r="H95" s="476">
        <v>17</v>
      </c>
      <c r="I95" s="482"/>
      <c r="J95" s="478">
        <v>0</v>
      </c>
      <c r="K95" s="478">
        <v>0</v>
      </c>
      <c r="L95" s="485">
        <v>0</v>
      </c>
    </row>
    <row r="96" spans="1:238" ht="9.9499999999999993" customHeight="1">
      <c r="B96" s="1582"/>
      <c r="C96" s="479"/>
      <c r="D96" s="13" t="s">
        <v>215</v>
      </c>
      <c r="E96" s="13"/>
      <c r="F96" s="476">
        <v>23</v>
      </c>
      <c r="G96" s="476">
        <v>34</v>
      </c>
      <c r="H96" s="476">
        <v>57</v>
      </c>
      <c r="I96" s="482"/>
      <c r="J96" s="478">
        <v>0</v>
      </c>
      <c r="K96" s="478">
        <v>0</v>
      </c>
      <c r="L96" s="485">
        <v>0</v>
      </c>
    </row>
    <row r="97" spans="2:12" ht="9.9499999999999993" customHeight="1">
      <c r="B97" s="1582"/>
      <c r="C97" s="479"/>
      <c r="D97" s="13" t="s">
        <v>214</v>
      </c>
      <c r="E97" s="13"/>
      <c r="F97" s="476">
        <v>126</v>
      </c>
      <c r="G97" s="476">
        <v>139</v>
      </c>
      <c r="H97" s="476">
        <v>265</v>
      </c>
      <c r="I97" s="482"/>
      <c r="J97" s="478">
        <v>0</v>
      </c>
      <c r="K97" s="478">
        <v>0</v>
      </c>
      <c r="L97" s="485">
        <v>0</v>
      </c>
    </row>
    <row r="98" spans="2:12" ht="9.9499999999999993" customHeight="1">
      <c r="B98" s="1582"/>
      <c r="C98" s="479"/>
      <c r="D98" s="13" t="s">
        <v>213</v>
      </c>
      <c r="E98" s="13"/>
      <c r="F98" s="476">
        <v>234</v>
      </c>
      <c r="G98" s="476">
        <v>211</v>
      </c>
      <c r="H98" s="476">
        <v>445</v>
      </c>
      <c r="I98" s="482"/>
      <c r="J98" s="478">
        <v>0</v>
      </c>
      <c r="K98" s="478">
        <v>0</v>
      </c>
      <c r="L98" s="485">
        <v>0</v>
      </c>
    </row>
    <row r="99" spans="2:12" ht="9.9499999999999993" customHeight="1">
      <c r="B99" s="1582"/>
      <c r="C99" s="479"/>
      <c r="D99" s="13" t="s">
        <v>212</v>
      </c>
      <c r="E99" s="13"/>
      <c r="F99" s="476">
        <v>3</v>
      </c>
      <c r="G99" s="476">
        <v>0</v>
      </c>
      <c r="H99" s="476">
        <v>3</v>
      </c>
      <c r="I99" s="482"/>
      <c r="J99" s="478">
        <v>0</v>
      </c>
      <c r="K99" s="478">
        <v>0</v>
      </c>
      <c r="L99" s="485">
        <v>0</v>
      </c>
    </row>
    <row r="100" spans="2:12" ht="9.9499999999999993" customHeight="1">
      <c r="B100" s="1582"/>
      <c r="C100" s="479"/>
      <c r="D100" s="13" t="s">
        <v>211</v>
      </c>
      <c r="E100" s="13"/>
      <c r="F100" s="476">
        <v>47</v>
      </c>
      <c r="G100" s="476">
        <v>16</v>
      </c>
      <c r="H100" s="476">
        <v>63</v>
      </c>
      <c r="I100" s="482"/>
      <c r="J100" s="478">
        <v>0</v>
      </c>
      <c r="K100" s="478">
        <v>0</v>
      </c>
      <c r="L100" s="485">
        <v>0</v>
      </c>
    </row>
    <row r="101" spans="2:12" ht="9.9499999999999993" customHeight="1">
      <c r="B101" s="1582"/>
      <c r="C101" s="479"/>
      <c r="D101" s="13" t="s">
        <v>210</v>
      </c>
      <c r="E101" s="13"/>
      <c r="F101" s="476">
        <v>43</v>
      </c>
      <c r="G101" s="476">
        <v>71</v>
      </c>
      <c r="H101" s="476">
        <v>114</v>
      </c>
      <c r="I101" s="482"/>
      <c r="J101" s="478">
        <v>0</v>
      </c>
      <c r="K101" s="478">
        <v>0</v>
      </c>
      <c r="L101" s="485">
        <v>0</v>
      </c>
    </row>
    <row r="102" spans="2:12" ht="9.9499999999999993" customHeight="1">
      <c r="B102" s="1582"/>
      <c r="C102" s="479"/>
      <c r="D102" s="13" t="s">
        <v>209</v>
      </c>
      <c r="E102" s="13"/>
      <c r="F102" s="476">
        <v>26</v>
      </c>
      <c r="G102" s="476">
        <v>45</v>
      </c>
      <c r="H102" s="476">
        <v>71</v>
      </c>
      <c r="I102" s="482"/>
      <c r="J102" s="478">
        <v>0</v>
      </c>
      <c r="K102" s="478">
        <v>0</v>
      </c>
      <c r="L102" s="485">
        <v>0</v>
      </c>
    </row>
    <row r="103" spans="2:12" ht="9.9499999999999993" customHeight="1">
      <c r="B103" s="1582"/>
      <c r="C103" s="479"/>
      <c r="D103" s="13" t="s">
        <v>206</v>
      </c>
      <c r="E103" s="13"/>
      <c r="F103" s="476">
        <v>40</v>
      </c>
      <c r="G103" s="476">
        <v>70</v>
      </c>
      <c r="H103" s="476">
        <v>110</v>
      </c>
      <c r="I103" s="482"/>
      <c r="J103" s="478">
        <v>0</v>
      </c>
      <c r="K103" s="478">
        <v>0</v>
      </c>
      <c r="L103" s="485">
        <v>0</v>
      </c>
    </row>
    <row r="104" spans="2:12" ht="9.9499999999999993" customHeight="1">
      <c r="B104" s="1582"/>
      <c r="C104" s="479"/>
      <c r="D104" s="13" t="s">
        <v>205</v>
      </c>
      <c r="E104" s="13"/>
      <c r="F104" s="476">
        <v>310</v>
      </c>
      <c r="G104" s="476">
        <v>644</v>
      </c>
      <c r="H104" s="476">
        <v>954</v>
      </c>
      <c r="I104" s="482"/>
      <c r="J104" s="478">
        <v>0</v>
      </c>
      <c r="K104" s="478">
        <v>0</v>
      </c>
      <c r="L104" s="485">
        <v>0</v>
      </c>
    </row>
    <row r="105" spans="2:12" ht="9.75" customHeight="1">
      <c r="B105" s="1582"/>
      <c r="C105" s="479"/>
      <c r="D105" s="13" t="s">
        <v>208</v>
      </c>
      <c r="E105" s="13"/>
      <c r="F105" s="476">
        <v>33</v>
      </c>
      <c r="G105" s="476">
        <v>27</v>
      </c>
      <c r="H105" s="476">
        <v>60</v>
      </c>
      <c r="I105" s="482"/>
      <c r="J105" s="478">
        <v>0</v>
      </c>
      <c r="K105" s="478">
        <v>0</v>
      </c>
      <c r="L105" s="485">
        <v>0</v>
      </c>
    </row>
    <row r="106" spans="2:12" ht="9.75" customHeight="1">
      <c r="B106" s="1582"/>
      <c r="C106" s="487" t="s">
        <v>114</v>
      </c>
      <c r="F106" s="481">
        <f>F107+F108</f>
        <v>190</v>
      </c>
      <c r="G106" s="481">
        <f>G107+G108</f>
        <v>439</v>
      </c>
      <c r="H106" s="481">
        <f>H107+H108</f>
        <v>629</v>
      </c>
      <c r="I106" s="490"/>
      <c r="J106" s="481">
        <f>J107</f>
        <v>0</v>
      </c>
      <c r="K106" s="481">
        <f>K107</f>
        <v>0</v>
      </c>
      <c r="L106" s="486">
        <f>L107</f>
        <v>0</v>
      </c>
    </row>
    <row r="107" spans="2:12" ht="9.9499999999999993" customHeight="1">
      <c r="B107" s="1582"/>
      <c r="C107" s="479"/>
      <c r="D107" s="13" t="s">
        <v>206</v>
      </c>
      <c r="E107" s="13"/>
      <c r="F107" s="476">
        <v>25</v>
      </c>
      <c r="G107" s="476">
        <v>41</v>
      </c>
      <c r="H107" s="476">
        <v>66</v>
      </c>
      <c r="I107" s="482"/>
      <c r="J107" s="476">
        <v>0</v>
      </c>
      <c r="K107" s="476">
        <v>0</v>
      </c>
      <c r="L107" s="491">
        <v>0</v>
      </c>
    </row>
    <row r="108" spans="2:12" ht="9.9499999999999993" customHeight="1">
      <c r="B108" s="1582"/>
      <c r="C108" s="479"/>
      <c r="D108" s="13" t="s">
        <v>207</v>
      </c>
      <c r="E108" s="13"/>
      <c r="F108" s="476">
        <v>165</v>
      </c>
      <c r="G108" s="476">
        <v>398</v>
      </c>
      <c r="H108" s="476">
        <v>563</v>
      </c>
      <c r="I108" s="482"/>
      <c r="J108" s="478">
        <v>0</v>
      </c>
      <c r="K108" s="478">
        <v>0</v>
      </c>
      <c r="L108" s="485">
        <v>0</v>
      </c>
    </row>
    <row r="109" spans="2:12" ht="9.9499999999999993" customHeight="1">
      <c r="B109" s="1582"/>
      <c r="C109" s="487" t="s">
        <v>58</v>
      </c>
      <c r="F109" s="481">
        <f>SUM(F110:F112)</f>
        <v>73</v>
      </c>
      <c r="G109" s="481">
        <f>SUM(G110:G112)</f>
        <v>107</v>
      </c>
      <c r="H109" s="481">
        <f>SUM(H110:H112)</f>
        <v>180</v>
      </c>
      <c r="I109" s="490"/>
      <c r="J109" s="481">
        <f>SUM(J110:J112)</f>
        <v>3</v>
      </c>
      <c r="K109" s="481">
        <f>SUM(K110:K112)</f>
        <v>26</v>
      </c>
      <c r="L109" s="480">
        <f>SUM(L110:L112)</f>
        <v>29</v>
      </c>
    </row>
    <row r="110" spans="2:12" ht="9.9499999999999993" customHeight="1">
      <c r="B110" s="1582"/>
      <c r="C110" s="479"/>
      <c r="D110" s="13" t="s">
        <v>206</v>
      </c>
      <c r="E110" s="13"/>
      <c r="F110" s="476">
        <v>13</v>
      </c>
      <c r="G110" s="476">
        <v>9</v>
      </c>
      <c r="H110" s="476">
        <v>22</v>
      </c>
      <c r="I110" s="482"/>
      <c r="J110" s="478">
        <v>0</v>
      </c>
      <c r="K110" s="478">
        <v>0</v>
      </c>
      <c r="L110" s="485">
        <v>0</v>
      </c>
    </row>
    <row r="111" spans="2:12" ht="9.9499999999999993" customHeight="1">
      <c r="B111" s="1582"/>
      <c r="C111" s="479"/>
      <c r="D111" s="13" t="s">
        <v>205</v>
      </c>
      <c r="E111" s="13"/>
      <c r="F111" s="476">
        <v>60</v>
      </c>
      <c r="G111" s="476">
        <v>98</v>
      </c>
      <c r="H111" s="476">
        <v>158</v>
      </c>
      <c r="I111" s="482"/>
      <c r="J111" s="478">
        <v>0</v>
      </c>
      <c r="K111" s="478">
        <v>0</v>
      </c>
      <c r="L111" s="485">
        <v>0</v>
      </c>
    </row>
    <row r="112" spans="2:12" ht="9.9499999999999993" customHeight="1">
      <c r="B112" s="1583"/>
      <c r="C112" s="495"/>
      <c r="D112" s="21" t="s">
        <v>204</v>
      </c>
      <c r="E112" s="13"/>
      <c r="F112" s="476">
        <v>0</v>
      </c>
      <c r="G112" s="476">
        <v>0</v>
      </c>
      <c r="H112" s="476">
        <v>0</v>
      </c>
      <c r="I112" s="482"/>
      <c r="J112" s="478">
        <v>3</v>
      </c>
      <c r="K112" s="478">
        <v>26</v>
      </c>
      <c r="L112" s="485">
        <v>29</v>
      </c>
    </row>
    <row r="113" spans="2:12" ht="12" customHeight="1">
      <c r="B113" s="1581">
        <v>1406</v>
      </c>
      <c r="C113" s="139" t="s">
        <v>25</v>
      </c>
      <c r="D113" s="119"/>
      <c r="E113" s="119"/>
      <c r="F113" s="473">
        <f>F114+F118+F121+F123</f>
        <v>1083</v>
      </c>
      <c r="G113" s="473">
        <f>G114+G118+G121+G123</f>
        <v>991</v>
      </c>
      <c r="H113" s="473">
        <f>H114+H118+H121+H123</f>
        <v>2074</v>
      </c>
      <c r="I113" s="488"/>
      <c r="J113" s="473">
        <f>J114+J118+J121+J123</f>
        <v>368</v>
      </c>
      <c r="K113" s="473">
        <f>K114+K118+K121+K123</f>
        <v>475</v>
      </c>
      <c r="L113" s="472">
        <f>L114+L118+L121+L123</f>
        <v>843</v>
      </c>
    </row>
    <row r="114" spans="2:12" ht="11.1" customHeight="1">
      <c r="B114" s="1582"/>
      <c r="C114" s="484" t="s">
        <v>135</v>
      </c>
      <c r="D114" s="13"/>
      <c r="E114" s="13"/>
      <c r="F114" s="481">
        <f>F115+F116+F117</f>
        <v>856</v>
      </c>
      <c r="G114" s="481">
        <f>G115+G116+G117</f>
        <v>769</v>
      </c>
      <c r="H114" s="481">
        <f>H115+H116+H117</f>
        <v>1625</v>
      </c>
      <c r="I114" s="482"/>
      <c r="J114" s="481">
        <f>J115+J116+J117</f>
        <v>67</v>
      </c>
      <c r="K114" s="481">
        <f>K115+K116+K117</f>
        <v>161</v>
      </c>
      <c r="L114" s="494">
        <f>L115+L116+L117</f>
        <v>228</v>
      </c>
    </row>
    <row r="115" spans="2:12" ht="9.9499999999999993" customHeight="1">
      <c r="B115" s="1582"/>
      <c r="C115" s="492"/>
      <c r="D115" s="13" t="s">
        <v>203</v>
      </c>
      <c r="E115" s="13"/>
      <c r="F115" s="476">
        <v>0</v>
      </c>
      <c r="G115" s="476">
        <v>0</v>
      </c>
      <c r="H115" s="476">
        <v>0</v>
      </c>
      <c r="I115" s="482"/>
      <c r="J115" s="476">
        <v>67</v>
      </c>
      <c r="K115" s="476">
        <v>161</v>
      </c>
      <c r="L115" s="491">
        <v>228</v>
      </c>
    </row>
    <row r="116" spans="2:12" ht="9.9499999999999993" customHeight="1">
      <c r="B116" s="1582"/>
      <c r="C116" s="492"/>
      <c r="D116" s="13" t="s">
        <v>202</v>
      </c>
      <c r="E116" s="13"/>
      <c r="F116" s="476">
        <v>353</v>
      </c>
      <c r="G116" s="476">
        <v>285</v>
      </c>
      <c r="H116" s="476">
        <v>638</v>
      </c>
      <c r="I116" s="482"/>
      <c r="J116" s="478">
        <v>0</v>
      </c>
      <c r="K116" s="478">
        <v>0</v>
      </c>
      <c r="L116" s="485">
        <v>0</v>
      </c>
    </row>
    <row r="117" spans="2:12" ht="9.9499999999999993" customHeight="1">
      <c r="B117" s="1582"/>
      <c r="C117" s="492"/>
      <c r="D117" s="13" t="s">
        <v>201</v>
      </c>
      <c r="E117" s="13"/>
      <c r="F117" s="476">
        <v>503</v>
      </c>
      <c r="G117" s="476">
        <v>484</v>
      </c>
      <c r="H117" s="476">
        <v>987</v>
      </c>
      <c r="I117" s="482"/>
      <c r="J117" s="478">
        <v>0</v>
      </c>
      <c r="K117" s="478">
        <v>0</v>
      </c>
      <c r="L117" s="485">
        <v>0</v>
      </c>
    </row>
    <row r="118" spans="2:12" ht="11.1" customHeight="1">
      <c r="B118" s="1582"/>
      <c r="C118" s="484" t="s">
        <v>26</v>
      </c>
      <c r="D118" s="13"/>
      <c r="E118" s="13"/>
      <c r="F118" s="481">
        <f>F119+F120</f>
        <v>215</v>
      </c>
      <c r="G118" s="481">
        <f>G119+G120</f>
        <v>216</v>
      </c>
      <c r="H118" s="481">
        <f>H119+H120</f>
        <v>431</v>
      </c>
      <c r="I118" s="482"/>
      <c r="J118" s="481">
        <f>J119+J120</f>
        <v>121</v>
      </c>
      <c r="K118" s="481">
        <f>K119+K120</f>
        <v>123</v>
      </c>
      <c r="L118" s="486">
        <f>L119+L120</f>
        <v>244</v>
      </c>
    </row>
    <row r="119" spans="2:12" ht="9.9499999999999993" customHeight="1">
      <c r="B119" s="1582"/>
      <c r="C119" s="479"/>
      <c r="D119" s="13" t="s">
        <v>200</v>
      </c>
      <c r="E119" s="13"/>
      <c r="F119" s="476">
        <v>215</v>
      </c>
      <c r="G119" s="476">
        <v>216</v>
      </c>
      <c r="H119" s="476">
        <v>431</v>
      </c>
      <c r="I119" s="482"/>
      <c r="J119" s="476">
        <v>0</v>
      </c>
      <c r="K119" s="476">
        <v>0</v>
      </c>
      <c r="L119" s="493">
        <v>0</v>
      </c>
    </row>
    <row r="120" spans="2:12" ht="9.9499999999999993" customHeight="1">
      <c r="B120" s="1582"/>
      <c r="C120" s="479"/>
      <c r="D120" s="13" t="s">
        <v>199</v>
      </c>
      <c r="E120" s="13"/>
      <c r="F120" s="476">
        <v>0</v>
      </c>
      <c r="G120" s="476">
        <v>0</v>
      </c>
      <c r="H120" s="476">
        <v>0</v>
      </c>
      <c r="I120" s="482"/>
      <c r="J120" s="476">
        <v>121</v>
      </c>
      <c r="K120" s="476">
        <v>123</v>
      </c>
      <c r="L120" s="491">
        <v>244</v>
      </c>
    </row>
    <row r="121" spans="2:12" ht="11.1" customHeight="1">
      <c r="B121" s="1582"/>
      <c r="C121" s="484" t="s">
        <v>42</v>
      </c>
      <c r="D121" s="13"/>
      <c r="E121" s="13"/>
      <c r="F121" s="481">
        <v>0</v>
      </c>
      <c r="G121" s="481">
        <v>0</v>
      </c>
      <c r="H121" s="481">
        <v>0</v>
      </c>
      <c r="I121" s="490"/>
      <c r="J121" s="481">
        <f>J122</f>
        <v>180</v>
      </c>
      <c r="K121" s="481">
        <f>K122</f>
        <v>191</v>
      </c>
      <c r="L121" s="486">
        <f>L122</f>
        <v>371</v>
      </c>
    </row>
    <row r="122" spans="2:12" ht="9.9499999999999993" customHeight="1">
      <c r="B122" s="1582"/>
      <c r="C122" s="492"/>
      <c r="D122" s="13" t="s">
        <v>198</v>
      </c>
      <c r="E122" s="13"/>
      <c r="F122" s="476">
        <v>0</v>
      </c>
      <c r="G122" s="476">
        <v>0</v>
      </c>
      <c r="H122" s="476">
        <v>0</v>
      </c>
      <c r="I122" s="482"/>
      <c r="J122" s="476">
        <v>180</v>
      </c>
      <c r="K122" s="476">
        <v>191</v>
      </c>
      <c r="L122" s="491">
        <v>371</v>
      </c>
    </row>
    <row r="123" spans="2:12" ht="11.1" customHeight="1">
      <c r="B123" s="1582"/>
      <c r="C123" s="484" t="s">
        <v>43</v>
      </c>
      <c r="D123" s="13"/>
      <c r="E123" s="13"/>
      <c r="F123" s="481">
        <v>12</v>
      </c>
      <c r="G123" s="481">
        <v>6</v>
      </c>
      <c r="H123" s="481">
        <v>18</v>
      </c>
      <c r="I123" s="482"/>
      <c r="J123" s="481">
        <v>0</v>
      </c>
      <c r="K123" s="481">
        <v>0</v>
      </c>
      <c r="L123" s="486">
        <v>0</v>
      </c>
    </row>
    <row r="124" spans="2:12" ht="9.9499999999999993" customHeight="1">
      <c r="B124" s="1583"/>
      <c r="C124" s="479"/>
      <c r="D124" s="13" t="s">
        <v>197</v>
      </c>
      <c r="E124" s="13"/>
      <c r="F124" s="476">
        <v>12</v>
      </c>
      <c r="G124" s="476">
        <v>6</v>
      </c>
      <c r="H124" s="476">
        <v>18</v>
      </c>
      <c r="I124" s="482"/>
      <c r="J124" s="478">
        <v>0</v>
      </c>
      <c r="K124" s="478">
        <v>0</v>
      </c>
      <c r="L124" s="485">
        <v>0</v>
      </c>
    </row>
    <row r="125" spans="2:12" ht="12" customHeight="1">
      <c r="B125" s="1570">
        <v>1407</v>
      </c>
      <c r="C125" s="139" t="s">
        <v>27</v>
      </c>
      <c r="D125" s="119"/>
      <c r="E125" s="119"/>
      <c r="F125" s="473">
        <f>F126+F131</f>
        <v>229</v>
      </c>
      <c r="G125" s="473">
        <f>G126+G131</f>
        <v>165</v>
      </c>
      <c r="H125" s="473">
        <f>H126+H131</f>
        <v>394</v>
      </c>
      <c r="I125" s="488"/>
      <c r="J125" s="473">
        <f>J126+J131</f>
        <v>0</v>
      </c>
      <c r="K125" s="473">
        <f>K126+K131</f>
        <v>0</v>
      </c>
      <c r="L125" s="472">
        <f>L126+L131</f>
        <v>0</v>
      </c>
    </row>
    <row r="126" spans="2:12" ht="11.1" customHeight="1">
      <c r="B126" s="1573"/>
      <c r="C126" s="484" t="s">
        <v>44</v>
      </c>
      <c r="D126" s="13"/>
      <c r="E126" s="13"/>
      <c r="F126" s="481">
        <v>97</v>
      </c>
      <c r="G126" s="481">
        <v>55</v>
      </c>
      <c r="H126" s="481">
        <v>152</v>
      </c>
      <c r="I126" s="482"/>
      <c r="J126" s="481">
        <v>0</v>
      </c>
      <c r="K126" s="481">
        <v>0</v>
      </c>
      <c r="L126" s="486">
        <v>0</v>
      </c>
    </row>
    <row r="127" spans="2:12" ht="11.1" customHeight="1">
      <c r="B127" s="1573"/>
      <c r="C127" s="484"/>
      <c r="D127" s="13" t="s">
        <v>196</v>
      </c>
      <c r="E127" s="13"/>
      <c r="F127" s="476">
        <v>13</v>
      </c>
      <c r="G127" s="476">
        <v>4</v>
      </c>
      <c r="H127" s="476">
        <v>17</v>
      </c>
      <c r="I127" s="482"/>
      <c r="J127" s="478">
        <v>0</v>
      </c>
      <c r="K127" s="478">
        <v>0</v>
      </c>
      <c r="L127" s="485">
        <v>0</v>
      </c>
    </row>
    <row r="128" spans="2:12" ht="9.9499999999999993" customHeight="1">
      <c r="B128" s="1573"/>
      <c r="C128" s="484"/>
      <c r="D128" s="13" t="s">
        <v>195</v>
      </c>
      <c r="E128" s="13"/>
      <c r="F128" s="476">
        <v>44</v>
      </c>
      <c r="G128" s="476">
        <v>18</v>
      </c>
      <c r="H128" s="476">
        <v>62</v>
      </c>
      <c r="I128" s="482"/>
      <c r="J128" s="478">
        <v>0</v>
      </c>
      <c r="K128" s="478">
        <v>0</v>
      </c>
      <c r="L128" s="485">
        <v>0</v>
      </c>
    </row>
    <row r="129" spans="2:12" ht="9.9499999999999993" customHeight="1">
      <c r="B129" s="1573"/>
      <c r="C129" s="484"/>
      <c r="D129" s="13" t="s">
        <v>194</v>
      </c>
      <c r="E129" s="13"/>
      <c r="F129" s="476">
        <v>10</v>
      </c>
      <c r="G129" s="476">
        <v>7</v>
      </c>
      <c r="H129" s="476">
        <v>17</v>
      </c>
      <c r="I129" s="482"/>
      <c r="J129" s="478">
        <v>0</v>
      </c>
      <c r="K129" s="478">
        <v>0</v>
      </c>
      <c r="L129" s="485">
        <v>0</v>
      </c>
    </row>
    <row r="130" spans="2:12" ht="9.9499999999999993" customHeight="1">
      <c r="B130" s="1573"/>
      <c r="C130" s="479"/>
      <c r="D130" s="13" t="s">
        <v>193</v>
      </c>
      <c r="E130" s="13"/>
      <c r="F130" s="476">
        <v>30</v>
      </c>
      <c r="G130" s="476">
        <v>26</v>
      </c>
      <c r="H130" s="476">
        <v>56</v>
      </c>
      <c r="I130" s="482"/>
      <c r="J130" s="478">
        <v>0</v>
      </c>
      <c r="K130" s="478">
        <v>0</v>
      </c>
      <c r="L130" s="485">
        <v>0</v>
      </c>
    </row>
    <row r="131" spans="2:12" ht="11.1" customHeight="1">
      <c r="B131" s="1573"/>
      <c r="C131" s="484" t="s">
        <v>61</v>
      </c>
      <c r="D131" s="4"/>
      <c r="E131" s="4"/>
      <c r="F131" s="481">
        <v>132</v>
      </c>
      <c r="G131" s="481">
        <v>110</v>
      </c>
      <c r="H131" s="481">
        <v>242</v>
      </c>
      <c r="I131" s="482"/>
      <c r="J131" s="481">
        <v>0</v>
      </c>
      <c r="K131" s="481">
        <v>0</v>
      </c>
      <c r="L131" s="486">
        <v>0</v>
      </c>
    </row>
    <row r="132" spans="2:12" ht="9.9499999999999993" customHeight="1">
      <c r="B132" s="1573"/>
      <c r="C132" s="479"/>
      <c r="D132" s="13" t="s">
        <v>192</v>
      </c>
      <c r="E132" s="13"/>
      <c r="F132" s="476">
        <v>108</v>
      </c>
      <c r="G132" s="476">
        <v>91</v>
      </c>
      <c r="H132" s="476">
        <v>199</v>
      </c>
      <c r="I132" s="482"/>
      <c r="J132" s="478">
        <v>0</v>
      </c>
      <c r="K132" s="478">
        <v>0</v>
      </c>
      <c r="L132" s="485">
        <v>0</v>
      </c>
    </row>
    <row r="133" spans="2:12" ht="9.9499999999999993" customHeight="1">
      <c r="B133" s="1573"/>
      <c r="C133" s="479"/>
      <c r="D133" s="13" t="s">
        <v>191</v>
      </c>
      <c r="E133" s="13"/>
      <c r="F133" s="476">
        <v>24</v>
      </c>
      <c r="G133" s="476">
        <v>19</v>
      </c>
      <c r="H133" s="476">
        <v>43</v>
      </c>
      <c r="I133" s="482"/>
      <c r="J133" s="478">
        <v>0</v>
      </c>
      <c r="K133" s="478">
        <v>0</v>
      </c>
      <c r="L133" s="485">
        <v>0</v>
      </c>
    </row>
    <row r="134" spans="2:12" ht="12" customHeight="1">
      <c r="B134" s="1570">
        <v>1408</v>
      </c>
      <c r="C134" s="139" t="s">
        <v>28</v>
      </c>
      <c r="D134" s="40"/>
      <c r="E134" s="40"/>
      <c r="F134" s="473">
        <f>F135+F137+F139+F143</f>
        <v>724</v>
      </c>
      <c r="G134" s="473">
        <f>G135+G137+G139+G143</f>
        <v>777</v>
      </c>
      <c r="H134" s="473">
        <f>H135+H137+H139+H143</f>
        <v>1501</v>
      </c>
      <c r="I134" s="488"/>
      <c r="J134" s="473">
        <f>J135+J139+J143</f>
        <v>0</v>
      </c>
      <c r="K134" s="473">
        <f>K135+K139+K143</f>
        <v>0</v>
      </c>
      <c r="L134" s="472">
        <f>L135+L139+L143</f>
        <v>0</v>
      </c>
    </row>
    <row r="135" spans="2:12" ht="12" customHeight="1">
      <c r="B135" s="1573"/>
      <c r="C135" s="484" t="s">
        <v>23</v>
      </c>
      <c r="D135" s="13"/>
      <c r="E135" s="13"/>
      <c r="F135" s="481">
        <v>566</v>
      </c>
      <c r="G135" s="481">
        <v>655</v>
      </c>
      <c r="H135" s="481">
        <v>1221</v>
      </c>
      <c r="I135" s="482"/>
      <c r="J135" s="481">
        <v>0</v>
      </c>
      <c r="K135" s="481">
        <v>0</v>
      </c>
      <c r="L135" s="486">
        <v>0</v>
      </c>
    </row>
    <row r="136" spans="2:12" ht="12" customHeight="1">
      <c r="B136" s="1573"/>
      <c r="C136" s="479"/>
      <c r="D136" s="13" t="s">
        <v>190</v>
      </c>
      <c r="E136" s="13"/>
      <c r="F136" s="476">
        <v>566</v>
      </c>
      <c r="G136" s="476">
        <v>655</v>
      </c>
      <c r="H136" s="476">
        <v>1221</v>
      </c>
      <c r="I136" s="482"/>
      <c r="J136" s="478">
        <v>0</v>
      </c>
      <c r="K136" s="478">
        <v>0</v>
      </c>
      <c r="L136" s="485">
        <v>0</v>
      </c>
    </row>
    <row r="137" spans="2:12" ht="12" customHeight="1">
      <c r="B137" s="1573"/>
      <c r="C137" s="144" t="s">
        <v>59</v>
      </c>
      <c r="D137" s="4"/>
      <c r="E137" s="4"/>
      <c r="F137" s="481">
        <v>0</v>
      </c>
      <c r="G137" s="481">
        <v>0</v>
      </c>
      <c r="H137" s="481">
        <v>0</v>
      </c>
      <c r="I137" s="482"/>
      <c r="J137" s="478">
        <v>0</v>
      </c>
      <c r="K137" s="478">
        <v>0</v>
      </c>
      <c r="L137" s="485">
        <v>0</v>
      </c>
    </row>
    <row r="138" spans="2:12" ht="12" customHeight="1">
      <c r="B138" s="1573"/>
      <c r="C138" s="98"/>
      <c r="D138" s="13" t="s">
        <v>189</v>
      </c>
      <c r="E138" s="13"/>
      <c r="F138" s="476">
        <v>0</v>
      </c>
      <c r="G138" s="476">
        <v>0</v>
      </c>
      <c r="H138" s="476">
        <v>0</v>
      </c>
      <c r="I138" s="482"/>
      <c r="J138" s="478">
        <v>0</v>
      </c>
      <c r="K138" s="478">
        <v>0</v>
      </c>
      <c r="L138" s="485">
        <v>0</v>
      </c>
    </row>
    <row r="139" spans="2:12" ht="11.1" customHeight="1">
      <c r="B139" s="1573"/>
      <c r="C139" s="484" t="s">
        <v>45</v>
      </c>
      <c r="D139" s="13"/>
      <c r="E139" s="13"/>
      <c r="F139" s="481">
        <f>SUM(F140:F142)</f>
        <v>80</v>
      </c>
      <c r="G139" s="481">
        <f>SUM(G140:G142)</f>
        <v>48</v>
      </c>
      <c r="H139" s="481">
        <f>SUM(H140:H142)</f>
        <v>128</v>
      </c>
      <c r="I139" s="490"/>
      <c r="J139" s="481">
        <v>0</v>
      </c>
      <c r="K139" s="481">
        <v>0</v>
      </c>
      <c r="L139" s="486">
        <v>0</v>
      </c>
    </row>
    <row r="140" spans="2:12" ht="9.9499999999999993" customHeight="1">
      <c r="B140" s="1573"/>
      <c r="C140" s="484"/>
      <c r="D140" s="13" t="s">
        <v>188</v>
      </c>
      <c r="E140" s="13"/>
      <c r="F140" s="476">
        <v>35</v>
      </c>
      <c r="G140" s="476">
        <v>13</v>
      </c>
      <c r="H140" s="476">
        <v>48</v>
      </c>
      <c r="I140" s="482"/>
      <c r="J140" s="478">
        <v>0</v>
      </c>
      <c r="K140" s="478">
        <v>0</v>
      </c>
      <c r="L140" s="485">
        <v>0</v>
      </c>
    </row>
    <row r="141" spans="2:12" ht="9.9499999999999993" customHeight="1">
      <c r="B141" s="1573"/>
      <c r="C141" s="484"/>
      <c r="D141" s="13" t="s">
        <v>187</v>
      </c>
      <c r="E141" s="13"/>
      <c r="F141" s="476">
        <v>30</v>
      </c>
      <c r="G141" s="476">
        <v>12</v>
      </c>
      <c r="H141" s="476">
        <v>42</v>
      </c>
      <c r="I141" s="482"/>
      <c r="J141" s="478">
        <v>0</v>
      </c>
      <c r="K141" s="478">
        <v>0</v>
      </c>
      <c r="L141" s="485">
        <v>0</v>
      </c>
    </row>
    <row r="142" spans="2:12" ht="9.9499999999999993" customHeight="1">
      <c r="B142" s="1573"/>
      <c r="C142" s="484"/>
      <c r="D142" s="13" t="s">
        <v>186</v>
      </c>
      <c r="E142" s="13"/>
      <c r="F142" s="476">
        <v>15</v>
      </c>
      <c r="G142" s="476">
        <v>23</v>
      </c>
      <c r="H142" s="476">
        <v>38</v>
      </c>
      <c r="I142" s="482"/>
      <c r="J142" s="478">
        <v>0</v>
      </c>
      <c r="K142" s="478">
        <v>0</v>
      </c>
      <c r="L142" s="485">
        <v>0</v>
      </c>
    </row>
    <row r="143" spans="2:12" ht="11.1" customHeight="1">
      <c r="B143" s="1573"/>
      <c r="C143" s="484" t="s">
        <v>46</v>
      </c>
      <c r="D143" s="4"/>
      <c r="E143" s="4"/>
      <c r="F143" s="481">
        <v>78</v>
      </c>
      <c r="G143" s="481">
        <v>74</v>
      </c>
      <c r="H143" s="481">
        <v>152</v>
      </c>
      <c r="I143" s="482"/>
      <c r="J143" s="481">
        <v>0</v>
      </c>
      <c r="K143" s="481">
        <v>0</v>
      </c>
      <c r="L143" s="480">
        <v>0</v>
      </c>
    </row>
    <row r="144" spans="2:12" ht="9.9499999999999993" customHeight="1">
      <c r="B144" s="1573"/>
      <c r="C144" s="479"/>
      <c r="D144" s="13" t="s">
        <v>185</v>
      </c>
      <c r="E144" s="13"/>
      <c r="F144" s="478">
        <v>78</v>
      </c>
      <c r="G144" s="478">
        <v>74</v>
      </c>
      <c r="H144" s="478">
        <v>152</v>
      </c>
      <c r="I144" s="477"/>
      <c r="J144" s="476">
        <v>0</v>
      </c>
      <c r="K144" s="476">
        <v>0</v>
      </c>
      <c r="L144" s="475">
        <v>0</v>
      </c>
    </row>
    <row r="145" spans="1:12" ht="12" customHeight="1">
      <c r="B145" s="1570">
        <v>1624</v>
      </c>
      <c r="C145" s="138" t="s">
        <v>56</v>
      </c>
      <c r="D145" s="489"/>
      <c r="E145" s="489"/>
      <c r="F145" s="473">
        <f>F146+F148</f>
        <v>23</v>
      </c>
      <c r="G145" s="473">
        <f>G146+G148</f>
        <v>23</v>
      </c>
      <c r="H145" s="473">
        <f>H146+H148</f>
        <v>46</v>
      </c>
      <c r="I145" s="488"/>
      <c r="J145" s="473">
        <f>J148+J146</f>
        <v>24</v>
      </c>
      <c r="K145" s="473">
        <f>K148+K146</f>
        <v>36</v>
      </c>
      <c r="L145" s="472">
        <f>L148+L146</f>
        <v>60</v>
      </c>
    </row>
    <row r="146" spans="1:12" ht="10.5" customHeight="1">
      <c r="B146" s="1573"/>
      <c r="C146" s="487" t="s">
        <v>41</v>
      </c>
      <c r="D146" s="13"/>
      <c r="E146" s="13"/>
      <c r="F146" s="481">
        <v>23</v>
      </c>
      <c r="G146" s="481">
        <v>23</v>
      </c>
      <c r="H146" s="481">
        <v>46</v>
      </c>
      <c r="I146" s="482"/>
      <c r="J146" s="481">
        <v>0</v>
      </c>
      <c r="K146" s="481">
        <v>0</v>
      </c>
      <c r="L146" s="486">
        <v>0</v>
      </c>
    </row>
    <row r="147" spans="1:12" ht="10.5" customHeight="1">
      <c r="B147" s="1573"/>
      <c r="C147" s="479"/>
      <c r="D147" s="13" t="s">
        <v>184</v>
      </c>
      <c r="E147" s="13"/>
      <c r="F147" s="476">
        <v>23</v>
      </c>
      <c r="G147" s="476">
        <v>23</v>
      </c>
      <c r="H147" s="476">
        <v>46</v>
      </c>
      <c r="I147" s="482"/>
      <c r="J147" s="478">
        <v>0</v>
      </c>
      <c r="K147" s="478">
        <v>0</v>
      </c>
      <c r="L147" s="485">
        <v>0</v>
      </c>
    </row>
    <row r="148" spans="1:12" ht="10.5" customHeight="1">
      <c r="B148" s="1573"/>
      <c r="C148" s="484" t="s">
        <v>62</v>
      </c>
      <c r="D148" s="13"/>
      <c r="E148" s="13"/>
      <c r="F148" s="481">
        <v>0</v>
      </c>
      <c r="G148" s="481">
        <v>0</v>
      </c>
      <c r="H148" s="483">
        <v>0</v>
      </c>
      <c r="I148" s="482"/>
      <c r="J148" s="481">
        <v>24</v>
      </c>
      <c r="K148" s="481">
        <v>36</v>
      </c>
      <c r="L148" s="480">
        <v>60</v>
      </c>
    </row>
    <row r="149" spans="1:12" ht="10.5" customHeight="1">
      <c r="B149" s="1571"/>
      <c r="C149" s="479"/>
      <c r="D149" s="13" t="s">
        <v>183</v>
      </c>
      <c r="E149" s="13"/>
      <c r="F149" s="478">
        <v>0</v>
      </c>
      <c r="G149" s="478">
        <v>0</v>
      </c>
      <c r="H149" s="478">
        <v>0</v>
      </c>
      <c r="I149" s="477"/>
      <c r="J149" s="476">
        <v>24</v>
      </c>
      <c r="K149" s="476">
        <v>36</v>
      </c>
      <c r="L149" s="475">
        <v>60</v>
      </c>
    </row>
    <row r="150" spans="1:12" ht="12" customHeight="1">
      <c r="A150" s="62"/>
      <c r="C150" s="1579" t="s">
        <v>6</v>
      </c>
      <c r="D150" s="1580"/>
      <c r="E150" s="474"/>
      <c r="F150" s="473">
        <f>F8+F31+F64+F78+F85+F113+F125+F134+F145</f>
        <v>11011</v>
      </c>
      <c r="G150" s="473">
        <f>G8+G31+G64+G78+G85+G113+G125+G134+G145</f>
        <v>9720</v>
      </c>
      <c r="H150" s="473">
        <f>H8+H31+H64+H78+H85+H113+H125+H134+H145</f>
        <v>20731</v>
      </c>
      <c r="I150" s="473"/>
      <c r="J150" s="473">
        <f>J8+J31+J64+J78+J85+J113+J125+J134+J145</f>
        <v>658</v>
      </c>
      <c r="K150" s="473">
        <f>K8+K31+K64+K78+K85+K113+K125+K134+K145</f>
        <v>634</v>
      </c>
      <c r="L150" s="472">
        <f>L8+L31+L64+L78+L85+L113+L125+L134+L145</f>
        <v>1292</v>
      </c>
    </row>
    <row r="151" spans="1:12" ht="9.9499999999999993" customHeight="1">
      <c r="A151" s="62"/>
      <c r="C151" s="98" t="s">
        <v>182</v>
      </c>
      <c r="D151" s="471"/>
      <c r="E151" s="471"/>
    </row>
    <row r="152" spans="1:12" ht="9.9499999999999993" customHeight="1">
      <c r="A152" s="62"/>
      <c r="C152" s="98" t="s">
        <v>181</v>
      </c>
      <c r="D152" s="471"/>
      <c r="E152" s="471"/>
    </row>
    <row r="153" spans="1:12" ht="20.25" customHeight="1">
      <c r="A153" s="62"/>
      <c r="C153" s="1572"/>
      <c r="D153" s="1572"/>
      <c r="E153" s="470"/>
    </row>
    <row r="154" spans="1:12" ht="9" customHeight="1">
      <c r="A154" s="62"/>
    </row>
    <row r="155" spans="1:12" ht="9" customHeight="1">
      <c r="A155" s="62"/>
    </row>
    <row r="156" spans="1:12" ht="9" customHeight="1">
      <c r="A156" s="62"/>
    </row>
    <row r="157" spans="1:12" ht="9" customHeight="1">
      <c r="A157" s="62"/>
    </row>
    <row r="158" spans="1:12" ht="9" customHeight="1">
      <c r="A158" s="62"/>
    </row>
    <row r="159" spans="1:12" ht="9" customHeight="1">
      <c r="A159" s="62"/>
    </row>
    <row r="160" spans="1:12" ht="9" customHeight="1">
      <c r="A160" s="62"/>
    </row>
    <row r="161" spans="1:1" ht="9" customHeight="1">
      <c r="A161" s="62"/>
    </row>
    <row r="162" spans="1:1" ht="9" customHeight="1">
      <c r="A162" s="62"/>
    </row>
    <row r="163" spans="1:1" ht="9" customHeight="1">
      <c r="A163" s="62"/>
    </row>
    <row r="164" spans="1:1" ht="9" customHeight="1">
      <c r="A164" s="62"/>
    </row>
    <row r="165" spans="1:1" ht="9" customHeight="1">
      <c r="A165" s="62"/>
    </row>
    <row r="166" spans="1:1" ht="9" customHeight="1">
      <c r="A166" s="62"/>
    </row>
    <row r="167" spans="1:1" ht="9" customHeight="1">
      <c r="A167" s="62"/>
    </row>
    <row r="168" spans="1:1" ht="9" customHeight="1">
      <c r="A168" s="62"/>
    </row>
    <row r="169" spans="1:1" ht="9" customHeight="1">
      <c r="A169" s="62"/>
    </row>
    <row r="170" spans="1:1" ht="9" customHeight="1">
      <c r="A170" s="62"/>
    </row>
    <row r="171" spans="1:1" ht="9" customHeight="1">
      <c r="A171" s="62"/>
    </row>
    <row r="172" spans="1:1" ht="9" customHeight="1">
      <c r="A172" s="62"/>
    </row>
    <row r="173" spans="1:1" ht="9" customHeight="1">
      <c r="A173" s="62"/>
    </row>
    <row r="174" spans="1:1" ht="9" customHeight="1">
      <c r="A174" s="62"/>
    </row>
    <row r="175" spans="1:1" ht="9" customHeight="1">
      <c r="A175" s="62"/>
    </row>
    <row r="176" spans="1:1" ht="9" customHeight="1">
      <c r="A176" s="62"/>
    </row>
    <row r="177" spans="1:1" ht="9" customHeight="1">
      <c r="A177" s="62"/>
    </row>
    <row r="178" spans="1:1" ht="9" customHeight="1">
      <c r="A178" s="62"/>
    </row>
    <row r="179" spans="1:1" ht="9" customHeight="1">
      <c r="A179" s="62"/>
    </row>
    <row r="180" spans="1:1" ht="9" customHeight="1">
      <c r="A180" s="62"/>
    </row>
    <row r="181" spans="1:1" ht="9" customHeight="1">
      <c r="A181" s="62"/>
    </row>
    <row r="182" spans="1:1" ht="9" customHeight="1">
      <c r="A182" s="62"/>
    </row>
    <row r="183" spans="1:1" ht="9" customHeight="1">
      <c r="A183" s="62"/>
    </row>
    <row r="184" spans="1:1" ht="9" customHeight="1">
      <c r="A184" s="62"/>
    </row>
    <row r="185" spans="1:1" ht="9" customHeight="1">
      <c r="A185" s="62"/>
    </row>
    <row r="186" spans="1:1" ht="9" customHeight="1">
      <c r="A186" s="62"/>
    </row>
    <row r="187" spans="1:1" ht="9" customHeight="1">
      <c r="A187" s="62"/>
    </row>
    <row r="188" spans="1:1" ht="9" customHeight="1">
      <c r="A188" s="62"/>
    </row>
    <row r="189" spans="1:1" ht="9" customHeight="1">
      <c r="A189" s="62"/>
    </row>
    <row r="190" spans="1:1" ht="9" customHeight="1">
      <c r="A190" s="62"/>
    </row>
    <row r="191" spans="1:1" ht="9" customHeight="1">
      <c r="A191" s="62"/>
    </row>
    <row r="192" spans="1:1" ht="9" customHeight="1">
      <c r="A192" s="62"/>
    </row>
    <row r="193" spans="1:1" ht="9" customHeight="1">
      <c r="A193" s="62"/>
    </row>
    <row r="194" spans="1:1" ht="9" customHeight="1">
      <c r="A194" s="62"/>
    </row>
    <row r="195" spans="1:1" ht="9" customHeight="1">
      <c r="A195" s="62"/>
    </row>
    <row r="196" spans="1:1" ht="9" customHeight="1">
      <c r="A196" s="62"/>
    </row>
    <row r="197" spans="1:1" ht="9" customHeight="1">
      <c r="A197" s="62"/>
    </row>
    <row r="198" spans="1:1" ht="9" customHeight="1">
      <c r="A198" s="62"/>
    </row>
    <row r="199" spans="1:1" ht="9" customHeight="1">
      <c r="A199" s="62"/>
    </row>
    <row r="200" spans="1:1" ht="9" customHeight="1">
      <c r="A200" s="62"/>
    </row>
    <row r="201" spans="1:1" ht="9" customHeight="1">
      <c r="A201" s="62"/>
    </row>
    <row r="202" spans="1:1" ht="9" customHeight="1">
      <c r="A202" s="62"/>
    </row>
    <row r="203" spans="1:1" ht="9" customHeight="1">
      <c r="A203" s="62"/>
    </row>
    <row r="204" spans="1:1" ht="9" customHeight="1">
      <c r="A204" s="62"/>
    </row>
    <row r="205" spans="1:1" ht="9" customHeight="1">
      <c r="A205" s="62"/>
    </row>
    <row r="206" spans="1:1" ht="9" customHeight="1">
      <c r="A206" s="62"/>
    </row>
    <row r="207" spans="1:1" ht="9" customHeight="1">
      <c r="A207" s="62"/>
    </row>
    <row r="208" spans="1:1" ht="9" customHeight="1">
      <c r="A208" s="62"/>
    </row>
    <row r="209" spans="1:1" ht="9" customHeight="1">
      <c r="A209" s="62"/>
    </row>
    <row r="210" spans="1:1" ht="9" customHeight="1">
      <c r="A210" s="62"/>
    </row>
    <row r="211" spans="1:1" ht="9" customHeight="1">
      <c r="A211" s="62"/>
    </row>
    <row r="212" spans="1:1" ht="9" customHeight="1">
      <c r="A212" s="62"/>
    </row>
    <row r="213" spans="1:1" ht="9" customHeight="1">
      <c r="A213" s="62"/>
    </row>
    <row r="214" spans="1:1" ht="9" customHeight="1">
      <c r="A214" s="62"/>
    </row>
    <row r="215" spans="1:1" ht="9" customHeight="1">
      <c r="A215" s="62"/>
    </row>
    <row r="216" spans="1:1" ht="9" customHeight="1">
      <c r="A216" s="62"/>
    </row>
    <row r="217" spans="1:1" ht="9" customHeight="1">
      <c r="A217" s="62"/>
    </row>
    <row r="218" spans="1:1" ht="9" customHeight="1">
      <c r="A218" s="62"/>
    </row>
    <row r="219" spans="1:1" ht="9" customHeight="1">
      <c r="A219" s="62"/>
    </row>
    <row r="220" spans="1:1" ht="9" customHeight="1">
      <c r="A220" s="62"/>
    </row>
    <row r="221" spans="1:1" ht="9" customHeight="1">
      <c r="A221" s="62"/>
    </row>
    <row r="222" spans="1:1" ht="9" customHeight="1">
      <c r="A222" s="62"/>
    </row>
    <row r="223" spans="1:1" ht="9" customHeight="1">
      <c r="A223" s="62"/>
    </row>
    <row r="224" spans="1:1" ht="9" customHeight="1">
      <c r="A224" s="62"/>
    </row>
    <row r="225" spans="1:5" ht="9" customHeight="1">
      <c r="A225" s="62"/>
    </row>
    <row r="226" spans="1:5" ht="9" customHeight="1">
      <c r="A226" s="62"/>
    </row>
    <row r="227" spans="1:5" ht="9" customHeight="1">
      <c r="A227" s="62"/>
    </row>
    <row r="228" spans="1:5" ht="9" customHeight="1">
      <c r="A228" s="62"/>
    </row>
    <row r="229" spans="1:5" ht="9" customHeight="1">
      <c r="A229" s="62"/>
    </row>
    <row r="230" spans="1:5" ht="9" customHeight="1">
      <c r="A230" s="62"/>
    </row>
    <row r="231" spans="1:5" ht="9" customHeight="1">
      <c r="A231" s="62"/>
    </row>
    <row r="232" spans="1:5" ht="9" customHeight="1">
      <c r="A232" s="62"/>
      <c r="C232" s="98"/>
      <c r="D232" s="13"/>
      <c r="E232" s="13"/>
    </row>
    <row r="233" spans="1:5" ht="9" customHeight="1">
      <c r="A233" s="62"/>
    </row>
    <row r="234" spans="1:5" ht="9" customHeight="1">
      <c r="A234" s="62"/>
    </row>
    <row r="235" spans="1:5" ht="9" customHeight="1">
      <c r="A235" s="62"/>
    </row>
    <row r="236" spans="1:5" ht="9" customHeight="1">
      <c r="A236" s="62"/>
    </row>
    <row r="237" spans="1:5" ht="9" customHeight="1">
      <c r="A237" s="62"/>
    </row>
    <row r="238" spans="1:5" ht="9" customHeight="1">
      <c r="A238" s="62"/>
    </row>
    <row r="239" spans="1:5" ht="9" customHeight="1">
      <c r="A239" s="62"/>
    </row>
    <row r="240" spans="1:5" ht="9" customHeight="1">
      <c r="A240" s="62"/>
    </row>
    <row r="241" spans="1:1" ht="9" customHeight="1">
      <c r="A241" s="62"/>
    </row>
    <row r="242" spans="1:1" ht="9" customHeight="1">
      <c r="A242" s="62"/>
    </row>
    <row r="243" spans="1:1" ht="9" customHeight="1">
      <c r="A243" s="62"/>
    </row>
    <row r="244" spans="1:1" ht="9" customHeight="1">
      <c r="A244" s="62"/>
    </row>
    <row r="245" spans="1:1" ht="9" customHeight="1">
      <c r="A245" s="62"/>
    </row>
    <row r="246" spans="1:1" ht="9" customHeight="1">
      <c r="A246" s="62"/>
    </row>
    <row r="247" spans="1:1" ht="9" customHeight="1">
      <c r="A247" s="62"/>
    </row>
    <row r="248" spans="1:1" ht="9" customHeight="1">
      <c r="A248" s="62"/>
    </row>
    <row r="249" spans="1:1" ht="9" customHeight="1">
      <c r="A249" s="62"/>
    </row>
    <row r="250" spans="1:1" ht="9" customHeight="1">
      <c r="A250" s="62"/>
    </row>
    <row r="251" spans="1:1" ht="9" customHeight="1">
      <c r="A251" s="62"/>
    </row>
    <row r="252" spans="1:1" ht="9" customHeight="1">
      <c r="A252" s="62"/>
    </row>
    <row r="253" spans="1:1" ht="9" customHeight="1">
      <c r="A253" s="62"/>
    </row>
    <row r="254" spans="1:1" ht="9" customHeight="1">
      <c r="A254" s="62"/>
    </row>
    <row r="255" spans="1:1" ht="9" customHeight="1">
      <c r="A255" s="62"/>
    </row>
    <row r="256" spans="1:1" ht="9" customHeight="1">
      <c r="A256" s="62"/>
    </row>
    <row r="257" spans="1:1" ht="9" customHeight="1">
      <c r="A257" s="62"/>
    </row>
    <row r="258" spans="1:1" ht="9" customHeight="1">
      <c r="A258" s="62"/>
    </row>
    <row r="259" spans="1:1" ht="9" customHeight="1">
      <c r="A259" s="62"/>
    </row>
    <row r="260" spans="1:1" ht="9" customHeight="1">
      <c r="A260" s="62"/>
    </row>
    <row r="261" spans="1:1" ht="9" customHeight="1">
      <c r="A261" s="62"/>
    </row>
    <row r="262" spans="1:1" ht="9" customHeight="1">
      <c r="A262" s="62"/>
    </row>
    <row r="263" spans="1:1" ht="9" customHeight="1">
      <c r="A263" s="62"/>
    </row>
    <row r="264" spans="1:1" ht="9" customHeight="1">
      <c r="A264" s="62"/>
    </row>
    <row r="265" spans="1:1" ht="9" customHeight="1">
      <c r="A265" s="62"/>
    </row>
    <row r="266" spans="1:1" ht="9" customHeight="1">
      <c r="A266" s="62"/>
    </row>
    <row r="267" spans="1:1" ht="9" customHeight="1">
      <c r="A267" s="62"/>
    </row>
    <row r="268" spans="1:1" ht="9" customHeight="1">
      <c r="A268" s="62"/>
    </row>
    <row r="269" spans="1:1" ht="9" customHeight="1">
      <c r="A269" s="62"/>
    </row>
    <row r="270" spans="1:1" ht="9" customHeight="1">
      <c r="A270" s="62"/>
    </row>
    <row r="271" spans="1:1" ht="9" customHeight="1">
      <c r="A271" s="62"/>
    </row>
    <row r="272" spans="1:1" ht="9" customHeight="1">
      <c r="A272" s="62"/>
    </row>
    <row r="273" spans="1:1" ht="9" customHeight="1">
      <c r="A273" s="62"/>
    </row>
    <row r="274" spans="1:1" ht="9" customHeight="1">
      <c r="A274" s="62"/>
    </row>
    <row r="275" spans="1:1" ht="9" customHeight="1">
      <c r="A275" s="62"/>
    </row>
    <row r="276" spans="1:1" ht="9" customHeight="1">
      <c r="A276" s="62"/>
    </row>
    <row r="277" spans="1:1" ht="9" customHeight="1">
      <c r="A277" s="62"/>
    </row>
    <row r="278" spans="1:1" ht="9" customHeight="1">
      <c r="A278" s="62"/>
    </row>
    <row r="279" spans="1:1" ht="9" customHeight="1">
      <c r="A279" s="62"/>
    </row>
    <row r="280" spans="1:1" ht="9" customHeight="1">
      <c r="A280" s="62"/>
    </row>
    <row r="281" spans="1:1" ht="9" customHeight="1">
      <c r="A281" s="62"/>
    </row>
    <row r="282" spans="1:1" ht="9" customHeight="1">
      <c r="A282" s="62"/>
    </row>
    <row r="283" spans="1:1" ht="9" customHeight="1">
      <c r="A283" s="62"/>
    </row>
    <row r="284" spans="1:1" ht="9" customHeight="1">
      <c r="A284" s="62"/>
    </row>
    <row r="285" spans="1:1" ht="9" customHeight="1">
      <c r="A285" s="62"/>
    </row>
    <row r="286" spans="1:1" ht="9" customHeight="1">
      <c r="A286" s="62"/>
    </row>
    <row r="287" spans="1:1" ht="9" customHeight="1">
      <c r="A287" s="62"/>
    </row>
    <row r="288" spans="1:1" ht="9" customHeight="1">
      <c r="A288" s="62"/>
    </row>
    <row r="289" spans="1:1" ht="9" customHeight="1">
      <c r="A289" s="62"/>
    </row>
    <row r="290" spans="1:1" ht="9" customHeight="1">
      <c r="A290" s="62"/>
    </row>
    <row r="291" spans="1:1" ht="9" customHeight="1">
      <c r="A291" s="62"/>
    </row>
    <row r="292" spans="1:1" ht="9" customHeight="1">
      <c r="A292" s="62"/>
    </row>
    <row r="293" spans="1:1" ht="9" customHeight="1">
      <c r="A293" s="62"/>
    </row>
    <row r="294" spans="1:1" ht="9" customHeight="1">
      <c r="A294" s="62"/>
    </row>
    <row r="295" spans="1:1" ht="9" customHeight="1">
      <c r="A295" s="62"/>
    </row>
    <row r="296" spans="1:1" ht="9" customHeight="1">
      <c r="A296" s="62"/>
    </row>
    <row r="297" spans="1:1" ht="9" customHeight="1">
      <c r="A297" s="62"/>
    </row>
    <row r="298" spans="1:1" ht="9" customHeight="1">
      <c r="A298" s="62"/>
    </row>
    <row r="299" spans="1:1" ht="9" customHeight="1">
      <c r="A299" s="62"/>
    </row>
    <row r="300" spans="1:1" ht="9" customHeight="1">
      <c r="A300" s="62"/>
    </row>
    <row r="301" spans="1:1" ht="9" customHeight="1">
      <c r="A301" s="62"/>
    </row>
    <row r="302" spans="1:1" ht="9" customHeight="1">
      <c r="A302" s="62"/>
    </row>
    <row r="303" spans="1:1" ht="9" customHeight="1">
      <c r="A303" s="62"/>
    </row>
    <row r="304" spans="1:1" ht="9" customHeight="1">
      <c r="A304" s="62"/>
    </row>
    <row r="305" spans="1:1" ht="9" customHeight="1">
      <c r="A305" s="62"/>
    </row>
    <row r="306" spans="1:1" ht="9" customHeight="1">
      <c r="A306" s="62"/>
    </row>
    <row r="307" spans="1:1" ht="9" customHeight="1">
      <c r="A307" s="62"/>
    </row>
    <row r="308" spans="1:1" ht="9" customHeight="1">
      <c r="A308" s="62"/>
    </row>
    <row r="309" spans="1:1" ht="9" customHeight="1">
      <c r="A309" s="62"/>
    </row>
    <row r="310" spans="1:1" ht="9" customHeight="1">
      <c r="A310" s="62"/>
    </row>
    <row r="311" spans="1:1" ht="9" customHeight="1">
      <c r="A311" s="62"/>
    </row>
    <row r="312" spans="1:1" ht="9" customHeight="1">
      <c r="A312" s="62"/>
    </row>
    <row r="313" spans="1:1" ht="9" customHeight="1">
      <c r="A313" s="62"/>
    </row>
    <row r="314" spans="1:1" ht="9" customHeight="1">
      <c r="A314" s="62"/>
    </row>
    <row r="315" spans="1:1" ht="9" customHeight="1">
      <c r="A315" s="62"/>
    </row>
    <row r="316" spans="1:1" ht="9" customHeight="1">
      <c r="A316" s="62"/>
    </row>
    <row r="317" spans="1:1" ht="9" customHeight="1">
      <c r="A317" s="62"/>
    </row>
    <row r="318" spans="1:1" ht="9" customHeight="1">
      <c r="A318" s="62"/>
    </row>
    <row r="319" spans="1:1" ht="9" customHeight="1">
      <c r="A319" s="62"/>
    </row>
    <row r="320" spans="1:1" ht="9" customHeight="1">
      <c r="A320" s="62"/>
    </row>
    <row r="321" spans="1:1" ht="9" customHeight="1">
      <c r="A321" s="62"/>
    </row>
    <row r="322" spans="1:1" ht="9" customHeight="1">
      <c r="A322" s="62"/>
    </row>
    <row r="323" spans="1:1" ht="9" customHeight="1">
      <c r="A323" s="62"/>
    </row>
    <row r="324" spans="1:1" ht="9" customHeight="1">
      <c r="A324" s="62"/>
    </row>
    <row r="325" spans="1:1" ht="9" customHeight="1">
      <c r="A325" s="62"/>
    </row>
    <row r="326" spans="1:1" ht="9" customHeight="1">
      <c r="A326" s="62"/>
    </row>
    <row r="327" spans="1:1" ht="9" customHeight="1">
      <c r="A327" s="62"/>
    </row>
    <row r="328" spans="1:1" ht="9" customHeight="1">
      <c r="A328" s="62"/>
    </row>
    <row r="329" spans="1:1" ht="9" customHeight="1">
      <c r="A329" s="62"/>
    </row>
    <row r="330" spans="1:1" ht="9" customHeight="1">
      <c r="A330" s="62"/>
    </row>
    <row r="331" spans="1:1" ht="9" customHeight="1">
      <c r="A331" s="62"/>
    </row>
    <row r="332" spans="1:1" ht="9" customHeight="1">
      <c r="A332" s="62"/>
    </row>
    <row r="333" spans="1:1" ht="9" customHeight="1">
      <c r="A333" s="62"/>
    </row>
    <row r="334" spans="1:1" ht="9" customHeight="1">
      <c r="A334" s="62"/>
    </row>
    <row r="335" spans="1:1" ht="9" customHeight="1">
      <c r="A335" s="62"/>
    </row>
    <row r="336" spans="1:1" ht="9" customHeight="1">
      <c r="A336" s="62"/>
    </row>
    <row r="337" spans="1:1" ht="9" customHeight="1">
      <c r="A337" s="62"/>
    </row>
    <row r="338" spans="1:1" ht="9" customHeight="1">
      <c r="A338" s="62"/>
    </row>
    <row r="339" spans="1:1" ht="9" customHeight="1">
      <c r="A339" s="62"/>
    </row>
    <row r="340" spans="1:1" ht="9" customHeight="1">
      <c r="A340" s="62"/>
    </row>
    <row r="341" spans="1:1" ht="9" customHeight="1">
      <c r="A341" s="62"/>
    </row>
    <row r="342" spans="1:1" ht="9" customHeight="1">
      <c r="A342" s="62"/>
    </row>
    <row r="343" spans="1:1" ht="9" customHeight="1">
      <c r="A343" s="62"/>
    </row>
    <row r="344" spans="1:1" ht="9" customHeight="1">
      <c r="A344" s="62"/>
    </row>
    <row r="345" spans="1:1" ht="9" customHeight="1">
      <c r="A345" s="62"/>
    </row>
    <row r="346" spans="1:1" ht="9" customHeight="1">
      <c r="A346" s="62"/>
    </row>
    <row r="347" spans="1:1" ht="9" customHeight="1">
      <c r="A347" s="62"/>
    </row>
    <row r="348" spans="1:1" ht="9" customHeight="1">
      <c r="A348" s="62"/>
    </row>
    <row r="349" spans="1:1" ht="9" customHeight="1">
      <c r="A349" s="62"/>
    </row>
    <row r="350" spans="1:1" ht="9" customHeight="1">
      <c r="A350" s="62"/>
    </row>
    <row r="351" spans="1:1" ht="9" customHeight="1">
      <c r="A351" s="62"/>
    </row>
    <row r="352" spans="1:1" ht="9" customHeight="1">
      <c r="A352" s="62"/>
    </row>
    <row r="353" spans="1:1" ht="9" customHeight="1">
      <c r="A353" s="62"/>
    </row>
    <row r="354" spans="1:1" ht="9" customHeight="1">
      <c r="A354" s="62"/>
    </row>
    <row r="355" spans="1:1" ht="9" customHeight="1">
      <c r="A355" s="62"/>
    </row>
    <row r="356" spans="1:1" ht="9" customHeight="1">
      <c r="A356" s="62"/>
    </row>
    <row r="357" spans="1:1" ht="9" customHeight="1">
      <c r="A357" s="62"/>
    </row>
    <row r="358" spans="1:1" ht="9" customHeight="1">
      <c r="A358" s="62"/>
    </row>
    <row r="359" spans="1:1" ht="9" customHeight="1">
      <c r="A359" s="62"/>
    </row>
    <row r="360" spans="1:1" ht="9" customHeight="1">
      <c r="A360" s="62"/>
    </row>
    <row r="361" spans="1:1" ht="9" customHeight="1">
      <c r="A361" s="62"/>
    </row>
    <row r="362" spans="1:1" ht="9" customHeight="1">
      <c r="A362" s="62"/>
    </row>
    <row r="363" spans="1:1" ht="9" customHeight="1">
      <c r="A363" s="62"/>
    </row>
    <row r="364" spans="1:1" ht="9" customHeight="1">
      <c r="A364" s="62"/>
    </row>
    <row r="365" spans="1:1" ht="9" customHeight="1">
      <c r="A365" s="62"/>
    </row>
    <row r="366" spans="1:1" ht="9" customHeight="1">
      <c r="A366" s="62"/>
    </row>
    <row r="367" spans="1:1" ht="9" customHeight="1">
      <c r="A367" s="62"/>
    </row>
    <row r="368" spans="1:1" ht="9" customHeight="1">
      <c r="A368" s="62"/>
    </row>
    <row r="369" spans="1:1" ht="9" customHeight="1">
      <c r="A369" s="62"/>
    </row>
    <row r="370" spans="1:1" ht="9" customHeight="1">
      <c r="A370" s="62"/>
    </row>
    <row r="371" spans="1:1" ht="9" customHeight="1">
      <c r="A371" s="62"/>
    </row>
    <row r="372" spans="1:1" ht="9" customHeight="1">
      <c r="A372" s="62"/>
    </row>
    <row r="373" spans="1:1" ht="9" customHeight="1">
      <c r="A373" s="62"/>
    </row>
    <row r="374" spans="1:1" ht="9" customHeight="1">
      <c r="A374" s="62"/>
    </row>
    <row r="375" spans="1:1" ht="9" customHeight="1">
      <c r="A375" s="62"/>
    </row>
    <row r="376" spans="1:1" ht="9" customHeight="1">
      <c r="A376" s="62"/>
    </row>
    <row r="377" spans="1:1" ht="9" customHeight="1">
      <c r="A377" s="62"/>
    </row>
    <row r="378" spans="1:1" ht="9" customHeight="1">
      <c r="A378" s="62"/>
    </row>
    <row r="379" spans="1:1" ht="9" customHeight="1">
      <c r="A379" s="62"/>
    </row>
    <row r="380" spans="1:1" ht="9" customHeight="1">
      <c r="A380" s="62"/>
    </row>
    <row r="381" spans="1:1" ht="9" customHeight="1">
      <c r="A381" s="62"/>
    </row>
    <row r="382" spans="1:1" ht="9" customHeight="1">
      <c r="A382" s="62"/>
    </row>
    <row r="383" spans="1:1" ht="9" customHeight="1">
      <c r="A383" s="62"/>
    </row>
    <row r="384" spans="1:1" ht="9" customHeight="1">
      <c r="A384" s="62"/>
    </row>
    <row r="385" spans="1:1" ht="9" customHeight="1">
      <c r="A385" s="62"/>
    </row>
    <row r="386" spans="1:1" ht="9" customHeight="1">
      <c r="A386" s="62"/>
    </row>
    <row r="387" spans="1:1" ht="9" customHeight="1">
      <c r="A387" s="62"/>
    </row>
    <row r="388" spans="1:1" ht="9" customHeight="1">
      <c r="A388" s="62"/>
    </row>
    <row r="389" spans="1:1" ht="9" customHeight="1">
      <c r="A389" s="62"/>
    </row>
    <row r="390" spans="1:1" ht="9" customHeight="1">
      <c r="A390" s="62"/>
    </row>
    <row r="391" spans="1:1" ht="9" customHeight="1">
      <c r="A391" s="62"/>
    </row>
    <row r="392" spans="1:1" ht="9" customHeight="1">
      <c r="A392" s="62"/>
    </row>
    <row r="393" spans="1:1" ht="9" customHeight="1">
      <c r="A393" s="62"/>
    </row>
    <row r="394" spans="1:1" ht="9" customHeight="1">
      <c r="A394" s="62"/>
    </row>
    <row r="395" spans="1:1" ht="9" customHeight="1">
      <c r="A395" s="62"/>
    </row>
    <row r="396" spans="1:1" ht="9" customHeight="1">
      <c r="A396" s="62"/>
    </row>
    <row r="397" spans="1:1" ht="9" customHeight="1">
      <c r="A397" s="62"/>
    </row>
    <row r="398" spans="1:1" ht="9" customHeight="1">
      <c r="A398" s="62"/>
    </row>
    <row r="399" spans="1:1" ht="9" customHeight="1">
      <c r="A399" s="62"/>
    </row>
    <row r="400" spans="1:1" ht="9" customHeight="1">
      <c r="A400" s="62"/>
    </row>
    <row r="401" spans="1:1" ht="9" customHeight="1">
      <c r="A401" s="62"/>
    </row>
    <row r="402" spans="1:1" ht="9" customHeight="1">
      <c r="A402" s="62"/>
    </row>
    <row r="403" spans="1:1" ht="9" customHeight="1">
      <c r="A403" s="62"/>
    </row>
    <row r="404" spans="1:1" ht="9" customHeight="1">
      <c r="A404" s="62"/>
    </row>
    <row r="405" spans="1:1" ht="9" customHeight="1">
      <c r="A405" s="62"/>
    </row>
    <row r="406" spans="1:1" ht="9" customHeight="1">
      <c r="A406" s="62"/>
    </row>
    <row r="407" spans="1:1" ht="9" customHeight="1">
      <c r="A407" s="62"/>
    </row>
    <row r="408" spans="1:1" ht="9" customHeight="1">
      <c r="A408" s="62"/>
    </row>
    <row r="409" spans="1:1" ht="9" customHeight="1">
      <c r="A409" s="62"/>
    </row>
    <row r="410" spans="1:1" ht="9" customHeight="1">
      <c r="A410" s="62"/>
    </row>
    <row r="411" spans="1:1" ht="9" customHeight="1">
      <c r="A411" s="62"/>
    </row>
    <row r="412" spans="1:1" ht="9" customHeight="1">
      <c r="A412" s="62"/>
    </row>
    <row r="413" spans="1:1" ht="9" customHeight="1">
      <c r="A413" s="62"/>
    </row>
    <row r="414" spans="1:1" ht="9" customHeight="1">
      <c r="A414" s="62"/>
    </row>
    <row r="415" spans="1:1" ht="9" customHeight="1">
      <c r="A415" s="62"/>
    </row>
    <row r="416" spans="1:1" ht="9" customHeight="1">
      <c r="A416" s="62"/>
    </row>
    <row r="417" spans="1:1" ht="9" customHeight="1">
      <c r="A417" s="62"/>
    </row>
    <row r="418" spans="1:1" ht="9" customHeight="1">
      <c r="A418" s="62"/>
    </row>
    <row r="419" spans="1:1" ht="9" customHeight="1">
      <c r="A419" s="62"/>
    </row>
    <row r="420" spans="1:1" ht="9" customHeight="1">
      <c r="A420" s="62"/>
    </row>
    <row r="421" spans="1:1" ht="9" customHeight="1">
      <c r="A421" s="62"/>
    </row>
    <row r="422" spans="1:1" ht="9" customHeight="1">
      <c r="A422" s="62"/>
    </row>
    <row r="423" spans="1:1" ht="9" customHeight="1">
      <c r="A423" s="62"/>
    </row>
    <row r="424" spans="1:1" ht="9" customHeight="1">
      <c r="A424" s="62"/>
    </row>
    <row r="425" spans="1:1" ht="9" customHeight="1">
      <c r="A425" s="62"/>
    </row>
    <row r="426" spans="1:1" ht="9" customHeight="1">
      <c r="A426" s="62"/>
    </row>
    <row r="427" spans="1:1" ht="9" customHeight="1">
      <c r="A427" s="62"/>
    </row>
    <row r="428" spans="1:1" ht="9" customHeight="1">
      <c r="A428" s="62"/>
    </row>
    <row r="429" spans="1:1" ht="9" customHeight="1">
      <c r="A429" s="62"/>
    </row>
    <row r="430" spans="1:1" ht="9" customHeight="1">
      <c r="A430" s="62"/>
    </row>
    <row r="431" spans="1:1" ht="9" customHeight="1">
      <c r="A431" s="62"/>
    </row>
    <row r="432" spans="1:1" ht="9" customHeight="1">
      <c r="A432" s="62"/>
    </row>
    <row r="433" spans="1:1" ht="9" customHeight="1">
      <c r="A433" s="62"/>
    </row>
    <row r="434" spans="1:1" ht="9" customHeight="1">
      <c r="A434" s="62"/>
    </row>
    <row r="435" spans="1:1" ht="9" customHeight="1">
      <c r="A435" s="62"/>
    </row>
    <row r="436" spans="1:1" ht="9" customHeight="1">
      <c r="A436" s="62"/>
    </row>
    <row r="437" spans="1:1" ht="9" customHeight="1">
      <c r="A437" s="62"/>
    </row>
    <row r="438" spans="1:1" ht="9" customHeight="1">
      <c r="A438" s="62"/>
    </row>
    <row r="439" spans="1:1" ht="9" customHeight="1">
      <c r="A439" s="62"/>
    </row>
    <row r="440" spans="1:1" ht="9" customHeight="1">
      <c r="A440" s="62"/>
    </row>
    <row r="441" spans="1:1" ht="9" customHeight="1">
      <c r="A441" s="62"/>
    </row>
    <row r="442" spans="1:1" ht="9" customHeight="1">
      <c r="A442" s="62"/>
    </row>
    <row r="443" spans="1:1" ht="9" customHeight="1">
      <c r="A443" s="62"/>
    </row>
    <row r="444" spans="1:1" ht="9" customHeight="1">
      <c r="A444" s="62"/>
    </row>
    <row r="445" spans="1:1" ht="9" customHeight="1">
      <c r="A445" s="62"/>
    </row>
    <row r="446" spans="1:1" ht="9" customHeight="1">
      <c r="A446" s="62"/>
    </row>
    <row r="447" spans="1:1" ht="9" customHeight="1">
      <c r="A447" s="62"/>
    </row>
    <row r="448" spans="1:1" ht="9" customHeight="1">
      <c r="A448" s="62"/>
    </row>
    <row r="449" spans="1:1" ht="9" customHeight="1">
      <c r="A449" s="62"/>
    </row>
    <row r="450" spans="1:1" ht="9" customHeight="1">
      <c r="A450" s="62"/>
    </row>
    <row r="451" spans="1:1" ht="9" customHeight="1">
      <c r="A451" s="62"/>
    </row>
    <row r="452" spans="1:1" ht="9" customHeight="1">
      <c r="A452" s="62"/>
    </row>
    <row r="453" spans="1:1" ht="9" customHeight="1">
      <c r="A453" s="62"/>
    </row>
    <row r="454" spans="1:1" ht="9" customHeight="1">
      <c r="A454" s="62"/>
    </row>
    <row r="455" spans="1:1" ht="9" customHeight="1">
      <c r="A455" s="62"/>
    </row>
    <row r="456" spans="1:1" ht="9" customHeight="1">
      <c r="A456" s="62"/>
    </row>
    <row r="457" spans="1:1" ht="9" customHeight="1">
      <c r="A457" s="62"/>
    </row>
    <row r="458" spans="1:1" ht="9" customHeight="1">
      <c r="A458" s="62"/>
    </row>
    <row r="459" spans="1:1" ht="9" customHeight="1">
      <c r="A459" s="62"/>
    </row>
    <row r="460" spans="1:1" ht="9" customHeight="1">
      <c r="A460" s="62"/>
    </row>
    <row r="461" spans="1:1" ht="9" customHeight="1">
      <c r="A461" s="62"/>
    </row>
    <row r="462" spans="1:1" ht="9" customHeight="1">
      <c r="A462" s="62"/>
    </row>
    <row r="463" spans="1:1" ht="9" customHeight="1">
      <c r="A463" s="62"/>
    </row>
    <row r="464" spans="1:1" ht="9" customHeight="1">
      <c r="A464" s="62"/>
    </row>
    <row r="465" spans="1:1" ht="9" customHeight="1">
      <c r="A465" s="62"/>
    </row>
    <row r="466" spans="1:1" ht="9" customHeight="1">
      <c r="A466" s="62"/>
    </row>
    <row r="467" spans="1:1" ht="9" customHeight="1">
      <c r="A467" s="62"/>
    </row>
    <row r="468" spans="1:1" ht="9" customHeight="1">
      <c r="A468" s="62"/>
    </row>
    <row r="469" spans="1:1" ht="9" customHeight="1">
      <c r="A469" s="62"/>
    </row>
    <row r="470" spans="1:1" ht="9" customHeight="1">
      <c r="A470" s="62"/>
    </row>
    <row r="471" spans="1:1" ht="9" customHeight="1">
      <c r="A471" s="62"/>
    </row>
    <row r="472" spans="1:1" ht="9" customHeight="1">
      <c r="A472" s="62"/>
    </row>
    <row r="473" spans="1:1" ht="9" customHeight="1">
      <c r="A473" s="62"/>
    </row>
    <row r="474" spans="1:1" ht="9" customHeight="1">
      <c r="A474" s="62"/>
    </row>
    <row r="475" spans="1:1" ht="9" customHeight="1">
      <c r="A475" s="62"/>
    </row>
    <row r="476" spans="1:1" ht="9" customHeight="1">
      <c r="A476" s="62"/>
    </row>
    <row r="477" spans="1:1" ht="9" customHeight="1">
      <c r="A477" s="62"/>
    </row>
    <row r="478" spans="1:1" ht="9" customHeight="1">
      <c r="A478" s="62"/>
    </row>
    <row r="479" spans="1:1" ht="9" customHeight="1">
      <c r="A479" s="62"/>
    </row>
    <row r="480" spans="1:1" ht="9" customHeight="1">
      <c r="A480" s="62"/>
    </row>
    <row r="481" spans="1:1" ht="9" customHeight="1">
      <c r="A481" s="62"/>
    </row>
    <row r="482" spans="1:1" ht="9" customHeight="1">
      <c r="A482" s="62"/>
    </row>
    <row r="483" spans="1:1" ht="9" customHeight="1">
      <c r="A483" s="62"/>
    </row>
    <row r="484" spans="1:1" ht="9" customHeight="1">
      <c r="A484" s="62"/>
    </row>
    <row r="485" spans="1:1" ht="9" customHeight="1">
      <c r="A485" s="62"/>
    </row>
    <row r="486" spans="1:1" ht="9" customHeight="1">
      <c r="A486" s="62"/>
    </row>
    <row r="487" spans="1:1" ht="9" customHeight="1">
      <c r="A487" s="62"/>
    </row>
    <row r="488" spans="1:1" ht="9" customHeight="1">
      <c r="A488" s="62"/>
    </row>
    <row r="489" spans="1:1" ht="9" customHeight="1">
      <c r="A489" s="62"/>
    </row>
    <row r="490" spans="1:1" ht="9" customHeight="1">
      <c r="A490" s="62"/>
    </row>
    <row r="491" spans="1:1" ht="9" customHeight="1">
      <c r="A491" s="62"/>
    </row>
    <row r="492" spans="1:1" ht="9" customHeight="1">
      <c r="A492" s="62"/>
    </row>
    <row r="493" spans="1:1" ht="9" customHeight="1">
      <c r="A493" s="62"/>
    </row>
    <row r="494" spans="1:1" ht="9" customHeight="1">
      <c r="A494" s="62"/>
    </row>
    <row r="495" spans="1:1" ht="9" customHeight="1">
      <c r="A495" s="62"/>
    </row>
    <row r="496" spans="1:1" ht="9" customHeight="1">
      <c r="A496" s="62"/>
    </row>
    <row r="497" spans="1:1" ht="9" customHeight="1">
      <c r="A497" s="62"/>
    </row>
  </sheetData>
  <mergeCells count="19">
    <mergeCell ref="J6:L6"/>
    <mergeCell ref="B78:B84"/>
    <mergeCell ref="B85:B112"/>
    <mergeCell ref="C153:D153"/>
    <mergeCell ref="B113:B124"/>
    <mergeCell ref="F76:H76"/>
    <mergeCell ref="B2:L2"/>
    <mergeCell ref="B3:L3"/>
    <mergeCell ref="B125:B133"/>
    <mergeCell ref="B8:B30"/>
    <mergeCell ref="B31:B63"/>
    <mergeCell ref="B64:B72"/>
    <mergeCell ref="B145:B149"/>
    <mergeCell ref="B5:B7"/>
    <mergeCell ref="B134:B144"/>
    <mergeCell ref="B75:B77"/>
    <mergeCell ref="C150:D150"/>
    <mergeCell ref="J76:L76"/>
    <mergeCell ref="F6:H6"/>
  </mergeCells>
  <pageMargins left="0.7" right="0.7" top="0.75" bottom="0.75" header="0.3" footer="0.3"/>
  <pageSetup paperSize="9" scale="58" orientation="portrait" r:id="rId1"/>
  <rowBreaks count="1" manualBreakCount="1">
    <brk id="73" max="16383" man="1"/>
  </rowBreaks>
  <colBreaks count="1" manualBreakCount="1">
    <brk id="14"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18C72-9469-4503-A625-AD4F478F2734}">
  <dimension ref="A1:AS59"/>
  <sheetViews>
    <sheetView view="pageBreakPreview" zoomScaleNormal="100" zoomScaleSheetLayoutView="100" workbookViewId="0">
      <selection activeCell="O63" sqref="O63"/>
    </sheetView>
  </sheetViews>
  <sheetFormatPr baseColWidth="10" defaultRowHeight="12.75"/>
  <cols>
    <col min="1" max="1" width="1.42578125" style="288" customWidth="1"/>
    <col min="2" max="2" width="5.42578125" style="369" customWidth="1"/>
    <col min="3" max="3" width="57.85546875" style="369" customWidth="1"/>
    <col min="4" max="4" width="49.5703125" style="369" hidden="1" customWidth="1"/>
    <col min="5" max="5" width="4.140625" style="428" customWidth="1"/>
    <col min="6" max="7" width="4.140625" style="427" customWidth="1"/>
    <col min="8" max="8" width="0.42578125" style="427" customWidth="1"/>
    <col min="9" max="9" width="4.140625" style="427" customWidth="1"/>
    <col min="10" max="10" width="4" style="427" customWidth="1"/>
    <col min="11" max="11" width="4.140625" style="427" customWidth="1"/>
    <col min="12" max="12" width="0.85546875" style="427" customWidth="1"/>
    <col min="13" max="13" width="4.140625" style="427" customWidth="1"/>
    <col min="14" max="14" width="4" style="427" customWidth="1"/>
    <col min="15" max="15" width="4.140625" style="427" customWidth="1"/>
    <col min="16" max="16" width="0.42578125" style="427" customWidth="1"/>
    <col min="17" max="19" width="4.140625" style="427" customWidth="1"/>
    <col min="20" max="20" width="0.85546875" style="427" customWidth="1"/>
    <col min="21" max="22" width="4.140625" style="427" customWidth="1"/>
    <col min="23" max="23" width="4" style="427" customWidth="1"/>
    <col min="24" max="24" width="0.42578125" style="427" customWidth="1"/>
    <col min="25" max="25" width="4" style="427" customWidth="1"/>
    <col min="26" max="27" width="4.140625" style="427" customWidth="1"/>
    <col min="28" max="28" width="0.85546875" style="427" customWidth="1"/>
    <col min="29" max="29" width="4.140625" style="427" customWidth="1"/>
    <col min="30" max="30" width="4" style="427" customWidth="1"/>
    <col min="31" max="31" width="4" style="317" customWidth="1"/>
    <col min="32" max="32" width="1.140625" style="427" customWidth="1"/>
    <col min="33" max="33" width="4" style="427" customWidth="1"/>
    <col min="34" max="34" width="4.140625" style="427" customWidth="1"/>
    <col min="35" max="35" width="4.140625" style="317" customWidth="1"/>
    <col min="36" max="36" width="0.85546875" style="62" customWidth="1"/>
    <col min="37" max="37" width="7.140625" style="62" customWidth="1"/>
    <col min="38" max="16384" width="11.42578125" style="62"/>
  </cols>
  <sheetData>
    <row r="1" spans="1:45" ht="9.75" customHeight="1">
      <c r="B1" s="1851" t="s">
        <v>180</v>
      </c>
      <c r="C1" s="1851"/>
      <c r="D1" s="1851"/>
      <c r="E1" s="1851"/>
      <c r="F1" s="1851"/>
      <c r="G1" s="1851"/>
      <c r="H1" s="1851"/>
      <c r="I1" s="1851"/>
      <c r="J1" s="1851"/>
      <c r="K1" s="1851"/>
      <c r="L1" s="1851"/>
      <c r="M1" s="1851"/>
      <c r="N1" s="1851"/>
      <c r="O1" s="1851"/>
      <c r="P1" s="1851"/>
      <c r="Q1" s="1851"/>
      <c r="R1" s="1851"/>
      <c r="S1" s="1851"/>
      <c r="T1" s="1851"/>
      <c r="U1" s="1851"/>
      <c r="V1" s="1851"/>
      <c r="W1" s="1851"/>
      <c r="X1" s="1851"/>
      <c r="Y1" s="1851"/>
      <c r="Z1" s="1851"/>
      <c r="AA1" s="1851"/>
      <c r="AB1" s="1851"/>
      <c r="AC1" s="1851"/>
      <c r="AD1" s="1851"/>
      <c r="AE1" s="1851"/>
      <c r="AF1" s="1851"/>
      <c r="AG1" s="1851"/>
      <c r="AH1" s="1851"/>
      <c r="AI1" s="1851"/>
    </row>
    <row r="2" spans="1:45" ht="9" customHeight="1">
      <c r="B2" s="1851"/>
      <c r="C2" s="1851"/>
      <c r="D2" s="1851"/>
      <c r="E2" s="1851"/>
      <c r="F2" s="1851"/>
      <c r="G2" s="1851"/>
      <c r="H2" s="1851"/>
      <c r="I2" s="1851"/>
      <c r="J2" s="1851"/>
      <c r="K2" s="1851"/>
      <c r="L2" s="1851"/>
      <c r="M2" s="1851"/>
      <c r="N2" s="1851"/>
      <c r="O2" s="1851"/>
      <c r="P2" s="1851"/>
      <c r="Q2" s="1851"/>
      <c r="R2" s="1851"/>
      <c r="S2" s="1851"/>
      <c r="T2" s="1851"/>
      <c r="U2" s="1851"/>
      <c r="V2" s="1851"/>
      <c r="W2" s="1851"/>
      <c r="X2" s="1851"/>
      <c r="Y2" s="1851"/>
      <c r="Z2" s="1851"/>
      <c r="AA2" s="1851"/>
      <c r="AB2" s="1851"/>
      <c r="AC2" s="1851"/>
      <c r="AD2" s="1851"/>
      <c r="AE2" s="1851"/>
      <c r="AF2" s="1851"/>
      <c r="AG2" s="1851"/>
      <c r="AH2" s="1851"/>
      <c r="AI2" s="1851"/>
      <c r="AJ2" s="468"/>
    </row>
    <row r="3" spans="1:45" ht="11.25" customHeight="1">
      <c r="B3" s="1851">
        <v>2016</v>
      </c>
      <c r="C3" s="1851"/>
      <c r="D3" s="1851"/>
      <c r="E3" s="1851"/>
      <c r="F3" s="1851"/>
      <c r="G3" s="1851"/>
      <c r="H3" s="1851"/>
      <c r="I3" s="1851"/>
      <c r="J3" s="1851"/>
      <c r="K3" s="1851"/>
      <c r="L3" s="1851"/>
      <c r="M3" s="1851"/>
      <c r="N3" s="1851"/>
      <c r="O3" s="1851"/>
      <c r="P3" s="1851"/>
      <c r="Q3" s="1851"/>
      <c r="R3" s="1851"/>
      <c r="S3" s="1851"/>
      <c r="T3" s="1851"/>
      <c r="U3" s="1851"/>
      <c r="V3" s="1851"/>
      <c r="W3" s="1851"/>
      <c r="X3" s="1851"/>
      <c r="Y3" s="1851"/>
      <c r="Z3" s="1851"/>
      <c r="AA3" s="1851"/>
      <c r="AB3" s="1851"/>
      <c r="AC3" s="1851"/>
      <c r="AD3" s="1851"/>
      <c r="AE3" s="1851"/>
      <c r="AF3" s="1851"/>
      <c r="AG3" s="1851"/>
      <c r="AH3" s="1851"/>
      <c r="AI3" s="1851"/>
      <c r="AJ3" s="468"/>
    </row>
    <row r="4" spans="1:45" ht="3.75" customHeight="1">
      <c r="B4" s="467"/>
      <c r="C4" s="467"/>
      <c r="D4" s="467"/>
      <c r="E4" s="466"/>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4"/>
      <c r="AF4" s="465"/>
      <c r="AG4" s="465"/>
      <c r="AH4" s="465"/>
      <c r="AI4" s="464"/>
    </row>
    <row r="5" spans="1:45" ht="5.25" customHeight="1">
      <c r="B5" s="463"/>
      <c r="C5" s="98"/>
      <c r="D5" s="170"/>
      <c r="E5" s="462"/>
      <c r="F5" s="458"/>
      <c r="G5" s="458"/>
      <c r="H5" s="458"/>
      <c r="I5" s="458"/>
      <c r="J5" s="458"/>
      <c r="K5" s="458"/>
      <c r="L5" s="458"/>
      <c r="M5" s="458"/>
      <c r="N5" s="458"/>
      <c r="O5" s="458"/>
      <c r="P5" s="458"/>
      <c r="Q5" s="458"/>
      <c r="R5" s="458"/>
      <c r="S5" s="458"/>
      <c r="T5" s="458"/>
      <c r="U5" s="458"/>
      <c r="V5" s="458"/>
      <c r="W5" s="458"/>
      <c r="X5" s="458"/>
      <c r="Y5" s="458"/>
      <c r="Z5" s="458"/>
      <c r="AA5" s="458"/>
      <c r="AB5" s="458"/>
      <c r="AC5" s="460"/>
      <c r="AD5" s="460"/>
      <c r="AE5" s="461"/>
      <c r="AF5" s="460"/>
      <c r="AG5" s="460"/>
      <c r="AH5" s="460"/>
      <c r="AI5" s="459" t="s">
        <v>179</v>
      </c>
    </row>
    <row r="6" spans="1:45" ht="10.5" customHeight="1">
      <c r="B6" s="1857" t="s">
        <v>168</v>
      </c>
      <c r="C6" s="1858" t="s">
        <v>85</v>
      </c>
      <c r="D6" s="170"/>
      <c r="E6" s="1854" t="s">
        <v>178</v>
      </c>
      <c r="F6" s="1854"/>
      <c r="G6" s="1854"/>
      <c r="H6" s="1854"/>
      <c r="I6" s="1854"/>
      <c r="J6" s="1854"/>
      <c r="K6" s="1854"/>
      <c r="L6" s="458"/>
      <c r="M6" s="1854" t="s">
        <v>177</v>
      </c>
      <c r="N6" s="1854"/>
      <c r="O6" s="1854"/>
      <c r="P6" s="1854"/>
      <c r="Q6" s="1854"/>
      <c r="R6" s="1854"/>
      <c r="S6" s="1854"/>
      <c r="T6" s="458"/>
      <c r="U6" s="1854" t="s">
        <v>176</v>
      </c>
      <c r="V6" s="1854"/>
      <c r="W6" s="1854"/>
      <c r="X6" s="1854"/>
      <c r="Y6" s="1854"/>
      <c r="Z6" s="1854"/>
      <c r="AA6" s="1854"/>
      <c r="AB6" s="458"/>
      <c r="AC6" s="1854" t="s">
        <v>175</v>
      </c>
      <c r="AD6" s="1854"/>
      <c r="AE6" s="1854"/>
      <c r="AF6" s="1854"/>
      <c r="AG6" s="1854"/>
      <c r="AH6" s="1854"/>
      <c r="AI6" s="1856"/>
      <c r="AJ6" s="98"/>
      <c r="AK6" s="98"/>
    </row>
    <row r="7" spans="1:45" ht="10.5" customHeight="1">
      <c r="B7" s="1857"/>
      <c r="C7" s="1858"/>
      <c r="D7" s="171"/>
      <c r="E7" s="1855" t="s">
        <v>89</v>
      </c>
      <c r="F7" s="1855"/>
      <c r="G7" s="1855"/>
      <c r="H7" s="456"/>
      <c r="I7" s="1855" t="s">
        <v>88</v>
      </c>
      <c r="J7" s="1855"/>
      <c r="K7" s="1855"/>
      <c r="L7" s="456"/>
      <c r="M7" s="1852" t="s">
        <v>89</v>
      </c>
      <c r="N7" s="1852"/>
      <c r="O7" s="1852"/>
      <c r="P7" s="456"/>
      <c r="Q7" s="1852" t="s">
        <v>88</v>
      </c>
      <c r="R7" s="1852"/>
      <c r="S7" s="1852"/>
      <c r="T7" s="456"/>
      <c r="U7" s="1852" t="s">
        <v>89</v>
      </c>
      <c r="V7" s="1852"/>
      <c r="W7" s="1852"/>
      <c r="X7" s="456"/>
      <c r="Y7" s="1852" t="s">
        <v>88</v>
      </c>
      <c r="Z7" s="1852"/>
      <c r="AA7" s="1852"/>
      <c r="AB7" s="456"/>
      <c r="AC7" s="1852" t="s">
        <v>89</v>
      </c>
      <c r="AD7" s="1852"/>
      <c r="AE7" s="1852"/>
      <c r="AF7" s="456"/>
      <c r="AG7" s="1852" t="s">
        <v>88</v>
      </c>
      <c r="AH7" s="1852"/>
      <c r="AI7" s="1853"/>
      <c r="AJ7" s="451"/>
      <c r="AK7" s="451"/>
      <c r="AL7" s="451"/>
      <c r="AM7" s="451"/>
      <c r="AN7" s="451"/>
      <c r="AO7" s="451"/>
      <c r="AP7" s="451"/>
      <c r="AQ7" s="451"/>
      <c r="AR7" s="451"/>
      <c r="AS7" s="451"/>
    </row>
    <row r="8" spans="1:45" ht="10.5" customHeight="1">
      <c r="B8" s="302"/>
      <c r="C8" s="163"/>
      <c r="D8" s="162"/>
      <c r="E8" s="453" t="s">
        <v>29</v>
      </c>
      <c r="F8" s="453" t="s">
        <v>30</v>
      </c>
      <c r="G8" s="453" t="s">
        <v>6</v>
      </c>
      <c r="H8" s="453"/>
      <c r="I8" s="455" t="s">
        <v>29</v>
      </c>
      <c r="J8" s="455" t="s">
        <v>30</v>
      </c>
      <c r="K8" s="453" t="s">
        <v>6</v>
      </c>
      <c r="L8" s="453"/>
      <c r="M8" s="453" t="s">
        <v>29</v>
      </c>
      <c r="N8" s="453" t="s">
        <v>30</v>
      </c>
      <c r="O8" s="453" t="s">
        <v>6</v>
      </c>
      <c r="P8" s="453"/>
      <c r="Q8" s="453" t="s">
        <v>29</v>
      </c>
      <c r="R8" s="453" t="s">
        <v>30</v>
      </c>
      <c r="S8" s="453" t="s">
        <v>6</v>
      </c>
      <c r="T8" s="453"/>
      <c r="U8" s="453" t="s">
        <v>29</v>
      </c>
      <c r="V8" s="453" t="s">
        <v>30</v>
      </c>
      <c r="W8" s="453" t="s">
        <v>6</v>
      </c>
      <c r="X8" s="453"/>
      <c r="Y8" s="453" t="s">
        <v>29</v>
      </c>
      <c r="Z8" s="453" t="s">
        <v>30</v>
      </c>
      <c r="AA8" s="453" t="s">
        <v>6</v>
      </c>
      <c r="AB8" s="453"/>
      <c r="AC8" s="453" t="s">
        <v>29</v>
      </c>
      <c r="AD8" s="453" t="s">
        <v>30</v>
      </c>
      <c r="AE8" s="454" t="s">
        <v>6</v>
      </c>
      <c r="AF8" s="453"/>
      <c r="AG8" s="453" t="s">
        <v>29</v>
      </c>
      <c r="AH8" s="453" t="s">
        <v>30</v>
      </c>
      <c r="AI8" s="452" t="s">
        <v>6</v>
      </c>
      <c r="AJ8" s="451"/>
      <c r="AK8" s="451"/>
      <c r="AL8" s="451"/>
      <c r="AM8" s="451"/>
      <c r="AN8" s="451"/>
      <c r="AO8" s="451"/>
      <c r="AP8" s="451"/>
      <c r="AQ8" s="451"/>
      <c r="AR8" s="451"/>
      <c r="AS8" s="451"/>
    </row>
    <row r="9" spans="1:45" s="442" customFormat="1" ht="12.75" customHeight="1">
      <c r="A9" s="288"/>
      <c r="B9" s="1583">
        <v>1401</v>
      </c>
      <c r="C9" s="450" t="s">
        <v>12</v>
      </c>
      <c r="D9" s="162"/>
      <c r="E9" s="449">
        <f>SUM(E10:E16)</f>
        <v>1</v>
      </c>
      <c r="F9" s="448">
        <f>SUM(F10:F16)</f>
        <v>1</v>
      </c>
      <c r="G9" s="448">
        <f>SUM(G10:G16)</f>
        <v>2</v>
      </c>
      <c r="H9" s="448"/>
      <c r="I9" s="448">
        <f>SUM(I10:I16)</f>
        <v>0</v>
      </c>
      <c r="J9" s="448">
        <f>SUM(J10:J16)</f>
        <v>0</v>
      </c>
      <c r="K9" s="448">
        <f>SUM(K10:K16)</f>
        <v>0</v>
      </c>
      <c r="L9" s="448"/>
      <c r="M9" s="448">
        <f>SUM(M10:M16)</f>
        <v>0</v>
      </c>
      <c r="N9" s="448">
        <f>SUM(N10:N16)</f>
        <v>0</v>
      </c>
      <c r="O9" s="448">
        <f>SUM(O10:O16)</f>
        <v>0</v>
      </c>
      <c r="P9" s="448"/>
      <c r="Q9" s="448">
        <f>SUM(Q10:Q16)</f>
        <v>0</v>
      </c>
      <c r="R9" s="448">
        <f>SUM(R10:R16)</f>
        <v>0</v>
      </c>
      <c r="S9" s="448">
        <f>SUM(S10:S16)</f>
        <v>0</v>
      </c>
      <c r="T9" s="448"/>
      <c r="U9" s="448">
        <f>SUM(U10:U16)</f>
        <v>1</v>
      </c>
      <c r="V9" s="448">
        <f>SUM(V10:V16)</f>
        <v>0</v>
      </c>
      <c r="W9" s="448">
        <f>SUM(W10:W16)</f>
        <v>1</v>
      </c>
      <c r="X9" s="448"/>
      <c r="Y9" s="448">
        <f>SUM(Y10:Y16)</f>
        <v>0</v>
      </c>
      <c r="Z9" s="448">
        <f>SUM(Z10:Z16)</f>
        <v>0</v>
      </c>
      <c r="AA9" s="448">
        <f>SUM(AA10:AA16)</f>
        <v>0</v>
      </c>
      <c r="AB9" s="448"/>
      <c r="AC9" s="448">
        <f>SUM(AC10:AC16)</f>
        <v>23</v>
      </c>
      <c r="AD9" s="448">
        <f>SUM(AD10:AD16)</f>
        <v>9</v>
      </c>
      <c r="AE9" s="334">
        <f>SUM(AE10:AE16)</f>
        <v>32</v>
      </c>
      <c r="AF9" s="448"/>
      <c r="AG9" s="448">
        <f>SUM(AG10:AG16)</f>
        <v>34</v>
      </c>
      <c r="AH9" s="448">
        <f>SUM(AH10:AH16)</f>
        <v>9</v>
      </c>
      <c r="AI9" s="447">
        <f>SUM(AI10:AI16)</f>
        <v>43</v>
      </c>
      <c r="AJ9" s="443"/>
      <c r="AK9" s="443"/>
      <c r="AL9" s="443"/>
    </row>
    <row r="10" spans="1:45" s="442" customFormat="1" ht="12" customHeight="1">
      <c r="A10" s="288"/>
      <c r="B10" s="1568"/>
      <c r="C10" s="377" t="s">
        <v>13</v>
      </c>
      <c r="D10" s="98"/>
      <c r="E10" s="288">
        <v>0</v>
      </c>
      <c r="F10" s="432">
        <v>1</v>
      </c>
      <c r="G10" s="432">
        <f t="shared" ref="G10:G16" si="0">SUM(E10:F10)</f>
        <v>1</v>
      </c>
      <c r="H10" s="432"/>
      <c r="I10" s="288">
        <v>0</v>
      </c>
      <c r="J10" s="432">
        <v>0</v>
      </c>
      <c r="K10" s="432">
        <f>SUM(I10:J10)</f>
        <v>0</v>
      </c>
      <c r="L10" s="432"/>
      <c r="M10" s="288">
        <v>0</v>
      </c>
      <c r="N10" s="432">
        <v>0</v>
      </c>
      <c r="O10" s="432">
        <f>SUM(M10:N10)</f>
        <v>0</v>
      </c>
      <c r="P10" s="432"/>
      <c r="Q10" s="288">
        <v>0</v>
      </c>
      <c r="R10" s="432">
        <v>0</v>
      </c>
      <c r="S10" s="432">
        <f>SUM(Q10:R10)</f>
        <v>0</v>
      </c>
      <c r="T10" s="432"/>
      <c r="U10" s="288">
        <v>0</v>
      </c>
      <c r="V10" s="432">
        <v>0</v>
      </c>
      <c r="W10" s="432">
        <f>SUM(U10:V10)</f>
        <v>0</v>
      </c>
      <c r="X10" s="432"/>
      <c r="Y10" s="288">
        <v>0</v>
      </c>
      <c r="Z10" s="432">
        <v>0</v>
      </c>
      <c r="AA10" s="432">
        <f>SUM(Y10:Z10)</f>
        <v>0</v>
      </c>
      <c r="AB10" s="432"/>
      <c r="AC10" s="432">
        <v>14</v>
      </c>
      <c r="AD10" s="432">
        <v>3</v>
      </c>
      <c r="AE10" s="328">
        <f t="shared" ref="AE10:AE16" si="1">SUM(AC10:AD10)</f>
        <v>17</v>
      </c>
      <c r="AF10" s="432"/>
      <c r="AG10" s="432">
        <v>9</v>
      </c>
      <c r="AH10" s="432">
        <v>2</v>
      </c>
      <c r="AI10" s="431">
        <f t="shared" ref="AI10:AI16" si="2">SUM(AG10:AH10)</f>
        <v>11</v>
      </c>
      <c r="AJ10" s="443"/>
      <c r="AK10" s="443"/>
    </row>
    <row r="11" spans="1:45" s="444" customFormat="1" ht="12" customHeight="1">
      <c r="A11" s="446"/>
      <c r="B11" s="1568"/>
      <c r="C11" s="377" t="s">
        <v>14</v>
      </c>
      <c r="D11" s="98"/>
      <c r="E11" s="288">
        <v>1</v>
      </c>
      <c r="F11" s="432">
        <v>0</v>
      </c>
      <c r="G11" s="432">
        <f t="shared" si="0"/>
        <v>1</v>
      </c>
      <c r="H11" s="432"/>
      <c r="I11" s="288">
        <v>0</v>
      </c>
      <c r="J11" s="432">
        <v>0</v>
      </c>
      <c r="K11" s="432">
        <f>SUM(I11:J11)</f>
        <v>0</v>
      </c>
      <c r="L11" s="432"/>
      <c r="M11" s="288">
        <v>0</v>
      </c>
      <c r="N11" s="432">
        <v>0</v>
      </c>
      <c r="O11" s="432">
        <f>SUM(M11:N11)</f>
        <v>0</v>
      </c>
      <c r="P11" s="432"/>
      <c r="Q11" s="288">
        <v>0</v>
      </c>
      <c r="R11" s="432">
        <v>0</v>
      </c>
      <c r="S11" s="432">
        <f>SUM(Q11:R11)</f>
        <v>0</v>
      </c>
      <c r="T11" s="432"/>
      <c r="U11" s="288">
        <v>0</v>
      </c>
      <c r="V11" s="432">
        <v>0</v>
      </c>
      <c r="W11" s="432">
        <f>SUM(U11:V11)</f>
        <v>0</v>
      </c>
      <c r="X11" s="432"/>
      <c r="Y11" s="288">
        <v>0</v>
      </c>
      <c r="Z11" s="432">
        <v>0</v>
      </c>
      <c r="AA11" s="432">
        <f>SUM(Y11:Z11)</f>
        <v>0</v>
      </c>
      <c r="AB11" s="432"/>
      <c r="AC11" s="432">
        <v>3</v>
      </c>
      <c r="AD11" s="432">
        <v>1</v>
      </c>
      <c r="AE11" s="328">
        <f t="shared" si="1"/>
        <v>4</v>
      </c>
      <c r="AF11" s="432"/>
      <c r="AG11" s="432">
        <v>12</v>
      </c>
      <c r="AH11" s="432">
        <v>4</v>
      </c>
      <c r="AI11" s="431">
        <f t="shared" si="2"/>
        <v>16</v>
      </c>
      <c r="AJ11" s="445"/>
      <c r="AK11" s="443"/>
      <c r="AL11" s="1"/>
    </row>
    <row r="12" spans="1:45" s="444" customFormat="1" ht="12" customHeight="1">
      <c r="A12" s="446"/>
      <c r="B12" s="1568"/>
      <c r="C12" s="377" t="s">
        <v>15</v>
      </c>
      <c r="D12" s="98"/>
      <c r="E12" s="288">
        <v>0</v>
      </c>
      <c r="F12" s="432">
        <v>0</v>
      </c>
      <c r="G12" s="432">
        <f t="shared" si="0"/>
        <v>0</v>
      </c>
      <c r="H12" s="432"/>
      <c r="I12" s="288">
        <v>0</v>
      </c>
      <c r="J12" s="432">
        <v>0</v>
      </c>
      <c r="K12" s="432">
        <f>SUM(I12:J12)</f>
        <v>0</v>
      </c>
      <c r="L12" s="432"/>
      <c r="M12" s="288">
        <v>0</v>
      </c>
      <c r="N12" s="432">
        <v>0</v>
      </c>
      <c r="O12" s="432">
        <f>SUM(M12:N12)</f>
        <v>0</v>
      </c>
      <c r="P12" s="432"/>
      <c r="Q12" s="288">
        <v>0</v>
      </c>
      <c r="R12" s="432">
        <v>0</v>
      </c>
      <c r="S12" s="432">
        <f>SUM(Q12:R12)</f>
        <v>0</v>
      </c>
      <c r="T12" s="432"/>
      <c r="U12" s="288">
        <v>0</v>
      </c>
      <c r="V12" s="432">
        <v>0</v>
      </c>
      <c r="W12" s="432">
        <f>SUM(U12:V12)</f>
        <v>0</v>
      </c>
      <c r="X12" s="432"/>
      <c r="Y12" s="288">
        <v>0</v>
      </c>
      <c r="Z12" s="432">
        <v>0</v>
      </c>
      <c r="AA12" s="432">
        <f>SUM(Y12:Z12)</f>
        <v>0</v>
      </c>
      <c r="AB12" s="432"/>
      <c r="AC12" s="432">
        <v>5</v>
      </c>
      <c r="AD12" s="432">
        <v>2</v>
      </c>
      <c r="AE12" s="328">
        <f t="shared" si="1"/>
        <v>7</v>
      </c>
      <c r="AF12" s="432"/>
      <c r="AG12" s="432">
        <v>12</v>
      </c>
      <c r="AH12" s="432">
        <v>0</v>
      </c>
      <c r="AI12" s="431">
        <f t="shared" si="2"/>
        <v>12</v>
      </c>
      <c r="AJ12" s="445"/>
      <c r="AK12" s="443"/>
      <c r="AL12" s="1"/>
    </row>
    <row r="13" spans="1:45" ht="12" customHeight="1">
      <c r="B13" s="1568"/>
      <c r="C13" s="377" t="s">
        <v>36</v>
      </c>
      <c r="D13" s="156"/>
      <c r="E13" s="288">
        <v>0</v>
      </c>
      <c r="F13" s="432">
        <v>0</v>
      </c>
      <c r="G13" s="432">
        <f t="shared" si="0"/>
        <v>0</v>
      </c>
      <c r="H13" s="432"/>
      <c r="I13" s="288">
        <v>0</v>
      </c>
      <c r="J13" s="432">
        <v>0</v>
      </c>
      <c r="K13" s="432">
        <f>SUM(I13:J13)</f>
        <v>0</v>
      </c>
      <c r="L13" s="432"/>
      <c r="M13" s="288">
        <v>0</v>
      </c>
      <c r="N13" s="432">
        <v>0</v>
      </c>
      <c r="O13" s="432">
        <f>SUM(M13:N13)</f>
        <v>0</v>
      </c>
      <c r="P13" s="432"/>
      <c r="Q13" s="288">
        <v>0</v>
      </c>
      <c r="R13" s="432">
        <v>0</v>
      </c>
      <c r="S13" s="432">
        <f>SUM(Q13:R13)</f>
        <v>0</v>
      </c>
      <c r="T13" s="432"/>
      <c r="U13" s="288">
        <v>1</v>
      </c>
      <c r="V13" s="432">
        <v>0</v>
      </c>
      <c r="W13" s="432">
        <f>SUM(U13:V13)</f>
        <v>1</v>
      </c>
      <c r="X13" s="432"/>
      <c r="Y13" s="288">
        <v>0</v>
      </c>
      <c r="Z13" s="432">
        <v>0</v>
      </c>
      <c r="AA13" s="432">
        <f>SUM(Y13:Z13)</f>
        <v>0</v>
      </c>
      <c r="AB13" s="432"/>
      <c r="AC13" s="432">
        <v>1</v>
      </c>
      <c r="AD13" s="432">
        <v>2</v>
      </c>
      <c r="AE13" s="328">
        <f t="shared" si="1"/>
        <v>3</v>
      </c>
      <c r="AF13" s="432"/>
      <c r="AG13" s="432">
        <v>1</v>
      </c>
      <c r="AH13" s="432">
        <v>1</v>
      </c>
      <c r="AI13" s="431">
        <f t="shared" si="2"/>
        <v>2</v>
      </c>
      <c r="AJ13" s="1"/>
      <c r="AK13" s="443"/>
      <c r="AL13" s="1"/>
    </row>
    <row r="14" spans="1:45" s="442" customFormat="1" ht="12" customHeight="1">
      <c r="A14" s="288"/>
      <c r="B14" s="1568"/>
      <c r="C14" s="377" t="s">
        <v>37</v>
      </c>
      <c r="D14" s="98"/>
      <c r="E14" s="288">
        <v>0</v>
      </c>
      <c r="F14" s="432">
        <v>0</v>
      </c>
      <c r="G14" s="432">
        <f t="shared" si="0"/>
        <v>0</v>
      </c>
      <c r="H14" s="432"/>
      <c r="I14" s="288">
        <v>0</v>
      </c>
      <c r="J14" s="432">
        <v>0</v>
      </c>
      <c r="K14" s="432">
        <f>SUM(I14:J14)</f>
        <v>0</v>
      </c>
      <c r="L14" s="432"/>
      <c r="M14" s="288">
        <v>0</v>
      </c>
      <c r="N14" s="432">
        <v>0</v>
      </c>
      <c r="O14" s="432">
        <f>SUM(M14:N14)</f>
        <v>0</v>
      </c>
      <c r="P14" s="432"/>
      <c r="Q14" s="288">
        <v>0</v>
      </c>
      <c r="R14" s="432">
        <v>0</v>
      </c>
      <c r="S14" s="432">
        <f>SUM(Q14:R14)</f>
        <v>0</v>
      </c>
      <c r="T14" s="432"/>
      <c r="U14" s="288">
        <v>0</v>
      </c>
      <c r="V14" s="432">
        <v>0</v>
      </c>
      <c r="W14" s="432">
        <f>SUM(U14:V14)</f>
        <v>0</v>
      </c>
      <c r="X14" s="432"/>
      <c r="Y14" s="288">
        <v>0</v>
      </c>
      <c r="Z14" s="432">
        <v>0</v>
      </c>
      <c r="AA14" s="432">
        <f>SUM(Y14:Z14)</f>
        <v>0</v>
      </c>
      <c r="AB14" s="432"/>
      <c r="AC14" s="432">
        <v>0</v>
      </c>
      <c r="AD14" s="432">
        <v>0</v>
      </c>
      <c r="AE14" s="328">
        <f t="shared" si="1"/>
        <v>0</v>
      </c>
      <c r="AF14" s="432"/>
      <c r="AG14" s="432">
        <v>0</v>
      </c>
      <c r="AH14" s="432">
        <v>2</v>
      </c>
      <c r="AI14" s="431">
        <f t="shared" si="2"/>
        <v>2</v>
      </c>
      <c r="AJ14" s="443"/>
      <c r="AK14" s="443"/>
      <c r="AM14" s="62"/>
      <c r="AN14" s="443"/>
      <c r="AO14" s="443"/>
      <c r="AP14" s="443"/>
    </row>
    <row r="15" spans="1:45" s="442" customFormat="1" ht="12" customHeight="1">
      <c r="A15" s="288"/>
      <c r="B15" s="1568"/>
      <c r="C15" s="377" t="s">
        <v>174</v>
      </c>
      <c r="D15" s="98"/>
      <c r="E15" s="288">
        <v>0</v>
      </c>
      <c r="F15" s="432">
        <v>0</v>
      </c>
      <c r="G15" s="432">
        <f t="shared" si="0"/>
        <v>0</v>
      </c>
      <c r="H15" s="432"/>
      <c r="I15" s="288">
        <v>0</v>
      </c>
      <c r="J15" s="432">
        <v>0</v>
      </c>
      <c r="K15" s="432">
        <v>0</v>
      </c>
      <c r="L15" s="432"/>
      <c r="M15" s="288">
        <v>0</v>
      </c>
      <c r="N15" s="432">
        <v>0</v>
      </c>
      <c r="O15" s="432">
        <v>0</v>
      </c>
      <c r="P15" s="432"/>
      <c r="Q15" s="288">
        <v>0</v>
      </c>
      <c r="R15" s="432">
        <v>0</v>
      </c>
      <c r="S15" s="432">
        <v>0</v>
      </c>
      <c r="T15" s="432"/>
      <c r="U15" s="288">
        <v>0</v>
      </c>
      <c r="V15" s="432">
        <v>0</v>
      </c>
      <c r="W15" s="432">
        <v>0</v>
      </c>
      <c r="X15" s="432"/>
      <c r="Y15" s="288">
        <v>0</v>
      </c>
      <c r="Z15" s="432">
        <v>0</v>
      </c>
      <c r="AA15" s="432">
        <v>0</v>
      </c>
      <c r="AB15" s="432"/>
      <c r="AC15" s="432">
        <v>0</v>
      </c>
      <c r="AD15" s="432">
        <v>0</v>
      </c>
      <c r="AE15" s="328">
        <f t="shared" si="1"/>
        <v>0</v>
      </c>
      <c r="AF15" s="432"/>
      <c r="AG15" s="432">
        <v>0</v>
      </c>
      <c r="AH15" s="432">
        <v>0</v>
      </c>
      <c r="AI15" s="431">
        <f t="shared" si="2"/>
        <v>0</v>
      </c>
      <c r="AJ15" s="443"/>
      <c r="AK15" s="443"/>
      <c r="AM15" s="62"/>
      <c r="AN15" s="443"/>
      <c r="AO15" s="443"/>
      <c r="AP15" s="443"/>
    </row>
    <row r="16" spans="1:45" s="442" customFormat="1" ht="12" customHeight="1">
      <c r="A16" s="288"/>
      <c r="B16" s="1568"/>
      <c r="C16" s="377" t="s">
        <v>63</v>
      </c>
      <c r="D16" s="98"/>
      <c r="E16" s="288">
        <v>0</v>
      </c>
      <c r="F16" s="432">
        <v>0</v>
      </c>
      <c r="G16" s="432">
        <f t="shared" si="0"/>
        <v>0</v>
      </c>
      <c r="H16" s="432"/>
      <c r="I16" s="288">
        <v>0</v>
      </c>
      <c r="J16" s="432">
        <v>0</v>
      </c>
      <c r="K16" s="432">
        <f>SUM(I16:J16)</f>
        <v>0</v>
      </c>
      <c r="L16" s="432"/>
      <c r="M16" s="288">
        <v>0</v>
      </c>
      <c r="N16" s="432">
        <v>0</v>
      </c>
      <c r="O16" s="432">
        <f>SUM(M16:N16)</f>
        <v>0</v>
      </c>
      <c r="P16" s="432"/>
      <c r="Q16" s="288">
        <v>0</v>
      </c>
      <c r="R16" s="432">
        <v>0</v>
      </c>
      <c r="S16" s="432">
        <f>SUM(Q16:R16)</f>
        <v>0</v>
      </c>
      <c r="T16" s="432"/>
      <c r="U16" s="288">
        <v>0</v>
      </c>
      <c r="V16" s="432">
        <v>0</v>
      </c>
      <c r="W16" s="432">
        <f>SUM(U16:V16)</f>
        <v>0</v>
      </c>
      <c r="X16" s="432"/>
      <c r="Y16" s="288">
        <v>0</v>
      </c>
      <c r="Z16" s="432">
        <v>0</v>
      </c>
      <c r="AA16" s="432">
        <f>SUM(Y16:Z16)</f>
        <v>0</v>
      </c>
      <c r="AB16" s="432"/>
      <c r="AC16" s="432">
        <v>0</v>
      </c>
      <c r="AD16" s="432">
        <v>1</v>
      </c>
      <c r="AE16" s="328">
        <f t="shared" si="1"/>
        <v>1</v>
      </c>
      <c r="AF16" s="432">
        <v>0</v>
      </c>
      <c r="AG16" s="432">
        <v>0</v>
      </c>
      <c r="AH16" s="432">
        <v>0</v>
      </c>
      <c r="AI16" s="431">
        <f t="shared" si="2"/>
        <v>0</v>
      </c>
      <c r="AJ16" s="443"/>
      <c r="AK16" s="443"/>
      <c r="AM16" s="62"/>
      <c r="AN16" s="443"/>
      <c r="AO16" s="443"/>
      <c r="AP16" s="443"/>
    </row>
    <row r="17" spans="1:38" s="442" customFormat="1" ht="12.75" customHeight="1">
      <c r="A17" s="288"/>
      <c r="B17" s="1570">
        <v>1402</v>
      </c>
      <c r="C17" s="139" t="s">
        <v>16</v>
      </c>
      <c r="D17" s="145"/>
      <c r="E17" s="380">
        <f t="shared" ref="E17:AI17" si="3">SUM(E18:E26)</f>
        <v>0</v>
      </c>
      <c r="F17" s="380">
        <f t="shared" si="3"/>
        <v>0</v>
      </c>
      <c r="G17" s="430">
        <f t="shared" si="3"/>
        <v>0</v>
      </c>
      <c r="H17" s="430">
        <f t="shared" si="3"/>
        <v>0</v>
      </c>
      <c r="I17" s="430">
        <f t="shared" si="3"/>
        <v>0</v>
      </c>
      <c r="J17" s="430">
        <f t="shared" si="3"/>
        <v>0</v>
      </c>
      <c r="K17" s="430">
        <f t="shared" si="3"/>
        <v>0</v>
      </c>
      <c r="L17" s="430">
        <f t="shared" si="3"/>
        <v>0</v>
      </c>
      <c r="M17" s="430">
        <f t="shared" si="3"/>
        <v>0</v>
      </c>
      <c r="N17" s="430">
        <f t="shared" si="3"/>
        <v>0</v>
      </c>
      <c r="O17" s="430">
        <f t="shared" si="3"/>
        <v>0</v>
      </c>
      <c r="P17" s="430">
        <f t="shared" si="3"/>
        <v>0</v>
      </c>
      <c r="Q17" s="430">
        <f t="shared" si="3"/>
        <v>0</v>
      </c>
      <c r="R17" s="430">
        <f t="shared" si="3"/>
        <v>0</v>
      </c>
      <c r="S17" s="430">
        <f t="shared" si="3"/>
        <v>0</v>
      </c>
      <c r="T17" s="430">
        <f t="shared" si="3"/>
        <v>0</v>
      </c>
      <c r="U17" s="430">
        <f t="shared" si="3"/>
        <v>0</v>
      </c>
      <c r="V17" s="430">
        <f t="shared" si="3"/>
        <v>0</v>
      </c>
      <c r="W17" s="430">
        <f t="shared" si="3"/>
        <v>0</v>
      </c>
      <c r="X17" s="430">
        <f t="shared" si="3"/>
        <v>0</v>
      </c>
      <c r="Y17" s="430">
        <f t="shared" si="3"/>
        <v>0</v>
      </c>
      <c r="Z17" s="430">
        <f t="shared" si="3"/>
        <v>0</v>
      </c>
      <c r="AA17" s="430">
        <f t="shared" si="3"/>
        <v>0</v>
      </c>
      <c r="AB17" s="430">
        <f t="shared" si="3"/>
        <v>0</v>
      </c>
      <c r="AC17" s="430">
        <f t="shared" si="3"/>
        <v>23</v>
      </c>
      <c r="AD17" s="430">
        <f t="shared" si="3"/>
        <v>10</v>
      </c>
      <c r="AE17" s="335">
        <f t="shared" si="3"/>
        <v>33</v>
      </c>
      <c r="AF17" s="430">
        <f t="shared" si="3"/>
        <v>0</v>
      </c>
      <c r="AG17" s="430">
        <f t="shared" si="3"/>
        <v>34</v>
      </c>
      <c r="AH17" s="430">
        <f t="shared" si="3"/>
        <v>25</v>
      </c>
      <c r="AI17" s="429">
        <f t="shared" si="3"/>
        <v>59</v>
      </c>
      <c r="AJ17" s="443"/>
      <c r="AK17" s="443"/>
      <c r="AL17" s="443"/>
    </row>
    <row r="18" spans="1:38" ht="12" customHeight="1">
      <c r="B18" s="1573"/>
      <c r="C18" s="377" t="s">
        <v>96</v>
      </c>
      <c r="D18" s="98"/>
      <c r="E18" s="288">
        <v>0</v>
      </c>
      <c r="F18" s="432">
        <v>0</v>
      </c>
      <c r="G18" s="432">
        <f t="shared" ref="G18:G26" si="4">SUM(E18:F18)</f>
        <v>0</v>
      </c>
      <c r="H18" s="432"/>
      <c r="I18" s="288">
        <v>0</v>
      </c>
      <c r="J18" s="432">
        <v>0</v>
      </c>
      <c r="K18" s="432">
        <f t="shared" ref="K18:K26" si="5">SUM(I18:J18)</f>
        <v>0</v>
      </c>
      <c r="L18" s="432"/>
      <c r="M18" s="288">
        <v>0</v>
      </c>
      <c r="N18" s="432">
        <v>0</v>
      </c>
      <c r="O18" s="432">
        <f t="shared" ref="O18:O26" si="6">SUM(M18:N18)</f>
        <v>0</v>
      </c>
      <c r="P18" s="432"/>
      <c r="Q18" s="288">
        <v>0</v>
      </c>
      <c r="R18" s="432">
        <v>0</v>
      </c>
      <c r="S18" s="432">
        <f t="shared" ref="S18:S26" si="7">SUM(Q18:R18)</f>
        <v>0</v>
      </c>
      <c r="T18" s="432"/>
      <c r="U18" s="288">
        <v>0</v>
      </c>
      <c r="V18" s="432">
        <v>0</v>
      </c>
      <c r="W18" s="432">
        <f t="shared" ref="W18:W26" si="8">SUM(U18:V18)</f>
        <v>0</v>
      </c>
      <c r="X18" s="432"/>
      <c r="Y18" s="288">
        <v>0</v>
      </c>
      <c r="Z18" s="432">
        <v>0</v>
      </c>
      <c r="AA18" s="432">
        <f t="shared" ref="AA18:AA26" si="9">SUM(Y18:Z18)</f>
        <v>0</v>
      </c>
      <c r="AB18" s="432"/>
      <c r="AC18" s="432">
        <v>7</v>
      </c>
      <c r="AD18" s="432">
        <v>0</v>
      </c>
      <c r="AE18" s="328">
        <f t="shared" ref="AE18:AE26" si="10">SUM(AC18:AD18)</f>
        <v>7</v>
      </c>
      <c r="AF18" s="432"/>
      <c r="AG18" s="432">
        <v>24</v>
      </c>
      <c r="AH18" s="432">
        <v>9</v>
      </c>
      <c r="AI18" s="431">
        <f t="shared" ref="AI18:AI26" si="11">SUM(AG18:AH18)</f>
        <v>33</v>
      </c>
    </row>
    <row r="19" spans="1:38" ht="12" customHeight="1">
      <c r="B19" s="1573"/>
      <c r="C19" s="377" t="s">
        <v>116</v>
      </c>
      <c r="D19" s="98"/>
      <c r="E19" s="288">
        <v>0</v>
      </c>
      <c r="F19" s="432">
        <v>0</v>
      </c>
      <c r="G19" s="432">
        <f t="shared" si="4"/>
        <v>0</v>
      </c>
      <c r="H19" s="432"/>
      <c r="I19" s="288">
        <v>0</v>
      </c>
      <c r="J19" s="432">
        <v>0</v>
      </c>
      <c r="K19" s="432">
        <f t="shared" si="5"/>
        <v>0</v>
      </c>
      <c r="L19" s="432"/>
      <c r="M19" s="288">
        <v>0</v>
      </c>
      <c r="N19" s="432">
        <v>0</v>
      </c>
      <c r="O19" s="432">
        <f t="shared" si="6"/>
        <v>0</v>
      </c>
      <c r="P19" s="432"/>
      <c r="Q19" s="288">
        <v>0</v>
      </c>
      <c r="R19" s="432">
        <v>0</v>
      </c>
      <c r="S19" s="432">
        <f t="shared" si="7"/>
        <v>0</v>
      </c>
      <c r="T19" s="432"/>
      <c r="U19" s="288">
        <v>0</v>
      </c>
      <c r="V19" s="432">
        <v>0</v>
      </c>
      <c r="W19" s="432">
        <f t="shared" si="8"/>
        <v>0</v>
      </c>
      <c r="X19" s="432"/>
      <c r="Y19" s="288">
        <v>0</v>
      </c>
      <c r="Z19" s="432">
        <v>0</v>
      </c>
      <c r="AA19" s="432">
        <f t="shared" si="9"/>
        <v>0</v>
      </c>
      <c r="AB19" s="432"/>
      <c r="AC19" s="432">
        <v>7</v>
      </c>
      <c r="AD19" s="432">
        <v>4</v>
      </c>
      <c r="AE19" s="328">
        <f t="shared" si="10"/>
        <v>11</v>
      </c>
      <c r="AF19" s="432"/>
      <c r="AG19" s="432">
        <v>3</v>
      </c>
      <c r="AH19" s="432">
        <v>1</v>
      </c>
      <c r="AI19" s="431">
        <f t="shared" si="11"/>
        <v>4</v>
      </c>
    </row>
    <row r="20" spans="1:38" ht="12" customHeight="1">
      <c r="B20" s="1573"/>
      <c r="C20" s="377" t="s">
        <v>70</v>
      </c>
      <c r="D20" s="98"/>
      <c r="E20" s="288">
        <v>0</v>
      </c>
      <c r="F20" s="432">
        <v>0</v>
      </c>
      <c r="G20" s="432">
        <f t="shared" si="4"/>
        <v>0</v>
      </c>
      <c r="H20" s="432"/>
      <c r="I20" s="288">
        <v>0</v>
      </c>
      <c r="J20" s="432">
        <v>0</v>
      </c>
      <c r="K20" s="432">
        <f t="shared" si="5"/>
        <v>0</v>
      </c>
      <c r="L20" s="432"/>
      <c r="M20" s="288">
        <v>0</v>
      </c>
      <c r="N20" s="432">
        <v>0</v>
      </c>
      <c r="O20" s="432">
        <f t="shared" si="6"/>
        <v>0</v>
      </c>
      <c r="P20" s="432"/>
      <c r="Q20" s="288">
        <v>0</v>
      </c>
      <c r="R20" s="432">
        <v>0</v>
      </c>
      <c r="S20" s="432">
        <f t="shared" si="7"/>
        <v>0</v>
      </c>
      <c r="T20" s="432"/>
      <c r="U20" s="288">
        <v>0</v>
      </c>
      <c r="V20" s="432">
        <v>0</v>
      </c>
      <c r="W20" s="432">
        <f t="shared" si="8"/>
        <v>0</v>
      </c>
      <c r="X20" s="432"/>
      <c r="Y20" s="288">
        <v>0</v>
      </c>
      <c r="Z20" s="432">
        <v>0</v>
      </c>
      <c r="AA20" s="432">
        <f t="shared" si="9"/>
        <v>0</v>
      </c>
      <c r="AB20" s="432"/>
      <c r="AC20" s="432">
        <v>3</v>
      </c>
      <c r="AD20" s="432">
        <v>3</v>
      </c>
      <c r="AE20" s="328">
        <f t="shared" si="10"/>
        <v>6</v>
      </c>
      <c r="AF20" s="432"/>
      <c r="AG20" s="432">
        <v>3</v>
      </c>
      <c r="AH20" s="432">
        <v>8</v>
      </c>
      <c r="AI20" s="431">
        <f t="shared" si="11"/>
        <v>11</v>
      </c>
    </row>
    <row r="21" spans="1:38" ht="12" customHeight="1">
      <c r="B21" s="1573"/>
      <c r="C21" s="377" t="s">
        <v>129</v>
      </c>
      <c r="D21" s="98"/>
      <c r="E21" s="288">
        <v>0</v>
      </c>
      <c r="F21" s="432">
        <v>0</v>
      </c>
      <c r="G21" s="432">
        <f t="shared" si="4"/>
        <v>0</v>
      </c>
      <c r="H21" s="432"/>
      <c r="I21" s="288">
        <v>0</v>
      </c>
      <c r="J21" s="432">
        <v>0</v>
      </c>
      <c r="K21" s="432">
        <f t="shared" si="5"/>
        <v>0</v>
      </c>
      <c r="L21" s="432"/>
      <c r="M21" s="288">
        <v>0</v>
      </c>
      <c r="N21" s="432">
        <v>0</v>
      </c>
      <c r="O21" s="432">
        <f t="shared" si="6"/>
        <v>0</v>
      </c>
      <c r="P21" s="432"/>
      <c r="Q21" s="288">
        <v>0</v>
      </c>
      <c r="R21" s="432">
        <v>0</v>
      </c>
      <c r="S21" s="432">
        <f t="shared" si="7"/>
        <v>0</v>
      </c>
      <c r="T21" s="432"/>
      <c r="U21" s="288">
        <v>0</v>
      </c>
      <c r="V21" s="432">
        <v>0</v>
      </c>
      <c r="W21" s="432">
        <f t="shared" si="8"/>
        <v>0</v>
      </c>
      <c r="X21" s="432"/>
      <c r="Y21" s="288">
        <v>0</v>
      </c>
      <c r="Z21" s="432">
        <v>0</v>
      </c>
      <c r="AA21" s="432">
        <f t="shared" si="9"/>
        <v>0</v>
      </c>
      <c r="AB21" s="432"/>
      <c r="AC21" s="432">
        <v>3</v>
      </c>
      <c r="AD21" s="432">
        <v>2</v>
      </c>
      <c r="AE21" s="328">
        <f t="shared" si="10"/>
        <v>5</v>
      </c>
      <c r="AF21" s="432"/>
      <c r="AG21" s="432">
        <v>3</v>
      </c>
      <c r="AH21" s="432">
        <v>3</v>
      </c>
      <c r="AI21" s="431">
        <f t="shared" si="11"/>
        <v>6</v>
      </c>
    </row>
    <row r="22" spans="1:38" ht="12" customHeight="1">
      <c r="B22" s="1573"/>
      <c r="C22" s="377" t="s">
        <v>128</v>
      </c>
      <c r="D22" s="98"/>
      <c r="E22" s="288">
        <v>0</v>
      </c>
      <c r="F22" s="432">
        <v>0</v>
      </c>
      <c r="G22" s="432">
        <f t="shared" si="4"/>
        <v>0</v>
      </c>
      <c r="H22" s="432"/>
      <c r="I22" s="288">
        <v>0</v>
      </c>
      <c r="J22" s="432">
        <v>0</v>
      </c>
      <c r="K22" s="432">
        <f t="shared" si="5"/>
        <v>0</v>
      </c>
      <c r="L22" s="432"/>
      <c r="M22" s="288">
        <v>0</v>
      </c>
      <c r="N22" s="432">
        <v>0</v>
      </c>
      <c r="O22" s="432">
        <f t="shared" si="6"/>
        <v>0</v>
      </c>
      <c r="P22" s="432"/>
      <c r="Q22" s="288">
        <v>0</v>
      </c>
      <c r="R22" s="432">
        <v>0</v>
      </c>
      <c r="S22" s="432">
        <f t="shared" si="7"/>
        <v>0</v>
      </c>
      <c r="T22" s="432"/>
      <c r="U22" s="288">
        <v>0</v>
      </c>
      <c r="V22" s="432">
        <v>0</v>
      </c>
      <c r="W22" s="432">
        <f t="shared" si="8"/>
        <v>0</v>
      </c>
      <c r="X22" s="432"/>
      <c r="Y22" s="288">
        <v>0</v>
      </c>
      <c r="Z22" s="432">
        <v>0</v>
      </c>
      <c r="AA22" s="432">
        <f t="shared" si="9"/>
        <v>0</v>
      </c>
      <c r="AB22" s="432"/>
      <c r="AC22" s="432">
        <v>1</v>
      </c>
      <c r="AD22" s="432">
        <v>0</v>
      </c>
      <c r="AE22" s="328">
        <f t="shared" si="10"/>
        <v>1</v>
      </c>
      <c r="AF22" s="432"/>
      <c r="AG22" s="432">
        <v>0</v>
      </c>
      <c r="AH22" s="432">
        <v>0</v>
      </c>
      <c r="AI22" s="431">
        <f t="shared" si="11"/>
        <v>0</v>
      </c>
    </row>
    <row r="23" spans="1:38" ht="12" customHeight="1">
      <c r="B23" s="1573"/>
      <c r="C23" s="377" t="s">
        <v>65</v>
      </c>
      <c r="D23" s="98"/>
      <c r="E23" s="288">
        <v>0</v>
      </c>
      <c r="F23" s="432">
        <v>0</v>
      </c>
      <c r="G23" s="432">
        <f t="shared" si="4"/>
        <v>0</v>
      </c>
      <c r="H23" s="432"/>
      <c r="I23" s="288">
        <v>0</v>
      </c>
      <c r="J23" s="432">
        <v>0</v>
      </c>
      <c r="K23" s="432">
        <f t="shared" si="5"/>
        <v>0</v>
      </c>
      <c r="L23" s="432"/>
      <c r="M23" s="288">
        <v>0</v>
      </c>
      <c r="N23" s="432">
        <v>0</v>
      </c>
      <c r="O23" s="432">
        <f t="shared" si="6"/>
        <v>0</v>
      </c>
      <c r="P23" s="432"/>
      <c r="Q23" s="288">
        <v>0</v>
      </c>
      <c r="R23" s="432">
        <v>0</v>
      </c>
      <c r="S23" s="432">
        <f t="shared" si="7"/>
        <v>0</v>
      </c>
      <c r="T23" s="432"/>
      <c r="U23" s="288">
        <v>0</v>
      </c>
      <c r="V23" s="432">
        <v>0</v>
      </c>
      <c r="W23" s="432">
        <f t="shared" si="8"/>
        <v>0</v>
      </c>
      <c r="X23" s="432"/>
      <c r="Y23" s="288">
        <v>0</v>
      </c>
      <c r="Z23" s="432">
        <v>0</v>
      </c>
      <c r="AA23" s="432">
        <f t="shared" si="9"/>
        <v>0</v>
      </c>
      <c r="AB23" s="432"/>
      <c r="AC23" s="432">
        <v>1</v>
      </c>
      <c r="AD23" s="432">
        <v>0</v>
      </c>
      <c r="AE23" s="328">
        <f t="shared" si="10"/>
        <v>1</v>
      </c>
      <c r="AF23" s="432"/>
      <c r="AG23" s="432">
        <v>0</v>
      </c>
      <c r="AH23" s="432">
        <v>2</v>
      </c>
      <c r="AI23" s="431">
        <f t="shared" si="11"/>
        <v>2</v>
      </c>
    </row>
    <row r="24" spans="1:38" ht="12" customHeight="1">
      <c r="B24" s="1573"/>
      <c r="C24" s="377" t="s">
        <v>127</v>
      </c>
      <c r="D24" s="98"/>
      <c r="E24" s="288">
        <v>0</v>
      </c>
      <c r="F24" s="432">
        <v>0</v>
      </c>
      <c r="G24" s="432">
        <f t="shared" si="4"/>
        <v>0</v>
      </c>
      <c r="H24" s="432"/>
      <c r="I24" s="288">
        <v>0</v>
      </c>
      <c r="J24" s="432">
        <v>0</v>
      </c>
      <c r="K24" s="432">
        <f t="shared" si="5"/>
        <v>0</v>
      </c>
      <c r="L24" s="432"/>
      <c r="M24" s="288">
        <v>0</v>
      </c>
      <c r="N24" s="432">
        <v>0</v>
      </c>
      <c r="O24" s="432">
        <f t="shared" si="6"/>
        <v>0</v>
      </c>
      <c r="P24" s="432"/>
      <c r="Q24" s="288">
        <v>0</v>
      </c>
      <c r="R24" s="432">
        <v>0</v>
      </c>
      <c r="S24" s="432">
        <f t="shared" si="7"/>
        <v>0</v>
      </c>
      <c r="T24" s="432"/>
      <c r="U24" s="288">
        <v>0</v>
      </c>
      <c r="V24" s="432">
        <v>0</v>
      </c>
      <c r="W24" s="432">
        <f t="shared" si="8"/>
        <v>0</v>
      </c>
      <c r="X24" s="432"/>
      <c r="Y24" s="288">
        <v>0</v>
      </c>
      <c r="Z24" s="432">
        <v>0</v>
      </c>
      <c r="AA24" s="432">
        <f t="shared" si="9"/>
        <v>0</v>
      </c>
      <c r="AB24" s="432"/>
      <c r="AC24" s="432">
        <v>0</v>
      </c>
      <c r="AD24" s="432">
        <v>0</v>
      </c>
      <c r="AE24" s="328">
        <f t="shared" si="10"/>
        <v>0</v>
      </c>
      <c r="AF24" s="432"/>
      <c r="AG24" s="432">
        <v>1</v>
      </c>
      <c r="AH24" s="432">
        <v>2</v>
      </c>
      <c r="AI24" s="431">
        <f t="shared" si="11"/>
        <v>3</v>
      </c>
    </row>
    <row r="25" spans="1:38" ht="12" customHeight="1">
      <c r="B25" s="1573"/>
      <c r="C25" s="377" t="s">
        <v>173</v>
      </c>
      <c r="D25" s="144"/>
      <c r="E25" s="288">
        <v>0</v>
      </c>
      <c r="F25" s="432">
        <v>0</v>
      </c>
      <c r="G25" s="432">
        <f t="shared" si="4"/>
        <v>0</v>
      </c>
      <c r="H25" s="432"/>
      <c r="I25" s="288">
        <v>0</v>
      </c>
      <c r="J25" s="432">
        <v>0</v>
      </c>
      <c r="K25" s="432">
        <f t="shared" si="5"/>
        <v>0</v>
      </c>
      <c r="L25" s="432"/>
      <c r="M25" s="288">
        <v>0</v>
      </c>
      <c r="N25" s="432">
        <v>0</v>
      </c>
      <c r="O25" s="432">
        <f t="shared" si="6"/>
        <v>0</v>
      </c>
      <c r="P25" s="432"/>
      <c r="Q25" s="288">
        <v>0</v>
      </c>
      <c r="R25" s="432">
        <v>0</v>
      </c>
      <c r="S25" s="432">
        <f t="shared" si="7"/>
        <v>0</v>
      </c>
      <c r="T25" s="432"/>
      <c r="U25" s="288">
        <v>0</v>
      </c>
      <c r="V25" s="432">
        <v>0</v>
      </c>
      <c r="W25" s="432">
        <f t="shared" si="8"/>
        <v>0</v>
      </c>
      <c r="X25" s="432"/>
      <c r="Y25" s="288">
        <v>0</v>
      </c>
      <c r="Z25" s="432">
        <v>0</v>
      </c>
      <c r="AA25" s="432">
        <f t="shared" si="9"/>
        <v>0</v>
      </c>
      <c r="AB25" s="432"/>
      <c r="AC25" s="432">
        <v>1</v>
      </c>
      <c r="AD25" s="432">
        <v>1</v>
      </c>
      <c r="AE25" s="328">
        <f t="shared" si="10"/>
        <v>2</v>
      </c>
      <c r="AF25" s="432"/>
      <c r="AG25" s="432">
        <v>0</v>
      </c>
      <c r="AH25" s="432">
        <v>0</v>
      </c>
      <c r="AI25" s="431">
        <f t="shared" si="11"/>
        <v>0</v>
      </c>
    </row>
    <row r="26" spans="1:38" ht="12" customHeight="1">
      <c r="B26" s="1571"/>
      <c r="C26" s="377" t="s">
        <v>172</v>
      </c>
      <c r="D26" s="144"/>
      <c r="E26" s="288">
        <v>0</v>
      </c>
      <c r="F26" s="432">
        <v>0</v>
      </c>
      <c r="G26" s="432">
        <f t="shared" si="4"/>
        <v>0</v>
      </c>
      <c r="H26" s="432"/>
      <c r="I26" s="288">
        <v>0</v>
      </c>
      <c r="J26" s="432">
        <v>0</v>
      </c>
      <c r="K26" s="432">
        <f t="shared" si="5"/>
        <v>0</v>
      </c>
      <c r="L26" s="432"/>
      <c r="M26" s="288">
        <v>0</v>
      </c>
      <c r="N26" s="432">
        <v>0</v>
      </c>
      <c r="O26" s="432">
        <f t="shared" si="6"/>
        <v>0</v>
      </c>
      <c r="P26" s="432"/>
      <c r="Q26" s="288">
        <v>0</v>
      </c>
      <c r="R26" s="432">
        <v>0</v>
      </c>
      <c r="S26" s="432">
        <f t="shared" si="7"/>
        <v>0</v>
      </c>
      <c r="T26" s="432"/>
      <c r="U26" s="288">
        <v>0</v>
      </c>
      <c r="V26" s="432">
        <v>0</v>
      </c>
      <c r="W26" s="432">
        <f t="shared" si="8"/>
        <v>0</v>
      </c>
      <c r="X26" s="432"/>
      <c r="Y26" s="288">
        <v>0</v>
      </c>
      <c r="Z26" s="432">
        <v>0</v>
      </c>
      <c r="AA26" s="432">
        <f t="shared" si="9"/>
        <v>0</v>
      </c>
      <c r="AB26" s="432"/>
      <c r="AC26" s="432">
        <v>0</v>
      </c>
      <c r="AD26" s="432">
        <v>0</v>
      </c>
      <c r="AE26" s="328">
        <f t="shared" si="10"/>
        <v>0</v>
      </c>
      <c r="AF26" s="432"/>
      <c r="AG26" s="432">
        <v>0</v>
      </c>
      <c r="AH26" s="432">
        <v>0</v>
      </c>
      <c r="AI26" s="431">
        <f t="shared" si="11"/>
        <v>0</v>
      </c>
    </row>
    <row r="27" spans="1:38" ht="12.75" customHeight="1">
      <c r="B27" s="1569">
        <v>1403</v>
      </c>
      <c r="C27" s="139" t="s">
        <v>17</v>
      </c>
      <c r="D27" s="381"/>
      <c r="E27" s="380">
        <f>SUM(E28:E30)</f>
        <v>1</v>
      </c>
      <c r="F27" s="430">
        <f>SUM(F28:F30)</f>
        <v>1</v>
      </c>
      <c r="G27" s="430">
        <f>SUM(G28:G30)</f>
        <v>2</v>
      </c>
      <c r="H27" s="430"/>
      <c r="I27" s="430">
        <f>SUM(I28:I30)</f>
        <v>0</v>
      </c>
      <c r="J27" s="430">
        <f>SUM(J28:J30)</f>
        <v>0</v>
      </c>
      <c r="K27" s="430">
        <f>SUM(K28:K30)</f>
        <v>0</v>
      </c>
      <c r="L27" s="430"/>
      <c r="M27" s="430">
        <f>SUM(M28:M30)</f>
        <v>0</v>
      </c>
      <c r="N27" s="430">
        <f>SUM(N28:N30)</f>
        <v>0</v>
      </c>
      <c r="O27" s="430">
        <f>SUM(O28:O30)</f>
        <v>0</v>
      </c>
      <c r="P27" s="430"/>
      <c r="Q27" s="430">
        <f>SUM(Q28:Q30)</f>
        <v>0</v>
      </c>
      <c r="R27" s="430">
        <f>SUM(R28:R30)</f>
        <v>0</v>
      </c>
      <c r="S27" s="430">
        <f>SUM(S28:S30)</f>
        <v>0</v>
      </c>
      <c r="T27" s="430"/>
      <c r="U27" s="430">
        <f>SUM(U28:U30)</f>
        <v>0</v>
      </c>
      <c r="V27" s="430">
        <f>SUM(V28:V30)</f>
        <v>0</v>
      </c>
      <c r="W27" s="430">
        <f>SUM(W28:W30)</f>
        <v>0</v>
      </c>
      <c r="X27" s="430"/>
      <c r="Y27" s="430">
        <f>SUM(Y28:Y30)</f>
        <v>0</v>
      </c>
      <c r="Z27" s="430">
        <f>SUM(Z28:Z30)</f>
        <v>0</v>
      </c>
      <c r="AA27" s="430">
        <f>SUM(AA28:AA30)</f>
        <v>0</v>
      </c>
      <c r="AB27" s="430"/>
      <c r="AC27" s="430">
        <f>SUM(AC28:AC30)</f>
        <v>0</v>
      </c>
      <c r="AD27" s="430">
        <f>SUM(AD28:AD30)</f>
        <v>8</v>
      </c>
      <c r="AE27" s="335">
        <f>SUM(AE28:AE30)</f>
        <v>8</v>
      </c>
      <c r="AF27" s="430"/>
      <c r="AG27" s="430">
        <f>SUM(AG28:AG30)</f>
        <v>3</v>
      </c>
      <c r="AH27" s="430">
        <f>SUM(AH28:AH30)</f>
        <v>7</v>
      </c>
      <c r="AI27" s="429">
        <f>SUM(AI28:AI30)</f>
        <v>10</v>
      </c>
      <c r="AK27" s="433"/>
    </row>
    <row r="28" spans="1:38" ht="12" customHeight="1">
      <c r="B28" s="1569"/>
      <c r="C28" s="377" t="s">
        <v>140</v>
      </c>
      <c r="D28" s="98"/>
      <c r="E28" s="288">
        <v>0</v>
      </c>
      <c r="F28" s="432">
        <v>0</v>
      </c>
      <c r="G28" s="432">
        <f>SUM(E28:F28)</f>
        <v>0</v>
      </c>
      <c r="H28" s="432"/>
      <c r="I28" s="288">
        <v>0</v>
      </c>
      <c r="J28" s="432">
        <v>0</v>
      </c>
      <c r="K28" s="432">
        <f>SUM(I28:J28)</f>
        <v>0</v>
      </c>
      <c r="L28" s="432"/>
      <c r="M28" s="288">
        <v>0</v>
      </c>
      <c r="N28" s="432">
        <v>0</v>
      </c>
      <c r="O28" s="432">
        <f>SUM(M28:N28)</f>
        <v>0</v>
      </c>
      <c r="P28" s="432"/>
      <c r="Q28" s="288">
        <v>0</v>
      </c>
      <c r="R28" s="432">
        <v>0</v>
      </c>
      <c r="S28" s="432">
        <f>SUM(Q28:R28)</f>
        <v>0</v>
      </c>
      <c r="T28" s="432"/>
      <c r="U28" s="288">
        <v>0</v>
      </c>
      <c r="V28" s="432">
        <v>0</v>
      </c>
      <c r="W28" s="432">
        <f>SUM(U28:V28)</f>
        <v>0</v>
      </c>
      <c r="X28" s="432"/>
      <c r="Y28" s="288">
        <v>0</v>
      </c>
      <c r="Z28" s="432">
        <v>0</v>
      </c>
      <c r="AA28" s="432">
        <f>SUM(Y28:Z28)</f>
        <v>0</v>
      </c>
      <c r="AB28" s="432"/>
      <c r="AC28" s="432">
        <v>0</v>
      </c>
      <c r="AD28" s="432">
        <v>4</v>
      </c>
      <c r="AE28" s="328">
        <f>SUM(AC28:AD28)</f>
        <v>4</v>
      </c>
      <c r="AF28" s="432"/>
      <c r="AG28" s="432">
        <v>3</v>
      </c>
      <c r="AH28" s="432">
        <v>6</v>
      </c>
      <c r="AI28" s="441">
        <f>SUM(AG28:AH28)</f>
        <v>9</v>
      </c>
    </row>
    <row r="29" spans="1:38" ht="12" customHeight="1">
      <c r="B29" s="1569"/>
      <c r="C29" s="377" t="s">
        <v>18</v>
      </c>
      <c r="D29" s="98"/>
      <c r="E29" s="288">
        <v>1</v>
      </c>
      <c r="F29" s="432">
        <v>0</v>
      </c>
      <c r="G29" s="432">
        <f>SUM(E29:F29)</f>
        <v>1</v>
      </c>
      <c r="H29" s="432"/>
      <c r="I29" s="288">
        <v>0</v>
      </c>
      <c r="J29" s="432">
        <v>0</v>
      </c>
      <c r="K29" s="432">
        <f>SUM(I29:J29)</f>
        <v>0</v>
      </c>
      <c r="L29" s="432"/>
      <c r="M29" s="288">
        <v>0</v>
      </c>
      <c r="N29" s="432">
        <v>0</v>
      </c>
      <c r="O29" s="432">
        <f>SUM(M29:N29)</f>
        <v>0</v>
      </c>
      <c r="P29" s="432"/>
      <c r="Q29" s="288">
        <v>0</v>
      </c>
      <c r="R29" s="432">
        <v>0</v>
      </c>
      <c r="S29" s="432">
        <f>SUM(Q29:R29)</f>
        <v>0</v>
      </c>
      <c r="T29" s="432"/>
      <c r="U29" s="288">
        <v>0</v>
      </c>
      <c r="V29" s="432">
        <v>0</v>
      </c>
      <c r="W29" s="432">
        <f>SUM(U29:V29)</f>
        <v>0</v>
      </c>
      <c r="X29" s="432"/>
      <c r="Y29" s="288">
        <v>0</v>
      </c>
      <c r="Z29" s="432">
        <v>0</v>
      </c>
      <c r="AA29" s="432">
        <f>SUM(Y29:Z29)</f>
        <v>0</v>
      </c>
      <c r="AB29" s="432"/>
      <c r="AC29" s="432">
        <v>0</v>
      </c>
      <c r="AD29" s="432">
        <v>1</v>
      </c>
      <c r="AE29" s="328">
        <f>SUM(AC29:AD29)</f>
        <v>1</v>
      </c>
      <c r="AF29" s="432"/>
      <c r="AG29" s="432">
        <v>0</v>
      </c>
      <c r="AH29" s="432">
        <v>0</v>
      </c>
      <c r="AI29" s="431">
        <f>SUM(AG29:AH29)</f>
        <v>0</v>
      </c>
    </row>
    <row r="30" spans="1:38" ht="12" customHeight="1">
      <c r="B30" s="1569"/>
      <c r="C30" s="377" t="s">
        <v>19</v>
      </c>
      <c r="D30" s="98"/>
      <c r="E30" s="288">
        <v>0</v>
      </c>
      <c r="F30" s="432">
        <v>1</v>
      </c>
      <c r="G30" s="432">
        <f>SUM(E30:F30)</f>
        <v>1</v>
      </c>
      <c r="H30" s="432"/>
      <c r="I30" s="288">
        <v>0</v>
      </c>
      <c r="J30" s="432">
        <v>0</v>
      </c>
      <c r="K30" s="432">
        <f>SUM(I30:J30)</f>
        <v>0</v>
      </c>
      <c r="L30" s="432"/>
      <c r="M30" s="288">
        <v>0</v>
      </c>
      <c r="N30" s="432">
        <v>0</v>
      </c>
      <c r="O30" s="432">
        <f>SUM(M30:N30)</f>
        <v>0</v>
      </c>
      <c r="P30" s="432"/>
      <c r="Q30" s="288">
        <v>0</v>
      </c>
      <c r="R30" s="432">
        <v>0</v>
      </c>
      <c r="S30" s="432">
        <f>SUM(Q30:R30)</f>
        <v>0</v>
      </c>
      <c r="T30" s="432"/>
      <c r="U30" s="288">
        <v>0</v>
      </c>
      <c r="V30" s="432">
        <v>0</v>
      </c>
      <c r="W30" s="432">
        <f>SUM(U30:V30)</f>
        <v>0</v>
      </c>
      <c r="X30" s="432"/>
      <c r="Y30" s="288">
        <v>0</v>
      </c>
      <c r="Z30" s="432">
        <v>0</v>
      </c>
      <c r="AA30" s="432">
        <f>SUM(Y30:Z30)</f>
        <v>0</v>
      </c>
      <c r="AB30" s="432"/>
      <c r="AC30" s="432">
        <v>0</v>
      </c>
      <c r="AD30" s="432">
        <v>3</v>
      </c>
      <c r="AE30" s="328">
        <f>SUM(AC30:AD30)</f>
        <v>3</v>
      </c>
      <c r="AF30" s="432"/>
      <c r="AG30" s="432">
        <v>0</v>
      </c>
      <c r="AH30" s="432">
        <v>1</v>
      </c>
      <c r="AI30" s="431">
        <f>SUM(AG30:AH30)</f>
        <v>1</v>
      </c>
    </row>
    <row r="31" spans="1:38" ht="12.75" customHeight="1">
      <c r="B31" s="1571">
        <v>1404</v>
      </c>
      <c r="C31" s="139" t="s">
        <v>40</v>
      </c>
      <c r="D31" s="145"/>
      <c r="E31" s="380">
        <f>SUM(E32:E33)</f>
        <v>3</v>
      </c>
      <c r="F31" s="430">
        <f>SUM(F32:F33)</f>
        <v>0</v>
      </c>
      <c r="G31" s="430">
        <f>SUM(G32:G33)</f>
        <v>3</v>
      </c>
      <c r="H31" s="430"/>
      <c r="I31" s="430">
        <f>SUM(I32:I33)</f>
        <v>0</v>
      </c>
      <c r="J31" s="430">
        <f>SUM(J32:J33)</f>
        <v>0</v>
      </c>
      <c r="K31" s="430">
        <f>SUM(K32:K33)</f>
        <v>0</v>
      </c>
      <c r="L31" s="430"/>
      <c r="M31" s="430">
        <f>SUM(M32:M33)</f>
        <v>0</v>
      </c>
      <c r="N31" s="430">
        <f>SUM(N32:N33)</f>
        <v>0</v>
      </c>
      <c r="O31" s="430">
        <f>SUM(O32:O33)</f>
        <v>0</v>
      </c>
      <c r="P31" s="430"/>
      <c r="Q31" s="430">
        <f>SUM(Q32:Q33)</f>
        <v>0</v>
      </c>
      <c r="R31" s="430">
        <f>SUM(R32:R33)</f>
        <v>0</v>
      </c>
      <c r="S31" s="430">
        <f>SUM(S32:S33)</f>
        <v>0</v>
      </c>
      <c r="T31" s="430"/>
      <c r="U31" s="430">
        <f>SUM(U32:U33)</f>
        <v>0</v>
      </c>
      <c r="V31" s="430">
        <f>SUM(V32:V33)</f>
        <v>0</v>
      </c>
      <c r="W31" s="430">
        <f>SUM(W32:W33)</f>
        <v>0</v>
      </c>
      <c r="X31" s="430"/>
      <c r="Y31" s="430">
        <f>SUM(Y32:Y33)</f>
        <v>0</v>
      </c>
      <c r="Z31" s="430">
        <f>SUM(Z32:Z33)</f>
        <v>0</v>
      </c>
      <c r="AA31" s="430">
        <f>SUM(AA32:AA33)</f>
        <v>0</v>
      </c>
      <c r="AB31" s="430"/>
      <c r="AC31" s="430">
        <f>SUM(AC32:AC33)</f>
        <v>11</v>
      </c>
      <c r="AD31" s="430">
        <f>SUM(AD32:AD33)</f>
        <v>5</v>
      </c>
      <c r="AE31" s="335">
        <f>SUM(AE32:AE33)</f>
        <v>16</v>
      </c>
      <c r="AF31" s="430"/>
      <c r="AG31" s="430">
        <f>SUM(AG32:AG33)</f>
        <v>21</v>
      </c>
      <c r="AH31" s="430">
        <f>SUM(AH32:AH33)</f>
        <v>5</v>
      </c>
      <c r="AI31" s="429">
        <f>SUM(AI32:AI33)</f>
        <v>26</v>
      </c>
      <c r="AK31" s="433"/>
    </row>
    <row r="32" spans="1:38" ht="12" customHeight="1">
      <c r="B32" s="1569"/>
      <c r="C32" s="377" t="s">
        <v>115</v>
      </c>
      <c r="D32" s="98"/>
      <c r="E32" s="288">
        <v>0</v>
      </c>
      <c r="F32" s="432">
        <v>0</v>
      </c>
      <c r="G32" s="432">
        <f t="shared" ref="G32:G38" si="12">SUM(E32:F32)</f>
        <v>0</v>
      </c>
      <c r="H32" s="432"/>
      <c r="I32" s="288">
        <v>0</v>
      </c>
      <c r="J32" s="432">
        <v>0</v>
      </c>
      <c r="K32" s="432">
        <f t="shared" ref="K32:K38" si="13">SUM(I32:J32)</f>
        <v>0</v>
      </c>
      <c r="L32" s="432"/>
      <c r="M32" s="288">
        <v>0</v>
      </c>
      <c r="N32" s="432">
        <v>0</v>
      </c>
      <c r="O32" s="432">
        <f t="shared" ref="O32:O38" si="14">SUM(M32:N32)</f>
        <v>0</v>
      </c>
      <c r="P32" s="432"/>
      <c r="Q32" s="288">
        <v>0</v>
      </c>
      <c r="R32" s="432">
        <v>0</v>
      </c>
      <c r="S32" s="432">
        <f t="shared" ref="S32:S38" si="15">SUM(Q32:R32)</f>
        <v>0</v>
      </c>
      <c r="T32" s="432"/>
      <c r="U32" s="288">
        <v>0</v>
      </c>
      <c r="V32" s="432">
        <v>0</v>
      </c>
      <c r="W32" s="432">
        <f t="shared" ref="W32:W38" si="16">SUM(U32:V32)</f>
        <v>0</v>
      </c>
      <c r="X32" s="432"/>
      <c r="Y32" s="288">
        <v>0</v>
      </c>
      <c r="Z32" s="432">
        <v>0</v>
      </c>
      <c r="AA32" s="432">
        <f t="shared" ref="AA32:AA38" si="17">SUM(Y32:Z32)</f>
        <v>0</v>
      </c>
      <c r="AB32" s="432"/>
      <c r="AC32" s="432">
        <v>8</v>
      </c>
      <c r="AD32" s="432">
        <v>2</v>
      </c>
      <c r="AE32" s="328">
        <f t="shared" ref="AE32:AE38" si="18">SUM(AC32:AD32)</f>
        <v>10</v>
      </c>
      <c r="AF32" s="432"/>
      <c r="AG32" s="432">
        <v>13</v>
      </c>
      <c r="AH32" s="432">
        <v>3</v>
      </c>
      <c r="AI32" s="431">
        <f t="shared" ref="AI32:AI38" si="19">SUM(AG32:AH32)</f>
        <v>16</v>
      </c>
    </row>
    <row r="33" spans="2:38" ht="12" customHeight="1">
      <c r="B33" s="1569"/>
      <c r="C33" s="377" t="s">
        <v>20</v>
      </c>
      <c r="D33" s="98"/>
      <c r="E33" s="288">
        <v>3</v>
      </c>
      <c r="F33" s="432">
        <v>0</v>
      </c>
      <c r="G33" s="432">
        <f t="shared" si="12"/>
        <v>3</v>
      </c>
      <c r="H33" s="432"/>
      <c r="I33" s="288">
        <v>0</v>
      </c>
      <c r="J33" s="432">
        <v>0</v>
      </c>
      <c r="K33" s="432">
        <f t="shared" si="13"/>
        <v>0</v>
      </c>
      <c r="L33" s="440"/>
      <c r="M33" s="288">
        <v>0</v>
      </c>
      <c r="N33" s="432">
        <v>0</v>
      </c>
      <c r="O33" s="432">
        <f t="shared" si="14"/>
        <v>0</v>
      </c>
      <c r="P33" s="432"/>
      <c r="Q33" s="288">
        <v>0</v>
      </c>
      <c r="R33" s="432">
        <v>0</v>
      </c>
      <c r="S33" s="432">
        <f t="shared" si="15"/>
        <v>0</v>
      </c>
      <c r="T33" s="432"/>
      <c r="U33" s="288">
        <v>0</v>
      </c>
      <c r="V33" s="432">
        <v>0</v>
      </c>
      <c r="W33" s="432">
        <f t="shared" si="16"/>
        <v>0</v>
      </c>
      <c r="X33" s="432"/>
      <c r="Y33" s="288">
        <v>0</v>
      </c>
      <c r="Z33" s="432">
        <v>0</v>
      </c>
      <c r="AA33" s="432">
        <f t="shared" si="17"/>
        <v>0</v>
      </c>
      <c r="AB33" s="432"/>
      <c r="AC33" s="432">
        <v>3</v>
      </c>
      <c r="AD33" s="432">
        <v>3</v>
      </c>
      <c r="AE33" s="328">
        <f t="shared" si="18"/>
        <v>6</v>
      </c>
      <c r="AF33" s="432"/>
      <c r="AG33" s="432">
        <v>8</v>
      </c>
      <c r="AH33" s="432">
        <v>2</v>
      </c>
      <c r="AI33" s="431">
        <f t="shared" si="19"/>
        <v>10</v>
      </c>
      <c r="AL33" s="439"/>
    </row>
    <row r="34" spans="2:38" ht="12.75" customHeight="1">
      <c r="B34" s="1570">
        <v>1405</v>
      </c>
      <c r="C34" s="139" t="s">
        <v>21</v>
      </c>
      <c r="D34" s="438"/>
      <c r="E34" s="380">
        <f>SUM(E35:E38)</f>
        <v>1</v>
      </c>
      <c r="F34" s="380">
        <f>SUM(F35:F38)</f>
        <v>1</v>
      </c>
      <c r="G34" s="430">
        <f t="shared" si="12"/>
        <v>2</v>
      </c>
      <c r="H34" s="430"/>
      <c r="I34" s="430">
        <f>SUM(I35:I38)</f>
        <v>0</v>
      </c>
      <c r="J34" s="430">
        <f>SUM(J35:J38)</f>
        <v>0</v>
      </c>
      <c r="K34" s="430">
        <f t="shared" si="13"/>
        <v>0</v>
      </c>
      <c r="L34" s="430"/>
      <c r="M34" s="430">
        <f>SUM(M35:M38)</f>
        <v>0</v>
      </c>
      <c r="N34" s="430">
        <f>SUM(N35:N38)</f>
        <v>0</v>
      </c>
      <c r="O34" s="430">
        <f t="shared" si="14"/>
        <v>0</v>
      </c>
      <c r="P34" s="430">
        <f>SUM(P35:P55)</f>
        <v>0</v>
      </c>
      <c r="Q34" s="430">
        <f>SUM(Q35:Q38)</f>
        <v>1</v>
      </c>
      <c r="R34" s="430">
        <f>SUM(R35:R38)</f>
        <v>1</v>
      </c>
      <c r="S34" s="430">
        <f t="shared" si="15"/>
        <v>2</v>
      </c>
      <c r="T34" s="430">
        <f>SUM(T35:T55)</f>
        <v>0</v>
      </c>
      <c r="U34" s="430">
        <f>SUM(U35:U38)</f>
        <v>0</v>
      </c>
      <c r="V34" s="430">
        <f>SUM(V35:V38)</f>
        <v>0</v>
      </c>
      <c r="W34" s="430">
        <f t="shared" si="16"/>
        <v>0</v>
      </c>
      <c r="X34" s="430"/>
      <c r="Y34" s="430">
        <f>SUM(Y35:Y38)</f>
        <v>0</v>
      </c>
      <c r="Z34" s="430">
        <f>SUM(Z35:Z38)</f>
        <v>1</v>
      </c>
      <c r="AA34" s="430">
        <f t="shared" si="17"/>
        <v>1</v>
      </c>
      <c r="AB34" s="430">
        <f>SUM(AB35:AB55)</f>
        <v>0</v>
      </c>
      <c r="AC34" s="430">
        <f>SUM(AC35:AC38)</f>
        <v>6</v>
      </c>
      <c r="AD34" s="430">
        <f>SUM(AD35:AD38)</f>
        <v>7</v>
      </c>
      <c r="AE34" s="335">
        <f t="shared" si="18"/>
        <v>13</v>
      </c>
      <c r="AF34" s="430">
        <f>SUM(AF35:AF55)</f>
        <v>0</v>
      </c>
      <c r="AG34" s="430">
        <f>SUM(AG35:AG38)</f>
        <v>20</v>
      </c>
      <c r="AH34" s="430">
        <f>SUM(AH35:AH38)</f>
        <v>34</v>
      </c>
      <c r="AI34" s="429">
        <f t="shared" si="19"/>
        <v>54</v>
      </c>
      <c r="AK34" s="433"/>
    </row>
    <row r="35" spans="2:38" ht="12" customHeight="1">
      <c r="B35" s="1573"/>
      <c r="C35" s="377" t="s">
        <v>24</v>
      </c>
      <c r="D35" s="98"/>
      <c r="E35" s="288">
        <v>1</v>
      </c>
      <c r="F35" s="432">
        <v>1</v>
      </c>
      <c r="G35" s="432">
        <f t="shared" si="12"/>
        <v>2</v>
      </c>
      <c r="H35" s="432"/>
      <c r="I35" s="288">
        <v>0</v>
      </c>
      <c r="J35" s="432">
        <v>0</v>
      </c>
      <c r="K35" s="432">
        <f t="shared" si="13"/>
        <v>0</v>
      </c>
      <c r="L35" s="432"/>
      <c r="M35" s="288">
        <v>0</v>
      </c>
      <c r="N35" s="432">
        <v>0</v>
      </c>
      <c r="O35" s="432">
        <f t="shared" si="14"/>
        <v>0</v>
      </c>
      <c r="P35" s="432"/>
      <c r="Q35" s="288">
        <v>0</v>
      </c>
      <c r="R35" s="432">
        <v>0</v>
      </c>
      <c r="S35" s="432">
        <f t="shared" si="15"/>
        <v>0</v>
      </c>
      <c r="T35" s="432"/>
      <c r="U35" s="288">
        <v>0</v>
      </c>
      <c r="V35" s="432">
        <v>0</v>
      </c>
      <c r="W35" s="432">
        <f t="shared" si="16"/>
        <v>0</v>
      </c>
      <c r="X35" s="432"/>
      <c r="Y35" s="288">
        <v>0</v>
      </c>
      <c r="Z35" s="432">
        <v>0</v>
      </c>
      <c r="AA35" s="432">
        <f t="shared" si="17"/>
        <v>0</v>
      </c>
      <c r="AB35" s="432"/>
      <c r="AC35" s="432">
        <v>3</v>
      </c>
      <c r="AD35" s="432">
        <v>2</v>
      </c>
      <c r="AE35" s="328">
        <f t="shared" si="18"/>
        <v>5</v>
      </c>
      <c r="AF35" s="432"/>
      <c r="AG35" s="432">
        <v>8</v>
      </c>
      <c r="AH35" s="432">
        <v>7</v>
      </c>
      <c r="AI35" s="431">
        <f t="shared" si="19"/>
        <v>15</v>
      </c>
    </row>
    <row r="36" spans="2:38" ht="12" customHeight="1">
      <c r="B36" s="1573"/>
      <c r="C36" s="377" t="s">
        <v>138</v>
      </c>
      <c r="D36" s="98"/>
      <c r="E36" s="288">
        <v>0</v>
      </c>
      <c r="F36" s="432">
        <v>0</v>
      </c>
      <c r="G36" s="432">
        <f t="shared" si="12"/>
        <v>0</v>
      </c>
      <c r="H36" s="432"/>
      <c r="I36" s="288">
        <v>0</v>
      </c>
      <c r="J36" s="432">
        <v>0</v>
      </c>
      <c r="K36" s="432">
        <f t="shared" si="13"/>
        <v>0</v>
      </c>
      <c r="L36" s="432"/>
      <c r="M36" s="288">
        <v>0</v>
      </c>
      <c r="N36" s="432">
        <v>0</v>
      </c>
      <c r="O36" s="432">
        <f t="shared" si="14"/>
        <v>0</v>
      </c>
      <c r="P36" s="432"/>
      <c r="Q36" s="288">
        <v>1</v>
      </c>
      <c r="R36" s="432">
        <v>1</v>
      </c>
      <c r="S36" s="432">
        <f t="shared" si="15"/>
        <v>2</v>
      </c>
      <c r="T36" s="432"/>
      <c r="U36" s="288">
        <v>0</v>
      </c>
      <c r="V36" s="432">
        <v>0</v>
      </c>
      <c r="W36" s="432">
        <f t="shared" si="16"/>
        <v>0</v>
      </c>
      <c r="X36" s="432"/>
      <c r="Y36" s="288">
        <v>0</v>
      </c>
      <c r="Z36" s="432">
        <v>1</v>
      </c>
      <c r="AA36" s="432">
        <f t="shared" si="17"/>
        <v>1</v>
      </c>
      <c r="AB36" s="432"/>
      <c r="AC36" s="432">
        <v>3</v>
      </c>
      <c r="AD36" s="432">
        <v>5</v>
      </c>
      <c r="AE36" s="328">
        <f t="shared" si="18"/>
        <v>8</v>
      </c>
      <c r="AF36" s="432"/>
      <c r="AG36" s="432">
        <v>11</v>
      </c>
      <c r="AH36" s="432">
        <v>25</v>
      </c>
      <c r="AI36" s="431">
        <f t="shared" si="19"/>
        <v>36</v>
      </c>
      <c r="AJ36" s="437"/>
    </row>
    <row r="37" spans="2:38" ht="12" customHeight="1">
      <c r="B37" s="1573"/>
      <c r="C37" s="98" t="s">
        <v>114</v>
      </c>
      <c r="D37" s="98"/>
      <c r="E37" s="288">
        <v>0</v>
      </c>
      <c r="F37" s="432">
        <v>0</v>
      </c>
      <c r="G37" s="432">
        <f t="shared" si="12"/>
        <v>0</v>
      </c>
      <c r="H37" s="432"/>
      <c r="I37" s="288">
        <v>0</v>
      </c>
      <c r="J37" s="432">
        <v>0</v>
      </c>
      <c r="K37" s="432">
        <f t="shared" si="13"/>
        <v>0</v>
      </c>
      <c r="L37" s="432"/>
      <c r="M37" s="288">
        <v>0</v>
      </c>
      <c r="N37" s="432">
        <v>0</v>
      </c>
      <c r="O37" s="432">
        <f t="shared" si="14"/>
        <v>0</v>
      </c>
      <c r="P37" s="432"/>
      <c r="Q37" s="288">
        <v>0</v>
      </c>
      <c r="R37" s="432">
        <v>0</v>
      </c>
      <c r="S37" s="432">
        <f t="shared" si="15"/>
        <v>0</v>
      </c>
      <c r="T37" s="432"/>
      <c r="U37" s="288">
        <v>0</v>
      </c>
      <c r="V37" s="432">
        <v>0</v>
      </c>
      <c r="W37" s="432">
        <f t="shared" si="16"/>
        <v>0</v>
      </c>
      <c r="X37" s="432"/>
      <c r="Y37" s="288">
        <v>0</v>
      </c>
      <c r="Z37" s="432">
        <v>0</v>
      </c>
      <c r="AA37" s="432">
        <f t="shared" si="17"/>
        <v>0</v>
      </c>
      <c r="AB37" s="432"/>
      <c r="AC37" s="432">
        <v>0</v>
      </c>
      <c r="AD37" s="432">
        <v>0</v>
      </c>
      <c r="AE37" s="328">
        <f t="shared" si="18"/>
        <v>0</v>
      </c>
      <c r="AF37" s="432"/>
      <c r="AG37" s="432">
        <v>0</v>
      </c>
      <c r="AH37" s="432">
        <v>2</v>
      </c>
      <c r="AI37" s="431">
        <f t="shared" si="19"/>
        <v>2</v>
      </c>
      <c r="AJ37" s="437"/>
    </row>
    <row r="38" spans="2:38" ht="12" customHeight="1">
      <c r="B38" s="1566"/>
      <c r="C38" s="370" t="s">
        <v>58</v>
      </c>
      <c r="D38" s="98"/>
      <c r="E38" s="288">
        <v>0</v>
      </c>
      <c r="F38" s="432">
        <v>0</v>
      </c>
      <c r="G38" s="432">
        <f t="shared" si="12"/>
        <v>0</v>
      </c>
      <c r="H38" s="432"/>
      <c r="I38" s="288">
        <v>0</v>
      </c>
      <c r="J38" s="432">
        <v>0</v>
      </c>
      <c r="K38" s="432">
        <f t="shared" si="13"/>
        <v>0</v>
      </c>
      <c r="L38" s="432"/>
      <c r="M38" s="288">
        <v>0</v>
      </c>
      <c r="N38" s="432">
        <v>0</v>
      </c>
      <c r="O38" s="432">
        <f t="shared" si="14"/>
        <v>0</v>
      </c>
      <c r="P38" s="432"/>
      <c r="Q38" s="288">
        <v>0</v>
      </c>
      <c r="R38" s="432">
        <v>0</v>
      </c>
      <c r="S38" s="432">
        <f t="shared" si="15"/>
        <v>0</v>
      </c>
      <c r="T38" s="432"/>
      <c r="U38" s="288">
        <v>0</v>
      </c>
      <c r="V38" s="432">
        <v>0</v>
      </c>
      <c r="W38" s="432">
        <f t="shared" si="16"/>
        <v>0</v>
      </c>
      <c r="X38" s="432"/>
      <c r="Y38" s="288">
        <v>0</v>
      </c>
      <c r="Z38" s="432">
        <v>0</v>
      </c>
      <c r="AA38" s="432">
        <f t="shared" si="17"/>
        <v>0</v>
      </c>
      <c r="AB38" s="432"/>
      <c r="AC38" s="432">
        <v>0</v>
      </c>
      <c r="AD38" s="432">
        <v>0</v>
      </c>
      <c r="AE38" s="328">
        <f t="shared" si="18"/>
        <v>0</v>
      </c>
      <c r="AF38" s="432"/>
      <c r="AG38" s="432">
        <v>1</v>
      </c>
      <c r="AH38" s="432">
        <v>0</v>
      </c>
      <c r="AI38" s="431">
        <f t="shared" si="19"/>
        <v>1</v>
      </c>
      <c r="AJ38" s="437"/>
    </row>
    <row r="39" spans="2:38" ht="12.75" customHeight="1">
      <c r="B39" s="1569">
        <v>1406</v>
      </c>
      <c r="C39" s="139" t="s">
        <v>25</v>
      </c>
      <c r="D39" s="145"/>
      <c r="E39" s="380">
        <f>SUM(E40:E43)</f>
        <v>0</v>
      </c>
      <c r="F39" s="430">
        <f>SUM(F40:F43)</f>
        <v>0</v>
      </c>
      <c r="G39" s="430">
        <f>SUM(G40:G43)</f>
        <v>0</v>
      </c>
      <c r="H39" s="430"/>
      <c r="I39" s="430">
        <f>SUM(I40:I43)</f>
        <v>0</v>
      </c>
      <c r="J39" s="430">
        <f>SUM(J40:J43)</f>
        <v>0</v>
      </c>
      <c r="K39" s="430">
        <f>SUM(K40:K43)</f>
        <v>0</v>
      </c>
      <c r="L39" s="430"/>
      <c r="M39" s="430">
        <f>SUM(M40:M43)</f>
        <v>0</v>
      </c>
      <c r="N39" s="430">
        <f>SUM(N40:N43)</f>
        <v>0</v>
      </c>
      <c r="O39" s="430">
        <f>SUM(O40:O43)</f>
        <v>0</v>
      </c>
      <c r="P39" s="430"/>
      <c r="Q39" s="430">
        <f>SUM(Q40:Q43)</f>
        <v>0</v>
      </c>
      <c r="R39" s="430">
        <f>SUM(R40:R43)</f>
        <v>0</v>
      </c>
      <c r="S39" s="430">
        <f>SUM(S40:S43)</f>
        <v>0</v>
      </c>
      <c r="T39" s="430"/>
      <c r="U39" s="430">
        <f>SUM(U40:U43)</f>
        <v>0</v>
      </c>
      <c r="V39" s="430">
        <f>SUM(V40:V43)</f>
        <v>0</v>
      </c>
      <c r="W39" s="430">
        <f>SUM(W40:W43)</f>
        <v>0</v>
      </c>
      <c r="X39" s="430"/>
      <c r="Y39" s="430">
        <f>SUM(Y40:Y43)</f>
        <v>0</v>
      </c>
      <c r="Z39" s="430">
        <f>SUM(Z40:Z43)</f>
        <v>0</v>
      </c>
      <c r="AA39" s="430">
        <f>SUM(AA40:AA43)</f>
        <v>0</v>
      </c>
      <c r="AB39" s="430"/>
      <c r="AC39" s="430">
        <f>SUM(AC40:AC43)</f>
        <v>5</v>
      </c>
      <c r="AD39" s="430">
        <f>SUM(AD40:AD43)</f>
        <v>5</v>
      </c>
      <c r="AE39" s="335">
        <f>SUM(AE40:AE43)</f>
        <v>10</v>
      </c>
      <c r="AF39" s="430"/>
      <c r="AG39" s="430">
        <f>SUM(AG40:AG43)</f>
        <v>11</v>
      </c>
      <c r="AH39" s="430">
        <f>SUM(AH40:AH43)</f>
        <v>6</v>
      </c>
      <c r="AI39" s="429">
        <f>SUM(AI40:AI43)</f>
        <v>17</v>
      </c>
      <c r="AK39" s="433"/>
    </row>
    <row r="40" spans="2:38" ht="12" customHeight="1">
      <c r="B40" s="1569"/>
      <c r="C40" s="377" t="s">
        <v>135</v>
      </c>
      <c r="D40" s="98"/>
      <c r="E40" s="288">
        <v>0</v>
      </c>
      <c r="F40" s="432">
        <v>0</v>
      </c>
      <c r="G40" s="432">
        <f>SUM(E40:F40)</f>
        <v>0</v>
      </c>
      <c r="H40" s="432"/>
      <c r="I40" s="288">
        <v>0</v>
      </c>
      <c r="J40" s="432">
        <v>0</v>
      </c>
      <c r="K40" s="432">
        <f>SUM(I40:J40)</f>
        <v>0</v>
      </c>
      <c r="L40" s="432"/>
      <c r="M40" s="288">
        <v>0</v>
      </c>
      <c r="N40" s="432">
        <v>0</v>
      </c>
      <c r="O40" s="432">
        <f>SUM(M40:N40)</f>
        <v>0</v>
      </c>
      <c r="P40" s="432"/>
      <c r="Q40" s="288">
        <v>0</v>
      </c>
      <c r="R40" s="432">
        <v>0</v>
      </c>
      <c r="S40" s="432">
        <f>SUM(Q40:R40)</f>
        <v>0</v>
      </c>
      <c r="T40" s="432"/>
      <c r="U40" s="288">
        <v>0</v>
      </c>
      <c r="V40" s="432">
        <v>0</v>
      </c>
      <c r="W40" s="432">
        <f>SUM(U40:V40)</f>
        <v>0</v>
      </c>
      <c r="X40" s="432"/>
      <c r="Y40" s="288">
        <v>0</v>
      </c>
      <c r="Z40" s="432">
        <v>0</v>
      </c>
      <c r="AA40" s="432">
        <f>SUM(Y40:Z40)</f>
        <v>0</v>
      </c>
      <c r="AB40" s="432"/>
      <c r="AC40" s="432">
        <v>3</v>
      </c>
      <c r="AD40" s="432">
        <v>4</v>
      </c>
      <c r="AE40" s="328">
        <f>SUM(AC40:AD40)</f>
        <v>7</v>
      </c>
      <c r="AF40" s="432"/>
      <c r="AG40" s="432">
        <v>2</v>
      </c>
      <c r="AH40" s="432">
        <v>1</v>
      </c>
      <c r="AI40" s="431">
        <f>SUM(AG40:AH40)</f>
        <v>3</v>
      </c>
    </row>
    <row r="41" spans="2:38" ht="12" customHeight="1">
      <c r="B41" s="1569"/>
      <c r="C41" s="377" t="s">
        <v>26</v>
      </c>
      <c r="D41" s="98"/>
      <c r="E41" s="288">
        <v>0</v>
      </c>
      <c r="F41" s="432">
        <v>0</v>
      </c>
      <c r="G41" s="432">
        <f>SUM(E41:F41)</f>
        <v>0</v>
      </c>
      <c r="H41" s="432"/>
      <c r="I41" s="288">
        <v>0</v>
      </c>
      <c r="J41" s="432">
        <v>0</v>
      </c>
      <c r="K41" s="432">
        <f>SUM(I41:J41)</f>
        <v>0</v>
      </c>
      <c r="L41" s="432"/>
      <c r="M41" s="288">
        <v>0</v>
      </c>
      <c r="N41" s="432">
        <v>0</v>
      </c>
      <c r="O41" s="432">
        <f>SUM(M41:N41)</f>
        <v>0</v>
      </c>
      <c r="P41" s="432"/>
      <c r="Q41" s="288">
        <v>0</v>
      </c>
      <c r="R41" s="432">
        <v>0</v>
      </c>
      <c r="S41" s="432">
        <f>SUM(Q41:R41)</f>
        <v>0</v>
      </c>
      <c r="T41" s="432"/>
      <c r="U41" s="288">
        <v>0</v>
      </c>
      <c r="V41" s="432">
        <v>0</v>
      </c>
      <c r="W41" s="432">
        <f>SUM(U41:V41)</f>
        <v>0</v>
      </c>
      <c r="X41" s="432"/>
      <c r="Y41" s="288">
        <v>0</v>
      </c>
      <c r="Z41" s="432">
        <v>0</v>
      </c>
      <c r="AA41" s="432">
        <f>SUM(Y41:Z41)</f>
        <v>0</v>
      </c>
      <c r="AB41" s="432"/>
      <c r="AC41" s="432">
        <v>2</v>
      </c>
      <c r="AD41" s="432">
        <v>1</v>
      </c>
      <c r="AE41" s="328">
        <f>SUM(AC41:AD41)</f>
        <v>3</v>
      </c>
      <c r="AF41" s="432"/>
      <c r="AG41" s="432">
        <v>5</v>
      </c>
      <c r="AH41" s="432">
        <v>3</v>
      </c>
      <c r="AI41" s="431">
        <f>SUM(AG41:AH41)</f>
        <v>8</v>
      </c>
    </row>
    <row r="42" spans="2:38" ht="12" customHeight="1">
      <c r="B42" s="1569"/>
      <c r="C42" s="377" t="s">
        <v>171</v>
      </c>
      <c r="D42" s="98"/>
      <c r="E42" s="288">
        <v>0</v>
      </c>
      <c r="F42" s="432">
        <v>0</v>
      </c>
      <c r="G42" s="432">
        <f>SUM(E42:F42)</f>
        <v>0</v>
      </c>
      <c r="H42" s="432"/>
      <c r="I42" s="288">
        <v>0</v>
      </c>
      <c r="J42" s="432">
        <v>0</v>
      </c>
      <c r="K42" s="432">
        <f>SUM(I42:J42)</f>
        <v>0</v>
      </c>
      <c r="L42" s="432"/>
      <c r="M42" s="288">
        <v>0</v>
      </c>
      <c r="N42" s="432">
        <v>0</v>
      </c>
      <c r="O42" s="432">
        <f>SUM(M42:N42)</f>
        <v>0</v>
      </c>
      <c r="P42" s="432"/>
      <c r="Q42" s="288">
        <v>0</v>
      </c>
      <c r="R42" s="432">
        <v>0</v>
      </c>
      <c r="S42" s="432">
        <f>SUM(Q42:R42)</f>
        <v>0</v>
      </c>
      <c r="T42" s="432"/>
      <c r="U42" s="288">
        <v>0</v>
      </c>
      <c r="V42" s="432">
        <v>0</v>
      </c>
      <c r="W42" s="432">
        <f>SUM(U42:V42)</f>
        <v>0</v>
      </c>
      <c r="X42" s="432"/>
      <c r="Y42" s="288">
        <v>0</v>
      </c>
      <c r="Z42" s="432">
        <v>0</v>
      </c>
      <c r="AA42" s="432">
        <f>SUM(Y42:Z42)</f>
        <v>0</v>
      </c>
      <c r="AB42" s="432"/>
      <c r="AC42" s="432">
        <v>0</v>
      </c>
      <c r="AD42" s="432">
        <v>0</v>
      </c>
      <c r="AE42" s="328">
        <f>SUM(AC42:AD42)</f>
        <v>0</v>
      </c>
      <c r="AF42" s="432"/>
      <c r="AG42" s="432">
        <v>0</v>
      </c>
      <c r="AH42" s="432">
        <v>0</v>
      </c>
      <c r="AI42" s="431">
        <f>SUM(AG42:AH42)</f>
        <v>0</v>
      </c>
    </row>
    <row r="43" spans="2:38" ht="12" customHeight="1">
      <c r="B43" s="1569"/>
      <c r="C43" s="377" t="s">
        <v>43</v>
      </c>
      <c r="D43" s="98"/>
      <c r="E43" s="288">
        <v>0</v>
      </c>
      <c r="F43" s="432">
        <v>0</v>
      </c>
      <c r="G43" s="432">
        <f>SUM(E43:F43)</f>
        <v>0</v>
      </c>
      <c r="H43" s="432"/>
      <c r="I43" s="288">
        <v>0</v>
      </c>
      <c r="J43" s="432">
        <v>0</v>
      </c>
      <c r="K43" s="432">
        <f>SUM(I43:J43)</f>
        <v>0</v>
      </c>
      <c r="L43" s="432"/>
      <c r="M43" s="288">
        <v>0</v>
      </c>
      <c r="N43" s="432">
        <v>0</v>
      </c>
      <c r="O43" s="432">
        <f>SUM(M43:N43)</f>
        <v>0</v>
      </c>
      <c r="P43" s="432"/>
      <c r="Q43" s="288">
        <v>0</v>
      </c>
      <c r="R43" s="432">
        <v>0</v>
      </c>
      <c r="S43" s="432">
        <f>SUM(Q43:R43)</f>
        <v>0</v>
      </c>
      <c r="T43" s="432"/>
      <c r="U43" s="288">
        <v>0</v>
      </c>
      <c r="V43" s="432">
        <v>0</v>
      </c>
      <c r="W43" s="432">
        <f>SUM(U43:V43)</f>
        <v>0</v>
      </c>
      <c r="X43" s="432"/>
      <c r="Y43" s="288">
        <v>0</v>
      </c>
      <c r="Z43" s="432">
        <v>0</v>
      </c>
      <c r="AA43" s="432">
        <f>SUM(Y43:Z43)</f>
        <v>0</v>
      </c>
      <c r="AB43" s="432"/>
      <c r="AC43" s="432">
        <v>0</v>
      </c>
      <c r="AD43" s="432">
        <v>0</v>
      </c>
      <c r="AE43" s="328">
        <f>SUM(AC43:AD43)</f>
        <v>0</v>
      </c>
      <c r="AF43" s="432"/>
      <c r="AG43" s="432">
        <v>4</v>
      </c>
      <c r="AH43" s="432">
        <v>2</v>
      </c>
      <c r="AI43" s="431">
        <f>SUM(AG43:AH43)</f>
        <v>6</v>
      </c>
    </row>
    <row r="44" spans="2:38" ht="12.75" customHeight="1">
      <c r="B44" s="1569">
        <v>1407</v>
      </c>
      <c r="C44" s="139" t="s">
        <v>27</v>
      </c>
      <c r="D44" s="145"/>
      <c r="E44" s="380">
        <f>SUM(E45:E46)</f>
        <v>0</v>
      </c>
      <c r="F44" s="430">
        <f>SUM(F45:F46)</f>
        <v>0</v>
      </c>
      <c r="G44" s="430">
        <f>SUM(G45:G46)</f>
        <v>0</v>
      </c>
      <c r="H44" s="430"/>
      <c r="I44" s="430">
        <f>SUM(I45:I46)</f>
        <v>0</v>
      </c>
      <c r="J44" s="430">
        <f>SUM(J45:J46)</f>
        <v>0</v>
      </c>
      <c r="K44" s="430">
        <f>SUM(K45:K46)</f>
        <v>0</v>
      </c>
      <c r="L44" s="430"/>
      <c r="M44" s="430">
        <f>SUM(M45:M46)</f>
        <v>0</v>
      </c>
      <c r="N44" s="430">
        <f>SUM(N45:N46)</f>
        <v>0</v>
      </c>
      <c r="O44" s="430">
        <f>SUM(O45:O46)</f>
        <v>0</v>
      </c>
      <c r="P44" s="430"/>
      <c r="Q44" s="430">
        <f>SUM(Q45:Q46)</f>
        <v>0</v>
      </c>
      <c r="R44" s="430">
        <f>SUM(R45:R46)</f>
        <v>0</v>
      </c>
      <c r="S44" s="430">
        <f>SUM(S45:S46)</f>
        <v>0</v>
      </c>
      <c r="T44" s="430"/>
      <c r="U44" s="430">
        <f>SUM(U45:U46)</f>
        <v>0</v>
      </c>
      <c r="V44" s="430">
        <f>SUM(V45:V46)</f>
        <v>0</v>
      </c>
      <c r="W44" s="430">
        <f>SUM(W45:W46)</f>
        <v>0</v>
      </c>
      <c r="X44" s="430"/>
      <c r="Y44" s="430">
        <f>SUM(Y45:Y46)</f>
        <v>2</v>
      </c>
      <c r="Z44" s="430">
        <f>SUM(Z45:Z46)</f>
        <v>1</v>
      </c>
      <c r="AA44" s="430">
        <f>SUM(AA45:AA46)</f>
        <v>3</v>
      </c>
      <c r="AB44" s="430"/>
      <c r="AC44" s="430">
        <f>SUM(AC45:AC46)</f>
        <v>1</v>
      </c>
      <c r="AD44" s="430">
        <f>SUM(AD45:AD46)</f>
        <v>2</v>
      </c>
      <c r="AE44" s="335">
        <f>SUM(AE45:AE46)</f>
        <v>3</v>
      </c>
      <c r="AF44" s="430"/>
      <c r="AG44" s="430">
        <f>SUM(AG45:AG46)</f>
        <v>14</v>
      </c>
      <c r="AH44" s="430">
        <f>SUM(AH45:AH46)</f>
        <v>4</v>
      </c>
      <c r="AI44" s="429">
        <f>SUM(AI45:AI46)</f>
        <v>18</v>
      </c>
      <c r="AK44" s="433"/>
    </row>
    <row r="45" spans="2:38" ht="12" customHeight="1">
      <c r="B45" s="1569"/>
      <c r="C45" s="377" t="s">
        <v>44</v>
      </c>
      <c r="D45" s="98"/>
      <c r="E45" s="288">
        <v>0</v>
      </c>
      <c r="F45" s="432">
        <v>0</v>
      </c>
      <c r="G45" s="432">
        <f>SUM(E45:F45)</f>
        <v>0</v>
      </c>
      <c r="H45" s="432"/>
      <c r="I45" s="288">
        <v>0</v>
      </c>
      <c r="J45" s="432">
        <v>0</v>
      </c>
      <c r="K45" s="432">
        <f>SUM(I45:J45)</f>
        <v>0</v>
      </c>
      <c r="L45" s="432"/>
      <c r="M45" s="288">
        <v>0</v>
      </c>
      <c r="N45" s="432">
        <v>0</v>
      </c>
      <c r="O45" s="432">
        <f>SUM(M45:N45)</f>
        <v>0</v>
      </c>
      <c r="P45" s="432"/>
      <c r="Q45" s="288">
        <v>0</v>
      </c>
      <c r="R45" s="432">
        <v>0</v>
      </c>
      <c r="S45" s="432">
        <f>SUM(Q45:R45)</f>
        <v>0</v>
      </c>
      <c r="T45" s="432"/>
      <c r="U45" s="288">
        <v>0</v>
      </c>
      <c r="V45" s="432">
        <v>0</v>
      </c>
      <c r="W45" s="432">
        <f>SUM(U45:V45)</f>
        <v>0</v>
      </c>
      <c r="X45" s="432"/>
      <c r="Y45" s="432">
        <v>1</v>
      </c>
      <c r="Z45" s="432">
        <v>1</v>
      </c>
      <c r="AA45" s="432">
        <f>SUM(Y45:Z45)</f>
        <v>2</v>
      </c>
      <c r="AB45" s="432"/>
      <c r="AC45" s="432">
        <v>0</v>
      </c>
      <c r="AD45" s="432">
        <v>0</v>
      </c>
      <c r="AE45" s="328">
        <f>SUM(AC45:AD45)</f>
        <v>0</v>
      </c>
      <c r="AF45" s="432"/>
      <c r="AG45" s="432">
        <v>12</v>
      </c>
      <c r="AH45" s="432">
        <v>2</v>
      </c>
      <c r="AI45" s="431">
        <f>SUM(AG45:AH45)</f>
        <v>14</v>
      </c>
    </row>
    <row r="46" spans="2:38" ht="12" customHeight="1">
      <c r="B46" s="1569"/>
      <c r="C46" s="377" t="s">
        <v>61</v>
      </c>
      <c r="D46" s="144"/>
      <c r="E46" s="288">
        <v>0</v>
      </c>
      <c r="F46" s="432">
        <v>0</v>
      </c>
      <c r="G46" s="432">
        <f>SUM(E46:F46)</f>
        <v>0</v>
      </c>
      <c r="H46" s="432"/>
      <c r="I46" s="288">
        <v>0</v>
      </c>
      <c r="J46" s="432">
        <v>0</v>
      </c>
      <c r="K46" s="432">
        <f>SUM(I46:J46)</f>
        <v>0</v>
      </c>
      <c r="L46" s="432"/>
      <c r="M46" s="288">
        <v>0</v>
      </c>
      <c r="N46" s="432">
        <v>0</v>
      </c>
      <c r="O46" s="432">
        <f>SUM(M46:N46)</f>
        <v>0</v>
      </c>
      <c r="P46" s="432"/>
      <c r="Q46" s="288">
        <v>0</v>
      </c>
      <c r="R46" s="432">
        <v>0</v>
      </c>
      <c r="S46" s="432">
        <f>SUM(Q46:R46)</f>
        <v>0</v>
      </c>
      <c r="T46" s="432"/>
      <c r="U46" s="288">
        <v>0</v>
      </c>
      <c r="V46" s="432">
        <v>0</v>
      </c>
      <c r="W46" s="432">
        <f>SUM(U46:V46)</f>
        <v>0</v>
      </c>
      <c r="X46" s="432"/>
      <c r="Y46" s="432">
        <v>1</v>
      </c>
      <c r="Z46" s="432">
        <v>0</v>
      </c>
      <c r="AA46" s="432">
        <f>SUM(Y46:Z46)</f>
        <v>1</v>
      </c>
      <c r="AB46" s="432"/>
      <c r="AC46" s="432">
        <v>1</v>
      </c>
      <c r="AD46" s="432">
        <v>2</v>
      </c>
      <c r="AE46" s="328">
        <f>SUM(AC46:AD46)</f>
        <v>3</v>
      </c>
      <c r="AF46" s="432"/>
      <c r="AG46" s="432">
        <v>2</v>
      </c>
      <c r="AH46" s="432">
        <v>2</v>
      </c>
      <c r="AI46" s="431">
        <f>SUM(AG46:AH46)</f>
        <v>4</v>
      </c>
    </row>
    <row r="47" spans="2:38" ht="12.75" customHeight="1">
      <c r="B47" s="1565">
        <v>1408</v>
      </c>
      <c r="C47" s="139" t="s">
        <v>28</v>
      </c>
      <c r="D47" s="145"/>
      <c r="E47" s="380">
        <f>SUM(E48:E51)</f>
        <v>0</v>
      </c>
      <c r="F47" s="380">
        <f>SUM(F48:F51)</f>
        <v>0</v>
      </c>
      <c r="G47" s="380">
        <f>SUM(G48:G51)</f>
        <v>0</v>
      </c>
      <c r="H47" s="430"/>
      <c r="I47" s="430">
        <f t="shared" ref="I47:AI47" si="20">SUM(I48:I51)</f>
        <v>0</v>
      </c>
      <c r="J47" s="430">
        <f t="shared" si="20"/>
        <v>0</v>
      </c>
      <c r="K47" s="430">
        <f t="shared" si="20"/>
        <v>0</v>
      </c>
      <c r="L47" s="430">
        <f t="shared" si="20"/>
        <v>0</v>
      </c>
      <c r="M47" s="430">
        <f t="shared" si="20"/>
        <v>0</v>
      </c>
      <c r="N47" s="430">
        <f t="shared" si="20"/>
        <v>0</v>
      </c>
      <c r="O47" s="430">
        <f t="shared" si="20"/>
        <v>0</v>
      </c>
      <c r="P47" s="430">
        <f t="shared" si="20"/>
        <v>0</v>
      </c>
      <c r="Q47" s="430">
        <f t="shared" si="20"/>
        <v>0</v>
      </c>
      <c r="R47" s="430">
        <f t="shared" si="20"/>
        <v>0</v>
      </c>
      <c r="S47" s="430">
        <f t="shared" si="20"/>
        <v>0</v>
      </c>
      <c r="T47" s="430">
        <f t="shared" si="20"/>
        <v>0</v>
      </c>
      <c r="U47" s="430">
        <f t="shared" si="20"/>
        <v>0</v>
      </c>
      <c r="V47" s="430">
        <f t="shared" si="20"/>
        <v>0</v>
      </c>
      <c r="W47" s="430">
        <f t="shared" si="20"/>
        <v>0</v>
      </c>
      <c r="X47" s="430">
        <f t="shared" si="20"/>
        <v>0</v>
      </c>
      <c r="Y47" s="430">
        <f t="shared" si="20"/>
        <v>0</v>
      </c>
      <c r="Z47" s="430">
        <f t="shared" si="20"/>
        <v>0</v>
      </c>
      <c r="AA47" s="430">
        <f t="shared" si="20"/>
        <v>0</v>
      </c>
      <c r="AB47" s="430">
        <f t="shared" si="20"/>
        <v>0</v>
      </c>
      <c r="AC47" s="430">
        <f t="shared" si="20"/>
        <v>0</v>
      </c>
      <c r="AD47" s="430">
        <f t="shared" si="20"/>
        <v>0</v>
      </c>
      <c r="AE47" s="335">
        <f t="shared" si="20"/>
        <v>0</v>
      </c>
      <c r="AF47" s="430">
        <f t="shared" si="20"/>
        <v>0</v>
      </c>
      <c r="AG47" s="430">
        <f t="shared" si="20"/>
        <v>11</v>
      </c>
      <c r="AH47" s="430">
        <f t="shared" si="20"/>
        <v>5</v>
      </c>
      <c r="AI47" s="429">
        <f t="shared" si="20"/>
        <v>16</v>
      </c>
      <c r="AK47" s="433"/>
    </row>
    <row r="48" spans="2:38" ht="12.75" customHeight="1">
      <c r="B48" s="1566"/>
      <c r="C48" s="388" t="s">
        <v>23</v>
      </c>
      <c r="D48" s="310"/>
      <c r="E48" s="288">
        <v>0</v>
      </c>
      <c r="F48" s="432">
        <v>0</v>
      </c>
      <c r="G48" s="432">
        <f t="shared" ref="G48:G55" si="21">SUM(E48:F48)</f>
        <v>0</v>
      </c>
      <c r="H48" s="435"/>
      <c r="I48" s="288">
        <v>0</v>
      </c>
      <c r="J48" s="432">
        <v>0</v>
      </c>
      <c r="K48" s="432">
        <f t="shared" ref="K48:K55" si="22">SUM(I48:J48)</f>
        <v>0</v>
      </c>
      <c r="L48" s="436"/>
      <c r="M48" s="288">
        <v>0</v>
      </c>
      <c r="N48" s="432">
        <v>0</v>
      </c>
      <c r="O48" s="432">
        <f t="shared" ref="O48:O55" si="23">SUM(M48:N48)</f>
        <v>0</v>
      </c>
      <c r="P48" s="435"/>
      <c r="Q48" s="288">
        <v>0</v>
      </c>
      <c r="R48" s="432">
        <v>0</v>
      </c>
      <c r="S48" s="432">
        <f t="shared" ref="S48:S55" si="24">SUM(Q48:R48)</f>
        <v>0</v>
      </c>
      <c r="T48" s="436"/>
      <c r="U48" s="288">
        <v>0</v>
      </c>
      <c r="V48" s="432">
        <v>0</v>
      </c>
      <c r="W48" s="432">
        <f t="shared" ref="W48:W55" si="25">SUM(U48:V48)</f>
        <v>0</v>
      </c>
      <c r="X48" s="435"/>
      <c r="Y48" s="288">
        <v>0</v>
      </c>
      <c r="Z48" s="432">
        <v>0</v>
      </c>
      <c r="AA48" s="432">
        <f t="shared" ref="AA48:AA55" si="26">SUM(Y48:Z48)</f>
        <v>0</v>
      </c>
      <c r="AB48" s="436"/>
      <c r="AC48" s="288">
        <v>0</v>
      </c>
      <c r="AD48" s="432">
        <v>0</v>
      </c>
      <c r="AE48" s="328">
        <f t="shared" ref="AE48:AE55" si="27">SUM(AC48:AD48)</f>
        <v>0</v>
      </c>
      <c r="AF48" s="436"/>
      <c r="AG48" s="436">
        <v>2</v>
      </c>
      <c r="AH48" s="436">
        <v>1</v>
      </c>
      <c r="AI48" s="431">
        <f t="shared" ref="AI48:AI55" si="28">SUM(AG48:AH48)</f>
        <v>3</v>
      </c>
    </row>
    <row r="49" spans="2:37" ht="12.75" customHeight="1">
      <c r="B49" s="1566"/>
      <c r="C49" s="370" t="s">
        <v>59</v>
      </c>
      <c r="D49" s="98"/>
      <c r="E49" s="288">
        <v>0</v>
      </c>
      <c r="F49" s="432">
        <v>0</v>
      </c>
      <c r="G49" s="432">
        <f t="shared" si="21"/>
        <v>0</v>
      </c>
      <c r="H49" s="435"/>
      <c r="I49" s="288">
        <v>0</v>
      </c>
      <c r="J49" s="432">
        <v>0</v>
      </c>
      <c r="K49" s="432">
        <f t="shared" si="22"/>
        <v>0</v>
      </c>
      <c r="L49" s="435"/>
      <c r="M49" s="288">
        <v>0</v>
      </c>
      <c r="N49" s="432">
        <v>0</v>
      </c>
      <c r="O49" s="432">
        <f t="shared" si="23"/>
        <v>0</v>
      </c>
      <c r="P49" s="435"/>
      <c r="Q49" s="288">
        <v>0</v>
      </c>
      <c r="R49" s="432">
        <v>0</v>
      </c>
      <c r="S49" s="432">
        <f t="shared" si="24"/>
        <v>0</v>
      </c>
      <c r="T49" s="435"/>
      <c r="U49" s="288">
        <v>0</v>
      </c>
      <c r="V49" s="432">
        <v>0</v>
      </c>
      <c r="W49" s="432">
        <f t="shared" si="25"/>
        <v>0</v>
      </c>
      <c r="X49" s="435"/>
      <c r="Y49" s="288">
        <v>0</v>
      </c>
      <c r="Z49" s="432">
        <v>0</v>
      </c>
      <c r="AA49" s="432">
        <f t="shared" si="26"/>
        <v>0</v>
      </c>
      <c r="AB49" s="435"/>
      <c r="AC49" s="288">
        <v>0</v>
      </c>
      <c r="AD49" s="432">
        <v>0</v>
      </c>
      <c r="AE49" s="328">
        <f t="shared" si="27"/>
        <v>0</v>
      </c>
      <c r="AF49" s="435"/>
      <c r="AG49" s="432">
        <v>0</v>
      </c>
      <c r="AH49" s="432">
        <v>0</v>
      </c>
      <c r="AI49" s="431">
        <f t="shared" si="28"/>
        <v>0</v>
      </c>
    </row>
    <row r="50" spans="2:37" ht="12" customHeight="1">
      <c r="B50" s="1566"/>
      <c r="C50" s="370" t="s">
        <v>45</v>
      </c>
      <c r="D50" s="98"/>
      <c r="E50" s="288">
        <v>0</v>
      </c>
      <c r="F50" s="432">
        <v>0</v>
      </c>
      <c r="G50" s="432">
        <f t="shared" si="21"/>
        <v>0</v>
      </c>
      <c r="H50" s="432"/>
      <c r="I50" s="288">
        <v>0</v>
      </c>
      <c r="J50" s="432">
        <v>0</v>
      </c>
      <c r="K50" s="432">
        <f t="shared" si="22"/>
        <v>0</v>
      </c>
      <c r="L50" s="432"/>
      <c r="M50" s="288">
        <v>0</v>
      </c>
      <c r="N50" s="432">
        <v>0</v>
      </c>
      <c r="O50" s="432">
        <f t="shared" si="23"/>
        <v>0</v>
      </c>
      <c r="P50" s="432"/>
      <c r="Q50" s="288">
        <v>0</v>
      </c>
      <c r="R50" s="432">
        <v>0</v>
      </c>
      <c r="S50" s="432">
        <f t="shared" si="24"/>
        <v>0</v>
      </c>
      <c r="T50" s="432"/>
      <c r="U50" s="288">
        <v>0</v>
      </c>
      <c r="V50" s="432">
        <v>0</v>
      </c>
      <c r="W50" s="432">
        <f t="shared" si="25"/>
        <v>0</v>
      </c>
      <c r="X50" s="432"/>
      <c r="Y50" s="288">
        <v>0</v>
      </c>
      <c r="Z50" s="432">
        <v>0</v>
      </c>
      <c r="AA50" s="432">
        <f t="shared" si="26"/>
        <v>0</v>
      </c>
      <c r="AB50" s="432"/>
      <c r="AC50" s="288">
        <v>0</v>
      </c>
      <c r="AD50" s="432">
        <v>0</v>
      </c>
      <c r="AE50" s="328">
        <f t="shared" si="27"/>
        <v>0</v>
      </c>
      <c r="AF50" s="432"/>
      <c r="AG50" s="432">
        <v>5</v>
      </c>
      <c r="AH50" s="432">
        <v>2</v>
      </c>
      <c r="AI50" s="431">
        <f t="shared" si="28"/>
        <v>7</v>
      </c>
    </row>
    <row r="51" spans="2:37" ht="12" customHeight="1">
      <c r="B51" s="1566"/>
      <c r="C51" s="370" t="s">
        <v>133</v>
      </c>
      <c r="D51" s="144"/>
      <c r="E51" s="288">
        <v>0</v>
      </c>
      <c r="F51" s="432">
        <v>0</v>
      </c>
      <c r="G51" s="432">
        <f t="shared" si="21"/>
        <v>0</v>
      </c>
      <c r="H51" s="432"/>
      <c r="I51" s="288">
        <v>0</v>
      </c>
      <c r="J51" s="432">
        <v>0</v>
      </c>
      <c r="K51" s="432">
        <f t="shared" si="22"/>
        <v>0</v>
      </c>
      <c r="L51" s="432"/>
      <c r="M51" s="288">
        <v>0</v>
      </c>
      <c r="N51" s="432">
        <v>0</v>
      </c>
      <c r="O51" s="432">
        <f t="shared" si="23"/>
        <v>0</v>
      </c>
      <c r="P51" s="432"/>
      <c r="Q51" s="288">
        <v>0</v>
      </c>
      <c r="R51" s="432">
        <v>0</v>
      </c>
      <c r="S51" s="432">
        <f t="shared" si="24"/>
        <v>0</v>
      </c>
      <c r="T51" s="432"/>
      <c r="U51" s="288">
        <v>0</v>
      </c>
      <c r="V51" s="432">
        <v>0</v>
      </c>
      <c r="W51" s="432">
        <f t="shared" si="25"/>
        <v>0</v>
      </c>
      <c r="X51" s="432"/>
      <c r="Y51" s="288">
        <v>0</v>
      </c>
      <c r="Z51" s="432">
        <v>0</v>
      </c>
      <c r="AA51" s="432">
        <f t="shared" si="26"/>
        <v>0</v>
      </c>
      <c r="AB51" s="432"/>
      <c r="AC51" s="288">
        <v>0</v>
      </c>
      <c r="AD51" s="432">
        <v>0</v>
      </c>
      <c r="AE51" s="328">
        <f t="shared" si="27"/>
        <v>0</v>
      </c>
      <c r="AF51" s="432"/>
      <c r="AG51" s="432">
        <v>4</v>
      </c>
      <c r="AH51" s="432">
        <v>2</v>
      </c>
      <c r="AI51" s="431">
        <f t="shared" si="28"/>
        <v>6</v>
      </c>
    </row>
    <row r="52" spans="2:37" ht="12.75" customHeight="1">
      <c r="B52" s="1570">
        <v>1409</v>
      </c>
      <c r="C52" s="138" t="s">
        <v>156</v>
      </c>
      <c r="D52" s="145"/>
      <c r="E52" s="380">
        <f>SUM(E53:E55)</f>
        <v>0</v>
      </c>
      <c r="F52" s="380">
        <f>SUM(F53:F55)</f>
        <v>0</v>
      </c>
      <c r="G52" s="430">
        <f t="shared" si="21"/>
        <v>0</v>
      </c>
      <c r="H52" s="430"/>
      <c r="I52" s="430">
        <f>SUM(H53:I55)</f>
        <v>0</v>
      </c>
      <c r="J52" s="430">
        <f>SUM(J53:J55)</f>
        <v>0</v>
      </c>
      <c r="K52" s="430">
        <f t="shared" si="22"/>
        <v>0</v>
      </c>
      <c r="L52" s="430"/>
      <c r="M52" s="430">
        <f>SUM(M53:M55)</f>
        <v>0</v>
      </c>
      <c r="N52" s="430">
        <f>SUM(N53:N55)</f>
        <v>0</v>
      </c>
      <c r="O52" s="430">
        <f t="shared" si="23"/>
        <v>0</v>
      </c>
      <c r="P52" s="430"/>
      <c r="Q52" s="430">
        <f>SUM(P53:Q55)</f>
        <v>0</v>
      </c>
      <c r="R52" s="430">
        <f>SUM(R53:R55)</f>
        <v>0</v>
      </c>
      <c r="S52" s="430">
        <f t="shared" si="24"/>
        <v>0</v>
      </c>
      <c r="T52" s="430"/>
      <c r="U52" s="430">
        <f>SUM(U53:U55)</f>
        <v>0</v>
      </c>
      <c r="V52" s="430">
        <f>SUM(V53:V55)</f>
        <v>0</v>
      </c>
      <c r="W52" s="430">
        <f t="shared" si="25"/>
        <v>0</v>
      </c>
      <c r="X52" s="430"/>
      <c r="Y52" s="430">
        <f>SUM(Y53:Y55)</f>
        <v>0</v>
      </c>
      <c r="Z52" s="430">
        <f>SUM(Z53:Z55)</f>
        <v>0</v>
      </c>
      <c r="AA52" s="430">
        <f t="shared" si="26"/>
        <v>0</v>
      </c>
      <c r="AB52" s="430"/>
      <c r="AC52" s="430">
        <f>SUM(AC53:AC55)</f>
        <v>0</v>
      </c>
      <c r="AD52" s="430">
        <f>SUM(AD53:AD55)</f>
        <v>1</v>
      </c>
      <c r="AE52" s="335">
        <f t="shared" si="27"/>
        <v>1</v>
      </c>
      <c r="AF52" s="430"/>
      <c r="AG52" s="430">
        <f>SUM(AG53:AG55)</f>
        <v>4</v>
      </c>
      <c r="AH52" s="430">
        <f>SUM(AH53:AH55)</f>
        <v>4</v>
      </c>
      <c r="AI52" s="429">
        <f t="shared" si="28"/>
        <v>8</v>
      </c>
      <c r="AK52" s="433"/>
    </row>
    <row r="53" spans="2:37" ht="12" customHeight="1">
      <c r="B53" s="1573"/>
      <c r="C53" s="377" t="s">
        <v>41</v>
      </c>
      <c r="D53" s="98"/>
      <c r="E53" s="288">
        <v>0</v>
      </c>
      <c r="F53" s="432">
        <v>0</v>
      </c>
      <c r="G53" s="432">
        <f t="shared" si="21"/>
        <v>0</v>
      </c>
      <c r="H53" s="432"/>
      <c r="I53" s="288">
        <v>0</v>
      </c>
      <c r="J53" s="432">
        <v>0</v>
      </c>
      <c r="K53" s="432">
        <f t="shared" si="22"/>
        <v>0</v>
      </c>
      <c r="L53" s="432"/>
      <c r="M53" s="288">
        <v>0</v>
      </c>
      <c r="N53" s="432">
        <v>0</v>
      </c>
      <c r="O53" s="432">
        <f t="shared" si="23"/>
        <v>0</v>
      </c>
      <c r="P53" s="432"/>
      <c r="Q53" s="288">
        <v>0</v>
      </c>
      <c r="R53" s="432">
        <v>0</v>
      </c>
      <c r="S53" s="432">
        <f t="shared" si="24"/>
        <v>0</v>
      </c>
      <c r="T53" s="432"/>
      <c r="U53" s="288">
        <v>0</v>
      </c>
      <c r="V53" s="432">
        <v>0</v>
      </c>
      <c r="W53" s="432">
        <f t="shared" si="25"/>
        <v>0</v>
      </c>
      <c r="X53" s="432"/>
      <c r="Y53" s="288">
        <v>0</v>
      </c>
      <c r="Z53" s="432">
        <v>0</v>
      </c>
      <c r="AA53" s="432">
        <f t="shared" si="26"/>
        <v>0</v>
      </c>
      <c r="AB53" s="432"/>
      <c r="AC53" s="432">
        <v>0</v>
      </c>
      <c r="AD53" s="432">
        <v>0</v>
      </c>
      <c r="AE53" s="328">
        <f t="shared" si="27"/>
        <v>0</v>
      </c>
      <c r="AF53" s="432"/>
      <c r="AG53" s="432">
        <v>2</v>
      </c>
      <c r="AH53" s="432">
        <v>3</v>
      </c>
      <c r="AI53" s="431">
        <f t="shared" si="28"/>
        <v>5</v>
      </c>
    </row>
    <row r="54" spans="2:37" ht="12" customHeight="1">
      <c r="B54" s="1573"/>
      <c r="C54" s="370" t="s">
        <v>54</v>
      </c>
      <c r="D54" s="98"/>
      <c r="E54" s="288">
        <v>0</v>
      </c>
      <c r="F54" s="432">
        <v>0</v>
      </c>
      <c r="G54" s="432">
        <f t="shared" si="21"/>
        <v>0</v>
      </c>
      <c r="H54" s="432"/>
      <c r="I54" s="288">
        <v>0</v>
      </c>
      <c r="J54" s="432">
        <v>0</v>
      </c>
      <c r="K54" s="432">
        <f t="shared" si="22"/>
        <v>0</v>
      </c>
      <c r="L54" s="432"/>
      <c r="M54" s="288">
        <v>0</v>
      </c>
      <c r="N54" s="432">
        <v>0</v>
      </c>
      <c r="O54" s="432">
        <f t="shared" si="23"/>
        <v>0</v>
      </c>
      <c r="P54" s="432"/>
      <c r="Q54" s="288">
        <v>0</v>
      </c>
      <c r="R54" s="432">
        <v>0</v>
      </c>
      <c r="S54" s="432">
        <f t="shared" si="24"/>
        <v>0</v>
      </c>
      <c r="T54" s="432"/>
      <c r="U54" s="288">
        <v>0</v>
      </c>
      <c r="V54" s="432">
        <v>0</v>
      </c>
      <c r="W54" s="432">
        <f t="shared" si="25"/>
        <v>0</v>
      </c>
      <c r="X54" s="432"/>
      <c r="Y54" s="288">
        <v>0</v>
      </c>
      <c r="Z54" s="432">
        <v>0</v>
      </c>
      <c r="AA54" s="432">
        <f t="shared" si="26"/>
        <v>0</v>
      </c>
      <c r="AB54" s="432"/>
      <c r="AC54" s="432">
        <v>0</v>
      </c>
      <c r="AD54" s="328">
        <v>1</v>
      </c>
      <c r="AE54" s="328">
        <f t="shared" si="27"/>
        <v>1</v>
      </c>
      <c r="AF54" s="432"/>
      <c r="AG54" s="432">
        <v>1</v>
      </c>
      <c r="AH54" s="432">
        <v>1</v>
      </c>
      <c r="AI54" s="431">
        <f t="shared" si="28"/>
        <v>2</v>
      </c>
    </row>
    <row r="55" spans="2:37" ht="12" customHeight="1">
      <c r="B55" s="1571"/>
      <c r="C55" s="370" t="s">
        <v>62</v>
      </c>
      <c r="D55" s="98"/>
      <c r="E55" s="288">
        <v>0</v>
      </c>
      <c r="F55" s="432">
        <v>0</v>
      </c>
      <c r="G55" s="432">
        <f t="shared" si="21"/>
        <v>0</v>
      </c>
      <c r="H55" s="432"/>
      <c r="I55" s="288">
        <v>0</v>
      </c>
      <c r="J55" s="432">
        <v>0</v>
      </c>
      <c r="K55" s="432">
        <f t="shared" si="22"/>
        <v>0</v>
      </c>
      <c r="L55" s="432"/>
      <c r="M55" s="288">
        <v>0</v>
      </c>
      <c r="N55" s="432">
        <v>0</v>
      </c>
      <c r="O55" s="432">
        <f t="shared" si="23"/>
        <v>0</v>
      </c>
      <c r="P55" s="432"/>
      <c r="Q55" s="288">
        <v>0</v>
      </c>
      <c r="R55" s="432">
        <v>0</v>
      </c>
      <c r="S55" s="432">
        <f t="shared" si="24"/>
        <v>0</v>
      </c>
      <c r="T55" s="432"/>
      <c r="U55" s="288">
        <v>0</v>
      </c>
      <c r="V55" s="432">
        <v>0</v>
      </c>
      <c r="W55" s="432">
        <f t="shared" si="25"/>
        <v>0</v>
      </c>
      <c r="X55" s="432"/>
      <c r="Y55" s="288">
        <v>0</v>
      </c>
      <c r="Z55" s="432">
        <v>0</v>
      </c>
      <c r="AA55" s="432">
        <f t="shared" si="26"/>
        <v>0</v>
      </c>
      <c r="AB55" s="432"/>
      <c r="AC55" s="432">
        <v>0</v>
      </c>
      <c r="AD55" s="432">
        <v>0</v>
      </c>
      <c r="AE55" s="328">
        <f t="shared" si="27"/>
        <v>0</v>
      </c>
      <c r="AF55" s="432"/>
      <c r="AG55" s="432">
        <v>1</v>
      </c>
      <c r="AH55" s="432">
        <v>0</v>
      </c>
      <c r="AI55" s="431">
        <f t="shared" si="28"/>
        <v>1</v>
      </c>
    </row>
    <row r="56" spans="2:37" ht="12" customHeight="1">
      <c r="C56" s="134" t="s">
        <v>6</v>
      </c>
      <c r="D56" s="138"/>
      <c r="E56" s="430">
        <f t="shared" ref="E56:AI56" si="29">SUM(E9+E17+E27+E31+E34+E39+E44+E47+E52)</f>
        <v>6</v>
      </c>
      <c r="F56" s="430">
        <f t="shared" si="29"/>
        <v>3</v>
      </c>
      <c r="G56" s="430">
        <f t="shared" si="29"/>
        <v>9</v>
      </c>
      <c r="H56" s="430">
        <f t="shared" si="29"/>
        <v>0</v>
      </c>
      <c r="I56" s="430">
        <f t="shared" si="29"/>
        <v>0</v>
      </c>
      <c r="J56" s="430">
        <f t="shared" si="29"/>
        <v>0</v>
      </c>
      <c r="K56" s="430">
        <f t="shared" si="29"/>
        <v>0</v>
      </c>
      <c r="L56" s="430">
        <f t="shared" si="29"/>
        <v>0</v>
      </c>
      <c r="M56" s="430">
        <f t="shared" si="29"/>
        <v>0</v>
      </c>
      <c r="N56" s="430">
        <f t="shared" si="29"/>
        <v>0</v>
      </c>
      <c r="O56" s="430">
        <f t="shared" si="29"/>
        <v>0</v>
      </c>
      <c r="P56" s="430">
        <f t="shared" si="29"/>
        <v>0</v>
      </c>
      <c r="Q56" s="430">
        <f t="shared" si="29"/>
        <v>1</v>
      </c>
      <c r="R56" s="430">
        <f t="shared" si="29"/>
        <v>1</v>
      </c>
      <c r="S56" s="430">
        <f t="shared" si="29"/>
        <v>2</v>
      </c>
      <c r="T56" s="430">
        <f t="shared" si="29"/>
        <v>0</v>
      </c>
      <c r="U56" s="430">
        <f t="shared" si="29"/>
        <v>1</v>
      </c>
      <c r="V56" s="430">
        <f t="shared" si="29"/>
        <v>0</v>
      </c>
      <c r="W56" s="430">
        <f t="shared" si="29"/>
        <v>1</v>
      </c>
      <c r="X56" s="430">
        <f t="shared" si="29"/>
        <v>0</v>
      </c>
      <c r="Y56" s="430">
        <f t="shared" si="29"/>
        <v>2</v>
      </c>
      <c r="Z56" s="430">
        <f t="shared" si="29"/>
        <v>2</v>
      </c>
      <c r="AA56" s="430">
        <f t="shared" si="29"/>
        <v>4</v>
      </c>
      <c r="AB56" s="430">
        <f t="shared" si="29"/>
        <v>0</v>
      </c>
      <c r="AC56" s="430">
        <f t="shared" si="29"/>
        <v>69</v>
      </c>
      <c r="AD56" s="430">
        <f t="shared" si="29"/>
        <v>47</v>
      </c>
      <c r="AE56" s="335">
        <f t="shared" si="29"/>
        <v>116</v>
      </c>
      <c r="AF56" s="430">
        <f t="shared" si="29"/>
        <v>0</v>
      </c>
      <c r="AG56" s="430">
        <f t="shared" si="29"/>
        <v>152</v>
      </c>
      <c r="AH56" s="430">
        <f t="shared" si="29"/>
        <v>99</v>
      </c>
      <c r="AI56" s="429">
        <f t="shared" si="29"/>
        <v>251</v>
      </c>
    </row>
    <row r="57" spans="2:37" ht="10.5" customHeight="1">
      <c r="B57" s="377"/>
      <c r="C57" s="377" t="s">
        <v>170</v>
      </c>
    </row>
    <row r="58" spans="2:37" ht="10.5" customHeight="1">
      <c r="C58" s="377" t="s">
        <v>64</v>
      </c>
    </row>
    <row r="59" spans="2:37" ht="10.5" customHeight="1">
      <c r="C59" s="377"/>
    </row>
  </sheetData>
  <mergeCells count="25">
    <mergeCell ref="B1:AI2"/>
    <mergeCell ref="Y7:AA7"/>
    <mergeCell ref="AC7:AE7"/>
    <mergeCell ref="AG7:AI7"/>
    <mergeCell ref="U6:AA6"/>
    <mergeCell ref="E7:G7"/>
    <mergeCell ref="I7:K7"/>
    <mergeCell ref="E6:K6"/>
    <mergeCell ref="AC6:AI6"/>
    <mergeCell ref="B3:AI3"/>
    <mergeCell ref="U7:W7"/>
    <mergeCell ref="M7:O7"/>
    <mergeCell ref="B6:B7"/>
    <mergeCell ref="C6:C7"/>
    <mergeCell ref="Q7:S7"/>
    <mergeCell ref="M6:S6"/>
    <mergeCell ref="B52:B55"/>
    <mergeCell ref="B47:B51"/>
    <mergeCell ref="B44:B46"/>
    <mergeCell ref="B9:B16"/>
    <mergeCell ref="B27:B30"/>
    <mergeCell ref="B34:B38"/>
    <mergeCell ref="B39:B43"/>
    <mergeCell ref="B31:B33"/>
    <mergeCell ref="B17:B26"/>
  </mergeCells>
  <printOptions horizontalCentered="1"/>
  <pageMargins left="0.86614173228346458" right="0.98425196850393704" top="0.86614173228346458" bottom="0.94488188976377963" header="0.51181102362204722" footer="0.51181102362204722"/>
  <pageSetup scale="51" orientation="portrait" r:id="rId1"/>
  <headerFooter alignWithMargins="0">
    <oddFooter>&amp;F</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E847B-28A5-4452-B06D-E7DB7BE783C5}">
  <dimension ref="A2:AC56"/>
  <sheetViews>
    <sheetView view="pageBreakPreview" topLeftCell="C1" zoomScaleNormal="100" zoomScaleSheetLayoutView="100" workbookViewId="0">
      <selection activeCell="V25" sqref="V25"/>
    </sheetView>
  </sheetViews>
  <sheetFormatPr baseColWidth="10" defaultRowHeight="12.75"/>
  <cols>
    <col min="1" max="1" width="2.28515625" style="295" hidden="1" customWidth="1"/>
    <col min="2" max="2" width="2.85546875" style="295" hidden="1" customWidth="1"/>
    <col min="3" max="3" width="4" style="295" customWidth="1"/>
    <col min="4" max="4" width="5.42578125" style="319" customWidth="1"/>
    <col min="5" max="5" width="58.28515625" style="319" customWidth="1"/>
    <col min="6" max="6" width="3.140625" style="319" customWidth="1"/>
    <col min="7" max="8" width="5.85546875" style="318" customWidth="1"/>
    <col min="9" max="10" width="5.85546875" style="317" customWidth="1"/>
    <col min="11" max="11" width="2.140625" style="317" customWidth="1"/>
    <col min="12" max="15" width="5.85546875" style="317" customWidth="1"/>
    <col min="16" max="16" width="2.140625" style="317" customWidth="1"/>
    <col min="17" max="20" width="5.85546875" style="317" customWidth="1"/>
    <col min="21" max="21" width="1" style="317" customWidth="1"/>
    <col min="22" max="22" width="7" style="63" customWidth="1"/>
    <col min="23" max="23" width="2" style="63" customWidth="1"/>
    <col min="24" max="16384" width="11.42578125" style="63"/>
  </cols>
  <sheetData>
    <row r="2" spans="1:29">
      <c r="D2" s="1859" t="s">
        <v>151</v>
      </c>
      <c r="E2" s="1859"/>
      <c r="F2" s="1859"/>
      <c r="G2" s="1859"/>
      <c r="H2" s="1859"/>
      <c r="I2" s="1859"/>
      <c r="J2" s="1859"/>
      <c r="K2" s="1859"/>
      <c r="L2" s="1859"/>
      <c r="M2" s="1859"/>
      <c r="N2" s="1859"/>
      <c r="O2" s="1859"/>
      <c r="P2" s="1859"/>
      <c r="Q2" s="1859"/>
      <c r="R2" s="1859"/>
      <c r="S2" s="1859"/>
      <c r="T2" s="1859"/>
      <c r="U2" s="361"/>
    </row>
    <row r="3" spans="1:29" ht="15.75" customHeight="1">
      <c r="D3" s="1859">
        <v>2016</v>
      </c>
      <c r="E3" s="1859"/>
      <c r="F3" s="1859"/>
      <c r="G3" s="1859"/>
      <c r="H3" s="1859"/>
      <c r="I3" s="1859"/>
      <c r="J3" s="1859"/>
      <c r="K3" s="1859"/>
      <c r="L3" s="1859"/>
      <c r="M3" s="1859"/>
      <c r="N3" s="1859"/>
      <c r="O3" s="1859"/>
      <c r="P3" s="1859"/>
      <c r="Q3" s="1859"/>
      <c r="R3" s="1859"/>
      <c r="S3" s="1859"/>
      <c r="T3" s="1859"/>
      <c r="U3" s="361"/>
    </row>
    <row r="4" spans="1:29" ht="9" customHeight="1">
      <c r="D4" s="361"/>
      <c r="E4" s="361"/>
      <c r="F4" s="361"/>
      <c r="G4" s="361"/>
      <c r="H4" s="361"/>
      <c r="I4" s="361"/>
      <c r="J4" s="361"/>
      <c r="K4" s="361"/>
      <c r="L4" s="361"/>
      <c r="M4" s="361"/>
      <c r="N4" s="361"/>
      <c r="O4" s="361"/>
      <c r="P4" s="361"/>
      <c r="Q4" s="361"/>
      <c r="R4" s="361"/>
      <c r="S4" s="361"/>
      <c r="T4" s="361"/>
      <c r="U4" s="361"/>
    </row>
    <row r="5" spans="1:29" ht="12" customHeight="1">
      <c r="D5" s="342"/>
      <c r="E5" s="340"/>
      <c r="F5" s="340"/>
      <c r="G5" s="360"/>
      <c r="H5" s="360"/>
      <c r="I5" s="359"/>
      <c r="J5" s="359"/>
      <c r="K5" s="359"/>
      <c r="L5" s="359"/>
      <c r="M5" s="359"/>
      <c r="N5" s="359"/>
      <c r="O5" s="359"/>
      <c r="P5" s="359"/>
      <c r="Q5" s="359"/>
      <c r="R5" s="359"/>
      <c r="S5" s="359"/>
      <c r="T5" s="359"/>
      <c r="U5" s="359"/>
      <c r="V5" s="358"/>
    </row>
    <row r="6" spans="1:29" ht="12" customHeight="1">
      <c r="D6" s="357"/>
      <c r="G6" s="1860" t="s">
        <v>150</v>
      </c>
      <c r="H6" s="1860"/>
      <c r="I6" s="1860"/>
      <c r="J6" s="1860"/>
      <c r="L6" s="1860" t="s">
        <v>149</v>
      </c>
      <c r="M6" s="1860"/>
      <c r="N6" s="1860"/>
      <c r="O6" s="1860"/>
      <c r="Q6" s="1860" t="s">
        <v>148</v>
      </c>
      <c r="R6" s="1860"/>
      <c r="S6" s="1860"/>
      <c r="T6" s="1860"/>
      <c r="U6" s="354"/>
      <c r="V6" s="1865" t="s">
        <v>147</v>
      </c>
    </row>
    <row r="7" spans="1:29" ht="14.25" customHeight="1">
      <c r="D7" s="1861" t="s">
        <v>32</v>
      </c>
      <c r="E7" s="1845" t="s">
        <v>85</v>
      </c>
      <c r="F7" s="97"/>
      <c r="G7" s="354"/>
      <c r="H7" s="1860" t="s">
        <v>146</v>
      </c>
      <c r="I7" s="1860"/>
      <c r="J7" s="1860"/>
      <c r="K7" s="354"/>
      <c r="L7" s="356"/>
      <c r="M7" s="1860" t="s">
        <v>146</v>
      </c>
      <c r="N7" s="1860"/>
      <c r="O7" s="1860"/>
      <c r="P7" s="354"/>
      <c r="Q7" s="356"/>
      <c r="R7" s="1863" t="s">
        <v>146</v>
      </c>
      <c r="S7" s="1863"/>
      <c r="T7" s="1863"/>
      <c r="U7" s="354"/>
      <c r="V7" s="1865"/>
    </row>
    <row r="8" spans="1:29">
      <c r="D8" s="1862"/>
      <c r="E8" s="1846"/>
      <c r="F8" s="90"/>
      <c r="G8" s="353" t="s">
        <v>145</v>
      </c>
      <c r="H8" s="351" t="s">
        <v>29</v>
      </c>
      <c r="I8" s="351" t="s">
        <v>30</v>
      </c>
      <c r="J8" s="351" t="s">
        <v>6</v>
      </c>
      <c r="K8" s="351"/>
      <c r="L8" s="353" t="s">
        <v>145</v>
      </c>
      <c r="M8" s="351" t="s">
        <v>29</v>
      </c>
      <c r="N8" s="351" t="s">
        <v>30</v>
      </c>
      <c r="O8" s="351" t="s">
        <v>6</v>
      </c>
      <c r="P8" s="351"/>
      <c r="Q8" s="353" t="s">
        <v>145</v>
      </c>
      <c r="R8" s="351" t="s">
        <v>29</v>
      </c>
      <c r="S8" s="351" t="s">
        <v>30</v>
      </c>
      <c r="T8" s="352" t="s">
        <v>6</v>
      </c>
      <c r="U8" s="351"/>
      <c r="V8" s="1866"/>
      <c r="W8" s="350"/>
      <c r="X8" s="350"/>
      <c r="Y8" s="350"/>
      <c r="Z8" s="350"/>
      <c r="AA8" s="350"/>
      <c r="AB8" s="350"/>
      <c r="AC8" s="350"/>
    </row>
    <row r="9" spans="1:29" s="345" customFormat="1" ht="12.75" customHeight="1">
      <c r="A9" s="295"/>
      <c r="B9" s="295"/>
      <c r="C9" s="295"/>
      <c r="D9" s="1867">
        <v>1401</v>
      </c>
      <c r="E9" s="338" t="s">
        <v>12</v>
      </c>
      <c r="F9" s="337"/>
      <c r="G9" s="336">
        <f>SUM(G10:G15)</f>
        <v>7</v>
      </c>
      <c r="H9" s="349">
        <f>SUM(H10:H15)</f>
        <v>22</v>
      </c>
      <c r="I9" s="349">
        <f>SUM(I10:I15)</f>
        <v>4</v>
      </c>
      <c r="J9" s="335">
        <f t="shared" ref="J9:J27" si="0">SUM(H9:I9)</f>
        <v>26</v>
      </c>
      <c r="K9" s="335"/>
      <c r="L9" s="335">
        <f>SUM(L10:L15)</f>
        <v>5</v>
      </c>
      <c r="M9" s="335">
        <f>SUM(M10:M15)</f>
        <v>21</v>
      </c>
      <c r="N9" s="335">
        <f>SUM(N10:N15)</f>
        <v>2</v>
      </c>
      <c r="O9" s="335">
        <f t="shared" ref="O9:O22" si="1">SUM(M9:N9)</f>
        <v>23</v>
      </c>
      <c r="P9" s="335"/>
      <c r="Q9" s="335">
        <f>SUM(Q10:Q15)</f>
        <v>2</v>
      </c>
      <c r="R9" s="335">
        <f>SUM(R10:R15)</f>
        <v>5</v>
      </c>
      <c r="S9" s="335">
        <f>SUM(S10:S15)</f>
        <v>6</v>
      </c>
      <c r="T9" s="335">
        <f t="shared" ref="T9:T53" si="2">SUM(R9:S9)</f>
        <v>11</v>
      </c>
      <c r="U9" s="334"/>
      <c r="V9" s="321">
        <f t="shared" ref="V9:V54" si="3">G9+L9+Q9</f>
        <v>14</v>
      </c>
    </row>
    <row r="10" spans="1:29" s="345" customFormat="1" ht="12" customHeight="1">
      <c r="A10" s="295"/>
      <c r="B10" s="295"/>
      <c r="C10" s="295"/>
      <c r="D10" s="1867"/>
      <c r="E10" s="320" t="s">
        <v>13</v>
      </c>
      <c r="F10" s="320"/>
      <c r="G10" s="295">
        <v>2</v>
      </c>
      <c r="H10" s="295">
        <v>7</v>
      </c>
      <c r="I10" s="295">
        <v>1</v>
      </c>
      <c r="J10" s="339">
        <f t="shared" si="0"/>
        <v>8</v>
      </c>
      <c r="K10" s="328"/>
      <c r="L10" s="295">
        <v>1</v>
      </c>
      <c r="M10" s="295">
        <v>5</v>
      </c>
      <c r="N10" s="295">
        <v>0</v>
      </c>
      <c r="O10" s="339">
        <f t="shared" si="1"/>
        <v>5</v>
      </c>
      <c r="P10" s="328"/>
      <c r="Q10" s="295">
        <v>1</v>
      </c>
      <c r="R10" s="295">
        <v>1</v>
      </c>
      <c r="S10" s="295">
        <v>3</v>
      </c>
      <c r="T10" s="339">
        <f t="shared" si="2"/>
        <v>4</v>
      </c>
      <c r="U10" s="328"/>
      <c r="V10" s="331">
        <f t="shared" si="3"/>
        <v>4</v>
      </c>
    </row>
    <row r="11" spans="1:29" s="347" customFormat="1" ht="12" customHeight="1">
      <c r="A11" s="348"/>
      <c r="B11" s="348"/>
      <c r="C11" s="348"/>
      <c r="D11" s="1867"/>
      <c r="E11" s="320" t="s">
        <v>14</v>
      </c>
      <c r="F11" s="320"/>
      <c r="G11" s="295">
        <v>2</v>
      </c>
      <c r="H11" s="295">
        <v>7</v>
      </c>
      <c r="I11" s="295">
        <v>1</v>
      </c>
      <c r="J11" s="328">
        <f t="shared" si="0"/>
        <v>8</v>
      </c>
      <c r="K11" s="328"/>
      <c r="L11" s="295">
        <v>1</v>
      </c>
      <c r="M11" s="295">
        <v>4</v>
      </c>
      <c r="N11" s="295">
        <v>0</v>
      </c>
      <c r="O11" s="328">
        <f t="shared" si="1"/>
        <v>4</v>
      </c>
      <c r="P11" s="328"/>
      <c r="Q11" s="295">
        <v>1</v>
      </c>
      <c r="R11" s="295">
        <v>4</v>
      </c>
      <c r="S11" s="295">
        <v>3</v>
      </c>
      <c r="T11" s="328">
        <f t="shared" si="2"/>
        <v>7</v>
      </c>
      <c r="U11" s="328"/>
      <c r="V11" s="331">
        <f t="shared" si="3"/>
        <v>4</v>
      </c>
    </row>
    <row r="12" spans="1:29" s="347" customFormat="1" ht="12" customHeight="1">
      <c r="A12" s="348"/>
      <c r="B12" s="348"/>
      <c r="C12" s="348"/>
      <c r="D12" s="1867"/>
      <c r="E12" s="320" t="s">
        <v>15</v>
      </c>
      <c r="F12" s="320"/>
      <c r="G12" s="295">
        <v>2</v>
      </c>
      <c r="H12" s="295">
        <v>7</v>
      </c>
      <c r="I12" s="295">
        <v>0</v>
      </c>
      <c r="J12" s="328">
        <f t="shared" si="0"/>
        <v>7</v>
      </c>
      <c r="K12" s="328"/>
      <c r="L12" s="295">
        <v>3</v>
      </c>
      <c r="M12" s="295">
        <v>12</v>
      </c>
      <c r="N12" s="295">
        <v>2</v>
      </c>
      <c r="O12" s="328">
        <f t="shared" si="1"/>
        <v>14</v>
      </c>
      <c r="P12" s="328"/>
      <c r="Q12" s="295">
        <v>0</v>
      </c>
      <c r="R12" s="295">
        <v>0</v>
      </c>
      <c r="S12" s="295">
        <v>0</v>
      </c>
      <c r="T12" s="328">
        <f t="shared" si="2"/>
        <v>0</v>
      </c>
      <c r="U12" s="328"/>
      <c r="V12" s="331">
        <f t="shared" si="3"/>
        <v>5</v>
      </c>
    </row>
    <row r="13" spans="1:29" ht="12" customHeight="1">
      <c r="D13" s="1867"/>
      <c r="E13" s="320" t="s">
        <v>36</v>
      </c>
      <c r="F13" s="320"/>
      <c r="G13" s="295">
        <v>1</v>
      </c>
      <c r="H13" s="295">
        <v>1</v>
      </c>
      <c r="I13" s="295">
        <v>2</v>
      </c>
      <c r="J13" s="328">
        <f t="shared" si="0"/>
        <v>3</v>
      </c>
      <c r="K13" s="328"/>
      <c r="L13" s="295">
        <v>0</v>
      </c>
      <c r="M13" s="295">
        <v>0</v>
      </c>
      <c r="N13" s="295">
        <v>0</v>
      </c>
      <c r="O13" s="328">
        <f t="shared" si="1"/>
        <v>0</v>
      </c>
      <c r="P13" s="328"/>
      <c r="Q13" s="295">
        <v>0</v>
      </c>
      <c r="R13" s="295">
        <v>0</v>
      </c>
      <c r="S13" s="295">
        <v>0</v>
      </c>
      <c r="T13" s="328">
        <f t="shared" si="2"/>
        <v>0</v>
      </c>
      <c r="U13" s="328"/>
      <c r="V13" s="331">
        <f t="shared" si="3"/>
        <v>1</v>
      </c>
    </row>
    <row r="14" spans="1:29" s="345" customFormat="1" ht="12" customHeight="1">
      <c r="A14" s="295"/>
      <c r="B14" s="295"/>
      <c r="C14" s="295"/>
      <c r="D14" s="1867"/>
      <c r="E14" s="320" t="s">
        <v>37</v>
      </c>
      <c r="F14" s="320"/>
      <c r="G14" s="295">
        <v>0</v>
      </c>
      <c r="H14" s="295">
        <v>0</v>
      </c>
      <c r="I14" s="295">
        <v>0</v>
      </c>
      <c r="J14" s="328">
        <f t="shared" si="0"/>
        <v>0</v>
      </c>
      <c r="K14" s="328"/>
      <c r="L14" s="295">
        <v>0</v>
      </c>
      <c r="M14" s="295">
        <v>0</v>
      </c>
      <c r="N14" s="295">
        <v>0</v>
      </c>
      <c r="O14" s="328">
        <f t="shared" si="1"/>
        <v>0</v>
      </c>
      <c r="P14" s="328"/>
      <c r="Q14" s="295">
        <v>0</v>
      </c>
      <c r="R14" s="295">
        <v>0</v>
      </c>
      <c r="S14" s="295">
        <v>0</v>
      </c>
      <c r="T14" s="328">
        <f t="shared" si="2"/>
        <v>0</v>
      </c>
      <c r="U14" s="328"/>
      <c r="V14" s="331">
        <f t="shared" si="3"/>
        <v>0</v>
      </c>
      <c r="W14" s="63"/>
      <c r="X14" s="346"/>
      <c r="Y14" s="346"/>
      <c r="Z14" s="346"/>
    </row>
    <row r="15" spans="1:29" s="345" customFormat="1" ht="12" customHeight="1">
      <c r="A15" s="295"/>
      <c r="B15" s="295"/>
      <c r="C15" s="295"/>
      <c r="D15" s="1867"/>
      <c r="E15" s="320" t="s">
        <v>72</v>
      </c>
      <c r="F15" s="320"/>
      <c r="G15" s="295">
        <v>0</v>
      </c>
      <c r="H15" s="295">
        <v>0</v>
      </c>
      <c r="I15" s="295">
        <v>0</v>
      </c>
      <c r="J15" s="328">
        <f t="shared" si="0"/>
        <v>0</v>
      </c>
      <c r="K15" s="328"/>
      <c r="L15" s="295">
        <v>0</v>
      </c>
      <c r="M15" s="295">
        <v>0</v>
      </c>
      <c r="N15" s="295">
        <v>0</v>
      </c>
      <c r="O15" s="328">
        <f t="shared" si="1"/>
        <v>0</v>
      </c>
      <c r="P15" s="328"/>
      <c r="Q15" s="295">
        <v>0</v>
      </c>
      <c r="R15" s="295">
        <v>0</v>
      </c>
      <c r="S15" s="295">
        <v>0</v>
      </c>
      <c r="T15" s="328">
        <f t="shared" si="2"/>
        <v>0</v>
      </c>
      <c r="U15" s="327"/>
      <c r="V15" s="326">
        <f t="shared" si="3"/>
        <v>0</v>
      </c>
      <c r="W15" s="63"/>
      <c r="X15" s="346"/>
      <c r="Y15" s="346"/>
      <c r="Z15" s="346"/>
    </row>
    <row r="16" spans="1:29" s="345" customFormat="1" ht="12.75" customHeight="1">
      <c r="A16" s="295"/>
      <c r="B16" s="295"/>
      <c r="C16" s="295"/>
      <c r="D16" s="1864">
        <v>1402</v>
      </c>
      <c r="E16" s="338" t="s">
        <v>16</v>
      </c>
      <c r="F16" s="337"/>
      <c r="G16" s="336">
        <f>SUM(G17:G24)</f>
        <v>6</v>
      </c>
      <c r="H16" s="336">
        <f>SUM(H17:H24)</f>
        <v>22</v>
      </c>
      <c r="I16" s="336">
        <f>SUM(I17:I24)</f>
        <v>4</v>
      </c>
      <c r="J16" s="335">
        <f t="shared" si="0"/>
        <v>26</v>
      </c>
      <c r="K16" s="335"/>
      <c r="L16" s="335">
        <f>SUM(L17:L24)</f>
        <v>10</v>
      </c>
      <c r="M16" s="335">
        <f>SUM(M17:M24)</f>
        <v>24</v>
      </c>
      <c r="N16" s="335">
        <f>SUM(N17:N24)</f>
        <v>25</v>
      </c>
      <c r="O16" s="335">
        <f t="shared" si="1"/>
        <v>49</v>
      </c>
      <c r="P16" s="335"/>
      <c r="Q16" s="335">
        <f>SUM(Q17:Q24)</f>
        <v>3</v>
      </c>
      <c r="R16" s="335">
        <f>SUM(R17:R24)</f>
        <v>5</v>
      </c>
      <c r="S16" s="335">
        <f>SUM(S17:S24)</f>
        <v>6</v>
      </c>
      <c r="T16" s="335">
        <f t="shared" si="2"/>
        <v>11</v>
      </c>
      <c r="U16" s="334"/>
      <c r="V16" s="321">
        <f t="shared" si="3"/>
        <v>19</v>
      </c>
    </row>
    <row r="17" spans="4:22" ht="12" customHeight="1">
      <c r="D17" s="1864"/>
      <c r="E17" s="320" t="s">
        <v>96</v>
      </c>
      <c r="F17" s="320"/>
      <c r="G17" s="295">
        <v>3</v>
      </c>
      <c r="H17" s="295">
        <v>12</v>
      </c>
      <c r="I17" s="295">
        <v>1</v>
      </c>
      <c r="J17" s="339">
        <f t="shared" si="0"/>
        <v>13</v>
      </c>
      <c r="K17" s="328"/>
      <c r="L17" s="295">
        <v>6</v>
      </c>
      <c r="M17" s="295">
        <v>16</v>
      </c>
      <c r="N17" s="295">
        <v>9</v>
      </c>
      <c r="O17" s="339">
        <f t="shared" si="1"/>
        <v>25</v>
      </c>
      <c r="P17" s="328"/>
      <c r="Q17" s="328">
        <v>2</v>
      </c>
      <c r="R17" s="328">
        <v>5</v>
      </c>
      <c r="S17" s="328">
        <v>2</v>
      </c>
      <c r="T17" s="328">
        <f t="shared" si="2"/>
        <v>7</v>
      </c>
      <c r="U17" s="328"/>
      <c r="V17" s="331">
        <f t="shared" si="3"/>
        <v>11</v>
      </c>
    </row>
    <row r="18" spans="4:22" ht="12" customHeight="1">
      <c r="D18" s="1864"/>
      <c r="E18" s="320" t="s">
        <v>69</v>
      </c>
      <c r="F18" s="320"/>
      <c r="G18" s="295">
        <v>2</v>
      </c>
      <c r="H18" s="295">
        <v>7</v>
      </c>
      <c r="I18" s="295">
        <v>3</v>
      </c>
      <c r="J18" s="328">
        <f t="shared" si="0"/>
        <v>10</v>
      </c>
      <c r="K18" s="328"/>
      <c r="L18" s="295">
        <v>0</v>
      </c>
      <c r="M18" s="295">
        <v>0</v>
      </c>
      <c r="N18" s="295">
        <v>0</v>
      </c>
      <c r="O18" s="328">
        <f t="shared" si="1"/>
        <v>0</v>
      </c>
      <c r="P18" s="328"/>
      <c r="Q18" s="328">
        <v>0</v>
      </c>
      <c r="R18" s="328">
        <v>0</v>
      </c>
      <c r="S18" s="328">
        <v>0</v>
      </c>
      <c r="T18" s="328">
        <f t="shared" si="2"/>
        <v>0</v>
      </c>
      <c r="U18" s="328"/>
      <c r="V18" s="331">
        <f t="shared" si="3"/>
        <v>2</v>
      </c>
    </row>
    <row r="19" spans="4:22" ht="12" customHeight="1">
      <c r="D19" s="1864"/>
      <c r="E19" s="320" t="s">
        <v>70</v>
      </c>
      <c r="F19" s="320"/>
      <c r="G19" s="295">
        <v>0</v>
      </c>
      <c r="H19" s="295">
        <v>0</v>
      </c>
      <c r="I19" s="295">
        <v>0</v>
      </c>
      <c r="J19" s="328">
        <f t="shared" si="0"/>
        <v>0</v>
      </c>
      <c r="K19" s="328"/>
      <c r="L19" s="295">
        <v>2</v>
      </c>
      <c r="M19" s="295">
        <v>5</v>
      </c>
      <c r="N19" s="295">
        <v>10</v>
      </c>
      <c r="O19" s="328">
        <f t="shared" si="1"/>
        <v>15</v>
      </c>
      <c r="P19" s="328"/>
      <c r="Q19" s="328">
        <v>1</v>
      </c>
      <c r="R19" s="328">
        <v>0</v>
      </c>
      <c r="S19" s="328">
        <v>4</v>
      </c>
      <c r="T19" s="328">
        <f t="shared" si="2"/>
        <v>4</v>
      </c>
      <c r="U19" s="328"/>
      <c r="V19" s="331">
        <f t="shared" si="3"/>
        <v>3</v>
      </c>
    </row>
    <row r="20" spans="4:22" ht="12" customHeight="1">
      <c r="D20" s="1864"/>
      <c r="E20" s="320" t="s">
        <v>129</v>
      </c>
      <c r="F20" s="320"/>
      <c r="G20" s="295">
        <v>1</v>
      </c>
      <c r="H20" s="295">
        <v>3</v>
      </c>
      <c r="I20" s="295">
        <v>0</v>
      </c>
      <c r="J20" s="328">
        <f t="shared" si="0"/>
        <v>3</v>
      </c>
      <c r="K20" s="328"/>
      <c r="L20" s="295">
        <v>2</v>
      </c>
      <c r="M20" s="295">
        <v>3</v>
      </c>
      <c r="N20" s="295">
        <v>6</v>
      </c>
      <c r="O20" s="328">
        <f t="shared" si="1"/>
        <v>9</v>
      </c>
      <c r="P20" s="328"/>
      <c r="Q20" s="328">
        <v>0</v>
      </c>
      <c r="R20" s="328">
        <v>0</v>
      </c>
      <c r="S20" s="328">
        <v>0</v>
      </c>
      <c r="T20" s="328">
        <f t="shared" si="2"/>
        <v>0</v>
      </c>
      <c r="U20" s="328"/>
      <c r="V20" s="331">
        <f t="shared" si="3"/>
        <v>3</v>
      </c>
    </row>
    <row r="21" spans="4:22" ht="12" customHeight="1">
      <c r="D21" s="1864"/>
      <c r="E21" s="320" t="s">
        <v>144</v>
      </c>
      <c r="F21" s="320"/>
      <c r="G21" s="295">
        <v>0</v>
      </c>
      <c r="H21" s="295">
        <v>0</v>
      </c>
      <c r="I21" s="295">
        <v>0</v>
      </c>
      <c r="J21" s="328">
        <f t="shared" si="0"/>
        <v>0</v>
      </c>
      <c r="K21" s="328"/>
      <c r="L21" s="295">
        <v>0</v>
      </c>
      <c r="M21" s="295">
        <v>0</v>
      </c>
      <c r="N21" s="295">
        <v>0</v>
      </c>
      <c r="O21" s="328">
        <f t="shared" si="1"/>
        <v>0</v>
      </c>
      <c r="P21" s="328"/>
      <c r="Q21" s="328">
        <v>0</v>
      </c>
      <c r="R21" s="328">
        <v>0</v>
      </c>
      <c r="S21" s="328">
        <v>0</v>
      </c>
      <c r="T21" s="328">
        <f t="shared" si="2"/>
        <v>0</v>
      </c>
      <c r="U21" s="328"/>
      <c r="V21" s="331">
        <f t="shared" si="3"/>
        <v>0</v>
      </c>
    </row>
    <row r="22" spans="4:22" ht="12" customHeight="1">
      <c r="D22" s="1864"/>
      <c r="E22" s="320" t="s">
        <v>143</v>
      </c>
      <c r="F22" s="320"/>
      <c r="G22" s="295">
        <v>0</v>
      </c>
      <c r="H22" s="295">
        <v>0</v>
      </c>
      <c r="I22" s="295">
        <v>0</v>
      </c>
      <c r="J22" s="328">
        <f t="shared" si="0"/>
        <v>0</v>
      </c>
      <c r="K22" s="328"/>
      <c r="L22" s="295">
        <v>0</v>
      </c>
      <c r="M22" s="295">
        <v>0</v>
      </c>
      <c r="N22" s="295">
        <v>0</v>
      </c>
      <c r="O22" s="328">
        <f t="shared" si="1"/>
        <v>0</v>
      </c>
      <c r="P22" s="328"/>
      <c r="Q22" s="328">
        <v>0</v>
      </c>
      <c r="R22" s="328">
        <v>0</v>
      </c>
      <c r="S22" s="328">
        <v>0</v>
      </c>
      <c r="T22" s="328">
        <f t="shared" si="2"/>
        <v>0</v>
      </c>
      <c r="U22" s="328"/>
      <c r="V22" s="331">
        <f t="shared" si="3"/>
        <v>0</v>
      </c>
    </row>
    <row r="23" spans="4:22" ht="12" customHeight="1">
      <c r="D23" s="1864"/>
      <c r="E23" s="320" t="s">
        <v>142</v>
      </c>
      <c r="F23" s="320"/>
      <c r="G23" s="295">
        <v>0</v>
      </c>
      <c r="H23" s="295">
        <v>0</v>
      </c>
      <c r="I23" s="295">
        <v>0</v>
      </c>
      <c r="J23" s="328">
        <f t="shared" si="0"/>
        <v>0</v>
      </c>
      <c r="K23" s="328"/>
      <c r="L23" s="295">
        <v>0</v>
      </c>
      <c r="M23" s="295">
        <v>0</v>
      </c>
      <c r="N23" s="295">
        <v>0</v>
      </c>
      <c r="O23" s="328">
        <v>0</v>
      </c>
      <c r="P23" s="328"/>
      <c r="Q23" s="328">
        <v>0</v>
      </c>
      <c r="R23" s="328">
        <v>0</v>
      </c>
      <c r="S23" s="328">
        <v>0</v>
      </c>
      <c r="T23" s="328">
        <f t="shared" si="2"/>
        <v>0</v>
      </c>
      <c r="U23" s="328"/>
      <c r="V23" s="331">
        <f t="shared" si="3"/>
        <v>0</v>
      </c>
    </row>
    <row r="24" spans="4:22" ht="12" customHeight="1">
      <c r="D24" s="1864"/>
      <c r="E24" s="320" t="s">
        <v>141</v>
      </c>
      <c r="F24" s="320"/>
      <c r="G24" s="295">
        <v>0</v>
      </c>
      <c r="H24" s="295">
        <v>0</v>
      </c>
      <c r="I24" s="295">
        <v>0</v>
      </c>
      <c r="J24" s="327">
        <f t="shared" si="0"/>
        <v>0</v>
      </c>
      <c r="K24" s="328"/>
      <c r="L24" s="295">
        <v>0</v>
      </c>
      <c r="M24" s="295">
        <v>0</v>
      </c>
      <c r="N24" s="295">
        <v>0</v>
      </c>
      <c r="O24" s="327">
        <f t="shared" ref="O24:O53" si="4">SUM(M24:N24)</f>
        <v>0</v>
      </c>
      <c r="P24" s="328"/>
      <c r="Q24" s="328">
        <v>0</v>
      </c>
      <c r="R24" s="328">
        <v>0</v>
      </c>
      <c r="S24" s="328">
        <v>0</v>
      </c>
      <c r="T24" s="327">
        <f t="shared" si="2"/>
        <v>0</v>
      </c>
      <c r="U24" s="327"/>
      <c r="V24" s="326">
        <f t="shared" si="3"/>
        <v>0</v>
      </c>
    </row>
    <row r="25" spans="4:22" ht="12.75" customHeight="1">
      <c r="D25" s="1864">
        <v>1403</v>
      </c>
      <c r="E25" s="338" t="s">
        <v>17</v>
      </c>
      <c r="F25" s="337"/>
      <c r="G25" s="336">
        <f>SUM(G26:G28)</f>
        <v>1</v>
      </c>
      <c r="H25" s="336">
        <f>SUM(H26:H28)</f>
        <v>0</v>
      </c>
      <c r="I25" s="336">
        <f>SUM(I26:I28)</f>
        <v>6</v>
      </c>
      <c r="J25" s="335">
        <f t="shared" si="0"/>
        <v>6</v>
      </c>
      <c r="K25" s="335"/>
      <c r="L25" s="335">
        <f>SUM(L26:L28)</f>
        <v>2</v>
      </c>
      <c r="M25" s="335">
        <f>SUM(M26:M28)</f>
        <v>1</v>
      </c>
      <c r="N25" s="335">
        <f>SUM(N26:N28)</f>
        <v>8</v>
      </c>
      <c r="O25" s="335">
        <f t="shared" si="4"/>
        <v>9</v>
      </c>
      <c r="P25" s="335"/>
      <c r="Q25" s="335">
        <f>SUM(Q26:Q28)</f>
        <v>1</v>
      </c>
      <c r="R25" s="335">
        <f>SUM(R26:R28)</f>
        <v>3</v>
      </c>
      <c r="S25" s="335">
        <f>SUM(S26:S28)</f>
        <v>2</v>
      </c>
      <c r="T25" s="334">
        <f t="shared" si="2"/>
        <v>5</v>
      </c>
      <c r="U25" s="334"/>
      <c r="V25" s="321">
        <f t="shared" si="3"/>
        <v>4</v>
      </c>
    </row>
    <row r="26" spans="4:22" ht="12" customHeight="1">
      <c r="D26" s="1864"/>
      <c r="E26" s="320" t="s">
        <v>140</v>
      </c>
      <c r="F26" s="320"/>
      <c r="G26" s="295">
        <v>1</v>
      </c>
      <c r="H26" s="295">
        <v>0</v>
      </c>
      <c r="I26" s="295">
        <v>6</v>
      </c>
      <c r="J26" s="339">
        <f t="shared" si="0"/>
        <v>6</v>
      </c>
      <c r="K26" s="328"/>
      <c r="L26" s="295">
        <v>0</v>
      </c>
      <c r="M26" s="295">
        <v>0</v>
      </c>
      <c r="N26" s="295">
        <v>0</v>
      </c>
      <c r="O26" s="339">
        <f t="shared" si="4"/>
        <v>0</v>
      </c>
      <c r="P26" s="328"/>
      <c r="Q26" s="328">
        <v>1</v>
      </c>
      <c r="R26" s="295">
        <v>3</v>
      </c>
      <c r="S26" s="328">
        <v>2</v>
      </c>
      <c r="T26" s="339">
        <f t="shared" si="2"/>
        <v>5</v>
      </c>
      <c r="U26" s="328"/>
      <c r="V26" s="331">
        <f t="shared" si="3"/>
        <v>2</v>
      </c>
    </row>
    <row r="27" spans="4:22" ht="12" customHeight="1">
      <c r="D27" s="1864"/>
      <c r="E27" s="320" t="s">
        <v>139</v>
      </c>
      <c r="F27" s="320"/>
      <c r="G27" s="295">
        <v>0</v>
      </c>
      <c r="H27" s="295">
        <v>0</v>
      </c>
      <c r="I27" s="295">
        <v>0</v>
      </c>
      <c r="J27" s="328">
        <f t="shared" si="0"/>
        <v>0</v>
      </c>
      <c r="K27" s="328"/>
      <c r="L27" s="295">
        <v>0</v>
      </c>
      <c r="M27" s="295">
        <v>0</v>
      </c>
      <c r="N27" s="295">
        <v>0</v>
      </c>
      <c r="O27" s="328">
        <f t="shared" si="4"/>
        <v>0</v>
      </c>
      <c r="P27" s="328"/>
      <c r="Q27" s="328">
        <v>0</v>
      </c>
      <c r="R27" s="295">
        <v>0</v>
      </c>
      <c r="S27" s="328">
        <v>0</v>
      </c>
      <c r="T27" s="328">
        <f t="shared" si="2"/>
        <v>0</v>
      </c>
      <c r="U27" s="328"/>
      <c r="V27" s="331">
        <f t="shared" si="3"/>
        <v>0</v>
      </c>
    </row>
    <row r="28" spans="4:22" ht="12" customHeight="1">
      <c r="D28" s="1709"/>
      <c r="E28" s="320" t="s">
        <v>19</v>
      </c>
      <c r="F28" s="320"/>
      <c r="G28" s="295">
        <v>0</v>
      </c>
      <c r="H28" s="295">
        <v>0</v>
      </c>
      <c r="I28" s="295">
        <v>0</v>
      </c>
      <c r="J28" s="328">
        <v>0</v>
      </c>
      <c r="K28" s="328"/>
      <c r="L28" s="295">
        <v>2</v>
      </c>
      <c r="M28" s="295">
        <v>1</v>
      </c>
      <c r="N28" s="295">
        <v>8</v>
      </c>
      <c r="O28" s="328">
        <f t="shared" si="4"/>
        <v>9</v>
      </c>
      <c r="P28" s="328"/>
      <c r="Q28" s="328">
        <v>0</v>
      </c>
      <c r="R28" s="295">
        <v>0</v>
      </c>
      <c r="S28" s="328">
        <v>0</v>
      </c>
      <c r="T28" s="327">
        <f t="shared" si="2"/>
        <v>0</v>
      </c>
      <c r="U28" s="327"/>
      <c r="V28" s="326">
        <f t="shared" si="3"/>
        <v>2</v>
      </c>
    </row>
    <row r="29" spans="4:22" ht="12.75" customHeight="1">
      <c r="D29" s="1711">
        <v>1404</v>
      </c>
      <c r="E29" s="338" t="s">
        <v>40</v>
      </c>
      <c r="F29" s="337"/>
      <c r="G29" s="336">
        <f>SUM(G30:G31)</f>
        <v>2</v>
      </c>
      <c r="H29" s="336">
        <f>SUM(H30:H31)</f>
        <v>8</v>
      </c>
      <c r="I29" s="336">
        <f>SUM(I30:I31)</f>
        <v>2</v>
      </c>
      <c r="J29" s="335">
        <f t="shared" ref="J29:J53" si="5">SUM(H29:I29)</f>
        <v>10</v>
      </c>
      <c r="K29" s="335"/>
      <c r="L29" s="335">
        <f>SUM(L30:L31)</f>
        <v>6</v>
      </c>
      <c r="M29" s="335">
        <f>SUM(M30:M31)</f>
        <v>29</v>
      </c>
      <c r="N29" s="335">
        <f>SUM(N30:N31)</f>
        <v>6</v>
      </c>
      <c r="O29" s="335">
        <f t="shared" si="4"/>
        <v>35</v>
      </c>
      <c r="P29" s="335"/>
      <c r="Q29" s="335">
        <f>SUM(Q30:Q31)</f>
        <v>0</v>
      </c>
      <c r="R29" s="335">
        <f>SUM(R30:R31)</f>
        <v>0</v>
      </c>
      <c r="S29" s="335">
        <f>SUM(S30:S31)</f>
        <v>0</v>
      </c>
      <c r="T29" s="334">
        <f t="shared" si="2"/>
        <v>0</v>
      </c>
      <c r="U29" s="334"/>
      <c r="V29" s="321">
        <f t="shared" si="3"/>
        <v>8</v>
      </c>
    </row>
    <row r="30" spans="4:22" ht="12" customHeight="1">
      <c r="D30" s="1864"/>
      <c r="E30" s="320" t="s">
        <v>115</v>
      </c>
      <c r="F30" s="320"/>
      <c r="G30" s="295">
        <v>0</v>
      </c>
      <c r="H30" s="265">
        <v>0</v>
      </c>
      <c r="I30" s="328">
        <v>0</v>
      </c>
      <c r="J30" s="339">
        <f t="shared" si="5"/>
        <v>0</v>
      </c>
      <c r="K30" s="328"/>
      <c r="L30" s="295">
        <v>4</v>
      </c>
      <c r="M30" s="295">
        <v>23</v>
      </c>
      <c r="N30" s="295">
        <v>4</v>
      </c>
      <c r="O30" s="339">
        <f t="shared" si="4"/>
        <v>27</v>
      </c>
      <c r="P30" s="328"/>
      <c r="Q30" s="328">
        <v>0</v>
      </c>
      <c r="R30" s="328">
        <v>0</v>
      </c>
      <c r="S30" s="328">
        <v>0</v>
      </c>
      <c r="T30" s="339">
        <f t="shared" si="2"/>
        <v>0</v>
      </c>
      <c r="U30" s="328"/>
      <c r="V30" s="331">
        <f t="shared" si="3"/>
        <v>4</v>
      </c>
    </row>
    <row r="31" spans="4:22" ht="12" customHeight="1">
      <c r="D31" s="1864"/>
      <c r="E31" s="320" t="s">
        <v>20</v>
      </c>
      <c r="F31" s="320"/>
      <c r="G31" s="295">
        <v>2</v>
      </c>
      <c r="H31" s="295">
        <v>8</v>
      </c>
      <c r="I31" s="295">
        <v>2</v>
      </c>
      <c r="J31" s="327">
        <f t="shared" si="5"/>
        <v>10</v>
      </c>
      <c r="K31" s="327"/>
      <c r="L31" s="343">
        <v>2</v>
      </c>
      <c r="M31" s="343">
        <v>6</v>
      </c>
      <c r="N31" s="343">
        <v>2</v>
      </c>
      <c r="O31" s="327">
        <f t="shared" si="4"/>
        <v>8</v>
      </c>
      <c r="P31" s="327"/>
      <c r="Q31" s="327">
        <v>0</v>
      </c>
      <c r="R31" s="327">
        <v>0</v>
      </c>
      <c r="S31" s="327">
        <v>0</v>
      </c>
      <c r="T31" s="327">
        <f t="shared" si="2"/>
        <v>0</v>
      </c>
      <c r="U31" s="327"/>
      <c r="V31" s="326">
        <f t="shared" si="3"/>
        <v>4</v>
      </c>
    </row>
    <row r="32" spans="4:22" ht="12.75" customHeight="1">
      <c r="D32" s="1709">
        <v>1405</v>
      </c>
      <c r="E32" s="338" t="s">
        <v>21</v>
      </c>
      <c r="F32" s="337"/>
      <c r="G32" s="336">
        <f>SUM(G33:G36)</f>
        <v>6</v>
      </c>
      <c r="H32" s="336">
        <f>SUM(H33:H36)</f>
        <v>8</v>
      </c>
      <c r="I32" s="336">
        <f>SUM(I33:I36)</f>
        <v>19</v>
      </c>
      <c r="J32" s="334">
        <f t="shared" si="5"/>
        <v>27</v>
      </c>
      <c r="K32" s="334"/>
      <c r="L32" s="334">
        <f>SUM(L33:L36)</f>
        <v>3</v>
      </c>
      <c r="M32" s="334">
        <f>SUM(M33:M36)</f>
        <v>6</v>
      </c>
      <c r="N32" s="334">
        <f>SUM(N33:N36)</f>
        <v>7</v>
      </c>
      <c r="O32" s="334">
        <f t="shared" si="4"/>
        <v>13</v>
      </c>
      <c r="P32" s="334"/>
      <c r="Q32" s="334">
        <f>SUM(Q33:Q36)</f>
        <v>7</v>
      </c>
      <c r="R32" s="334">
        <f>SUM(R33:R36)</f>
        <v>16</v>
      </c>
      <c r="S32" s="334">
        <f>SUM(S33:S36)</f>
        <v>21</v>
      </c>
      <c r="T32" s="334">
        <f t="shared" si="2"/>
        <v>37</v>
      </c>
      <c r="U32" s="334"/>
      <c r="V32" s="321">
        <f t="shared" si="3"/>
        <v>16</v>
      </c>
    </row>
    <row r="33" spans="4:22" ht="12" customHeight="1">
      <c r="D33" s="1710"/>
      <c r="E33" s="320" t="s">
        <v>24</v>
      </c>
      <c r="F33" s="320"/>
      <c r="G33" s="295">
        <v>3</v>
      </c>
      <c r="H33" s="295">
        <v>3</v>
      </c>
      <c r="I33" s="295">
        <v>7</v>
      </c>
      <c r="J33" s="328">
        <f t="shared" si="5"/>
        <v>10</v>
      </c>
      <c r="K33" s="328"/>
      <c r="L33" s="295">
        <v>1</v>
      </c>
      <c r="M33" s="295">
        <v>3</v>
      </c>
      <c r="N33" s="295">
        <v>1</v>
      </c>
      <c r="O33" s="328">
        <f t="shared" si="4"/>
        <v>4</v>
      </c>
      <c r="P33" s="328"/>
      <c r="Q33" s="295">
        <v>3</v>
      </c>
      <c r="R33" s="295">
        <v>7</v>
      </c>
      <c r="S33" s="295">
        <v>4</v>
      </c>
      <c r="T33" s="328">
        <f t="shared" si="2"/>
        <v>11</v>
      </c>
      <c r="U33" s="328"/>
      <c r="V33" s="344">
        <f t="shared" si="3"/>
        <v>7</v>
      </c>
    </row>
    <row r="34" spans="4:22" ht="12" customHeight="1">
      <c r="D34" s="1710"/>
      <c r="E34" s="320" t="s">
        <v>138</v>
      </c>
      <c r="F34" s="320"/>
      <c r="G34" s="295">
        <v>3</v>
      </c>
      <c r="H34" s="295">
        <v>5</v>
      </c>
      <c r="I34" s="295">
        <v>12</v>
      </c>
      <c r="J34" s="328">
        <f t="shared" si="5"/>
        <v>17</v>
      </c>
      <c r="K34" s="328"/>
      <c r="L34" s="295">
        <v>2</v>
      </c>
      <c r="M34" s="295">
        <v>3</v>
      </c>
      <c r="N34" s="295">
        <v>6</v>
      </c>
      <c r="O34" s="328">
        <f t="shared" si="4"/>
        <v>9</v>
      </c>
      <c r="P34" s="328"/>
      <c r="Q34" s="295">
        <v>4</v>
      </c>
      <c r="R34" s="295">
        <v>9</v>
      </c>
      <c r="S34" s="295">
        <v>17</v>
      </c>
      <c r="T34" s="328">
        <f t="shared" si="2"/>
        <v>26</v>
      </c>
      <c r="U34" s="328"/>
      <c r="V34" s="331">
        <f t="shared" si="3"/>
        <v>9</v>
      </c>
    </row>
    <row r="35" spans="4:22" ht="12" customHeight="1">
      <c r="D35" s="1710"/>
      <c r="E35" s="292" t="s">
        <v>137</v>
      </c>
      <c r="F35" s="320"/>
      <c r="G35" s="265">
        <v>0</v>
      </c>
      <c r="H35" s="265">
        <v>0</v>
      </c>
      <c r="I35" s="328">
        <v>0</v>
      </c>
      <c r="J35" s="328">
        <f t="shared" si="5"/>
        <v>0</v>
      </c>
      <c r="K35" s="328"/>
      <c r="L35" s="328">
        <v>0</v>
      </c>
      <c r="M35" s="328">
        <v>0</v>
      </c>
      <c r="N35" s="328">
        <v>0</v>
      </c>
      <c r="O35" s="328">
        <f t="shared" si="4"/>
        <v>0</v>
      </c>
      <c r="P35" s="328"/>
      <c r="Q35" s="328">
        <v>0</v>
      </c>
      <c r="R35" s="328">
        <v>0</v>
      </c>
      <c r="S35" s="328">
        <v>0</v>
      </c>
      <c r="T35" s="328">
        <f t="shared" si="2"/>
        <v>0</v>
      </c>
      <c r="U35" s="328"/>
      <c r="V35" s="331">
        <f t="shared" si="3"/>
        <v>0</v>
      </c>
    </row>
    <row r="36" spans="4:22" ht="12" customHeight="1">
      <c r="D36" s="1847"/>
      <c r="E36" s="332" t="s">
        <v>136</v>
      </c>
      <c r="F36" s="320"/>
      <c r="G36" s="265">
        <v>0</v>
      </c>
      <c r="H36" s="265">
        <v>0</v>
      </c>
      <c r="I36" s="328">
        <v>0</v>
      </c>
      <c r="J36" s="328">
        <f t="shared" si="5"/>
        <v>0</v>
      </c>
      <c r="K36" s="328"/>
      <c r="L36" s="328">
        <v>0</v>
      </c>
      <c r="M36" s="328">
        <v>0</v>
      </c>
      <c r="N36" s="328">
        <v>0</v>
      </c>
      <c r="O36" s="328">
        <f t="shared" si="4"/>
        <v>0</v>
      </c>
      <c r="P36" s="328"/>
      <c r="Q36" s="328">
        <v>0</v>
      </c>
      <c r="R36" s="328">
        <v>0</v>
      </c>
      <c r="S36" s="328">
        <v>0</v>
      </c>
      <c r="T36" s="328">
        <f t="shared" si="2"/>
        <v>0</v>
      </c>
      <c r="U36" s="327"/>
      <c r="V36" s="326">
        <f t="shared" si="3"/>
        <v>0</v>
      </c>
    </row>
    <row r="37" spans="4:22" ht="12.75" customHeight="1">
      <c r="D37" s="1864">
        <v>1406</v>
      </c>
      <c r="E37" s="338" t="s">
        <v>25</v>
      </c>
      <c r="F37" s="337"/>
      <c r="G37" s="336">
        <f>SUM(G38:G41)</f>
        <v>5</v>
      </c>
      <c r="H37" s="336">
        <f>SUM(H38:H41)</f>
        <v>9</v>
      </c>
      <c r="I37" s="336">
        <f>SUM(I38:I41)</f>
        <v>15</v>
      </c>
      <c r="J37" s="335">
        <f t="shared" si="5"/>
        <v>24</v>
      </c>
      <c r="K37" s="335"/>
      <c r="L37" s="335">
        <f>SUM(L38:L41)</f>
        <v>1</v>
      </c>
      <c r="M37" s="335">
        <f>SUM(M38:M41)</f>
        <v>2</v>
      </c>
      <c r="N37" s="335">
        <f>SUM(N38:N41)</f>
        <v>1</v>
      </c>
      <c r="O37" s="335">
        <f t="shared" si="4"/>
        <v>3</v>
      </c>
      <c r="P37" s="335"/>
      <c r="Q37" s="335">
        <f>SUM(Q38:Q41)</f>
        <v>2</v>
      </c>
      <c r="R37" s="335">
        <f>SUM(R38:R41)</f>
        <v>4</v>
      </c>
      <c r="S37" s="335">
        <f>SUM(S38:S41)</f>
        <v>2</v>
      </c>
      <c r="T37" s="335">
        <f t="shared" si="2"/>
        <v>6</v>
      </c>
      <c r="U37" s="334"/>
      <c r="V37" s="321">
        <f t="shared" si="3"/>
        <v>8</v>
      </c>
    </row>
    <row r="38" spans="4:22" ht="12" customHeight="1">
      <c r="D38" s="1864"/>
      <c r="E38" s="320" t="s">
        <v>135</v>
      </c>
      <c r="F38" s="320"/>
      <c r="G38" s="295">
        <v>3</v>
      </c>
      <c r="H38" s="295">
        <v>5</v>
      </c>
      <c r="I38" s="295">
        <v>10</v>
      </c>
      <c r="J38" s="339">
        <f t="shared" si="5"/>
        <v>15</v>
      </c>
      <c r="K38" s="328"/>
      <c r="L38" s="328">
        <v>0</v>
      </c>
      <c r="M38" s="295">
        <v>0</v>
      </c>
      <c r="N38" s="328">
        <v>0</v>
      </c>
      <c r="O38" s="339">
        <f t="shared" si="4"/>
        <v>0</v>
      </c>
      <c r="P38" s="328"/>
      <c r="Q38" s="295">
        <v>1</v>
      </c>
      <c r="R38" s="295">
        <v>1</v>
      </c>
      <c r="S38" s="295">
        <v>2</v>
      </c>
      <c r="T38" s="328">
        <f t="shared" si="2"/>
        <v>3</v>
      </c>
      <c r="U38" s="328"/>
      <c r="V38" s="331">
        <f t="shared" si="3"/>
        <v>4</v>
      </c>
    </row>
    <row r="39" spans="4:22" ht="12" customHeight="1">
      <c r="D39" s="1864"/>
      <c r="E39" s="320" t="s">
        <v>26</v>
      </c>
      <c r="F39" s="320"/>
      <c r="G39" s="295">
        <v>1</v>
      </c>
      <c r="H39" s="295">
        <v>3</v>
      </c>
      <c r="I39" s="295">
        <v>2</v>
      </c>
      <c r="J39" s="328">
        <f t="shared" si="5"/>
        <v>5</v>
      </c>
      <c r="K39" s="328"/>
      <c r="L39" s="328">
        <v>0</v>
      </c>
      <c r="M39" s="295">
        <v>0</v>
      </c>
      <c r="N39" s="328">
        <v>0</v>
      </c>
      <c r="O39" s="328">
        <f t="shared" si="4"/>
        <v>0</v>
      </c>
      <c r="P39" s="328"/>
      <c r="Q39" s="295">
        <v>1</v>
      </c>
      <c r="R39" s="295">
        <v>3</v>
      </c>
      <c r="S39" s="295">
        <v>0</v>
      </c>
      <c r="T39" s="328">
        <f t="shared" si="2"/>
        <v>3</v>
      </c>
      <c r="U39" s="328"/>
      <c r="V39" s="331">
        <f t="shared" si="3"/>
        <v>2</v>
      </c>
    </row>
    <row r="40" spans="4:22" ht="12" customHeight="1">
      <c r="D40" s="1864"/>
      <c r="E40" s="320" t="s">
        <v>42</v>
      </c>
      <c r="F40" s="320"/>
      <c r="G40" s="295">
        <v>0</v>
      </c>
      <c r="H40" s="295">
        <v>0</v>
      </c>
      <c r="I40" s="295">
        <v>0</v>
      </c>
      <c r="J40" s="328">
        <f t="shared" si="5"/>
        <v>0</v>
      </c>
      <c r="K40" s="328"/>
      <c r="L40" s="328">
        <v>0</v>
      </c>
      <c r="M40" s="295">
        <v>0</v>
      </c>
      <c r="N40" s="328">
        <v>0</v>
      </c>
      <c r="O40" s="328">
        <f t="shared" si="4"/>
        <v>0</v>
      </c>
      <c r="P40" s="328"/>
      <c r="Q40" s="295">
        <v>0</v>
      </c>
      <c r="R40" s="295">
        <v>0</v>
      </c>
      <c r="S40" s="295">
        <v>0</v>
      </c>
      <c r="T40" s="328">
        <f t="shared" si="2"/>
        <v>0</v>
      </c>
      <c r="U40" s="328"/>
      <c r="V40" s="331">
        <f t="shared" si="3"/>
        <v>0</v>
      </c>
    </row>
    <row r="41" spans="4:22" ht="12" customHeight="1">
      <c r="D41" s="1864"/>
      <c r="E41" s="320" t="s">
        <v>43</v>
      </c>
      <c r="F41" s="320"/>
      <c r="G41" s="295">
        <v>1</v>
      </c>
      <c r="H41" s="295">
        <v>1</v>
      </c>
      <c r="I41" s="295">
        <v>3</v>
      </c>
      <c r="J41" s="327">
        <f t="shared" si="5"/>
        <v>4</v>
      </c>
      <c r="K41" s="328"/>
      <c r="L41" s="295">
        <v>1</v>
      </c>
      <c r="M41" s="295">
        <v>2</v>
      </c>
      <c r="N41" s="295">
        <v>1</v>
      </c>
      <c r="O41" s="327">
        <f t="shared" si="4"/>
        <v>3</v>
      </c>
      <c r="P41" s="328"/>
      <c r="Q41" s="295">
        <v>0</v>
      </c>
      <c r="R41" s="295">
        <v>0</v>
      </c>
      <c r="S41" s="295">
        <v>0</v>
      </c>
      <c r="T41" s="327">
        <f t="shared" si="2"/>
        <v>0</v>
      </c>
      <c r="U41" s="327"/>
      <c r="V41" s="326">
        <f t="shared" si="3"/>
        <v>2</v>
      </c>
    </row>
    <row r="42" spans="4:22" ht="12.75" customHeight="1">
      <c r="D42" s="1864">
        <v>1407</v>
      </c>
      <c r="E42" s="338" t="s">
        <v>27</v>
      </c>
      <c r="F42" s="337"/>
      <c r="G42" s="336">
        <f>SUM(G43:G44)</f>
        <v>0</v>
      </c>
      <c r="H42" s="336">
        <f>SUM(H43:H44)</f>
        <v>0</v>
      </c>
      <c r="I42" s="336">
        <f>SUM(I43:I44)</f>
        <v>0</v>
      </c>
      <c r="J42" s="335">
        <f t="shared" si="5"/>
        <v>0</v>
      </c>
      <c r="K42" s="335"/>
      <c r="L42" s="335">
        <f>SUM(L43:L44)</f>
        <v>2</v>
      </c>
      <c r="M42" s="335">
        <f>SUM(M43:M44)</f>
        <v>11</v>
      </c>
      <c r="N42" s="335">
        <f>SUM(N43:N44)</f>
        <v>4</v>
      </c>
      <c r="O42" s="335">
        <f t="shared" si="4"/>
        <v>15</v>
      </c>
      <c r="P42" s="335"/>
      <c r="Q42" s="335">
        <f>SUM(Q43:Q44)</f>
        <v>1</v>
      </c>
      <c r="R42" s="335">
        <f>SUM(R43:R44)</f>
        <v>2</v>
      </c>
      <c r="S42" s="335">
        <f>SUM(S43:S44)</f>
        <v>1</v>
      </c>
      <c r="T42" s="334">
        <f t="shared" si="2"/>
        <v>3</v>
      </c>
      <c r="U42" s="334"/>
      <c r="V42" s="321">
        <f t="shared" si="3"/>
        <v>3</v>
      </c>
    </row>
    <row r="43" spans="4:22" ht="12" customHeight="1">
      <c r="D43" s="1864"/>
      <c r="E43" s="320" t="s">
        <v>44</v>
      </c>
      <c r="F43" s="320"/>
      <c r="G43" s="295">
        <v>0</v>
      </c>
      <c r="H43" s="295">
        <v>0</v>
      </c>
      <c r="I43" s="328">
        <v>0</v>
      </c>
      <c r="J43" s="339">
        <f t="shared" si="5"/>
        <v>0</v>
      </c>
      <c r="K43" s="328"/>
      <c r="L43" s="295">
        <v>2</v>
      </c>
      <c r="M43" s="295">
        <v>11</v>
      </c>
      <c r="N43" s="295">
        <v>4</v>
      </c>
      <c r="O43" s="339">
        <f t="shared" si="4"/>
        <v>15</v>
      </c>
      <c r="P43" s="328"/>
      <c r="Q43" s="328">
        <v>0</v>
      </c>
      <c r="R43" s="295">
        <v>0</v>
      </c>
      <c r="S43" s="328">
        <v>0</v>
      </c>
      <c r="T43" s="339">
        <f t="shared" si="2"/>
        <v>0</v>
      </c>
      <c r="U43" s="328"/>
      <c r="V43" s="331">
        <f t="shared" si="3"/>
        <v>2</v>
      </c>
    </row>
    <row r="44" spans="4:22" ht="12" customHeight="1">
      <c r="D44" s="1864"/>
      <c r="E44" s="320" t="s">
        <v>61</v>
      </c>
      <c r="F44" s="320"/>
      <c r="G44" s="295">
        <v>0</v>
      </c>
      <c r="H44" s="295">
        <v>0</v>
      </c>
      <c r="I44" s="328">
        <v>0</v>
      </c>
      <c r="J44" s="327">
        <f t="shared" si="5"/>
        <v>0</v>
      </c>
      <c r="K44" s="327"/>
      <c r="L44" s="327">
        <v>0</v>
      </c>
      <c r="M44" s="343">
        <v>0</v>
      </c>
      <c r="N44" s="327">
        <v>0</v>
      </c>
      <c r="O44" s="327">
        <f t="shared" si="4"/>
        <v>0</v>
      </c>
      <c r="P44" s="327"/>
      <c r="Q44" s="343">
        <v>1</v>
      </c>
      <c r="R44" s="343">
        <v>2</v>
      </c>
      <c r="S44" s="343">
        <v>1</v>
      </c>
      <c r="T44" s="327">
        <f t="shared" si="2"/>
        <v>3</v>
      </c>
      <c r="U44" s="327"/>
      <c r="V44" s="326">
        <f t="shared" si="3"/>
        <v>1</v>
      </c>
    </row>
    <row r="45" spans="4:22" ht="12.75" customHeight="1">
      <c r="D45" s="1868">
        <v>1408</v>
      </c>
      <c r="E45" s="342" t="s">
        <v>28</v>
      </c>
      <c r="F45" s="340"/>
      <c r="G45" s="336">
        <f>SUM(G46:G49)</f>
        <v>1</v>
      </c>
      <c r="H45" s="336">
        <f>SUM(H46:H49)</f>
        <v>1</v>
      </c>
      <c r="I45" s="336">
        <f>SUM(I46:I49)</f>
        <v>3</v>
      </c>
      <c r="J45" s="334">
        <f t="shared" si="5"/>
        <v>4</v>
      </c>
      <c r="K45" s="334"/>
      <c r="L45" s="334">
        <f>SUM(L46:L49)</f>
        <v>2</v>
      </c>
      <c r="M45" s="334">
        <f>SUM(M46:M49)</f>
        <v>5</v>
      </c>
      <c r="N45" s="334">
        <f>SUM(N46:N49)</f>
        <v>2</v>
      </c>
      <c r="O45" s="334">
        <f t="shared" si="4"/>
        <v>7</v>
      </c>
      <c r="P45" s="334"/>
      <c r="Q45" s="334">
        <f>SUM(Q46:Q49)</f>
        <v>1</v>
      </c>
      <c r="R45" s="334">
        <f>SUM(R46:R49)</f>
        <v>3</v>
      </c>
      <c r="S45" s="334">
        <f>SUM(S46:S49)</f>
        <v>0</v>
      </c>
      <c r="T45" s="334">
        <f t="shared" si="2"/>
        <v>3</v>
      </c>
      <c r="U45" s="334"/>
      <c r="V45" s="321">
        <f t="shared" si="3"/>
        <v>4</v>
      </c>
    </row>
    <row r="46" spans="4:22" ht="12.75" customHeight="1">
      <c r="D46" s="1847"/>
      <c r="E46" s="341" t="s">
        <v>23</v>
      </c>
      <c r="F46" s="340"/>
      <c r="G46" s="295">
        <v>1</v>
      </c>
      <c r="H46" s="295">
        <v>1</v>
      </c>
      <c r="I46" s="295">
        <v>3</v>
      </c>
      <c r="J46" s="339">
        <f t="shared" si="5"/>
        <v>4</v>
      </c>
      <c r="K46" s="328"/>
      <c r="L46" s="295">
        <v>1</v>
      </c>
      <c r="M46" s="295">
        <v>3</v>
      </c>
      <c r="N46" s="295">
        <v>0</v>
      </c>
      <c r="O46" s="339">
        <f t="shared" si="4"/>
        <v>3</v>
      </c>
      <c r="P46" s="328"/>
      <c r="Q46" s="295">
        <v>0</v>
      </c>
      <c r="R46" s="295">
        <v>0</v>
      </c>
      <c r="S46" s="295">
        <v>0</v>
      </c>
      <c r="T46" s="339">
        <f t="shared" si="2"/>
        <v>0</v>
      </c>
      <c r="U46" s="328"/>
      <c r="V46" s="331">
        <f t="shared" si="3"/>
        <v>2</v>
      </c>
    </row>
    <row r="47" spans="4:22" ht="12.75" customHeight="1">
      <c r="D47" s="1847"/>
      <c r="E47" s="332" t="s">
        <v>134</v>
      </c>
      <c r="G47" s="295">
        <v>0</v>
      </c>
      <c r="H47" s="295">
        <v>0</v>
      </c>
      <c r="I47" s="295">
        <v>0</v>
      </c>
      <c r="J47" s="328">
        <f t="shared" si="5"/>
        <v>0</v>
      </c>
      <c r="K47" s="328"/>
      <c r="L47" s="295">
        <v>0</v>
      </c>
      <c r="M47" s="295">
        <v>0</v>
      </c>
      <c r="N47" s="295">
        <v>0</v>
      </c>
      <c r="O47" s="328">
        <f t="shared" si="4"/>
        <v>0</v>
      </c>
      <c r="P47" s="328"/>
      <c r="Q47" s="295">
        <v>0</v>
      </c>
      <c r="R47" s="295">
        <v>0</v>
      </c>
      <c r="S47" s="295">
        <v>0</v>
      </c>
      <c r="T47" s="328">
        <f t="shared" si="2"/>
        <v>0</v>
      </c>
      <c r="U47" s="328"/>
      <c r="V47" s="331">
        <f t="shared" si="3"/>
        <v>0</v>
      </c>
    </row>
    <row r="48" spans="4:22" ht="12" customHeight="1">
      <c r="D48" s="1847"/>
      <c r="E48" s="332" t="s">
        <v>45</v>
      </c>
      <c r="F48" s="320"/>
      <c r="G48" s="295">
        <v>0</v>
      </c>
      <c r="H48" s="295">
        <v>0</v>
      </c>
      <c r="I48" s="295">
        <v>0</v>
      </c>
      <c r="J48" s="328">
        <f t="shared" si="5"/>
        <v>0</v>
      </c>
      <c r="K48" s="328"/>
      <c r="L48" s="328">
        <v>1</v>
      </c>
      <c r="M48" s="295">
        <v>2</v>
      </c>
      <c r="N48" s="328">
        <v>2</v>
      </c>
      <c r="O48" s="328">
        <f t="shared" si="4"/>
        <v>4</v>
      </c>
      <c r="P48" s="328"/>
      <c r="Q48" s="328">
        <v>0</v>
      </c>
      <c r="R48" s="295">
        <v>0</v>
      </c>
      <c r="S48" s="328">
        <v>0</v>
      </c>
      <c r="T48" s="328">
        <f t="shared" si="2"/>
        <v>0</v>
      </c>
      <c r="U48" s="328"/>
      <c r="V48" s="331">
        <f t="shared" si="3"/>
        <v>1</v>
      </c>
    </row>
    <row r="49" spans="4:22" ht="12" customHeight="1">
      <c r="D49" s="1847"/>
      <c r="E49" s="332" t="s">
        <v>133</v>
      </c>
      <c r="F49" s="320"/>
      <c r="G49" s="295">
        <v>0</v>
      </c>
      <c r="H49" s="295">
        <v>0</v>
      </c>
      <c r="I49" s="328">
        <v>0</v>
      </c>
      <c r="J49" s="328">
        <f t="shared" si="5"/>
        <v>0</v>
      </c>
      <c r="K49" s="328"/>
      <c r="L49" s="328">
        <v>0</v>
      </c>
      <c r="M49" s="295">
        <v>0</v>
      </c>
      <c r="N49" s="328">
        <v>0</v>
      </c>
      <c r="O49" s="328">
        <f t="shared" si="4"/>
        <v>0</v>
      </c>
      <c r="P49" s="328"/>
      <c r="Q49" s="295">
        <v>1</v>
      </c>
      <c r="R49" s="295">
        <v>3</v>
      </c>
      <c r="S49" s="295">
        <v>0</v>
      </c>
      <c r="T49" s="327">
        <f t="shared" si="2"/>
        <v>3</v>
      </c>
      <c r="U49" s="327"/>
      <c r="V49" s="326">
        <f t="shared" si="3"/>
        <v>1</v>
      </c>
    </row>
    <row r="50" spans="4:22" ht="12.75" customHeight="1">
      <c r="D50" s="1709">
        <v>1409</v>
      </c>
      <c r="E50" s="338" t="s">
        <v>56</v>
      </c>
      <c r="F50" s="337"/>
      <c r="G50" s="336">
        <f>SUM(G51:G53)</f>
        <v>1</v>
      </c>
      <c r="H50" s="336">
        <f>SUM(H51:H51)</f>
        <v>1</v>
      </c>
      <c r="I50" s="336">
        <f>SUM(I51:I51)</f>
        <v>2</v>
      </c>
      <c r="J50" s="335">
        <f t="shared" si="5"/>
        <v>3</v>
      </c>
      <c r="K50" s="335"/>
      <c r="L50" s="335">
        <f>SUM(L51:L53)</f>
        <v>1</v>
      </c>
      <c r="M50" s="335">
        <f>SUM(M51:M53)</f>
        <v>4</v>
      </c>
      <c r="N50" s="335">
        <f>SUM(N51:N53)</f>
        <v>4</v>
      </c>
      <c r="O50" s="335">
        <f t="shared" si="4"/>
        <v>8</v>
      </c>
      <c r="P50" s="335"/>
      <c r="Q50" s="335">
        <f>SUM(Q51:Q53)</f>
        <v>0</v>
      </c>
      <c r="R50" s="335">
        <f>SUM(R51)</f>
        <v>0</v>
      </c>
      <c r="S50" s="335">
        <f>SUM(S51)</f>
        <v>0</v>
      </c>
      <c r="T50" s="334">
        <f t="shared" si="2"/>
        <v>0</v>
      </c>
      <c r="U50" s="334"/>
      <c r="V50" s="321">
        <f t="shared" si="3"/>
        <v>2</v>
      </c>
    </row>
    <row r="51" spans="4:22" ht="12.75" customHeight="1">
      <c r="D51" s="1710"/>
      <c r="E51" s="320" t="s">
        <v>41</v>
      </c>
      <c r="G51" s="295">
        <v>1</v>
      </c>
      <c r="H51" s="295">
        <v>1</v>
      </c>
      <c r="I51" s="295">
        <v>2</v>
      </c>
      <c r="J51" s="328">
        <f t="shared" si="5"/>
        <v>3</v>
      </c>
      <c r="K51" s="333"/>
      <c r="L51" s="328">
        <v>0</v>
      </c>
      <c r="M51" s="328">
        <v>0</v>
      </c>
      <c r="N51" s="328">
        <v>0</v>
      </c>
      <c r="O51" s="328">
        <f t="shared" si="4"/>
        <v>0</v>
      </c>
      <c r="P51" s="333"/>
      <c r="Q51" s="333">
        <v>0</v>
      </c>
      <c r="R51" s="333">
        <v>0</v>
      </c>
      <c r="S51" s="333">
        <v>0</v>
      </c>
      <c r="T51" s="328">
        <f t="shared" si="2"/>
        <v>0</v>
      </c>
      <c r="U51" s="328"/>
      <c r="V51" s="331">
        <f t="shared" si="3"/>
        <v>1</v>
      </c>
    </row>
    <row r="52" spans="4:22" ht="12.75" customHeight="1">
      <c r="D52" s="1710"/>
      <c r="E52" s="332" t="s">
        <v>54</v>
      </c>
      <c r="G52" s="295">
        <v>0</v>
      </c>
      <c r="H52" s="295">
        <v>0</v>
      </c>
      <c r="I52" s="328">
        <v>0</v>
      </c>
      <c r="J52" s="328">
        <f t="shared" si="5"/>
        <v>0</v>
      </c>
      <c r="K52" s="328"/>
      <c r="L52" s="295">
        <v>1</v>
      </c>
      <c r="M52" s="295">
        <v>4</v>
      </c>
      <c r="N52" s="295">
        <v>4</v>
      </c>
      <c r="O52" s="328">
        <f t="shared" si="4"/>
        <v>8</v>
      </c>
      <c r="P52" s="328"/>
      <c r="Q52" s="328">
        <v>0</v>
      </c>
      <c r="R52" s="295">
        <v>0</v>
      </c>
      <c r="S52" s="328">
        <v>0</v>
      </c>
      <c r="T52" s="328">
        <f t="shared" si="2"/>
        <v>0</v>
      </c>
      <c r="U52" s="328"/>
      <c r="V52" s="331">
        <f t="shared" si="3"/>
        <v>1</v>
      </c>
    </row>
    <row r="53" spans="4:22" ht="12.75" customHeight="1">
      <c r="D53" s="1711"/>
      <c r="E53" s="330" t="s">
        <v>132</v>
      </c>
      <c r="F53" s="329"/>
      <c r="G53" s="295">
        <v>0</v>
      </c>
      <c r="H53" s="295">
        <v>0</v>
      </c>
      <c r="I53" s="328">
        <v>0</v>
      </c>
      <c r="J53" s="328">
        <f t="shared" si="5"/>
        <v>0</v>
      </c>
      <c r="K53" s="328"/>
      <c r="L53" s="328">
        <v>0</v>
      </c>
      <c r="M53" s="295">
        <v>0</v>
      </c>
      <c r="N53" s="328">
        <v>0</v>
      </c>
      <c r="O53" s="328">
        <f t="shared" si="4"/>
        <v>0</v>
      </c>
      <c r="P53" s="328"/>
      <c r="Q53" s="328">
        <v>0</v>
      </c>
      <c r="R53" s="295">
        <v>0</v>
      </c>
      <c r="S53" s="328">
        <v>0</v>
      </c>
      <c r="T53" s="328">
        <f t="shared" si="2"/>
        <v>0</v>
      </c>
      <c r="U53" s="327"/>
      <c r="V53" s="326">
        <f t="shared" si="3"/>
        <v>0</v>
      </c>
    </row>
    <row r="54" spans="4:22" ht="13.5" customHeight="1">
      <c r="E54" s="325" t="s">
        <v>6</v>
      </c>
      <c r="F54" s="324"/>
      <c r="G54" s="323">
        <f>SUM(G9+G16+G25+G29+G32+G37+G42+G45+G50)</f>
        <v>29</v>
      </c>
      <c r="H54" s="323">
        <f>SUM(H9+H16+H25+H29+H32+H37+H42+H45+H50)</f>
        <v>71</v>
      </c>
      <c r="I54" s="323">
        <f>SUM(I9+I16+I25+I29+I32+I37+I42+I45+I50)</f>
        <v>55</v>
      </c>
      <c r="J54" s="323">
        <f>SUM(J9+J16+J25+J29+J32+J37+J42+J45+J50)</f>
        <v>126</v>
      </c>
      <c r="K54" s="323"/>
      <c r="L54" s="323">
        <f>SUM(L9+L16+L25+L29+L32+L37+L42+L45+L50)</f>
        <v>32</v>
      </c>
      <c r="M54" s="323">
        <f>SUM(M9+M16+M25+M29+M32+M37+M42+M45+M50)</f>
        <v>103</v>
      </c>
      <c r="N54" s="323">
        <f>SUM(N9+N16+N25+N29+N32+N37+N42+N45+N50)</f>
        <v>59</v>
      </c>
      <c r="O54" s="323">
        <f>SUM(O9+O16+O25+O29+O32+O37+O42+O45+O50)</f>
        <v>162</v>
      </c>
      <c r="P54" s="323"/>
      <c r="Q54" s="323">
        <f>SUM(Q9+Q16+Q25+Q29+Q32+Q37+Q42+Q45+Q50)</f>
        <v>17</v>
      </c>
      <c r="R54" s="323">
        <f>SUM(R9+R16+R25+R29+R32+R37+R42+R45+R50)</f>
        <v>38</v>
      </c>
      <c r="S54" s="323">
        <f>SUM(S9+S16+S25+S29+S32+S37+S42+S45+S50)</f>
        <v>38</v>
      </c>
      <c r="T54" s="323">
        <f>SUM(T9+T16+T25+T29+T32+T37+T42+T45+T50)</f>
        <v>76</v>
      </c>
      <c r="U54" s="322"/>
      <c r="V54" s="321">
        <f t="shared" si="3"/>
        <v>78</v>
      </c>
    </row>
    <row r="55" spans="4:22" ht="10.5" customHeight="1">
      <c r="D55" s="320"/>
      <c r="E55" s="320" t="s">
        <v>131</v>
      </c>
      <c r="F55" s="320"/>
      <c r="G55" s="295"/>
    </row>
    <row r="56" spans="4:22" ht="10.5" customHeight="1">
      <c r="E56" s="320"/>
      <c r="F56" s="320"/>
      <c r="G56" s="295"/>
    </row>
  </sheetData>
  <mergeCells count="20">
    <mergeCell ref="D37:D41"/>
    <mergeCell ref="D42:D44"/>
    <mergeCell ref="D32:D36"/>
    <mergeCell ref="V6:V8"/>
    <mergeCell ref="D50:D53"/>
    <mergeCell ref="D9:D15"/>
    <mergeCell ref="D45:D49"/>
    <mergeCell ref="D16:D24"/>
    <mergeCell ref="D25:D28"/>
    <mergeCell ref="D29:D31"/>
    <mergeCell ref="D2:T2"/>
    <mergeCell ref="L6:O6"/>
    <mergeCell ref="Q6:T6"/>
    <mergeCell ref="D3:T3"/>
    <mergeCell ref="E7:E8"/>
    <mergeCell ref="D7:D8"/>
    <mergeCell ref="G6:J6"/>
    <mergeCell ref="H7:J7"/>
    <mergeCell ref="M7:O7"/>
    <mergeCell ref="R7:T7"/>
  </mergeCells>
  <pageMargins left="0.70866141732283472" right="0.70866141732283472" top="0.74803149606299213" bottom="0.74803149606299213"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29311-54D9-497F-8748-106A3819B6FE}">
  <dimension ref="A1:AK505"/>
  <sheetViews>
    <sheetView view="pageBreakPreview" zoomScaleNormal="115" zoomScaleSheetLayoutView="100" workbookViewId="0">
      <selection activeCell="C1" sqref="A1:C1048576"/>
    </sheetView>
  </sheetViews>
  <sheetFormatPr baseColWidth="10" defaultRowHeight="12.75"/>
  <cols>
    <col min="1" max="1" width="3" style="91" customWidth="1"/>
    <col min="2" max="2" width="8.140625" style="62" customWidth="1"/>
    <col min="3" max="3" width="2" style="62" customWidth="1"/>
    <col min="4" max="4" width="1.5703125" style="62" customWidth="1"/>
    <col min="5" max="5" width="58.42578125" style="62" customWidth="1"/>
    <col min="6" max="8" width="4.7109375" style="262" customWidth="1"/>
    <col min="9" max="9" width="0.42578125" style="262" customWidth="1"/>
    <col min="10" max="12" width="4.7109375" style="262" customWidth="1"/>
    <col min="13" max="13" width="0.28515625" style="262" customWidth="1"/>
    <col min="14" max="15" width="4.7109375" style="262" customWidth="1"/>
    <col min="16" max="16" width="5.7109375" style="262" customWidth="1"/>
    <col min="17" max="17" width="2.5703125" style="62" customWidth="1"/>
    <col min="18" max="18" width="11.42578125" style="62"/>
    <col min="19" max="19" width="4.7109375" style="62" customWidth="1"/>
    <col min="20" max="20" width="5" style="62" customWidth="1"/>
    <col min="21" max="21" width="2.28515625" style="62" customWidth="1"/>
    <col min="22" max="22" width="26" style="62" customWidth="1"/>
    <col min="23" max="23" width="8" style="62" customWidth="1"/>
    <col min="24" max="24" width="1" style="62" customWidth="1"/>
    <col min="25" max="25" width="6.7109375" style="62" customWidth="1"/>
    <col min="26" max="26" width="1" style="62" customWidth="1"/>
    <col min="27" max="27" width="6.7109375" style="62" customWidth="1"/>
    <col min="28" max="28" width="1" style="62" customWidth="1"/>
    <col min="29" max="29" width="6.7109375" style="62" customWidth="1"/>
    <col min="30" max="30" width="1" style="62" customWidth="1"/>
    <col min="31" max="31" width="6.7109375" style="62" customWidth="1"/>
    <col min="32" max="32" width="1" style="62" customWidth="1"/>
    <col min="33" max="33" width="6.7109375" style="62" customWidth="1"/>
    <col min="34" max="34" width="1" style="62" customWidth="1"/>
    <col min="35" max="36" width="6.7109375" style="62" customWidth="1"/>
    <col min="37" max="16384" width="11.42578125" style="62"/>
  </cols>
  <sheetData>
    <row r="1" spans="1:37" ht="3.75" customHeight="1">
      <c r="F1" s="316"/>
      <c r="G1" s="316"/>
      <c r="H1" s="316"/>
      <c r="I1" s="316"/>
      <c r="J1" s="316"/>
      <c r="K1" s="316"/>
      <c r="L1" s="1999"/>
      <c r="M1" s="1999"/>
      <c r="N1" s="1999"/>
      <c r="O1" s="1999"/>
      <c r="Q1" s="82"/>
      <c r="R1" s="82"/>
    </row>
    <row r="2" spans="1:37" ht="3.75" hidden="1" customHeight="1">
      <c r="F2" s="316"/>
      <c r="G2" s="316"/>
      <c r="H2" s="316"/>
      <c r="I2" s="316"/>
      <c r="J2" s="316"/>
      <c r="K2" s="316"/>
      <c r="L2" s="316"/>
      <c r="M2" s="316"/>
      <c r="N2" s="316"/>
      <c r="O2" s="316"/>
      <c r="P2" s="316"/>
      <c r="Q2" s="82"/>
      <c r="R2" s="82"/>
    </row>
    <row r="3" spans="1:37" ht="12.75" customHeight="1">
      <c r="B3" s="1552" t="s">
        <v>1151</v>
      </c>
      <c r="C3" s="1552"/>
      <c r="D3" s="1552"/>
      <c r="E3" s="1552"/>
      <c r="F3" s="1552"/>
      <c r="G3" s="1552"/>
      <c r="H3" s="1552"/>
      <c r="I3" s="1552"/>
      <c r="J3" s="1552"/>
      <c r="K3" s="1552"/>
      <c r="L3" s="1552"/>
      <c r="M3" s="1552"/>
      <c r="N3" s="1552"/>
      <c r="O3" s="1552"/>
      <c r="P3" s="1552"/>
      <c r="Q3" s="82"/>
      <c r="T3" s="1552"/>
      <c r="U3" s="1552"/>
      <c r="V3" s="1552"/>
      <c r="W3" s="1552"/>
      <c r="X3" s="1552"/>
      <c r="Y3" s="1552"/>
      <c r="Z3" s="1552"/>
      <c r="AA3" s="1552"/>
      <c r="AB3" s="1552"/>
      <c r="AC3" s="1552"/>
      <c r="AD3" s="1552"/>
      <c r="AE3" s="1552"/>
      <c r="AF3" s="1552"/>
      <c r="AG3" s="1552"/>
      <c r="AH3" s="1552"/>
    </row>
    <row r="4" spans="1:37" ht="12.75" customHeight="1">
      <c r="A4" s="313"/>
      <c r="B4" s="1552" t="s">
        <v>74</v>
      </c>
      <c r="C4" s="1552"/>
      <c r="D4" s="1552"/>
      <c r="E4" s="1552"/>
      <c r="F4" s="1552"/>
      <c r="G4" s="1552"/>
      <c r="H4" s="1552"/>
      <c r="I4" s="1552"/>
      <c r="J4" s="1552"/>
      <c r="K4" s="1552"/>
      <c r="L4" s="1552"/>
      <c r="M4" s="1552"/>
      <c r="N4" s="1552"/>
      <c r="O4" s="1552"/>
      <c r="P4" s="1552"/>
      <c r="Q4" s="82"/>
      <c r="R4" s="107"/>
      <c r="S4" s="107"/>
      <c r="T4" s="106"/>
      <c r="AJ4" s="105"/>
      <c r="AK4" s="105"/>
    </row>
    <row r="5" spans="1:37" ht="3" customHeight="1">
      <c r="D5" s="163"/>
      <c r="E5" s="163"/>
      <c r="F5" s="1071"/>
      <c r="G5" s="312"/>
      <c r="H5" s="312"/>
      <c r="I5" s="1071"/>
      <c r="J5" s="1071"/>
      <c r="K5" s="1071"/>
      <c r="L5" s="1071"/>
      <c r="M5" s="91"/>
      <c r="N5" s="91"/>
      <c r="O5" s="91"/>
      <c r="P5" s="316"/>
      <c r="Q5" s="82"/>
      <c r="T5" s="98"/>
    </row>
    <row r="6" spans="1:37" s="98" customFormat="1" ht="9.75" customHeight="1">
      <c r="A6" s="91"/>
      <c r="B6" s="1727" t="s">
        <v>32</v>
      </c>
      <c r="C6" s="310"/>
      <c r="D6" s="310"/>
      <c r="E6" s="310"/>
      <c r="F6" s="1714" t="s">
        <v>1097</v>
      </c>
      <c r="G6" s="1714"/>
      <c r="H6" s="1714"/>
      <c r="I6" s="1069"/>
      <c r="J6" s="1069"/>
      <c r="K6" s="1069"/>
      <c r="L6" s="1069"/>
      <c r="M6" s="1069"/>
      <c r="N6" s="1069"/>
      <c r="O6" s="1069"/>
      <c r="P6" s="1110"/>
    </row>
    <row r="7" spans="1:37" s="98" customFormat="1" ht="12.75" customHeight="1">
      <c r="A7" s="91"/>
      <c r="B7" s="1728"/>
      <c r="D7" s="156" t="s">
        <v>230</v>
      </c>
      <c r="F7" s="1996"/>
      <c r="G7" s="1996"/>
      <c r="H7" s="1996"/>
      <c r="I7" s="313"/>
      <c r="J7" s="1829" t="s">
        <v>1096</v>
      </c>
      <c r="K7" s="1829"/>
      <c r="L7" s="1829"/>
      <c r="M7" s="313"/>
      <c r="N7" s="1829" t="s">
        <v>97</v>
      </c>
      <c r="O7" s="1829"/>
      <c r="P7" s="1995" t="s">
        <v>6</v>
      </c>
      <c r="R7" s="91"/>
    </row>
    <row r="8" spans="1:37" s="98" customFormat="1" ht="11.25">
      <c r="A8" s="91"/>
      <c r="B8" s="1729"/>
      <c r="C8" s="1066"/>
      <c r="D8" s="163"/>
      <c r="E8" s="1066"/>
      <c r="F8" s="313" t="s">
        <v>29</v>
      </c>
      <c r="G8" s="313" t="s">
        <v>30</v>
      </c>
      <c r="H8" s="313" t="s">
        <v>6</v>
      </c>
      <c r="I8" s="313"/>
      <c r="J8" s="313" t="s">
        <v>29</v>
      </c>
      <c r="K8" s="313" t="s">
        <v>30</v>
      </c>
      <c r="L8" s="313" t="s">
        <v>6</v>
      </c>
      <c r="M8" s="313"/>
      <c r="N8" s="313" t="s">
        <v>29</v>
      </c>
      <c r="O8" s="313" t="s">
        <v>30</v>
      </c>
      <c r="P8" s="1995"/>
    </row>
    <row r="9" spans="1:37">
      <c r="B9" s="1553">
        <v>1401</v>
      </c>
      <c r="C9" s="1064" t="s">
        <v>12</v>
      </c>
      <c r="D9" s="145"/>
      <c r="E9" s="151"/>
      <c r="F9" s="275">
        <f>SUM(F10+F15+F20)</f>
        <v>13</v>
      </c>
      <c r="G9" s="275">
        <f>SUM(G10+G15+G20)</f>
        <v>7</v>
      </c>
      <c r="H9" s="275">
        <f>SUM(F9:G9)</f>
        <v>20</v>
      </c>
      <c r="I9" s="275">
        <v>0</v>
      </c>
      <c r="J9" s="275">
        <f>SUM(J10+J15+J20)</f>
        <v>9</v>
      </c>
      <c r="K9" s="275">
        <f>SUM(K10+K15+K20)</f>
        <v>8</v>
      </c>
      <c r="L9" s="275">
        <f>SUM(J9:K9)</f>
        <v>17</v>
      </c>
      <c r="M9" s="275"/>
      <c r="N9" s="275">
        <f>SUM(F9+J9)</f>
        <v>22</v>
      </c>
      <c r="O9" s="275">
        <f>SUM(G9+K9)</f>
        <v>15</v>
      </c>
      <c r="P9" s="367">
        <f>SUM(N9:O9)</f>
        <v>37</v>
      </c>
      <c r="Q9" s="82"/>
    </row>
    <row r="10" spans="1:37" ht="11.25" customHeight="1">
      <c r="B10" s="1554"/>
      <c r="C10" s="484" t="s">
        <v>13</v>
      </c>
      <c r="D10" s="98"/>
      <c r="E10" s="98"/>
      <c r="F10" s="1042">
        <f>SUM(F11+F13)</f>
        <v>4</v>
      </c>
      <c r="G10" s="1042">
        <f>SUM(G11+G13)</f>
        <v>2</v>
      </c>
      <c r="H10" s="1042">
        <f>SUM(F10:G10)</f>
        <v>6</v>
      </c>
      <c r="I10" s="1042">
        <v>0</v>
      </c>
      <c r="J10" s="1042">
        <f>SUM(J11+J13)</f>
        <v>4</v>
      </c>
      <c r="K10" s="1042">
        <f>SUM(K11+K13)</f>
        <v>5</v>
      </c>
      <c r="L10" s="1042">
        <f>SUM(J10:K10)</f>
        <v>9</v>
      </c>
      <c r="M10" s="1042"/>
      <c r="N10" s="1042">
        <f>SUM(F10+J10)</f>
        <v>8</v>
      </c>
      <c r="O10" s="1042">
        <f>SUM(G10+K10)</f>
        <v>7</v>
      </c>
      <c r="P10" s="565">
        <f>SUM(N10:O10)</f>
        <v>15</v>
      </c>
      <c r="Q10" s="82"/>
      <c r="R10" s="82"/>
    </row>
    <row r="11" spans="1:37" ht="11.25" customHeight="1">
      <c r="B11" s="1554"/>
      <c r="C11" s="98"/>
      <c r="D11" s="98" t="s">
        <v>735</v>
      </c>
      <c r="E11" s="98"/>
      <c r="F11" s="1415">
        <f>SUM(F12)</f>
        <v>4</v>
      </c>
      <c r="G11" s="1415">
        <f>SUM(G12)</f>
        <v>2</v>
      </c>
      <c r="H11" s="279">
        <f>SUM(F11:G11)</f>
        <v>6</v>
      </c>
      <c r="I11" s="1415">
        <v>0</v>
      </c>
      <c r="J11" s="1415">
        <f>SUM(J12)</f>
        <v>4</v>
      </c>
      <c r="K11" s="1415">
        <f>SUM(K12)</f>
        <v>5</v>
      </c>
      <c r="L11" s="279">
        <f>SUM(J11:K11)</f>
        <v>9</v>
      </c>
      <c r="M11" s="279"/>
      <c r="N11" s="279">
        <f>SUM(F11+J11)</f>
        <v>8</v>
      </c>
      <c r="O11" s="279">
        <f>SUM(G11+K11)</f>
        <v>7</v>
      </c>
      <c r="P11" s="281">
        <f>SUM(N11:O11)</f>
        <v>15</v>
      </c>
      <c r="Q11" s="82"/>
      <c r="R11" s="82"/>
    </row>
    <row r="12" spans="1:37" ht="11.25" customHeight="1">
      <c r="B12" s="1554"/>
      <c r="C12" s="98"/>
      <c r="E12" s="98" t="s">
        <v>807</v>
      </c>
      <c r="F12" s="1415">
        <v>4</v>
      </c>
      <c r="G12" s="1415">
        <v>2</v>
      </c>
      <c r="H12" s="279">
        <f>SUM(F12:G12)</f>
        <v>6</v>
      </c>
      <c r="I12" s="1415">
        <v>0</v>
      </c>
      <c r="J12" s="1415">
        <v>4</v>
      </c>
      <c r="K12" s="1415">
        <v>5</v>
      </c>
      <c r="L12" s="279">
        <f>SUM(J12:K12)</f>
        <v>9</v>
      </c>
      <c r="M12" s="279"/>
      <c r="N12" s="279">
        <f>SUM(F12+J12)</f>
        <v>8</v>
      </c>
      <c r="O12" s="279">
        <f>SUM(G12+K12)</f>
        <v>7</v>
      </c>
      <c r="P12" s="281">
        <f>SUM(N12:O12)</f>
        <v>15</v>
      </c>
      <c r="Q12" s="82"/>
      <c r="R12" s="82"/>
    </row>
    <row r="13" spans="1:37" ht="11.25" customHeight="1">
      <c r="B13" s="1554"/>
      <c r="C13" s="98"/>
      <c r="D13" s="98" t="s">
        <v>740</v>
      </c>
      <c r="E13" s="98"/>
      <c r="F13" s="1415">
        <f>SUM(F14)</f>
        <v>0</v>
      </c>
      <c r="G13" s="1415">
        <f>SUM(G14)</f>
        <v>0</v>
      </c>
      <c r="H13" s="279">
        <f>SUM(F13:G13)</f>
        <v>0</v>
      </c>
      <c r="I13" s="1415">
        <v>0</v>
      </c>
      <c r="J13" s="1415">
        <f>SUM(J14)</f>
        <v>0</v>
      </c>
      <c r="K13" s="1415">
        <f>SUM(K14)</f>
        <v>0</v>
      </c>
      <c r="L13" s="279">
        <f>SUM(J13:K13)</f>
        <v>0</v>
      </c>
      <c r="M13" s="279"/>
      <c r="N13" s="279">
        <f>SUM(F13+J13)</f>
        <v>0</v>
      </c>
      <c r="O13" s="279">
        <f>SUM(G13+K13)</f>
        <v>0</v>
      </c>
      <c r="P13" s="281">
        <f>SUM(N13:O13)</f>
        <v>0</v>
      </c>
      <c r="Q13" s="82"/>
      <c r="R13" s="82"/>
    </row>
    <row r="14" spans="1:37" ht="11.25" customHeight="1">
      <c r="B14" s="1554"/>
      <c r="C14" s="98"/>
      <c r="E14" s="98" t="s">
        <v>813</v>
      </c>
      <c r="F14" s="1415">
        <v>0</v>
      </c>
      <c r="G14" s="1415">
        <v>0</v>
      </c>
      <c r="H14" s="279">
        <f>SUM(F14:G14)</f>
        <v>0</v>
      </c>
      <c r="I14" s="1415">
        <v>0</v>
      </c>
      <c r="J14" s="1415">
        <v>0</v>
      </c>
      <c r="K14" s="1415">
        <v>0</v>
      </c>
      <c r="L14" s="279">
        <f>SUM(J14:K14)</f>
        <v>0</v>
      </c>
      <c r="M14" s="279"/>
      <c r="N14" s="279">
        <f>SUM(F14+J14)</f>
        <v>0</v>
      </c>
      <c r="O14" s="279">
        <f>SUM(G14+K14)</f>
        <v>0</v>
      </c>
      <c r="P14" s="281">
        <f>SUM(N14:O14)</f>
        <v>0</v>
      </c>
      <c r="Q14" s="82"/>
      <c r="R14" s="82"/>
    </row>
    <row r="15" spans="1:37" ht="11.25" customHeight="1">
      <c r="B15" s="1554"/>
      <c r="C15" s="144" t="s">
        <v>14</v>
      </c>
      <c r="D15" s="98"/>
      <c r="E15" s="98"/>
      <c r="F15" s="1042">
        <f>SUM(F16+F18)</f>
        <v>5</v>
      </c>
      <c r="G15" s="1042">
        <f>SUM(G16+G18)</f>
        <v>0</v>
      </c>
      <c r="H15" s="1042">
        <f>SUM(F15:G15)</f>
        <v>5</v>
      </c>
      <c r="I15" s="1042">
        <v>0</v>
      </c>
      <c r="J15" s="1042">
        <f>SUM(J16+J18)</f>
        <v>2</v>
      </c>
      <c r="K15" s="1042">
        <f>SUM(K16+K18)</f>
        <v>1</v>
      </c>
      <c r="L15" s="1042">
        <f>SUM(J15:K15)</f>
        <v>3</v>
      </c>
      <c r="M15" s="1042"/>
      <c r="N15" s="1042">
        <f>SUM(F15+J15)</f>
        <v>7</v>
      </c>
      <c r="O15" s="1042">
        <f>SUM(G15+K15)</f>
        <v>1</v>
      </c>
      <c r="P15" s="565">
        <f>SUM(N15:O15)</f>
        <v>8</v>
      </c>
      <c r="Q15" s="82"/>
      <c r="R15" s="82"/>
    </row>
    <row r="16" spans="1:37" ht="11.25" customHeight="1">
      <c r="B16" s="1554"/>
      <c r="C16" s="144"/>
      <c r="D16" s="98" t="s">
        <v>736</v>
      </c>
      <c r="E16" s="98"/>
      <c r="F16" s="1415">
        <f>SUM(F17)</f>
        <v>0</v>
      </c>
      <c r="G16" s="1415">
        <f>SUM(G17)</f>
        <v>0</v>
      </c>
      <c r="H16" s="279">
        <f>SUM(F16:G16)</f>
        <v>0</v>
      </c>
      <c r="I16" s="1415">
        <v>0</v>
      </c>
      <c r="J16" s="1415">
        <f>SUM(J17)</f>
        <v>0</v>
      </c>
      <c r="K16" s="1415">
        <f>SUM(K17)</f>
        <v>0</v>
      </c>
      <c r="L16" s="279">
        <f>SUM(J16:K16)</f>
        <v>0</v>
      </c>
      <c r="M16" s="279"/>
      <c r="N16" s="279">
        <f>SUM(F16+J16)</f>
        <v>0</v>
      </c>
      <c r="O16" s="279">
        <f>SUM(G16+K16)</f>
        <v>0</v>
      </c>
      <c r="P16" s="281">
        <f>SUM(N16:O16)</f>
        <v>0</v>
      </c>
      <c r="Q16" s="82"/>
      <c r="R16" s="82"/>
    </row>
    <row r="17" spans="2:18" ht="11.25" customHeight="1">
      <c r="B17" s="1554"/>
      <c r="C17" s="144"/>
      <c r="D17" s="98"/>
      <c r="E17" s="98" t="s">
        <v>1150</v>
      </c>
      <c r="F17" s="1415">
        <v>0</v>
      </c>
      <c r="G17" s="1415">
        <v>0</v>
      </c>
      <c r="H17" s="279">
        <f>SUM(F17:G17)</f>
        <v>0</v>
      </c>
      <c r="I17" s="1415">
        <v>0</v>
      </c>
      <c r="J17" s="1415">
        <v>0</v>
      </c>
      <c r="K17" s="1415">
        <v>0</v>
      </c>
      <c r="L17" s="279">
        <f>SUM(J17:K17)</f>
        <v>0</v>
      </c>
      <c r="M17" s="279"/>
      <c r="N17" s="279">
        <f>SUM(F17+J17)</f>
        <v>0</v>
      </c>
      <c r="O17" s="279">
        <f>SUM(G17+K17)</f>
        <v>0</v>
      </c>
      <c r="P17" s="281">
        <f>SUM(N17:O17)</f>
        <v>0</v>
      </c>
      <c r="Q17" s="82"/>
      <c r="R17" s="82"/>
    </row>
    <row r="18" spans="2:18" ht="11.25" customHeight="1">
      <c r="B18" s="1554"/>
      <c r="C18" s="98"/>
      <c r="D18" s="98" t="s">
        <v>735</v>
      </c>
      <c r="E18" s="98"/>
      <c r="F18" s="1415">
        <f>SUM(F19)</f>
        <v>5</v>
      </c>
      <c r="G18" s="1415">
        <f>SUM(G19)</f>
        <v>0</v>
      </c>
      <c r="H18" s="279">
        <f>SUM(F18:G18)</f>
        <v>5</v>
      </c>
      <c r="I18" s="1415">
        <v>0</v>
      </c>
      <c r="J18" s="1415">
        <f>SUM(J19)</f>
        <v>2</v>
      </c>
      <c r="K18" s="1415">
        <f>SUM(K19)</f>
        <v>1</v>
      </c>
      <c r="L18" s="279">
        <f>SUM(J18:K18)</f>
        <v>3</v>
      </c>
      <c r="M18" s="279"/>
      <c r="N18" s="279">
        <f>SUM(F18+J18)</f>
        <v>7</v>
      </c>
      <c r="O18" s="279">
        <f>SUM(G18+K18)</f>
        <v>1</v>
      </c>
      <c r="P18" s="281">
        <f>SUM(N18:O18)</f>
        <v>8</v>
      </c>
      <c r="Q18" s="82"/>
      <c r="R18" s="82"/>
    </row>
    <row r="19" spans="2:18" ht="11.25" customHeight="1">
      <c r="B19" s="1554"/>
      <c r="C19" s="98"/>
      <c r="D19" s="98"/>
      <c r="E19" s="98" t="s">
        <v>807</v>
      </c>
      <c r="F19" s="1415">
        <v>5</v>
      </c>
      <c r="G19" s="1415">
        <v>0</v>
      </c>
      <c r="H19" s="279">
        <f>SUM(F19:G19)</f>
        <v>5</v>
      </c>
      <c r="I19" s="1415">
        <v>0</v>
      </c>
      <c r="J19" s="1415">
        <v>2</v>
      </c>
      <c r="K19" s="1415">
        <v>1</v>
      </c>
      <c r="L19" s="279">
        <f>SUM(J19:K19)</f>
        <v>3</v>
      </c>
      <c r="M19" s="279"/>
      <c r="N19" s="279">
        <f>SUM(F19+J19)</f>
        <v>7</v>
      </c>
      <c r="O19" s="279">
        <f>SUM(G19+K19)</f>
        <v>1</v>
      </c>
      <c r="P19" s="281">
        <f>SUM(N19:O19)</f>
        <v>8</v>
      </c>
      <c r="Q19" s="82"/>
      <c r="R19" s="82"/>
    </row>
    <row r="20" spans="2:18" ht="11.25" customHeight="1">
      <c r="B20" s="1554"/>
      <c r="C20" s="144" t="s">
        <v>15</v>
      </c>
      <c r="D20" s="98"/>
      <c r="E20" s="98"/>
      <c r="F20" s="1042">
        <f>SUM(F21+F23)</f>
        <v>4</v>
      </c>
      <c r="G20" s="1042">
        <f>SUM(G21+G23)</f>
        <v>5</v>
      </c>
      <c r="H20" s="1042">
        <f>SUM(F20:G20)</f>
        <v>9</v>
      </c>
      <c r="I20" s="1042">
        <v>0</v>
      </c>
      <c r="J20" s="1042">
        <f>SUM(J21+J23)</f>
        <v>3</v>
      </c>
      <c r="K20" s="1042">
        <f>SUM(K21+K23)</f>
        <v>2</v>
      </c>
      <c r="L20" s="1042">
        <f>SUM(J20:K20)</f>
        <v>5</v>
      </c>
      <c r="M20" s="1042"/>
      <c r="N20" s="1042">
        <f>SUM(F20+J20)</f>
        <v>7</v>
      </c>
      <c r="O20" s="1042">
        <f>SUM(G20+K20)</f>
        <v>7</v>
      </c>
      <c r="P20" s="565">
        <f>SUM(N20:O20)</f>
        <v>14</v>
      </c>
      <c r="Q20" s="82"/>
      <c r="R20" s="82"/>
    </row>
    <row r="21" spans="2:18" ht="11.25" customHeight="1">
      <c r="B21" s="1554"/>
      <c r="C21" s="144"/>
      <c r="D21" s="98" t="s">
        <v>736</v>
      </c>
      <c r="E21" s="98"/>
      <c r="F21" s="279">
        <f>SUM(F22)</f>
        <v>0</v>
      </c>
      <c r="G21" s="279">
        <f>SUM(G22)</f>
        <v>0</v>
      </c>
      <c r="H21" s="279">
        <f>SUM(F21:G21)</f>
        <v>0</v>
      </c>
      <c r="I21" s="279"/>
      <c r="J21" s="279">
        <f>SUM(J22)</f>
        <v>0</v>
      </c>
      <c r="K21" s="279">
        <f>SUM(K22)</f>
        <v>0</v>
      </c>
      <c r="L21" s="279">
        <f>SUM(J21:K21)</f>
        <v>0</v>
      </c>
      <c r="M21" s="279"/>
      <c r="N21" s="279">
        <f>SUM(F21+J21)</f>
        <v>0</v>
      </c>
      <c r="O21" s="279">
        <f>SUM(G21+K21)</f>
        <v>0</v>
      </c>
      <c r="P21" s="281">
        <f>SUM(N21:O21)</f>
        <v>0</v>
      </c>
      <c r="Q21" s="82"/>
      <c r="R21" s="82"/>
    </row>
    <row r="22" spans="2:18" ht="11.25" customHeight="1">
      <c r="B22" s="1554"/>
      <c r="C22" s="144"/>
      <c r="D22" s="98"/>
      <c r="E22" s="98" t="s">
        <v>809</v>
      </c>
      <c r="F22" s="279">
        <v>0</v>
      </c>
      <c r="G22" s="279">
        <v>0</v>
      </c>
      <c r="H22" s="279">
        <f>SUM(F22:G22)</f>
        <v>0</v>
      </c>
      <c r="I22" s="279"/>
      <c r="J22" s="279">
        <v>0</v>
      </c>
      <c r="K22" s="279">
        <v>0</v>
      </c>
      <c r="L22" s="279">
        <f>SUM(J22:K22)</f>
        <v>0</v>
      </c>
      <c r="M22" s="279"/>
      <c r="N22" s="279">
        <f>SUM(F22+J22)</f>
        <v>0</v>
      </c>
      <c r="O22" s="279">
        <f>SUM(G22+K22)</f>
        <v>0</v>
      </c>
      <c r="P22" s="281">
        <f>SUM(N22:O22)</f>
        <v>0</v>
      </c>
      <c r="Q22" s="82"/>
      <c r="R22" s="82"/>
    </row>
    <row r="23" spans="2:18" ht="11.25" customHeight="1">
      <c r="B23" s="1554"/>
      <c r="C23" s="98"/>
      <c r="D23" s="98" t="s">
        <v>735</v>
      </c>
      <c r="E23" s="98"/>
      <c r="F23" s="279">
        <f>SUM(F24)</f>
        <v>4</v>
      </c>
      <c r="G23" s="279">
        <f>SUM(G24)</f>
        <v>5</v>
      </c>
      <c r="H23" s="279">
        <f>SUM(F23:G23)</f>
        <v>9</v>
      </c>
      <c r="I23" s="279">
        <v>0</v>
      </c>
      <c r="J23" s="279">
        <f>SUM(J24)</f>
        <v>3</v>
      </c>
      <c r="K23" s="279">
        <f>SUM(K24)</f>
        <v>2</v>
      </c>
      <c r="L23" s="279">
        <f>SUM(J23:K23)</f>
        <v>5</v>
      </c>
      <c r="M23" s="279"/>
      <c r="N23" s="279">
        <f>SUM(F23+J23)</f>
        <v>7</v>
      </c>
      <c r="O23" s="279">
        <f>SUM(G23+K23)</f>
        <v>7</v>
      </c>
      <c r="P23" s="281">
        <f>SUM(N23:O23)</f>
        <v>14</v>
      </c>
      <c r="Q23" s="82"/>
      <c r="R23" s="82"/>
    </row>
    <row r="24" spans="2:18" ht="11.25" customHeight="1">
      <c r="B24" s="1567"/>
      <c r="C24" s="98"/>
      <c r="D24" s="98"/>
      <c r="E24" s="98" t="s">
        <v>807</v>
      </c>
      <c r="F24" s="1415">
        <v>4</v>
      </c>
      <c r="G24" s="1415">
        <v>5</v>
      </c>
      <c r="H24" s="279">
        <f>SUM(F24:G24)</f>
        <v>9</v>
      </c>
      <c r="I24" s="1415">
        <v>0</v>
      </c>
      <c r="J24" s="1415">
        <v>3</v>
      </c>
      <c r="K24" s="1415">
        <v>2</v>
      </c>
      <c r="L24" s="279">
        <f>SUM(J24:K24)</f>
        <v>5</v>
      </c>
      <c r="M24" s="279"/>
      <c r="N24" s="279">
        <f>SUM(F24+J24)</f>
        <v>7</v>
      </c>
      <c r="O24" s="279">
        <f>SUM(G24+K24)</f>
        <v>7</v>
      </c>
      <c r="P24" s="281">
        <f>SUM(N24:O24)</f>
        <v>14</v>
      </c>
      <c r="Q24" s="82"/>
      <c r="R24" s="82"/>
    </row>
    <row r="25" spans="2:18">
      <c r="B25" s="1553">
        <v>1402</v>
      </c>
      <c r="C25" s="139" t="s">
        <v>16</v>
      </c>
      <c r="D25" s="145"/>
      <c r="E25" s="145"/>
      <c r="F25" s="275">
        <f>SUM(F26+F40+F46+F53+F56)</f>
        <v>29</v>
      </c>
      <c r="G25" s="275">
        <f>SUM(G26+G40+G46+G53+G56)</f>
        <v>42</v>
      </c>
      <c r="H25" s="275">
        <f>SUM(F25:G25)</f>
        <v>71</v>
      </c>
      <c r="I25" s="275">
        <v>0</v>
      </c>
      <c r="J25" s="275">
        <f>SUM(J26+J40+J46+J53+J56)</f>
        <v>50</v>
      </c>
      <c r="K25" s="275">
        <f>SUM(K26+K40+K46+K53+K56)</f>
        <v>83</v>
      </c>
      <c r="L25" s="275">
        <f>SUM(J25:K25)</f>
        <v>133</v>
      </c>
      <c r="M25" s="275"/>
      <c r="N25" s="275">
        <f>SUM(F25+J25)</f>
        <v>79</v>
      </c>
      <c r="O25" s="275">
        <f>SUM(G25+K25)</f>
        <v>125</v>
      </c>
      <c r="P25" s="367">
        <f>SUM(N25:O25)</f>
        <v>204</v>
      </c>
      <c r="Q25" s="82"/>
      <c r="R25" s="82"/>
    </row>
    <row r="26" spans="2:18" ht="11.25" customHeight="1">
      <c r="B26" s="1554"/>
      <c r="C26" s="144" t="s">
        <v>96</v>
      </c>
      <c r="D26" s="98"/>
      <c r="E26" s="98"/>
      <c r="F26" s="1042">
        <f>SUM(F27+F29)</f>
        <v>20</v>
      </c>
      <c r="G26" s="1042">
        <f>SUM(G27+G29)</f>
        <v>30</v>
      </c>
      <c r="H26" s="1042">
        <f>SUM(F26:G26)</f>
        <v>50</v>
      </c>
      <c r="I26" s="1042"/>
      <c r="J26" s="1042">
        <f>SUM(J27+J29)</f>
        <v>31</v>
      </c>
      <c r="K26" s="1042">
        <f>SUM(K27+K29)</f>
        <v>46</v>
      </c>
      <c r="L26" s="1042">
        <f>SUM(J26:K26)</f>
        <v>77</v>
      </c>
      <c r="M26" s="1042"/>
      <c r="N26" s="1042">
        <f>SUM(F26+J26)</f>
        <v>51</v>
      </c>
      <c r="O26" s="1042">
        <f>SUM(G26+K26)</f>
        <v>76</v>
      </c>
      <c r="P26" s="565">
        <f>SUM(N26:O26)</f>
        <v>127</v>
      </c>
      <c r="Q26" s="82"/>
      <c r="R26" s="82"/>
    </row>
    <row r="27" spans="2:18" ht="11.25" customHeight="1">
      <c r="B27" s="1554"/>
      <c r="C27" s="377"/>
      <c r="D27" s="98" t="s">
        <v>88</v>
      </c>
      <c r="E27" s="98"/>
      <c r="F27" s="1415">
        <f>SUM(F28)</f>
        <v>0</v>
      </c>
      <c r="G27" s="1415">
        <f>SUM(G28)</f>
        <v>0</v>
      </c>
      <c r="H27" s="1415">
        <f>SUM(F27:G27)</f>
        <v>0</v>
      </c>
      <c r="I27" s="1415"/>
      <c r="J27" s="1415">
        <f>SUM(J28)</f>
        <v>9</v>
      </c>
      <c r="K27" s="1415">
        <f>SUM(K28)</f>
        <v>7</v>
      </c>
      <c r="L27" s="1415">
        <f>SUM(J27:K27)</f>
        <v>16</v>
      </c>
      <c r="M27" s="1415"/>
      <c r="N27" s="279">
        <f>SUM(F27+J27)</f>
        <v>9</v>
      </c>
      <c r="O27" s="279">
        <f>SUM(G27+K27)</f>
        <v>7</v>
      </c>
      <c r="P27" s="281">
        <f>SUM(N27:O27)</f>
        <v>16</v>
      </c>
      <c r="Q27" s="82"/>
      <c r="R27" s="82"/>
    </row>
    <row r="28" spans="2:18" ht="11.25" customHeight="1">
      <c r="B28" s="1554"/>
      <c r="C28" s="144"/>
      <c r="D28" s="98"/>
      <c r="E28" s="98" t="s">
        <v>805</v>
      </c>
      <c r="F28" s="1415">
        <v>0</v>
      </c>
      <c r="G28" s="1415">
        <v>0</v>
      </c>
      <c r="H28" s="1415">
        <f>SUM(F28:G28)</f>
        <v>0</v>
      </c>
      <c r="I28" s="1415">
        <v>0</v>
      </c>
      <c r="J28" s="1415">
        <v>9</v>
      </c>
      <c r="K28" s="1415">
        <v>7</v>
      </c>
      <c r="L28" s="1415">
        <f>SUM(J28:K28)</f>
        <v>16</v>
      </c>
      <c r="M28" s="1415"/>
      <c r="N28" s="279">
        <f>SUM(F28+J28)</f>
        <v>9</v>
      </c>
      <c r="O28" s="279">
        <f>SUM(G28+K28)</f>
        <v>7</v>
      </c>
      <c r="P28" s="281">
        <f>SUM(N28:O28)</f>
        <v>16</v>
      </c>
      <c r="Q28" s="82"/>
      <c r="R28" s="82"/>
    </row>
    <row r="29" spans="2:18" ht="11.25" customHeight="1">
      <c r="B29" s="1554"/>
      <c r="C29" s="98"/>
      <c r="D29" s="98" t="s">
        <v>735</v>
      </c>
      <c r="E29" s="98"/>
      <c r="F29" s="1415">
        <f>SUM(F30+F32+F33+F34+F35+F36+F37+F38+F39)</f>
        <v>20</v>
      </c>
      <c r="G29" s="1415">
        <f>SUM(G30+G32+G33+G34+G35+G36+G37+G38+G39)</f>
        <v>30</v>
      </c>
      <c r="H29" s="1415">
        <f>SUM(F29:G29)</f>
        <v>50</v>
      </c>
      <c r="I29" s="1415"/>
      <c r="J29" s="1415">
        <f>SUM(J30+J32+J33+J34+J35+J36+J37+J38+J39)</f>
        <v>22</v>
      </c>
      <c r="K29" s="1415">
        <f>SUM(K30+K32+K33+K34+K35+K36+K37+K38+K39)</f>
        <v>39</v>
      </c>
      <c r="L29" s="1415">
        <f>SUM(J29:K29)</f>
        <v>61</v>
      </c>
      <c r="M29" s="1415"/>
      <c r="N29" s="279">
        <f>SUM(F29+J29)</f>
        <v>42</v>
      </c>
      <c r="O29" s="279">
        <f>SUM(G29+K29)</f>
        <v>69</v>
      </c>
      <c r="P29" s="281">
        <f>SUM(N29:O29)</f>
        <v>111</v>
      </c>
      <c r="Q29" s="82"/>
      <c r="R29" s="82"/>
    </row>
    <row r="30" spans="2:18" ht="11.25" customHeight="1">
      <c r="B30" s="1554"/>
      <c r="C30" s="98"/>
      <c r="D30" s="98"/>
      <c r="E30" s="98" t="s">
        <v>805</v>
      </c>
      <c r="F30" s="1415">
        <v>0</v>
      </c>
      <c r="G30" s="1415">
        <v>0</v>
      </c>
      <c r="H30" s="1415">
        <f>SUM(F30:G30)</f>
        <v>0</v>
      </c>
      <c r="I30" s="1415">
        <v>0</v>
      </c>
      <c r="J30" s="1415">
        <v>3</v>
      </c>
      <c r="K30" s="1415">
        <v>3</v>
      </c>
      <c r="L30" s="1415">
        <f>SUM(I30:K30)</f>
        <v>6</v>
      </c>
      <c r="M30" s="1415"/>
      <c r="N30" s="279">
        <f>SUM(F30+J30)</f>
        <v>3</v>
      </c>
      <c r="O30" s="279">
        <f>SUM(G30+K30)</f>
        <v>3</v>
      </c>
      <c r="P30" s="281">
        <f>SUM(N30:O30)</f>
        <v>6</v>
      </c>
      <c r="Q30" s="82"/>
      <c r="R30" s="82"/>
    </row>
    <row r="31" spans="2:18" ht="11.25" customHeight="1">
      <c r="B31" s="1554"/>
      <c r="C31" s="98"/>
      <c r="D31" s="98"/>
      <c r="E31" s="98" t="s">
        <v>795</v>
      </c>
      <c r="F31" s="1415"/>
      <c r="G31" s="1415"/>
      <c r="H31" s="1415"/>
      <c r="I31" s="1415"/>
      <c r="J31" s="1415"/>
      <c r="K31" s="1415"/>
      <c r="L31" s="1415"/>
      <c r="M31" s="1415"/>
      <c r="N31" s="1415"/>
      <c r="O31" s="1415"/>
      <c r="P31" s="1076"/>
      <c r="Q31" s="82"/>
      <c r="R31" s="82"/>
    </row>
    <row r="32" spans="2:18" ht="11.25" customHeight="1">
      <c r="B32" s="1554"/>
      <c r="C32" s="98"/>
      <c r="D32" s="98"/>
      <c r="E32" s="98" t="s">
        <v>804</v>
      </c>
      <c r="F32" s="1415">
        <v>11</v>
      </c>
      <c r="G32" s="1415">
        <v>10</v>
      </c>
      <c r="H32" s="1415">
        <f>SUM(F32:G32)</f>
        <v>21</v>
      </c>
      <c r="I32" s="1415">
        <v>0</v>
      </c>
      <c r="J32" s="1415">
        <v>9</v>
      </c>
      <c r="K32" s="1415">
        <v>11</v>
      </c>
      <c r="L32" s="1415">
        <f>SUM(I32:K32)</f>
        <v>20</v>
      </c>
      <c r="M32" s="1415"/>
      <c r="N32" s="1415">
        <f>SUM(F32+J32)</f>
        <v>20</v>
      </c>
      <c r="O32" s="1415">
        <f>SUM(G32+K32)</f>
        <v>21</v>
      </c>
      <c r="P32" s="1076">
        <f>SUM(N32:O32)</f>
        <v>41</v>
      </c>
      <c r="Q32" s="82"/>
      <c r="R32" s="82"/>
    </row>
    <row r="33" spans="2:18" ht="11.25" customHeight="1">
      <c r="B33" s="1554"/>
      <c r="C33" s="98"/>
      <c r="D33" s="98"/>
      <c r="E33" s="98" t="s">
        <v>803</v>
      </c>
      <c r="F33" s="1415">
        <v>9</v>
      </c>
      <c r="G33" s="1415">
        <v>20</v>
      </c>
      <c r="H33" s="1415">
        <f>SUM(F33:G33)</f>
        <v>29</v>
      </c>
      <c r="I33" s="1415">
        <v>0</v>
      </c>
      <c r="J33" s="1415">
        <v>3</v>
      </c>
      <c r="K33" s="1415">
        <v>15</v>
      </c>
      <c r="L33" s="1415">
        <f>SUM(I33:K33)</f>
        <v>18</v>
      </c>
      <c r="M33" s="1415"/>
      <c r="N33" s="1415">
        <f>SUM(F33+J33)</f>
        <v>12</v>
      </c>
      <c r="O33" s="1415">
        <f>SUM(G33+K33)</f>
        <v>35</v>
      </c>
      <c r="P33" s="1076">
        <f>SUM(N33:O33)</f>
        <v>47</v>
      </c>
      <c r="Q33" s="82"/>
      <c r="R33" s="82"/>
    </row>
    <row r="34" spans="2:18" ht="11.25" customHeight="1">
      <c r="B34" s="1554"/>
      <c r="C34" s="98"/>
      <c r="D34" s="98"/>
      <c r="E34" s="98" t="s">
        <v>1143</v>
      </c>
      <c r="F34" s="1415">
        <v>0</v>
      </c>
      <c r="G34" s="1415">
        <v>0</v>
      </c>
      <c r="H34" s="1415">
        <f>SUM(F34:G34)</f>
        <v>0</v>
      </c>
      <c r="I34" s="1415">
        <v>0</v>
      </c>
      <c r="J34" s="1415">
        <v>3</v>
      </c>
      <c r="K34" s="1415">
        <v>5</v>
      </c>
      <c r="L34" s="1415">
        <f>SUM(I34:K34)</f>
        <v>8</v>
      </c>
      <c r="M34" s="1415"/>
      <c r="N34" s="1415">
        <f>SUM(F34+J34)</f>
        <v>3</v>
      </c>
      <c r="O34" s="1415">
        <f>SUM(G34+K34)</f>
        <v>5</v>
      </c>
      <c r="P34" s="1076">
        <f>SUM(N34:O34)</f>
        <v>8</v>
      </c>
      <c r="Q34" s="82"/>
      <c r="R34" s="82"/>
    </row>
    <row r="35" spans="2:18" ht="11.25" customHeight="1">
      <c r="B35" s="1554"/>
      <c r="C35" s="98"/>
      <c r="D35" s="98"/>
      <c r="E35" s="98" t="s">
        <v>802</v>
      </c>
      <c r="F35" s="1415">
        <v>0</v>
      </c>
      <c r="G35" s="1415">
        <v>0</v>
      </c>
      <c r="H35" s="1415">
        <f>SUM(F35:G35)</f>
        <v>0</v>
      </c>
      <c r="I35" s="1415">
        <v>0</v>
      </c>
      <c r="J35" s="1415">
        <v>0</v>
      </c>
      <c r="K35" s="1415">
        <v>0</v>
      </c>
      <c r="L35" s="1415">
        <f>SUM(I35:K35)</f>
        <v>0</v>
      </c>
      <c r="M35" s="1415"/>
      <c r="N35" s="1415">
        <f>SUM(F35+J35)</f>
        <v>0</v>
      </c>
      <c r="O35" s="1415">
        <f>SUM(G35+K35)</f>
        <v>0</v>
      </c>
      <c r="P35" s="1076">
        <f>SUM(N35:O35)</f>
        <v>0</v>
      </c>
      <c r="Q35" s="82"/>
      <c r="R35" s="82"/>
    </row>
    <row r="36" spans="2:18" ht="11.25" customHeight="1">
      <c r="B36" s="1554"/>
      <c r="C36" s="98"/>
      <c r="D36" s="98"/>
      <c r="E36" s="98" t="s">
        <v>1117</v>
      </c>
      <c r="F36" s="1415">
        <v>0</v>
      </c>
      <c r="G36" s="1415">
        <v>0</v>
      </c>
      <c r="H36" s="1415">
        <f>SUM(F36:G36)</f>
        <v>0</v>
      </c>
      <c r="I36" s="1415">
        <v>0</v>
      </c>
      <c r="J36" s="1415">
        <v>4</v>
      </c>
      <c r="K36" s="1415">
        <v>5</v>
      </c>
      <c r="L36" s="1415">
        <f>SUM(I36:K36)</f>
        <v>9</v>
      </c>
      <c r="M36" s="1415"/>
      <c r="N36" s="1415">
        <f>SUM(F36+J36)</f>
        <v>4</v>
      </c>
      <c r="O36" s="1415">
        <f>SUM(G36+K36)</f>
        <v>5</v>
      </c>
      <c r="P36" s="1076">
        <f>SUM(N36:O36)</f>
        <v>9</v>
      </c>
      <c r="Q36" s="82"/>
      <c r="R36" s="82"/>
    </row>
    <row r="37" spans="2:18" ht="11.25" customHeight="1">
      <c r="B37" s="1554"/>
      <c r="C37" s="98"/>
      <c r="D37" s="98"/>
      <c r="E37" s="98" t="s">
        <v>792</v>
      </c>
      <c r="F37" s="1415">
        <v>0</v>
      </c>
      <c r="G37" s="1415">
        <v>0</v>
      </c>
      <c r="H37" s="1415">
        <f>SUM(F37:G37)</f>
        <v>0</v>
      </c>
      <c r="I37" s="1415">
        <v>0</v>
      </c>
      <c r="J37" s="1415">
        <v>0</v>
      </c>
      <c r="K37" s="1415">
        <v>0</v>
      </c>
      <c r="L37" s="1415">
        <f>SUM(I37:K37)</f>
        <v>0</v>
      </c>
      <c r="M37" s="1415"/>
      <c r="N37" s="1415">
        <f>SUM(F37+J37)</f>
        <v>0</v>
      </c>
      <c r="O37" s="1415">
        <f>SUM(G37+K37)</f>
        <v>0</v>
      </c>
      <c r="P37" s="1076">
        <f>SUM(N37:O37)</f>
        <v>0</v>
      </c>
      <c r="Q37" s="82"/>
      <c r="R37" s="82"/>
    </row>
    <row r="38" spans="2:18" ht="11.25" customHeight="1">
      <c r="B38" s="1554"/>
      <c r="C38" s="98"/>
      <c r="D38" s="98"/>
      <c r="E38" s="98" t="s">
        <v>800</v>
      </c>
      <c r="F38" s="1415">
        <v>0</v>
      </c>
      <c r="G38" s="1415">
        <v>0</v>
      </c>
      <c r="H38" s="1415">
        <f>SUM(F38:G38)</f>
        <v>0</v>
      </c>
      <c r="I38" s="1415">
        <v>0</v>
      </c>
      <c r="J38" s="1415">
        <v>0</v>
      </c>
      <c r="K38" s="1415">
        <v>0</v>
      </c>
      <c r="L38" s="1415">
        <f>SUM(I38:K38)</f>
        <v>0</v>
      </c>
      <c r="M38" s="1415"/>
      <c r="N38" s="1415">
        <f>SUM(F38+J38)</f>
        <v>0</v>
      </c>
      <c r="O38" s="1415">
        <f>SUM(G38+K38)</f>
        <v>0</v>
      </c>
      <c r="P38" s="1076">
        <f>SUM(N38:O38)</f>
        <v>0</v>
      </c>
      <c r="Q38" s="82"/>
      <c r="R38" s="82"/>
    </row>
    <row r="39" spans="2:18" ht="11.25" customHeight="1">
      <c r="B39" s="1554"/>
      <c r="C39" s="98"/>
      <c r="D39" s="98"/>
      <c r="E39" s="98" t="s">
        <v>799</v>
      </c>
      <c r="F39" s="1415">
        <v>0</v>
      </c>
      <c r="G39" s="1415">
        <v>0</v>
      </c>
      <c r="H39" s="1415">
        <f>SUM(F39:G39)</f>
        <v>0</v>
      </c>
      <c r="I39" s="1415">
        <v>0</v>
      </c>
      <c r="J39" s="1415">
        <v>0</v>
      </c>
      <c r="K39" s="1415">
        <v>0</v>
      </c>
      <c r="L39" s="1415">
        <f>SUM(I39:K39)</f>
        <v>0</v>
      </c>
      <c r="M39" s="1415"/>
      <c r="N39" s="279">
        <f>SUM(F39+J39)</f>
        <v>0</v>
      </c>
      <c r="O39" s="279">
        <f>SUM(G39+K39)</f>
        <v>0</v>
      </c>
      <c r="P39" s="281">
        <f>SUM(N39:O39)</f>
        <v>0</v>
      </c>
      <c r="Q39" s="82"/>
      <c r="R39" s="82"/>
    </row>
    <row r="40" spans="2:18" ht="11.25" customHeight="1">
      <c r="B40" s="1554"/>
      <c r="C40" s="144" t="s">
        <v>116</v>
      </c>
      <c r="D40" s="98"/>
      <c r="E40" s="98"/>
      <c r="F40" s="1042">
        <f>SUM(F41)</f>
        <v>0</v>
      </c>
      <c r="G40" s="1042">
        <f>SUM(G41)</f>
        <v>0</v>
      </c>
      <c r="H40" s="1042">
        <f>SUM(F40:G40)</f>
        <v>0</v>
      </c>
      <c r="I40" s="1042"/>
      <c r="J40" s="1042">
        <f>SUM(J41)</f>
        <v>8</v>
      </c>
      <c r="K40" s="1042">
        <f>SUM(K41)</f>
        <v>16</v>
      </c>
      <c r="L40" s="1042">
        <f>SUM(J40:K40)</f>
        <v>24</v>
      </c>
      <c r="M40" s="1042"/>
      <c r="N40" s="1042">
        <f>SUM(F40+J40)</f>
        <v>8</v>
      </c>
      <c r="O40" s="1042">
        <f>SUM(G40+K40)</f>
        <v>16</v>
      </c>
      <c r="P40" s="565">
        <f>SUM(N40:O40)</f>
        <v>24</v>
      </c>
      <c r="Q40" s="82"/>
      <c r="R40" s="82"/>
    </row>
    <row r="41" spans="2:18" ht="11.25" customHeight="1">
      <c r="B41" s="1554"/>
      <c r="C41" s="98"/>
      <c r="D41" s="98" t="s">
        <v>735</v>
      </c>
      <c r="F41" s="1415">
        <f>SUM(F42+F44+F45)</f>
        <v>0</v>
      </c>
      <c r="G41" s="1415">
        <f>SUM(G42+G44+G45)</f>
        <v>0</v>
      </c>
      <c r="H41" s="1415">
        <f>SUM(F41:G41)</f>
        <v>0</v>
      </c>
      <c r="I41" s="1415"/>
      <c r="J41" s="1415">
        <f>SUM(J42+J44+J45)</f>
        <v>8</v>
      </c>
      <c r="K41" s="1415">
        <f>SUM(K42+K44+K45)</f>
        <v>16</v>
      </c>
      <c r="L41" s="1415">
        <f>SUM(J41:K41)</f>
        <v>24</v>
      </c>
      <c r="M41" s="1415"/>
      <c r="N41" s="279">
        <f>SUM(F41+J41)</f>
        <v>8</v>
      </c>
      <c r="O41" s="279">
        <f>SUM(G41+K41)</f>
        <v>16</v>
      </c>
      <c r="P41" s="281">
        <f>SUM(N41:O41)</f>
        <v>24</v>
      </c>
      <c r="Q41" s="82"/>
      <c r="R41" s="82"/>
    </row>
    <row r="42" spans="2:18" ht="11.25" customHeight="1">
      <c r="B42" s="1554"/>
      <c r="C42" s="98"/>
      <c r="E42" s="13" t="s">
        <v>798</v>
      </c>
      <c r="F42" s="1415">
        <v>0</v>
      </c>
      <c r="G42" s="1415">
        <v>0</v>
      </c>
      <c r="H42" s="1415">
        <f>SUM(F42:G42)</f>
        <v>0</v>
      </c>
      <c r="I42" s="1415">
        <v>0</v>
      </c>
      <c r="J42" s="1415">
        <v>0</v>
      </c>
      <c r="K42" s="1415">
        <v>0</v>
      </c>
      <c r="L42" s="1415">
        <f>SUM(J42:K42)</f>
        <v>0</v>
      </c>
      <c r="M42" s="1415"/>
      <c r="N42" s="279">
        <f>SUM(F42+J42)</f>
        <v>0</v>
      </c>
      <c r="O42" s="279">
        <f>SUM(G42+K42)</f>
        <v>0</v>
      </c>
      <c r="P42" s="281">
        <f>SUM(N42:O42)</f>
        <v>0</v>
      </c>
      <c r="Q42" s="82"/>
      <c r="R42" s="82"/>
    </row>
    <row r="43" spans="2:18" ht="11.25" customHeight="1">
      <c r="B43" s="1554"/>
      <c r="C43" s="98"/>
      <c r="D43" s="98"/>
      <c r="E43" s="98" t="s">
        <v>1149</v>
      </c>
      <c r="F43" s="1415"/>
      <c r="G43" s="1415"/>
      <c r="H43" s="1415"/>
      <c r="I43" s="1415"/>
      <c r="J43" s="1415"/>
      <c r="K43" s="1415"/>
      <c r="L43" s="1415"/>
      <c r="M43" s="1415"/>
      <c r="N43" s="279"/>
      <c r="O43" s="279"/>
      <c r="P43" s="281"/>
      <c r="Q43" s="82"/>
      <c r="R43" s="82"/>
    </row>
    <row r="44" spans="2:18" ht="11.25" customHeight="1">
      <c r="B44" s="1554"/>
      <c r="C44" s="98"/>
      <c r="D44" s="98"/>
      <c r="E44" s="98" t="s">
        <v>797</v>
      </c>
      <c r="F44" s="1415">
        <v>0</v>
      </c>
      <c r="G44" s="1415">
        <v>0</v>
      </c>
      <c r="H44" s="1415">
        <f>SUM(F44:G44)</f>
        <v>0</v>
      </c>
      <c r="I44" s="1415">
        <v>0</v>
      </c>
      <c r="J44" s="1415">
        <v>8</v>
      </c>
      <c r="K44" s="1415">
        <v>16</v>
      </c>
      <c r="L44" s="1415">
        <f>SUM(J44:K44)</f>
        <v>24</v>
      </c>
      <c r="M44" s="1415"/>
      <c r="N44" s="279">
        <f>SUM(F44+J44)</f>
        <v>8</v>
      </c>
      <c r="O44" s="279">
        <f>SUM(G44+K44)</f>
        <v>16</v>
      </c>
      <c r="P44" s="281">
        <f>SUM(N44:O44)</f>
        <v>24</v>
      </c>
      <c r="Q44" s="82"/>
      <c r="R44" s="82"/>
    </row>
    <row r="45" spans="2:18" ht="11.25" customHeight="1">
      <c r="B45" s="1554"/>
      <c r="C45" s="98"/>
      <c r="D45" s="98"/>
      <c r="E45" s="98" t="s">
        <v>796</v>
      </c>
      <c r="F45" s="1415"/>
      <c r="G45" s="1415"/>
      <c r="H45" s="1415">
        <f>SUM(F45:G45)</f>
        <v>0</v>
      </c>
      <c r="I45" s="1415">
        <v>0</v>
      </c>
      <c r="J45" s="1415"/>
      <c r="K45" s="1415"/>
      <c r="L45" s="1415">
        <f>SUM(J45:K45)</f>
        <v>0</v>
      </c>
      <c r="M45" s="1415"/>
      <c r="N45" s="279">
        <f>SUM(F45+J45)</f>
        <v>0</v>
      </c>
      <c r="O45" s="279">
        <f>SUM(G45+K45)</f>
        <v>0</v>
      </c>
      <c r="P45" s="281">
        <f>SUM(N45:O45)</f>
        <v>0</v>
      </c>
      <c r="Q45" s="82"/>
      <c r="R45" s="82"/>
    </row>
    <row r="46" spans="2:18" ht="11.25" customHeight="1">
      <c r="B46" s="1554"/>
      <c r="C46" s="144" t="s">
        <v>70</v>
      </c>
      <c r="D46" s="98"/>
      <c r="E46" s="98"/>
      <c r="F46" s="1042">
        <f>SUM(F47)</f>
        <v>9</v>
      </c>
      <c r="G46" s="1042">
        <f>SUM(G47)</f>
        <v>12</v>
      </c>
      <c r="H46" s="1042">
        <f>SUM(F46:G46)</f>
        <v>21</v>
      </c>
      <c r="I46" s="1042"/>
      <c r="J46" s="1042">
        <f>SUM(J47)</f>
        <v>7</v>
      </c>
      <c r="K46" s="1042">
        <f>SUM(K47)</f>
        <v>13</v>
      </c>
      <c r="L46" s="1042">
        <f>SUM(J46:K46)</f>
        <v>20</v>
      </c>
      <c r="M46" s="1042"/>
      <c r="N46" s="1042">
        <f>SUM(F46+J46)</f>
        <v>16</v>
      </c>
      <c r="O46" s="1042">
        <f>SUM(G46+K46)</f>
        <v>25</v>
      </c>
      <c r="P46" s="565">
        <f>SUM(N46:O46)</f>
        <v>41</v>
      </c>
      <c r="Q46" s="82"/>
      <c r="R46" s="82"/>
    </row>
    <row r="47" spans="2:18" ht="11.25" customHeight="1">
      <c r="B47" s="1554"/>
      <c r="C47" s="98"/>
      <c r="D47" s="98" t="s">
        <v>735</v>
      </c>
      <c r="E47" s="98"/>
      <c r="F47" s="1415">
        <f>SUM(F49+F50+F51+F52)</f>
        <v>9</v>
      </c>
      <c r="G47" s="1415">
        <f>SUM(G49+G50+G51+G52)</f>
        <v>12</v>
      </c>
      <c r="H47" s="1415">
        <f>SUM(F47:G47)</f>
        <v>21</v>
      </c>
      <c r="I47" s="1415"/>
      <c r="J47" s="1415">
        <f>SUM(J49+J50+J51+J52)</f>
        <v>7</v>
      </c>
      <c r="K47" s="1415">
        <f>SUM(K49+K50+K51+K52)</f>
        <v>13</v>
      </c>
      <c r="L47" s="1415">
        <f>SUM(J47:K47)</f>
        <v>20</v>
      </c>
      <c r="M47" s="1415"/>
      <c r="N47" s="279">
        <f>SUM(F47+J47)</f>
        <v>16</v>
      </c>
      <c r="O47" s="279">
        <f>SUM(G47+K47)</f>
        <v>25</v>
      </c>
      <c r="P47" s="281">
        <f>SUM(N47:O47)</f>
        <v>41</v>
      </c>
      <c r="Q47" s="82"/>
      <c r="R47" s="82"/>
    </row>
    <row r="48" spans="2:18" ht="11.25" customHeight="1">
      <c r="B48" s="1554"/>
      <c r="C48" s="98"/>
      <c r="D48" s="98"/>
      <c r="E48" s="98" t="s">
        <v>795</v>
      </c>
      <c r="F48" s="1415"/>
      <c r="G48" s="1415"/>
      <c r="H48" s="1415"/>
      <c r="I48" s="1415"/>
      <c r="J48" s="1415"/>
      <c r="K48" s="1415"/>
      <c r="L48" s="1415"/>
      <c r="M48" s="1415"/>
      <c r="N48" s="279"/>
      <c r="O48" s="279"/>
      <c r="P48" s="281"/>
      <c r="Q48" s="82"/>
      <c r="R48" s="82"/>
    </row>
    <row r="49" spans="2:18" ht="11.25" customHeight="1">
      <c r="B49" s="1554"/>
      <c r="C49" s="98"/>
      <c r="D49" s="98"/>
      <c r="E49" s="98" t="s">
        <v>794</v>
      </c>
      <c r="F49" s="1415">
        <v>9</v>
      </c>
      <c r="G49" s="1415">
        <v>12</v>
      </c>
      <c r="H49" s="1415">
        <f>SUM(F49:G49)</f>
        <v>21</v>
      </c>
      <c r="I49" s="1415">
        <v>0</v>
      </c>
      <c r="J49" s="1415">
        <v>7</v>
      </c>
      <c r="K49" s="1415">
        <v>13</v>
      </c>
      <c r="L49" s="1415">
        <f>SUM(J49:K49)</f>
        <v>20</v>
      </c>
      <c r="M49" s="1415"/>
      <c r="N49" s="279">
        <f>SUM(F49+J49)</f>
        <v>16</v>
      </c>
      <c r="O49" s="279">
        <f>SUM(G49+K49)</f>
        <v>25</v>
      </c>
      <c r="P49" s="281">
        <f>SUM(N49:O49)</f>
        <v>41</v>
      </c>
      <c r="Q49" s="82"/>
      <c r="R49" s="82"/>
    </row>
    <row r="50" spans="2:18" ht="11.25" customHeight="1">
      <c r="B50" s="1554"/>
      <c r="C50" s="98"/>
      <c r="D50" s="98"/>
      <c r="E50" s="98" t="s">
        <v>793</v>
      </c>
      <c r="F50" s="1415">
        <v>0</v>
      </c>
      <c r="G50" s="1415">
        <v>0</v>
      </c>
      <c r="H50" s="1415">
        <f>SUM(F50:G50)</f>
        <v>0</v>
      </c>
      <c r="I50" s="1415">
        <v>0</v>
      </c>
      <c r="J50" s="1415">
        <v>0</v>
      </c>
      <c r="K50" s="1415">
        <v>0</v>
      </c>
      <c r="L50" s="1415">
        <f>SUM(J50:K50)</f>
        <v>0</v>
      </c>
      <c r="M50" s="1415"/>
      <c r="N50" s="279">
        <f>SUM(F50+J50)</f>
        <v>0</v>
      </c>
      <c r="O50" s="279">
        <f>SUM(G50+K50)</f>
        <v>0</v>
      </c>
      <c r="P50" s="281">
        <f>SUM(N50:O50)</f>
        <v>0</v>
      </c>
      <c r="Q50" s="82"/>
      <c r="R50" s="82"/>
    </row>
    <row r="51" spans="2:18" ht="11.25" customHeight="1">
      <c r="B51" s="1554"/>
      <c r="C51" s="98"/>
      <c r="D51" s="98"/>
      <c r="E51" s="98" t="s">
        <v>792</v>
      </c>
      <c r="F51" s="1415">
        <v>0</v>
      </c>
      <c r="G51" s="1415">
        <v>0</v>
      </c>
      <c r="H51" s="1415">
        <f>SUM(F51:G51)</f>
        <v>0</v>
      </c>
      <c r="I51" s="1415">
        <v>0</v>
      </c>
      <c r="J51" s="1415">
        <v>0</v>
      </c>
      <c r="K51" s="1415">
        <v>0</v>
      </c>
      <c r="L51" s="1415">
        <f>SUM(J51:K51)</f>
        <v>0</v>
      </c>
      <c r="M51" s="1415"/>
      <c r="N51" s="279">
        <f>SUM(F51+J51)</f>
        <v>0</v>
      </c>
      <c r="O51" s="279">
        <f>SUM(G51+K51)</f>
        <v>0</v>
      </c>
      <c r="P51" s="281">
        <f>SUM(N51:O51)</f>
        <v>0</v>
      </c>
      <c r="Q51" s="82"/>
      <c r="R51" s="82"/>
    </row>
    <row r="52" spans="2:18" ht="11.25" customHeight="1">
      <c r="B52" s="1554"/>
      <c r="C52" s="98"/>
      <c r="D52" s="98"/>
      <c r="E52" s="98" t="s">
        <v>791</v>
      </c>
      <c r="F52" s="1415">
        <v>0</v>
      </c>
      <c r="G52" s="1415">
        <v>0</v>
      </c>
      <c r="H52" s="1415">
        <f>SUM(F52:G52)</f>
        <v>0</v>
      </c>
      <c r="I52" s="1415"/>
      <c r="J52" s="1415">
        <v>0</v>
      </c>
      <c r="K52" s="1415">
        <v>0</v>
      </c>
      <c r="L52" s="1415">
        <f>SUM(J52:K52)</f>
        <v>0</v>
      </c>
      <c r="M52" s="1415"/>
      <c r="N52" s="279">
        <f>SUM(F52+J52)</f>
        <v>0</v>
      </c>
      <c r="O52" s="279">
        <f>SUM(G52+K52)</f>
        <v>0</v>
      </c>
      <c r="P52" s="281">
        <f>SUM(N52:O52)</f>
        <v>0</v>
      </c>
      <c r="Q52" s="82"/>
      <c r="R52" s="82"/>
    </row>
    <row r="53" spans="2:18" ht="11.25" customHeight="1">
      <c r="B53" s="1554"/>
      <c r="C53" s="144" t="s">
        <v>51</v>
      </c>
      <c r="D53" s="98"/>
      <c r="E53" s="98"/>
      <c r="F53" s="1058">
        <f>SUM(F54)</f>
        <v>0</v>
      </c>
      <c r="G53" s="1058">
        <f>SUM(G54)</f>
        <v>0</v>
      </c>
      <c r="H53" s="1058">
        <f>SUM(F53:G53)</f>
        <v>0</v>
      </c>
      <c r="I53" s="1058"/>
      <c r="J53" s="1058">
        <f>SUM(J54)</f>
        <v>3</v>
      </c>
      <c r="K53" s="1058">
        <f>SUM(K54)</f>
        <v>5</v>
      </c>
      <c r="L53" s="1058">
        <f>SUM(J53:K53)</f>
        <v>8</v>
      </c>
      <c r="M53" s="1058"/>
      <c r="N53" s="1042">
        <f>SUM(F53+J53)</f>
        <v>3</v>
      </c>
      <c r="O53" s="1042">
        <f>SUM(G53+K53)</f>
        <v>5</v>
      </c>
      <c r="P53" s="565">
        <f>SUM(N53:O53)</f>
        <v>8</v>
      </c>
      <c r="Q53" s="82"/>
      <c r="R53" s="82"/>
    </row>
    <row r="54" spans="2:18" ht="11.25" customHeight="1">
      <c r="B54" s="1554"/>
      <c r="C54" s="98"/>
      <c r="D54" s="98" t="s">
        <v>735</v>
      </c>
      <c r="E54" s="98"/>
      <c r="F54" s="288">
        <f>SUM(F55)</f>
        <v>0</v>
      </c>
      <c r="G54" s="288">
        <f>SUM(G55)</f>
        <v>0</v>
      </c>
      <c r="H54" s="288">
        <f>SUM(F54:G54)</f>
        <v>0</v>
      </c>
      <c r="I54" s="288"/>
      <c r="J54" s="288">
        <f>SUM(J55)</f>
        <v>3</v>
      </c>
      <c r="K54" s="288">
        <f>SUM(K55)</f>
        <v>5</v>
      </c>
      <c r="L54" s="288">
        <f>SUM(J54:K54)</f>
        <v>8</v>
      </c>
      <c r="M54" s="288"/>
      <c r="N54" s="279">
        <f>SUM(F54+J54)</f>
        <v>3</v>
      </c>
      <c r="O54" s="279">
        <f>SUM(G54+K54)</f>
        <v>5</v>
      </c>
      <c r="P54" s="281">
        <f>SUM(N54:O54)</f>
        <v>8</v>
      </c>
      <c r="Q54" s="82"/>
      <c r="R54" s="82"/>
    </row>
    <row r="55" spans="2:18" ht="11.25" customHeight="1">
      <c r="B55" s="1554"/>
      <c r="C55" s="98"/>
      <c r="D55" s="98"/>
      <c r="E55" s="98" t="s">
        <v>790</v>
      </c>
      <c r="F55" s="288">
        <v>0</v>
      </c>
      <c r="G55" s="288">
        <v>0</v>
      </c>
      <c r="H55" s="288">
        <f>SUM(F55:G55)</f>
        <v>0</v>
      </c>
      <c r="I55" s="288">
        <v>0</v>
      </c>
      <c r="J55" s="288">
        <v>3</v>
      </c>
      <c r="K55" s="288">
        <v>5</v>
      </c>
      <c r="L55" s="288">
        <f>SUM(J55:K55)</f>
        <v>8</v>
      </c>
      <c r="M55" s="288"/>
      <c r="N55" s="279">
        <f>SUM(F55+J55)</f>
        <v>3</v>
      </c>
      <c r="O55" s="279">
        <f>SUM(G55+K55)</f>
        <v>5</v>
      </c>
      <c r="P55" s="281">
        <f>SUM(N55:O55)</f>
        <v>8</v>
      </c>
      <c r="Q55" s="82"/>
      <c r="R55" s="82"/>
    </row>
    <row r="56" spans="2:18" ht="11.25" customHeight="1">
      <c r="B56" s="833"/>
      <c r="C56" s="144" t="s">
        <v>57</v>
      </c>
      <c r="D56" s="98"/>
      <c r="E56" s="98"/>
      <c r="F56" s="1058">
        <f>F57</f>
        <v>0</v>
      </c>
      <c r="G56" s="1058">
        <f>G57</f>
        <v>0</v>
      </c>
      <c r="H56" s="1058">
        <f>SUM(F56:G56)</f>
        <v>0</v>
      </c>
      <c r="I56" s="1058"/>
      <c r="J56" s="1058">
        <f>J57</f>
        <v>1</v>
      </c>
      <c r="K56" s="1058">
        <f>K57</f>
        <v>3</v>
      </c>
      <c r="L56" s="1058">
        <f>SUM(J56:K56)</f>
        <v>4</v>
      </c>
      <c r="M56" s="1058"/>
      <c r="N56" s="1042">
        <f>SUM(F56+J56)</f>
        <v>1</v>
      </c>
      <c r="O56" s="1042">
        <f>SUM(G56+K56)</f>
        <v>3</v>
      </c>
      <c r="P56" s="565">
        <f>SUM(N56:O56)</f>
        <v>4</v>
      </c>
      <c r="Q56" s="82"/>
      <c r="R56" s="82"/>
    </row>
    <row r="57" spans="2:18" ht="11.25" customHeight="1">
      <c r="B57" s="833"/>
      <c r="C57" s="98"/>
      <c r="D57" s="98" t="s">
        <v>740</v>
      </c>
      <c r="E57" s="98"/>
      <c r="F57" s="288">
        <f>F58</f>
        <v>0</v>
      </c>
      <c r="G57" s="288">
        <f>G58</f>
        <v>0</v>
      </c>
      <c r="H57" s="288">
        <f>SUM(F57:G57)</f>
        <v>0</v>
      </c>
      <c r="I57" s="288"/>
      <c r="J57" s="288">
        <f>J58</f>
        <v>1</v>
      </c>
      <c r="K57" s="288">
        <f>K58</f>
        <v>3</v>
      </c>
      <c r="L57" s="288">
        <f>SUM(J57:K57)</f>
        <v>4</v>
      </c>
      <c r="M57" s="288"/>
      <c r="N57" s="279">
        <f>SUM(F57+J57)</f>
        <v>1</v>
      </c>
      <c r="O57" s="279">
        <f>SUM(G57+K57)</f>
        <v>3</v>
      </c>
      <c r="P57" s="281">
        <f>SUM(N57:O57)</f>
        <v>4</v>
      </c>
      <c r="Q57" s="82"/>
      <c r="R57" s="82"/>
    </row>
    <row r="58" spans="2:18" ht="11.25" customHeight="1">
      <c r="B58" s="833"/>
      <c r="C58" s="98"/>
      <c r="D58" s="98"/>
      <c r="E58" s="98" t="s">
        <v>789</v>
      </c>
      <c r="F58" s="288">
        <v>0</v>
      </c>
      <c r="G58" s="288">
        <v>0</v>
      </c>
      <c r="H58" s="288">
        <f>SUM(F58:G58)</f>
        <v>0</v>
      </c>
      <c r="I58" s="288"/>
      <c r="J58" s="288">
        <v>1</v>
      </c>
      <c r="K58" s="288">
        <v>3</v>
      </c>
      <c r="L58" s="288">
        <f>SUM(J58:K58)</f>
        <v>4</v>
      </c>
      <c r="M58" s="288"/>
      <c r="N58" s="279">
        <f>SUM(F58+J58)</f>
        <v>1</v>
      </c>
      <c r="O58" s="279">
        <f>SUM(G58+K58)</f>
        <v>3</v>
      </c>
      <c r="P58" s="281">
        <f>SUM(N58:O58)</f>
        <v>4</v>
      </c>
      <c r="Q58" s="82"/>
      <c r="R58" s="82"/>
    </row>
    <row r="59" spans="2:18">
      <c r="B59" s="1555">
        <v>1403</v>
      </c>
      <c r="C59" s="139" t="s">
        <v>17</v>
      </c>
      <c r="D59" s="145"/>
      <c r="E59" s="145"/>
      <c r="F59" s="275">
        <f>SUM(F60)</f>
        <v>1</v>
      </c>
      <c r="G59" s="275">
        <f>SUM(G60)</f>
        <v>7</v>
      </c>
      <c r="H59" s="275">
        <f>SUM(F59:G59)</f>
        <v>8</v>
      </c>
      <c r="I59" s="275"/>
      <c r="J59" s="275">
        <f>SUM(J60)</f>
        <v>6</v>
      </c>
      <c r="K59" s="275">
        <f>SUM(K60)</f>
        <v>4</v>
      </c>
      <c r="L59" s="275">
        <f>SUM(J59:K59)</f>
        <v>10</v>
      </c>
      <c r="M59" s="275"/>
      <c r="N59" s="275">
        <f>SUM(F59+J59)</f>
        <v>7</v>
      </c>
      <c r="O59" s="275">
        <f>SUM(G59+K59)</f>
        <v>11</v>
      </c>
      <c r="P59" s="367">
        <f>SUM(H59+L59)</f>
        <v>18</v>
      </c>
      <c r="Q59" s="82"/>
      <c r="R59" s="82"/>
    </row>
    <row r="60" spans="2:18" ht="11.25" customHeight="1">
      <c r="B60" s="1556"/>
      <c r="C60" s="513" t="s">
        <v>1148</v>
      </c>
      <c r="D60" s="310"/>
      <c r="E60" s="310"/>
      <c r="F60" s="1451">
        <f>SUM(F61)</f>
        <v>1</v>
      </c>
      <c r="G60" s="1451">
        <f>SUM(G61)</f>
        <v>7</v>
      </c>
      <c r="H60" s="1451">
        <f>SUM(F60:G60)</f>
        <v>8</v>
      </c>
      <c r="I60" s="1451"/>
      <c r="J60" s="1451">
        <f>SUM(J61)</f>
        <v>6</v>
      </c>
      <c r="K60" s="1451">
        <f>SUM(K61)</f>
        <v>4</v>
      </c>
      <c r="L60" s="1451">
        <f>SUM(J60:K60)</f>
        <v>10</v>
      </c>
      <c r="M60" s="1451"/>
      <c r="N60" s="1042">
        <f>SUM(F60+J60)</f>
        <v>7</v>
      </c>
      <c r="O60" s="1042">
        <f>SUM(G60+K60)</f>
        <v>11</v>
      </c>
      <c r="P60" s="565">
        <f>SUM(N60:O60)</f>
        <v>18</v>
      </c>
      <c r="Q60" s="82"/>
      <c r="R60" s="82"/>
    </row>
    <row r="61" spans="2:18" ht="11.25" customHeight="1">
      <c r="B61" s="1556"/>
      <c r="C61" s="888"/>
      <c r="D61" s="98" t="s">
        <v>1147</v>
      </c>
      <c r="E61" s="98"/>
      <c r="F61" s="279">
        <f>SUM(F62)</f>
        <v>1</v>
      </c>
      <c r="G61" s="279">
        <f>SUM(G62)</f>
        <v>7</v>
      </c>
      <c r="H61" s="279">
        <f>SUM(F61:G61)</f>
        <v>8</v>
      </c>
      <c r="I61" s="1042"/>
      <c r="J61" s="279">
        <f>SUM(J62)</f>
        <v>6</v>
      </c>
      <c r="K61" s="279">
        <f>SUM(K62)</f>
        <v>4</v>
      </c>
      <c r="L61" s="279">
        <f>SUM(J61:K61)</f>
        <v>10</v>
      </c>
      <c r="M61" s="1042"/>
      <c r="N61" s="279">
        <f>SUM(F61+J61)</f>
        <v>7</v>
      </c>
      <c r="O61" s="279">
        <f>SUM(G61+K61)</f>
        <v>11</v>
      </c>
      <c r="P61" s="281">
        <f>SUM(N61:O61)</f>
        <v>18</v>
      </c>
      <c r="Q61" s="82"/>
      <c r="R61" s="82"/>
    </row>
    <row r="62" spans="2:18" ht="11.25" customHeight="1">
      <c r="B62" s="1556"/>
      <c r="C62" s="1998"/>
      <c r="D62" s="163"/>
      <c r="E62" s="163" t="s">
        <v>1111</v>
      </c>
      <c r="F62" s="1071">
        <v>1</v>
      </c>
      <c r="G62" s="1071">
        <v>7</v>
      </c>
      <c r="H62" s="273">
        <f>SUM(F62:G62)</f>
        <v>8</v>
      </c>
      <c r="I62" s="1071"/>
      <c r="J62" s="1071">
        <v>6</v>
      </c>
      <c r="K62" s="1071">
        <v>4</v>
      </c>
      <c r="L62" s="273">
        <f>SUM(J62:K62)</f>
        <v>10</v>
      </c>
      <c r="M62" s="1071"/>
      <c r="N62" s="273">
        <f>SUM(F62+J62)</f>
        <v>7</v>
      </c>
      <c r="O62" s="273">
        <f>SUM(G62+K62)</f>
        <v>11</v>
      </c>
      <c r="P62" s="278">
        <f>SUM(N62:O62)</f>
        <v>18</v>
      </c>
      <c r="Q62" s="82"/>
      <c r="R62" s="82"/>
    </row>
    <row r="63" spans="2:18">
      <c r="B63" s="1555">
        <v>1404</v>
      </c>
      <c r="C63" s="1545" t="s">
        <v>40</v>
      </c>
      <c r="D63" s="591"/>
      <c r="E63" s="78"/>
      <c r="F63" s="275">
        <f>SUM(F64+F75)</f>
        <v>30</v>
      </c>
      <c r="G63" s="275">
        <f>SUM(G64+G75)</f>
        <v>12</v>
      </c>
      <c r="H63" s="275">
        <f>SUM(F63:G63)</f>
        <v>42</v>
      </c>
      <c r="I63" s="275"/>
      <c r="J63" s="275">
        <f>SUM(J64+J75)</f>
        <v>36</v>
      </c>
      <c r="K63" s="275">
        <f>SUM(K64+K75)</f>
        <v>14</v>
      </c>
      <c r="L63" s="275">
        <f>SUM(J63:K63)</f>
        <v>50</v>
      </c>
      <c r="M63" s="275"/>
      <c r="N63" s="274">
        <f>SUM(F63+J63)</f>
        <v>66</v>
      </c>
      <c r="O63" s="274">
        <f>SUM(G63+K63)</f>
        <v>26</v>
      </c>
      <c r="P63" s="574">
        <f>SUM(N63:O63)</f>
        <v>92</v>
      </c>
      <c r="Q63" s="82"/>
      <c r="R63" s="82"/>
    </row>
    <row r="64" spans="2:18" ht="11.25" customHeight="1">
      <c r="B64" s="1556"/>
      <c r="C64" s="144" t="s">
        <v>115</v>
      </c>
      <c r="D64" s="98"/>
      <c r="E64" s="98"/>
      <c r="F64" s="1042">
        <f>SUM(F65+F67+F73)</f>
        <v>30</v>
      </c>
      <c r="G64" s="1042">
        <f>SUM(G65+G67+G73)</f>
        <v>12</v>
      </c>
      <c r="H64" s="1042">
        <f>SUM(F64:G64)</f>
        <v>42</v>
      </c>
      <c r="I64" s="1042"/>
      <c r="J64" s="1042">
        <f>SUM(J65+J67+J73)</f>
        <v>36</v>
      </c>
      <c r="K64" s="1042">
        <f>SUM(K65+K67+K73)</f>
        <v>14</v>
      </c>
      <c r="L64" s="1042">
        <f>SUM(J64:K64)</f>
        <v>50</v>
      </c>
      <c r="M64" s="1042"/>
      <c r="N64" s="1042">
        <f>SUM(F64+J64)</f>
        <v>66</v>
      </c>
      <c r="O64" s="1042">
        <f>SUM(G64+K64)</f>
        <v>26</v>
      </c>
      <c r="P64" s="565">
        <f>SUM(N64:O64)</f>
        <v>92</v>
      </c>
      <c r="Q64" s="82"/>
      <c r="R64" s="82"/>
    </row>
    <row r="65" spans="2:18" ht="11.25" customHeight="1">
      <c r="B65" s="1556"/>
      <c r="C65" s="144"/>
      <c r="D65" s="98" t="s">
        <v>736</v>
      </c>
      <c r="E65" s="98"/>
      <c r="F65" s="279">
        <f>SUM(F66)</f>
        <v>0</v>
      </c>
      <c r="G65" s="279">
        <f>SUM(G66)</f>
        <v>0</v>
      </c>
      <c r="H65" s="279">
        <f>SUM(F65:G65)</f>
        <v>0</v>
      </c>
      <c r="I65" s="279"/>
      <c r="J65" s="279">
        <f>SUM(J66)</f>
        <v>0</v>
      </c>
      <c r="K65" s="279">
        <f>SUM(K66)</f>
        <v>0</v>
      </c>
      <c r="L65" s="279">
        <f>SUM(J65:K65)</f>
        <v>0</v>
      </c>
      <c r="M65" s="279"/>
      <c r="N65" s="279">
        <f>SUM(F65+J65)</f>
        <v>0</v>
      </c>
      <c r="O65" s="279">
        <f>SUM(G65+K65)</f>
        <v>0</v>
      </c>
      <c r="P65" s="281">
        <f>SUM(N65:O65)</f>
        <v>0</v>
      </c>
      <c r="Q65" s="82"/>
      <c r="R65" s="82"/>
    </row>
    <row r="66" spans="2:18" ht="11.25" customHeight="1">
      <c r="B66" s="1556"/>
      <c r="C66" s="144"/>
      <c r="D66" s="98"/>
      <c r="E66" s="98" t="s">
        <v>786</v>
      </c>
      <c r="F66" s="279">
        <v>0</v>
      </c>
      <c r="G66" s="279">
        <v>0</v>
      </c>
      <c r="H66" s="279">
        <f>SUM(F66:G66)</f>
        <v>0</v>
      </c>
      <c r="I66" s="279">
        <v>0</v>
      </c>
      <c r="J66" s="279">
        <v>0</v>
      </c>
      <c r="K66" s="279">
        <v>0</v>
      </c>
      <c r="L66" s="279">
        <f>SUM(J66:K66)</f>
        <v>0</v>
      </c>
      <c r="M66" s="279"/>
      <c r="N66" s="279">
        <f>SUM(F66+J66)</f>
        <v>0</v>
      </c>
      <c r="O66" s="279">
        <f>SUM(G66+K66)</f>
        <v>0</v>
      </c>
      <c r="P66" s="281">
        <f>SUM(N66:O66)</f>
        <v>0</v>
      </c>
      <c r="Q66" s="82"/>
      <c r="R66" s="82"/>
    </row>
    <row r="67" spans="2:18" ht="11.25" customHeight="1">
      <c r="B67" s="1556"/>
      <c r="C67" s="98"/>
      <c r="D67" s="98" t="s">
        <v>1138</v>
      </c>
      <c r="E67" s="98"/>
      <c r="F67" s="279">
        <f>SUM(F68+F70+F71+F72)</f>
        <v>26</v>
      </c>
      <c r="G67" s="279">
        <f>SUM(G68+G70+G71+G72)</f>
        <v>6</v>
      </c>
      <c r="H67" s="279">
        <f>SUM(F67:G67)</f>
        <v>32</v>
      </c>
      <c r="I67" s="279"/>
      <c r="J67" s="279">
        <f>SUM(J68+J70+J71+J72)</f>
        <v>36</v>
      </c>
      <c r="K67" s="279">
        <f>SUM(K68+K70+K71+K72)</f>
        <v>14</v>
      </c>
      <c r="L67" s="279">
        <f>SUM(J67:K67)</f>
        <v>50</v>
      </c>
      <c r="M67" s="279"/>
      <c r="N67" s="279">
        <f>SUM(F67+J67)</f>
        <v>62</v>
      </c>
      <c r="O67" s="279">
        <f>SUM(G67+K67)</f>
        <v>20</v>
      </c>
      <c r="P67" s="281">
        <f>SUM(N67:O67)</f>
        <v>82</v>
      </c>
      <c r="Q67" s="82"/>
      <c r="R67" s="82"/>
    </row>
    <row r="68" spans="2:18" ht="11.25" customHeight="1">
      <c r="B68" s="1556"/>
      <c r="C68" s="98"/>
      <c r="D68" s="98"/>
      <c r="E68" s="98" t="s">
        <v>785</v>
      </c>
      <c r="F68" s="279">
        <v>0</v>
      </c>
      <c r="G68" s="279">
        <v>0</v>
      </c>
      <c r="H68" s="279">
        <f>SUM(F68:G68)</f>
        <v>0</v>
      </c>
      <c r="I68" s="279">
        <v>0</v>
      </c>
      <c r="J68" s="279">
        <v>11</v>
      </c>
      <c r="K68" s="279">
        <v>7</v>
      </c>
      <c r="L68" s="279">
        <f>SUM(J68:K68)</f>
        <v>18</v>
      </c>
      <c r="M68" s="279"/>
      <c r="N68" s="279">
        <f>SUM(F68+J68)</f>
        <v>11</v>
      </c>
      <c r="O68" s="279">
        <f>SUM(G68+K68)</f>
        <v>7</v>
      </c>
      <c r="P68" s="281">
        <f>SUM(N68:O68)</f>
        <v>18</v>
      </c>
      <c r="Q68" s="82"/>
      <c r="R68" s="82"/>
    </row>
    <row r="69" spans="2:18" ht="11.25" customHeight="1">
      <c r="B69" s="1556"/>
      <c r="C69" s="98"/>
      <c r="D69" s="98"/>
      <c r="E69" s="98" t="s">
        <v>784</v>
      </c>
      <c r="F69" s="279"/>
      <c r="G69" s="279"/>
      <c r="H69" s="279"/>
      <c r="I69" s="279"/>
      <c r="J69" s="279"/>
      <c r="K69" s="279"/>
      <c r="L69" s="279"/>
      <c r="M69" s="279"/>
      <c r="N69" s="279"/>
      <c r="O69" s="279"/>
      <c r="P69" s="281"/>
      <c r="Q69" s="82"/>
      <c r="R69" s="82"/>
    </row>
    <row r="70" spans="2:18" ht="11.25" customHeight="1">
      <c r="B70" s="1556"/>
      <c r="C70" s="98"/>
      <c r="D70" s="98"/>
      <c r="E70" s="98" t="s">
        <v>783</v>
      </c>
      <c r="F70" s="279">
        <v>2</v>
      </c>
      <c r="G70" s="279">
        <v>0</v>
      </c>
      <c r="H70" s="279">
        <f>SUM(F70:G70)</f>
        <v>2</v>
      </c>
      <c r="I70" s="279">
        <v>0</v>
      </c>
      <c r="J70" s="279">
        <v>0</v>
      </c>
      <c r="K70" s="279">
        <v>0</v>
      </c>
      <c r="L70" s="279">
        <f>SUM(J70:K70)</f>
        <v>0</v>
      </c>
      <c r="M70" s="279"/>
      <c r="N70" s="279">
        <f>SUM(F70+J70)</f>
        <v>2</v>
      </c>
      <c r="O70" s="279">
        <f>SUM(G70+K70)</f>
        <v>0</v>
      </c>
      <c r="P70" s="281">
        <f>SUM(N70:O70)</f>
        <v>2</v>
      </c>
      <c r="Q70" s="82"/>
      <c r="R70" s="82"/>
    </row>
    <row r="71" spans="2:18" ht="11.25" customHeight="1">
      <c r="B71" s="1556"/>
      <c r="C71" s="98"/>
      <c r="D71" s="98"/>
      <c r="E71" s="98" t="s">
        <v>782</v>
      </c>
      <c r="F71" s="279">
        <v>22</v>
      </c>
      <c r="G71" s="279">
        <v>5</v>
      </c>
      <c r="H71" s="279">
        <f>SUM(F71:G71)</f>
        <v>27</v>
      </c>
      <c r="I71" s="279">
        <v>0</v>
      </c>
      <c r="J71" s="279">
        <v>23</v>
      </c>
      <c r="K71" s="279">
        <v>5</v>
      </c>
      <c r="L71" s="279">
        <f>SUM(J71:K71)</f>
        <v>28</v>
      </c>
      <c r="M71" s="279"/>
      <c r="N71" s="279">
        <f>SUM(F71+J71)</f>
        <v>45</v>
      </c>
      <c r="O71" s="279">
        <f>SUM(G71+K71)</f>
        <v>10</v>
      </c>
      <c r="P71" s="281">
        <f>SUM(N71:O71)</f>
        <v>55</v>
      </c>
      <c r="Q71" s="82"/>
      <c r="R71" s="82"/>
    </row>
    <row r="72" spans="2:18" ht="11.25" customHeight="1">
      <c r="B72" s="1556"/>
      <c r="C72" s="98"/>
      <c r="D72" s="98"/>
      <c r="E72" s="98" t="s">
        <v>781</v>
      </c>
      <c r="F72" s="279">
        <v>2</v>
      </c>
      <c r="G72" s="279">
        <v>1</v>
      </c>
      <c r="H72" s="279">
        <f>SUM(F72:G72)</f>
        <v>3</v>
      </c>
      <c r="I72" s="279">
        <v>0</v>
      </c>
      <c r="J72" s="279">
        <v>2</v>
      </c>
      <c r="K72" s="279">
        <v>2</v>
      </c>
      <c r="L72" s="279">
        <f>SUM(J72:K72)</f>
        <v>4</v>
      </c>
      <c r="M72" s="279"/>
      <c r="N72" s="279">
        <f>SUM(F72+J72)</f>
        <v>4</v>
      </c>
      <c r="O72" s="279">
        <f>SUM(G72+K72)</f>
        <v>3</v>
      </c>
      <c r="P72" s="281">
        <f>SUM(N72:O72)</f>
        <v>7</v>
      </c>
      <c r="Q72" s="82"/>
      <c r="R72" s="82"/>
    </row>
    <row r="73" spans="2:18">
      <c r="B73" s="1556"/>
      <c r="C73" s="1055"/>
      <c r="D73" s="66" t="s">
        <v>740</v>
      </c>
      <c r="E73" s="98"/>
      <c r="F73" s="288">
        <f>SUM(F74)</f>
        <v>4</v>
      </c>
      <c r="G73" s="288">
        <f>SUM(G74)</f>
        <v>6</v>
      </c>
      <c r="H73" s="288">
        <f>SUM(F73:G73)</f>
        <v>10</v>
      </c>
      <c r="I73" s="288"/>
      <c r="J73" s="288">
        <f>SUM(J74)</f>
        <v>0</v>
      </c>
      <c r="K73" s="288">
        <f>SUM(K74)</f>
        <v>0</v>
      </c>
      <c r="L73" s="288">
        <f>SUM(J73:K73)</f>
        <v>0</v>
      </c>
      <c r="M73" s="288"/>
      <c r="N73" s="279">
        <f>SUM(F73+J73)</f>
        <v>4</v>
      </c>
      <c r="O73" s="279">
        <f>SUM(G73+K73)</f>
        <v>6</v>
      </c>
      <c r="P73" s="281">
        <f>SUM(N73:O73)</f>
        <v>10</v>
      </c>
    </row>
    <row r="74" spans="2:18" ht="11.25" customHeight="1">
      <c r="B74" s="1731"/>
      <c r="C74" s="479"/>
      <c r="D74" s="98"/>
      <c r="E74" s="98" t="s">
        <v>780</v>
      </c>
      <c r="F74" s="288">
        <v>4</v>
      </c>
      <c r="G74" s="288">
        <v>6</v>
      </c>
      <c r="H74" s="288">
        <f>SUM(F74:G74)</f>
        <v>10</v>
      </c>
      <c r="I74" s="288">
        <v>0</v>
      </c>
      <c r="J74" s="288">
        <v>0</v>
      </c>
      <c r="K74" s="288">
        <v>0</v>
      </c>
      <c r="L74" s="288">
        <f>SUM(J74:K74)</f>
        <v>0</v>
      </c>
      <c r="M74" s="288"/>
      <c r="N74" s="279">
        <f>SUM(F74+J74)</f>
        <v>4</v>
      </c>
      <c r="O74" s="279">
        <f>SUM(G74+K74)</f>
        <v>6</v>
      </c>
      <c r="P74" s="281">
        <f>SUM(N74:O74)</f>
        <v>10</v>
      </c>
    </row>
    <row r="75" spans="2:18" ht="11.25" customHeight="1">
      <c r="B75" s="1556"/>
      <c r="C75" s="144" t="s">
        <v>20</v>
      </c>
      <c r="D75" s="98"/>
      <c r="E75" s="98"/>
      <c r="F75" s="1042">
        <f>SUM(F76+F78)</f>
        <v>0</v>
      </c>
      <c r="G75" s="1042">
        <f>SUM(G76+G78)</f>
        <v>0</v>
      </c>
      <c r="H75" s="1042">
        <f>SUM(F75:G75)</f>
        <v>0</v>
      </c>
      <c r="I75" s="1042"/>
      <c r="J75" s="1042">
        <f>SUM(J76+J78)</f>
        <v>0</v>
      </c>
      <c r="K75" s="1042">
        <f>SUM(K76+K78)</f>
        <v>0</v>
      </c>
      <c r="L75" s="1042">
        <f>SUM(J75:K75)</f>
        <v>0</v>
      </c>
      <c r="M75" s="1042"/>
      <c r="N75" s="1042">
        <f>SUM(F75+J75)</f>
        <v>0</v>
      </c>
      <c r="O75" s="1042">
        <f>SUM(G75+K75)</f>
        <v>0</v>
      </c>
      <c r="P75" s="565">
        <f>SUM(N75:O75)</f>
        <v>0</v>
      </c>
      <c r="Q75" s="82"/>
      <c r="R75" s="82"/>
    </row>
    <row r="76" spans="2:18" ht="11.25" customHeight="1">
      <c r="B76" s="1556"/>
      <c r="C76" s="98"/>
      <c r="D76" s="98" t="s">
        <v>735</v>
      </c>
      <c r="E76" s="98"/>
      <c r="F76" s="279">
        <f>SUM(F77)</f>
        <v>0</v>
      </c>
      <c r="G76" s="279">
        <f>SUM(G77)</f>
        <v>0</v>
      </c>
      <c r="H76" s="279">
        <f>SUM(F76:G76)</f>
        <v>0</v>
      </c>
      <c r="I76" s="279"/>
      <c r="J76" s="279">
        <f>SUM(J77)</f>
        <v>0</v>
      </c>
      <c r="K76" s="279">
        <f>SUM(K77)</f>
        <v>0</v>
      </c>
      <c r="L76" s="279">
        <f>SUM(J76:K76)</f>
        <v>0</v>
      </c>
      <c r="M76" s="279"/>
      <c r="N76" s="279">
        <f>SUM(F76+J76)</f>
        <v>0</v>
      </c>
      <c r="O76" s="279">
        <f>SUM(G76+K76)</f>
        <v>0</v>
      </c>
      <c r="P76" s="281">
        <f>SUM(N76:O76)</f>
        <v>0</v>
      </c>
      <c r="Q76" s="82"/>
      <c r="R76" s="82"/>
    </row>
    <row r="77" spans="2:18" ht="11.25" customHeight="1">
      <c r="B77" s="1556"/>
      <c r="C77" s="98"/>
      <c r="D77" s="98"/>
      <c r="E77" s="98" t="s">
        <v>1110</v>
      </c>
      <c r="F77" s="279">
        <v>0</v>
      </c>
      <c r="G77" s="279">
        <v>0</v>
      </c>
      <c r="H77" s="279">
        <f>SUM(F77:G77)</f>
        <v>0</v>
      </c>
      <c r="I77" s="279">
        <v>0</v>
      </c>
      <c r="J77" s="279">
        <v>0</v>
      </c>
      <c r="K77" s="279">
        <v>0</v>
      </c>
      <c r="L77" s="279">
        <f>SUM(J77:K77)</f>
        <v>0</v>
      </c>
      <c r="M77" s="279"/>
      <c r="N77" s="279">
        <f>SUM(F77+J77)</f>
        <v>0</v>
      </c>
      <c r="O77" s="279">
        <f>SUM(G77+K77)</f>
        <v>0</v>
      </c>
      <c r="P77" s="281">
        <f>SUM(N77:O77)</f>
        <v>0</v>
      </c>
      <c r="Q77" s="82"/>
      <c r="R77" s="82"/>
    </row>
    <row r="78" spans="2:18" ht="11.25" customHeight="1">
      <c r="B78" s="1556"/>
      <c r="C78" s="98"/>
      <c r="D78" s="98" t="s">
        <v>740</v>
      </c>
      <c r="E78" s="98"/>
      <c r="F78" s="279">
        <f>SUM(F79)</f>
        <v>0</v>
      </c>
      <c r="G78" s="279">
        <f>SUM(G79)</f>
        <v>0</v>
      </c>
      <c r="H78" s="279">
        <f>SUM(F78:G78)</f>
        <v>0</v>
      </c>
      <c r="I78" s="279"/>
      <c r="J78" s="279">
        <f>SUM(J79)</f>
        <v>0</v>
      </c>
      <c r="K78" s="279">
        <f>SUM(K79)</f>
        <v>0</v>
      </c>
      <c r="L78" s="279">
        <f>SUM(J78:K78)</f>
        <v>0</v>
      </c>
      <c r="M78" s="279"/>
      <c r="N78" s="279">
        <f>SUM(F78+J78)</f>
        <v>0</v>
      </c>
      <c r="O78" s="279">
        <f>SUM(G78+K78)</f>
        <v>0</v>
      </c>
      <c r="P78" s="281">
        <f>SUM(N78:O78)</f>
        <v>0</v>
      </c>
      <c r="Q78" s="82"/>
      <c r="R78" s="82"/>
    </row>
    <row r="79" spans="2:18" ht="11.25" customHeight="1">
      <c r="B79" s="1557"/>
      <c r="C79" s="163"/>
      <c r="D79" s="163"/>
      <c r="E79" s="163" t="s">
        <v>777</v>
      </c>
      <c r="F79" s="1071">
        <v>0</v>
      </c>
      <c r="G79" s="1071">
        <v>0</v>
      </c>
      <c r="H79" s="273">
        <f>SUM(F79:G79)</f>
        <v>0</v>
      </c>
      <c r="I79" s="1413"/>
      <c r="J79" s="1071">
        <v>0</v>
      </c>
      <c r="K79" s="1997">
        <v>0</v>
      </c>
      <c r="L79" s="273">
        <f>SUM(J79:K79)</f>
        <v>0</v>
      </c>
      <c r="M79" s="273"/>
      <c r="N79" s="273">
        <f>SUM(F79+J79)</f>
        <v>0</v>
      </c>
      <c r="O79" s="273">
        <f>SUM(G79+K79)</f>
        <v>0</v>
      </c>
      <c r="P79" s="278">
        <f>SUM(N79:O79)</f>
        <v>0</v>
      </c>
      <c r="Q79" s="82"/>
      <c r="R79" s="82"/>
    </row>
    <row r="80" spans="2:18" ht="12" customHeight="1">
      <c r="B80" s="1070"/>
      <c r="C80" s="98"/>
      <c r="D80" s="98"/>
      <c r="E80" s="98"/>
      <c r="F80" s="91"/>
      <c r="G80" s="91"/>
      <c r="H80" s="1415"/>
      <c r="I80" s="1415"/>
      <c r="J80" s="91"/>
      <c r="K80" s="572"/>
      <c r="L80" s="572"/>
      <c r="M80" s="572"/>
      <c r="N80" s="572"/>
      <c r="O80" s="572"/>
      <c r="P80" s="572" t="s">
        <v>232</v>
      </c>
      <c r="Q80" s="82"/>
      <c r="R80" s="82"/>
    </row>
    <row r="81" spans="1:21" ht="12" customHeight="1">
      <c r="B81" s="507"/>
      <c r="C81" s="507"/>
      <c r="D81" s="98"/>
      <c r="E81" s="98"/>
      <c r="F81" s="91"/>
      <c r="G81" s="311"/>
      <c r="H81" s="91"/>
      <c r="I81" s="91"/>
      <c r="J81" s="91"/>
      <c r="K81" s="91"/>
      <c r="L81" s="572"/>
      <c r="M81" s="572"/>
      <c r="N81" s="572"/>
      <c r="O81" s="572" t="s">
        <v>776</v>
      </c>
    </row>
    <row r="82" spans="1:21" s="98" customFormat="1" ht="9.75" customHeight="1">
      <c r="A82" s="91"/>
      <c r="B82" s="1727" t="s">
        <v>32</v>
      </c>
      <c r="C82" s="310"/>
      <c r="D82" s="310"/>
      <c r="E82" s="310"/>
      <c r="F82" s="1714" t="s">
        <v>1097</v>
      </c>
      <c r="G82" s="1714"/>
      <c r="H82" s="1714"/>
      <c r="I82" s="1069"/>
      <c r="J82" s="1069"/>
      <c r="K82" s="1069"/>
      <c r="L82" s="1069"/>
      <c r="M82" s="1069"/>
      <c r="N82" s="1069"/>
      <c r="O82" s="1069"/>
      <c r="P82" s="1110"/>
      <c r="U82" s="62"/>
    </row>
    <row r="83" spans="1:21" s="98" customFormat="1" ht="12.75" customHeight="1">
      <c r="A83" s="91"/>
      <c r="B83" s="1728"/>
      <c r="C83" s="156"/>
      <c r="D83" s="156" t="s">
        <v>230</v>
      </c>
      <c r="F83" s="1996"/>
      <c r="G83" s="1996"/>
      <c r="H83" s="1996"/>
      <c r="I83" s="313"/>
      <c r="J83" s="1829" t="s">
        <v>1096</v>
      </c>
      <c r="K83" s="1829"/>
      <c r="L83" s="1829"/>
      <c r="M83" s="313"/>
      <c r="N83" s="1829" t="s">
        <v>97</v>
      </c>
      <c r="O83" s="1829"/>
      <c r="P83" s="1995" t="s">
        <v>6</v>
      </c>
      <c r="R83" s="91"/>
    </row>
    <row r="84" spans="1:21" s="98" customFormat="1" ht="11.25">
      <c r="A84" s="91"/>
      <c r="B84" s="1729"/>
      <c r="C84" s="1066"/>
      <c r="D84" s="163"/>
      <c r="E84" s="1066"/>
      <c r="F84" s="313" t="s">
        <v>29</v>
      </c>
      <c r="G84" s="313" t="s">
        <v>30</v>
      </c>
      <c r="H84" s="313" t="s">
        <v>6</v>
      </c>
      <c r="I84" s="313"/>
      <c r="J84" s="313" t="s">
        <v>29</v>
      </c>
      <c r="K84" s="313" t="s">
        <v>30</v>
      </c>
      <c r="L84" s="313" t="s">
        <v>6</v>
      </c>
      <c r="M84" s="313"/>
      <c r="N84" s="313" t="s">
        <v>29</v>
      </c>
      <c r="O84" s="313" t="s">
        <v>30</v>
      </c>
      <c r="P84" s="1995"/>
    </row>
    <row r="85" spans="1:21">
      <c r="B85" s="1581">
        <v>1405</v>
      </c>
      <c r="C85" s="1064" t="s">
        <v>21</v>
      </c>
      <c r="D85" s="1063"/>
      <c r="E85" s="151"/>
      <c r="F85" s="271">
        <f>SUM(F86+F89+F99)</f>
        <v>36</v>
      </c>
      <c r="G85" s="271">
        <f>SUM(G86+G89+G99)</f>
        <v>61</v>
      </c>
      <c r="H85" s="271">
        <f>SUM(F85:G85)</f>
        <v>97</v>
      </c>
      <c r="I85" s="271"/>
      <c r="J85" s="271">
        <f>SUM(J86+J89+J99)</f>
        <v>43</v>
      </c>
      <c r="K85" s="271">
        <f>SUM(K86+K89+K99)</f>
        <v>43</v>
      </c>
      <c r="L85" s="271">
        <f>SUM(J85:K85)</f>
        <v>86</v>
      </c>
      <c r="M85" s="271"/>
      <c r="N85" s="271">
        <f>SUM(F85+J85)</f>
        <v>79</v>
      </c>
      <c r="O85" s="271">
        <f>SUM(G85+K85)</f>
        <v>104</v>
      </c>
      <c r="P85" s="270">
        <f>SUM(N85:O85)</f>
        <v>183</v>
      </c>
      <c r="U85" s="98"/>
    </row>
    <row r="86" spans="1:21" ht="12" customHeight="1">
      <c r="B86" s="1582"/>
      <c r="C86" s="144" t="s">
        <v>24</v>
      </c>
      <c r="D86" s="98"/>
      <c r="E86" s="98"/>
      <c r="F86" s="1042">
        <f>SUM(F87)</f>
        <v>7</v>
      </c>
      <c r="G86" s="1042">
        <f>SUM(G87)</f>
        <v>13</v>
      </c>
      <c r="H86" s="1042">
        <f>SUM(F86:G86)</f>
        <v>20</v>
      </c>
      <c r="I86" s="1042"/>
      <c r="J86" s="1042">
        <f>SUM(J87)</f>
        <v>0</v>
      </c>
      <c r="K86" s="1042">
        <f>SUM(K87)</f>
        <v>0</v>
      </c>
      <c r="L86" s="1042">
        <f>SUM(J86:K86)</f>
        <v>0</v>
      </c>
      <c r="M86" s="1042"/>
      <c r="N86" s="1042">
        <f>SUM(F86+J86)</f>
        <v>7</v>
      </c>
      <c r="O86" s="1042">
        <f>SUM(G86+K86)</f>
        <v>13</v>
      </c>
      <c r="P86" s="565">
        <f>SUM(N86:O86)</f>
        <v>20</v>
      </c>
    </row>
    <row r="87" spans="1:21" ht="12" customHeight="1">
      <c r="B87" s="1582"/>
      <c r="C87" s="98"/>
      <c r="D87" s="98" t="s">
        <v>735</v>
      </c>
      <c r="E87" s="98"/>
      <c r="F87" s="279">
        <f>SUM(F88)</f>
        <v>7</v>
      </c>
      <c r="G87" s="279">
        <f>SUM(G88)</f>
        <v>13</v>
      </c>
      <c r="H87" s="279">
        <f>SUM(F87:G87)</f>
        <v>20</v>
      </c>
      <c r="I87" s="279"/>
      <c r="J87" s="279">
        <f>SUM(J88)</f>
        <v>0</v>
      </c>
      <c r="K87" s="279">
        <f>SUM(K88)</f>
        <v>0</v>
      </c>
      <c r="L87" s="279">
        <f>SUM(J87:K87)</f>
        <v>0</v>
      </c>
      <c r="M87" s="279"/>
      <c r="N87" s="279">
        <f>SUM(F87+J87)</f>
        <v>7</v>
      </c>
      <c r="O87" s="279">
        <f>SUM(G87+K87)</f>
        <v>13</v>
      </c>
      <c r="P87" s="281">
        <f>SUM(N87:O87)</f>
        <v>20</v>
      </c>
    </row>
    <row r="88" spans="1:21" ht="12" customHeight="1">
      <c r="B88" s="1582"/>
      <c r="C88" s="98"/>
      <c r="E88" s="98" t="s">
        <v>774</v>
      </c>
      <c r="F88" s="279">
        <v>7</v>
      </c>
      <c r="G88" s="279">
        <v>13</v>
      </c>
      <c r="H88" s="279">
        <f>SUM(F88:G88)</f>
        <v>20</v>
      </c>
      <c r="I88" s="279"/>
      <c r="J88" s="279">
        <v>0</v>
      </c>
      <c r="K88" s="279">
        <v>0</v>
      </c>
      <c r="L88" s="279">
        <f>SUM(J88:K88)</f>
        <v>0</v>
      </c>
      <c r="M88" s="279"/>
      <c r="N88" s="279">
        <f>SUM(F88+J88)</f>
        <v>7</v>
      </c>
      <c r="O88" s="279">
        <f>SUM(G88+K88)</f>
        <v>13</v>
      </c>
      <c r="P88" s="281">
        <f>SUM(N88:O88)</f>
        <v>20</v>
      </c>
    </row>
    <row r="89" spans="1:21" ht="12" customHeight="1">
      <c r="B89" s="1582"/>
      <c r="C89" s="484" t="s">
        <v>22</v>
      </c>
      <c r="D89" s="98"/>
      <c r="F89" s="1082">
        <f>SUM(F90+F92+F97)</f>
        <v>20</v>
      </c>
      <c r="G89" s="1082">
        <f>SUM(G90+G92+G97)</f>
        <v>33</v>
      </c>
      <c r="H89" s="1082">
        <f>SUM(F89:G89)</f>
        <v>53</v>
      </c>
      <c r="I89" s="1082"/>
      <c r="J89" s="1082">
        <f>SUM(J90+J92+J97)</f>
        <v>43</v>
      </c>
      <c r="K89" s="1082">
        <f>SUM(K90+K92+K97)</f>
        <v>43</v>
      </c>
      <c r="L89" s="1082">
        <f>SUM(J89:K89)</f>
        <v>86</v>
      </c>
      <c r="M89" s="1082"/>
      <c r="N89" s="1042">
        <f>SUM(F89+J89)</f>
        <v>63</v>
      </c>
      <c r="O89" s="1042">
        <f>SUM(G89+K89)</f>
        <v>76</v>
      </c>
      <c r="P89" s="565">
        <f>SUM(N89:O89)</f>
        <v>139</v>
      </c>
    </row>
    <row r="90" spans="1:21" ht="12" customHeight="1">
      <c r="B90" s="1582"/>
      <c r="C90" s="144"/>
      <c r="D90" s="98" t="s">
        <v>736</v>
      </c>
      <c r="F90" s="279">
        <f>SUM(F91)</f>
        <v>9</v>
      </c>
      <c r="G90" s="279">
        <f>SUM(G91)</f>
        <v>9</v>
      </c>
      <c r="H90" s="279">
        <f>SUM(F90:G90)</f>
        <v>18</v>
      </c>
      <c r="I90" s="279"/>
      <c r="J90" s="279">
        <f>SUM(J91)</f>
        <v>17</v>
      </c>
      <c r="K90" s="279">
        <f>SUM(K91)</f>
        <v>22</v>
      </c>
      <c r="L90" s="279">
        <f>SUM(J90:K90)</f>
        <v>39</v>
      </c>
      <c r="M90" s="279"/>
      <c r="N90" s="279">
        <f>SUM(F90+J90)</f>
        <v>26</v>
      </c>
      <c r="O90" s="279">
        <f>SUM(G90+K90)</f>
        <v>31</v>
      </c>
      <c r="P90" s="281">
        <f>SUM(N90:O90)</f>
        <v>57</v>
      </c>
    </row>
    <row r="91" spans="1:21" ht="12" customHeight="1">
      <c r="B91" s="1582"/>
      <c r="C91" s="144"/>
      <c r="D91" s="98"/>
      <c r="E91" s="98" t="s">
        <v>772</v>
      </c>
      <c r="F91" s="279">
        <v>9</v>
      </c>
      <c r="G91" s="279">
        <v>9</v>
      </c>
      <c r="H91" s="279">
        <f>SUM(F91:G91)</f>
        <v>18</v>
      </c>
      <c r="I91" s="279">
        <v>0</v>
      </c>
      <c r="J91" s="279">
        <v>17</v>
      </c>
      <c r="K91" s="279">
        <v>22</v>
      </c>
      <c r="L91" s="279">
        <f>SUM(J91:K91)</f>
        <v>39</v>
      </c>
      <c r="M91" s="279"/>
      <c r="N91" s="279">
        <f>SUM(F91+J91)</f>
        <v>26</v>
      </c>
      <c r="O91" s="279">
        <f>SUM(G91+K91)</f>
        <v>31</v>
      </c>
      <c r="P91" s="281">
        <f>SUM(N91:O91)</f>
        <v>57</v>
      </c>
    </row>
    <row r="92" spans="1:21" ht="12" customHeight="1">
      <c r="B92" s="1582"/>
      <c r="C92" s="98"/>
      <c r="D92" s="98" t="s">
        <v>735</v>
      </c>
      <c r="F92" s="279">
        <f>SUM(F93:F96)</f>
        <v>11</v>
      </c>
      <c r="G92" s="279">
        <f>SUM(G93:G96)</f>
        <v>24</v>
      </c>
      <c r="H92" s="279">
        <f>SUM(F92:G92)</f>
        <v>35</v>
      </c>
      <c r="I92" s="279"/>
      <c r="J92" s="279">
        <f>SUM(J93:J96)</f>
        <v>21</v>
      </c>
      <c r="K92" s="279">
        <f>SUM(K93:K96)</f>
        <v>15</v>
      </c>
      <c r="L92" s="279">
        <f>SUM(J92:K92)</f>
        <v>36</v>
      </c>
      <c r="M92" s="279"/>
      <c r="N92" s="279">
        <f>SUM(F92+J92)</f>
        <v>32</v>
      </c>
      <c r="O92" s="279">
        <f>SUM(G92+K92)</f>
        <v>39</v>
      </c>
      <c r="P92" s="281">
        <f>SUM(N92:O92)</f>
        <v>71</v>
      </c>
    </row>
    <row r="93" spans="1:21" ht="12" customHeight="1">
      <c r="B93" s="1582"/>
      <c r="C93" s="98"/>
      <c r="E93" s="98" t="s">
        <v>771</v>
      </c>
      <c r="F93" s="279">
        <v>9</v>
      </c>
      <c r="G93" s="279">
        <v>14</v>
      </c>
      <c r="H93" s="279">
        <f>SUM(F93:G93)</f>
        <v>23</v>
      </c>
      <c r="I93" s="279">
        <v>0</v>
      </c>
      <c r="J93" s="279">
        <v>15</v>
      </c>
      <c r="K93" s="279">
        <v>7</v>
      </c>
      <c r="L93" s="279">
        <f>SUM(J93:K93)</f>
        <v>22</v>
      </c>
      <c r="M93" s="279"/>
      <c r="N93" s="279">
        <f>SUM(F93+J93)</f>
        <v>24</v>
      </c>
      <c r="O93" s="279">
        <f>SUM(G93+K93)</f>
        <v>21</v>
      </c>
      <c r="P93" s="281">
        <f>SUM(N93:O93)</f>
        <v>45</v>
      </c>
    </row>
    <row r="94" spans="1:21" ht="12" customHeight="1">
      <c r="B94" s="1582"/>
      <c r="C94" s="98"/>
      <c r="E94" s="98" t="s">
        <v>770</v>
      </c>
      <c r="F94" s="279">
        <v>0</v>
      </c>
      <c r="G94" s="279">
        <v>0</v>
      </c>
      <c r="H94" s="279">
        <f>SUM(F94:G94)</f>
        <v>0</v>
      </c>
      <c r="I94" s="279">
        <v>0</v>
      </c>
      <c r="J94" s="279">
        <v>0</v>
      </c>
      <c r="K94" s="279">
        <v>0</v>
      </c>
      <c r="L94" s="279">
        <f>SUM(J94:K94)</f>
        <v>0</v>
      </c>
      <c r="M94" s="279"/>
      <c r="N94" s="279">
        <f>SUM(F94+J94)</f>
        <v>0</v>
      </c>
      <c r="O94" s="279">
        <f>SUM(G94+K94)</f>
        <v>0</v>
      </c>
      <c r="P94" s="281">
        <f>SUM(N94:O94)</f>
        <v>0</v>
      </c>
    </row>
    <row r="95" spans="1:21" ht="12" customHeight="1">
      <c r="B95" s="1582"/>
      <c r="C95" s="98"/>
      <c r="E95" s="98" t="s">
        <v>769</v>
      </c>
      <c r="F95" s="279">
        <v>2</v>
      </c>
      <c r="G95" s="279">
        <v>10</v>
      </c>
      <c r="H95" s="279">
        <f>SUM(F95:G95)</f>
        <v>12</v>
      </c>
      <c r="I95" s="279">
        <v>0</v>
      </c>
      <c r="J95" s="279">
        <v>0</v>
      </c>
      <c r="K95" s="279">
        <v>0</v>
      </c>
      <c r="L95" s="279">
        <f>SUM(J95:K95)</f>
        <v>0</v>
      </c>
      <c r="M95" s="279"/>
      <c r="N95" s="279">
        <f>SUM(F95+J95)</f>
        <v>2</v>
      </c>
      <c r="O95" s="279">
        <f>SUM(G95+K95)</f>
        <v>10</v>
      </c>
      <c r="P95" s="281">
        <f>SUM(N95:O95)</f>
        <v>12</v>
      </c>
    </row>
    <row r="96" spans="1:21" ht="12" customHeight="1">
      <c r="B96" s="1582"/>
      <c r="C96" s="98"/>
      <c r="D96" s="98"/>
      <c r="E96" s="98" t="s">
        <v>768</v>
      </c>
      <c r="F96" s="279">
        <v>0</v>
      </c>
      <c r="G96" s="279">
        <v>0</v>
      </c>
      <c r="H96" s="279">
        <f>SUM(F96:G96)</f>
        <v>0</v>
      </c>
      <c r="I96" s="279">
        <v>0</v>
      </c>
      <c r="J96" s="279">
        <v>6</v>
      </c>
      <c r="K96" s="279">
        <v>8</v>
      </c>
      <c r="L96" s="279">
        <f>SUM(J96:K96)</f>
        <v>14</v>
      </c>
      <c r="M96" s="279"/>
      <c r="N96" s="279">
        <f>SUM(F96+J96)</f>
        <v>6</v>
      </c>
      <c r="O96" s="279">
        <f>SUM(G96+K96)</f>
        <v>8</v>
      </c>
      <c r="P96" s="281">
        <f>SUM(N96:O96)</f>
        <v>14</v>
      </c>
    </row>
    <row r="97" spans="2:16" ht="12" customHeight="1">
      <c r="B97" s="1582"/>
      <c r="C97" s="98"/>
      <c r="D97" s="98" t="s">
        <v>740</v>
      </c>
      <c r="F97" s="279">
        <f>SUM(F98:F98)</f>
        <v>0</v>
      </c>
      <c r="G97" s="279">
        <f>SUM(G98:G98)</f>
        <v>0</v>
      </c>
      <c r="H97" s="279">
        <f>SUM(F97:G97)</f>
        <v>0</v>
      </c>
      <c r="I97" s="279"/>
      <c r="J97" s="279">
        <f>SUM(J98:J98)</f>
        <v>5</v>
      </c>
      <c r="K97" s="279">
        <f>SUM(K98:K98)</f>
        <v>6</v>
      </c>
      <c r="L97" s="279">
        <f>SUM(J97:K97)</f>
        <v>11</v>
      </c>
      <c r="M97" s="279"/>
      <c r="N97" s="279">
        <f>SUM(F97+J97)</f>
        <v>5</v>
      </c>
      <c r="O97" s="279">
        <f>SUM(G97+K97)</f>
        <v>6</v>
      </c>
      <c r="P97" s="281">
        <f>SUM(N97:O97)</f>
        <v>11</v>
      </c>
    </row>
    <row r="98" spans="2:16" ht="12" customHeight="1">
      <c r="B98" s="1582"/>
      <c r="C98" s="98"/>
      <c r="D98" s="98"/>
      <c r="E98" s="98" t="s">
        <v>766</v>
      </c>
      <c r="F98" s="279">
        <v>0</v>
      </c>
      <c r="G98" s="279">
        <v>0</v>
      </c>
      <c r="H98" s="279">
        <f>SUM(F98:G98)</f>
        <v>0</v>
      </c>
      <c r="I98" s="279">
        <v>0</v>
      </c>
      <c r="J98" s="279">
        <v>5</v>
      </c>
      <c r="K98" s="279">
        <v>6</v>
      </c>
      <c r="L98" s="279">
        <f>SUM(J98:K98)</f>
        <v>11</v>
      </c>
      <c r="M98" s="279"/>
      <c r="N98" s="279">
        <f>SUM(F98+J98)</f>
        <v>5</v>
      </c>
      <c r="O98" s="279">
        <f>SUM(G98+K98)</f>
        <v>6</v>
      </c>
      <c r="P98" s="281">
        <f>SUM(N98:O98)</f>
        <v>11</v>
      </c>
    </row>
    <row r="99" spans="2:16" ht="12" customHeight="1">
      <c r="B99" s="150"/>
      <c r="C99" s="144" t="s">
        <v>114</v>
      </c>
      <c r="D99" s="98"/>
      <c r="F99" s="1042">
        <f>SUM(F100)</f>
        <v>9</v>
      </c>
      <c r="G99" s="1042">
        <f>SUM(G100)</f>
        <v>15</v>
      </c>
      <c r="H99" s="1042">
        <f>SUM(F99:G99)</f>
        <v>24</v>
      </c>
      <c r="I99" s="1042"/>
      <c r="J99" s="1042">
        <f>SUM(J100)</f>
        <v>0</v>
      </c>
      <c r="K99" s="1042">
        <f>SUM(K100)</f>
        <v>0</v>
      </c>
      <c r="L99" s="1042">
        <f>SUM(J99:K99)</f>
        <v>0</v>
      </c>
      <c r="M99" s="1042"/>
      <c r="N99" s="1042">
        <f>SUM(F99+J99)</f>
        <v>9</v>
      </c>
      <c r="O99" s="1042">
        <f>SUM(G99+K99)</f>
        <v>15</v>
      </c>
      <c r="P99" s="565">
        <f>SUM(N99:O99)</f>
        <v>24</v>
      </c>
    </row>
    <row r="100" spans="2:16" ht="12" customHeight="1">
      <c r="B100" s="150"/>
      <c r="C100" s="144"/>
      <c r="D100" s="98" t="s">
        <v>735</v>
      </c>
      <c r="F100" s="279">
        <f>SUM(F101)</f>
        <v>9</v>
      </c>
      <c r="G100" s="279">
        <f>SUM(G101)</f>
        <v>15</v>
      </c>
      <c r="H100" s="279">
        <f>SUM(F100:G100)</f>
        <v>24</v>
      </c>
      <c r="I100" s="279"/>
      <c r="J100" s="279">
        <f>SUM(J101)</f>
        <v>0</v>
      </c>
      <c r="K100" s="279">
        <f>SUM(K101)</f>
        <v>0</v>
      </c>
      <c r="L100" s="279">
        <f>SUM(J100:K100)</f>
        <v>0</v>
      </c>
      <c r="M100" s="279"/>
      <c r="N100" s="279">
        <f>SUM(F100+J100)</f>
        <v>9</v>
      </c>
      <c r="O100" s="279">
        <f>SUM(G100+K100)</f>
        <v>15</v>
      </c>
      <c r="P100" s="281">
        <f>SUM(N100:O100)</f>
        <v>24</v>
      </c>
    </row>
    <row r="101" spans="2:16" ht="12" customHeight="1">
      <c r="B101" s="150"/>
      <c r="C101" s="98"/>
      <c r="D101" s="98"/>
      <c r="E101" s="98" t="s">
        <v>765</v>
      </c>
      <c r="F101" s="279">
        <v>9</v>
      </c>
      <c r="G101" s="279">
        <v>15</v>
      </c>
      <c r="H101" s="279">
        <f>SUM(F101:G101)</f>
        <v>24</v>
      </c>
      <c r="I101" s="279">
        <v>0</v>
      </c>
      <c r="J101" s="279">
        <v>0</v>
      </c>
      <c r="K101" s="279">
        <v>0</v>
      </c>
      <c r="L101" s="279">
        <f>SUM(J101:K101)</f>
        <v>0</v>
      </c>
      <c r="M101" s="279"/>
      <c r="N101" s="279">
        <f>SUM(F101+J101)</f>
        <v>9</v>
      </c>
      <c r="O101" s="279">
        <f>SUM(G101+K101)</f>
        <v>15</v>
      </c>
      <c r="P101" s="281">
        <f>SUM(N101:O101)</f>
        <v>24</v>
      </c>
    </row>
    <row r="102" spans="2:16">
      <c r="B102" s="1581">
        <v>1406</v>
      </c>
      <c r="C102" s="139" t="s">
        <v>25</v>
      </c>
      <c r="D102" s="145"/>
      <c r="E102" s="145"/>
      <c r="F102" s="275">
        <f>SUM(F103+F117+F120)</f>
        <v>29</v>
      </c>
      <c r="G102" s="275">
        <f>SUM(G103+G117+G120)</f>
        <v>35</v>
      </c>
      <c r="H102" s="275">
        <f>SUM(F102:G102)</f>
        <v>64</v>
      </c>
      <c r="I102" s="275"/>
      <c r="J102" s="275">
        <f>SUM(J103+J117+J120)</f>
        <v>31</v>
      </c>
      <c r="K102" s="275">
        <f>SUM(K103+K117+K120)</f>
        <v>28</v>
      </c>
      <c r="L102" s="275">
        <f>SUM(J102:K102)</f>
        <v>59</v>
      </c>
      <c r="M102" s="275"/>
      <c r="N102" s="275">
        <f>SUM(F102+J102)</f>
        <v>60</v>
      </c>
      <c r="O102" s="275">
        <f>SUM(G102+K102)</f>
        <v>63</v>
      </c>
      <c r="P102" s="367">
        <f>SUM(N102:O102)</f>
        <v>123</v>
      </c>
    </row>
    <row r="103" spans="2:16" ht="10.5" customHeight="1">
      <c r="B103" s="1582"/>
      <c r="C103" s="144" t="s">
        <v>135</v>
      </c>
      <c r="D103" s="98"/>
      <c r="E103" s="98"/>
      <c r="F103" s="1042">
        <f>SUM(F104+F106)</f>
        <v>23</v>
      </c>
      <c r="G103" s="1042">
        <f>SUM(G104+G106)</f>
        <v>27</v>
      </c>
      <c r="H103" s="1042">
        <f>SUM(F103:G103)</f>
        <v>50</v>
      </c>
      <c r="I103" s="1042"/>
      <c r="J103" s="1042">
        <f>SUM(J104+J106)</f>
        <v>26</v>
      </c>
      <c r="K103" s="1042">
        <f>SUM(K104+K106)</f>
        <v>17</v>
      </c>
      <c r="L103" s="1042">
        <f>SUM(J103:K103)</f>
        <v>43</v>
      </c>
      <c r="M103" s="1042"/>
      <c r="N103" s="1042">
        <f>SUM(F103+J103)</f>
        <v>49</v>
      </c>
      <c r="O103" s="1042">
        <f>SUM(G103+K103)</f>
        <v>44</v>
      </c>
      <c r="P103" s="565">
        <f>SUM(N103:O103)</f>
        <v>93</v>
      </c>
    </row>
    <row r="104" spans="2:16" ht="10.5" customHeight="1">
      <c r="B104" s="1582"/>
      <c r="C104" s="98"/>
      <c r="D104" s="98" t="s">
        <v>735</v>
      </c>
      <c r="E104" s="98"/>
      <c r="F104" s="279">
        <f>SUM(F105)</f>
        <v>6</v>
      </c>
      <c r="G104" s="279">
        <f>SUM(G105)</f>
        <v>19</v>
      </c>
      <c r="H104" s="279">
        <f>SUM(F104:G104)</f>
        <v>25</v>
      </c>
      <c r="I104" s="279"/>
      <c r="J104" s="279">
        <f>SUM(J105)</f>
        <v>5</v>
      </c>
      <c r="K104" s="279">
        <f>SUM(K105)</f>
        <v>4</v>
      </c>
      <c r="L104" s="279">
        <f>SUM(J104:K104)</f>
        <v>9</v>
      </c>
      <c r="M104" s="279"/>
      <c r="N104" s="279">
        <f>SUM(F104+J104)</f>
        <v>11</v>
      </c>
      <c r="O104" s="279">
        <f>SUM(G104+K104)</f>
        <v>23</v>
      </c>
      <c r="P104" s="281">
        <f>SUM(N104:O104)</f>
        <v>34</v>
      </c>
    </row>
    <row r="105" spans="2:16" ht="10.5" customHeight="1">
      <c r="B105" s="1582"/>
      <c r="C105" s="98"/>
      <c r="D105" s="98"/>
      <c r="E105" s="98" t="s">
        <v>764</v>
      </c>
      <c r="F105" s="279">
        <v>6</v>
      </c>
      <c r="G105" s="279">
        <v>19</v>
      </c>
      <c r="H105" s="279">
        <f>SUM(F105:G105)</f>
        <v>25</v>
      </c>
      <c r="I105" s="279">
        <v>0</v>
      </c>
      <c r="J105" s="279">
        <v>5</v>
      </c>
      <c r="K105" s="279">
        <v>4</v>
      </c>
      <c r="L105" s="279">
        <f>SUM(J105:K105)</f>
        <v>9</v>
      </c>
      <c r="M105" s="279"/>
      <c r="N105" s="279">
        <f>SUM(F105+J105)</f>
        <v>11</v>
      </c>
      <c r="O105" s="279">
        <f>SUM(G105+K105)</f>
        <v>23</v>
      </c>
      <c r="P105" s="281">
        <f>SUM(N105:O105)</f>
        <v>34</v>
      </c>
    </row>
    <row r="106" spans="2:16" ht="10.5" customHeight="1">
      <c r="B106" s="1582"/>
      <c r="C106" s="98"/>
      <c r="D106" s="98" t="s">
        <v>740</v>
      </c>
      <c r="E106" s="98"/>
      <c r="F106" s="279">
        <f>SUM(F107:F116)</f>
        <v>17</v>
      </c>
      <c r="G106" s="279">
        <f>SUM(G107:G116)</f>
        <v>8</v>
      </c>
      <c r="H106" s="279">
        <f>SUM(F106:G106)</f>
        <v>25</v>
      </c>
      <c r="I106" s="279"/>
      <c r="J106" s="279">
        <f>SUM(J107:J116)</f>
        <v>21</v>
      </c>
      <c r="K106" s="279">
        <f>SUM(K107:K116)</f>
        <v>13</v>
      </c>
      <c r="L106" s="279">
        <f>SUM(J106:K106)</f>
        <v>34</v>
      </c>
      <c r="M106" s="279"/>
      <c r="N106" s="279">
        <f>SUM(F106+J106)</f>
        <v>38</v>
      </c>
      <c r="O106" s="279">
        <f>SUM(G106+K106)</f>
        <v>21</v>
      </c>
      <c r="P106" s="281">
        <f>SUM(N106:O106)</f>
        <v>59</v>
      </c>
    </row>
    <row r="107" spans="2:16" ht="10.5" customHeight="1">
      <c r="B107" s="1582"/>
      <c r="C107" s="98"/>
      <c r="D107" s="98"/>
      <c r="E107" s="98" t="s">
        <v>763</v>
      </c>
      <c r="F107" s="279">
        <v>2</v>
      </c>
      <c r="G107" s="279">
        <v>3</v>
      </c>
      <c r="H107" s="279">
        <f>SUM(F107:G107)</f>
        <v>5</v>
      </c>
      <c r="I107" s="279">
        <v>0</v>
      </c>
      <c r="J107" s="279">
        <v>1</v>
      </c>
      <c r="K107" s="279">
        <v>4</v>
      </c>
      <c r="L107" s="279">
        <f>SUM(J107:K107)</f>
        <v>5</v>
      </c>
      <c r="M107" s="279"/>
      <c r="N107" s="279">
        <f>SUM(F107+J107)</f>
        <v>3</v>
      </c>
      <c r="O107" s="279">
        <f>SUM(G107+K107)</f>
        <v>7</v>
      </c>
      <c r="P107" s="281">
        <f>SUM(N107:O107)</f>
        <v>10</v>
      </c>
    </row>
    <row r="108" spans="2:16" ht="10.5" customHeight="1">
      <c r="B108" s="1582"/>
      <c r="C108" s="98"/>
      <c r="D108" s="98"/>
      <c r="E108" s="98" t="s">
        <v>762</v>
      </c>
      <c r="F108" s="279">
        <v>0</v>
      </c>
      <c r="G108" s="279">
        <v>0</v>
      </c>
      <c r="H108" s="279">
        <f>SUM(F108:G108)</f>
        <v>0</v>
      </c>
      <c r="I108" s="279">
        <v>0</v>
      </c>
      <c r="J108" s="279">
        <v>0</v>
      </c>
      <c r="K108" s="279">
        <v>0</v>
      </c>
      <c r="L108" s="279">
        <f>SUM(J108:K108)</f>
        <v>0</v>
      </c>
      <c r="M108" s="279"/>
      <c r="N108" s="279">
        <f>SUM(F108+J108)</f>
        <v>0</v>
      </c>
      <c r="O108" s="279">
        <f>SUM(G108+K108)</f>
        <v>0</v>
      </c>
      <c r="P108" s="281">
        <f>SUM(N108:O108)</f>
        <v>0</v>
      </c>
    </row>
    <row r="109" spans="2:16" ht="10.5" customHeight="1">
      <c r="B109" s="1582"/>
      <c r="C109" s="98"/>
      <c r="D109" s="98"/>
      <c r="E109" s="98" t="s">
        <v>761</v>
      </c>
      <c r="F109" s="279">
        <v>3</v>
      </c>
      <c r="G109" s="279">
        <v>0</v>
      </c>
      <c r="H109" s="279">
        <f>SUM(F109:G109)</f>
        <v>3</v>
      </c>
      <c r="I109" s="279">
        <v>0</v>
      </c>
      <c r="J109" s="279">
        <v>4</v>
      </c>
      <c r="K109" s="279">
        <v>0</v>
      </c>
      <c r="L109" s="279">
        <f>SUM(J109:K109)</f>
        <v>4</v>
      </c>
      <c r="M109" s="279"/>
      <c r="N109" s="279">
        <f>SUM(F109+J109)</f>
        <v>7</v>
      </c>
      <c r="O109" s="279">
        <f>SUM(G109+K109)</f>
        <v>0</v>
      </c>
      <c r="P109" s="281">
        <f>SUM(N109:O109)</f>
        <v>7</v>
      </c>
    </row>
    <row r="110" spans="2:16" ht="10.5" customHeight="1">
      <c r="B110" s="1582"/>
      <c r="C110" s="98"/>
      <c r="D110" s="98"/>
      <c r="E110" s="98" t="s">
        <v>760</v>
      </c>
      <c r="F110" s="279">
        <v>0</v>
      </c>
      <c r="G110" s="279">
        <v>0</v>
      </c>
      <c r="H110" s="279">
        <f>SUM(F110:G110)</f>
        <v>0</v>
      </c>
      <c r="I110" s="279">
        <v>0</v>
      </c>
      <c r="J110" s="279">
        <v>0</v>
      </c>
      <c r="K110" s="279">
        <v>0</v>
      </c>
      <c r="L110" s="279">
        <f>SUM(J110:K110)</f>
        <v>0</v>
      </c>
      <c r="M110" s="279"/>
      <c r="N110" s="279">
        <f>SUM(F110+J110)</f>
        <v>0</v>
      </c>
      <c r="O110" s="279">
        <f>SUM(G110+K110)</f>
        <v>0</v>
      </c>
      <c r="P110" s="281">
        <f>SUM(N110:O110)</f>
        <v>0</v>
      </c>
    </row>
    <row r="111" spans="2:16" ht="10.5" customHeight="1">
      <c r="B111" s="1582"/>
      <c r="C111" s="98"/>
      <c r="D111" s="98"/>
      <c r="E111" s="98" t="s">
        <v>759</v>
      </c>
      <c r="F111" s="279">
        <v>4</v>
      </c>
      <c r="G111" s="279">
        <v>0</v>
      </c>
      <c r="H111" s="279">
        <f>SUM(F111:G111)</f>
        <v>4</v>
      </c>
      <c r="I111" s="279">
        <v>0</v>
      </c>
      <c r="J111" s="279">
        <v>2</v>
      </c>
      <c r="K111" s="279">
        <v>2</v>
      </c>
      <c r="L111" s="279">
        <f>SUM(J111:K111)</f>
        <v>4</v>
      </c>
      <c r="M111" s="279"/>
      <c r="N111" s="279">
        <f>SUM(F111+J111)</f>
        <v>6</v>
      </c>
      <c r="O111" s="279">
        <f>SUM(G111+K111)</f>
        <v>2</v>
      </c>
      <c r="P111" s="281">
        <f>SUM(N111:O111)</f>
        <v>8</v>
      </c>
    </row>
    <row r="112" spans="2:16" ht="10.5" customHeight="1">
      <c r="B112" s="1582"/>
      <c r="C112" s="98"/>
      <c r="D112" s="98"/>
      <c r="E112" s="98" t="s">
        <v>758</v>
      </c>
      <c r="F112" s="279">
        <v>0</v>
      </c>
      <c r="G112" s="279">
        <v>1</v>
      </c>
      <c r="H112" s="279">
        <f>SUM(F112:G112)</f>
        <v>1</v>
      </c>
      <c r="I112" s="279">
        <v>0</v>
      </c>
      <c r="J112" s="279">
        <v>4</v>
      </c>
      <c r="K112" s="279">
        <v>1</v>
      </c>
      <c r="L112" s="279">
        <f>SUM(J112:K112)</f>
        <v>5</v>
      </c>
      <c r="M112" s="279"/>
      <c r="N112" s="279">
        <f>SUM(F112+J112)</f>
        <v>4</v>
      </c>
      <c r="O112" s="279">
        <f>SUM(G112+K112)</f>
        <v>2</v>
      </c>
      <c r="P112" s="281">
        <f>SUM(N112:O112)</f>
        <v>6</v>
      </c>
    </row>
    <row r="113" spans="2:16" ht="10.5" customHeight="1">
      <c r="B113" s="1582"/>
      <c r="C113" s="98"/>
      <c r="D113" s="98"/>
      <c r="E113" s="98" t="s">
        <v>757</v>
      </c>
      <c r="F113" s="279">
        <v>3</v>
      </c>
      <c r="G113" s="279">
        <v>2</v>
      </c>
      <c r="H113" s="279">
        <f>SUM(F113:G113)</f>
        <v>5</v>
      </c>
      <c r="I113" s="279">
        <v>0</v>
      </c>
      <c r="J113" s="279">
        <v>3</v>
      </c>
      <c r="K113" s="279">
        <v>2</v>
      </c>
      <c r="L113" s="279">
        <f>SUM(J113:K113)</f>
        <v>5</v>
      </c>
      <c r="M113" s="279"/>
      <c r="N113" s="279">
        <f>SUM(F113+J113)</f>
        <v>6</v>
      </c>
      <c r="O113" s="279">
        <f>SUM(G113+K113)</f>
        <v>4</v>
      </c>
      <c r="P113" s="281">
        <f>SUM(N113:O113)</f>
        <v>10</v>
      </c>
    </row>
    <row r="114" spans="2:16" ht="10.5" customHeight="1">
      <c r="B114" s="1582"/>
      <c r="C114" s="98"/>
      <c r="D114" s="98"/>
      <c r="E114" s="98" t="s">
        <v>756</v>
      </c>
      <c r="F114" s="279">
        <v>3</v>
      </c>
      <c r="G114" s="279">
        <v>0</v>
      </c>
      <c r="H114" s="279">
        <f>SUM(F114:G114)</f>
        <v>3</v>
      </c>
      <c r="I114" s="279">
        <v>0</v>
      </c>
      <c r="J114" s="279">
        <v>3</v>
      </c>
      <c r="K114" s="279">
        <v>0</v>
      </c>
      <c r="L114" s="279">
        <f>SUM(J114:K114)</f>
        <v>3</v>
      </c>
      <c r="M114" s="279"/>
      <c r="N114" s="279">
        <f>SUM(F114+J114)</f>
        <v>6</v>
      </c>
      <c r="O114" s="279">
        <f>SUM(G114+K114)</f>
        <v>0</v>
      </c>
      <c r="P114" s="281">
        <f>SUM(N114:O114)</f>
        <v>6</v>
      </c>
    </row>
    <row r="115" spans="2:16" ht="10.5" customHeight="1">
      <c r="B115" s="1582"/>
      <c r="C115" s="98"/>
      <c r="D115" s="98"/>
      <c r="E115" s="98" t="s">
        <v>755</v>
      </c>
      <c r="F115" s="279">
        <v>0</v>
      </c>
      <c r="G115" s="279">
        <v>2</v>
      </c>
      <c r="H115" s="279">
        <f>SUM(F115:G115)</f>
        <v>2</v>
      </c>
      <c r="I115" s="279">
        <v>0</v>
      </c>
      <c r="J115" s="279">
        <v>2</v>
      </c>
      <c r="K115" s="279">
        <v>2</v>
      </c>
      <c r="L115" s="279">
        <f>SUM(J115:K115)</f>
        <v>4</v>
      </c>
      <c r="M115" s="279"/>
      <c r="N115" s="279">
        <f>SUM(F115+J115)</f>
        <v>2</v>
      </c>
      <c r="O115" s="279">
        <f>SUM(G115+K115)</f>
        <v>4</v>
      </c>
      <c r="P115" s="281">
        <f>SUM(N115:O115)</f>
        <v>6</v>
      </c>
    </row>
    <row r="116" spans="2:16" ht="10.5" customHeight="1">
      <c r="B116" s="1582"/>
      <c r="C116" s="98"/>
      <c r="D116" s="98"/>
      <c r="E116" s="98" t="s">
        <v>753</v>
      </c>
      <c r="F116" s="279">
        <v>2</v>
      </c>
      <c r="G116" s="279">
        <v>0</v>
      </c>
      <c r="H116" s="279">
        <f>SUM(F116:G116)</f>
        <v>2</v>
      </c>
      <c r="I116" s="279">
        <v>0</v>
      </c>
      <c r="J116" s="279">
        <v>2</v>
      </c>
      <c r="K116" s="279">
        <v>2</v>
      </c>
      <c r="L116" s="279">
        <f>SUM(J116:K116)</f>
        <v>4</v>
      </c>
      <c r="M116" s="279"/>
      <c r="N116" s="279">
        <f>SUM(F116+J116)</f>
        <v>4</v>
      </c>
      <c r="O116" s="279">
        <f>SUM(G116+K116)</f>
        <v>2</v>
      </c>
      <c r="P116" s="281">
        <f>SUM(N116:O116)</f>
        <v>6</v>
      </c>
    </row>
    <row r="117" spans="2:16" ht="10.5" customHeight="1">
      <c r="B117" s="1582"/>
      <c r="C117" s="144" t="s">
        <v>26</v>
      </c>
      <c r="D117" s="98"/>
      <c r="E117" s="98"/>
      <c r="F117" s="1042">
        <f>SUM(F118)</f>
        <v>6</v>
      </c>
      <c r="G117" s="1042">
        <f>SUM(G118)</f>
        <v>8</v>
      </c>
      <c r="H117" s="1042">
        <f>SUM(F117:G117)</f>
        <v>14</v>
      </c>
      <c r="I117" s="1042"/>
      <c r="J117" s="1042">
        <f>SUM(J118)</f>
        <v>5</v>
      </c>
      <c r="K117" s="1042">
        <f>SUM(K118)</f>
        <v>6</v>
      </c>
      <c r="L117" s="1042">
        <f>SUM(J117:K117)</f>
        <v>11</v>
      </c>
      <c r="M117" s="1042"/>
      <c r="N117" s="1042">
        <f>SUM(F117+J117)</f>
        <v>11</v>
      </c>
      <c r="O117" s="1042">
        <f>SUM(G117+K117)</f>
        <v>14</v>
      </c>
      <c r="P117" s="565">
        <f>SUM(N117:O117)</f>
        <v>25</v>
      </c>
    </row>
    <row r="118" spans="2:16" ht="10.5" customHeight="1">
      <c r="B118" s="1582"/>
      <c r="C118" s="98"/>
      <c r="D118" s="98" t="s">
        <v>735</v>
      </c>
      <c r="E118" s="98"/>
      <c r="F118" s="279">
        <f>SUM(F119)</f>
        <v>6</v>
      </c>
      <c r="G118" s="279">
        <f>SUM(G119)</f>
        <v>8</v>
      </c>
      <c r="H118" s="279">
        <f>SUM(F118:G118)</f>
        <v>14</v>
      </c>
      <c r="I118" s="279">
        <v>0</v>
      </c>
      <c r="J118" s="279">
        <f>SUM(J119)</f>
        <v>5</v>
      </c>
      <c r="K118" s="279">
        <f>SUM(K119)</f>
        <v>6</v>
      </c>
      <c r="L118" s="279">
        <f>SUM(J118:K118)</f>
        <v>11</v>
      </c>
      <c r="M118" s="279"/>
      <c r="N118" s="279">
        <f>SUM(F118+J118)</f>
        <v>11</v>
      </c>
      <c r="O118" s="279">
        <f>SUM(G118+K118)</f>
        <v>14</v>
      </c>
      <c r="P118" s="281">
        <f>SUM(N118:O118)</f>
        <v>25</v>
      </c>
    </row>
    <row r="119" spans="2:16" ht="10.5" customHeight="1">
      <c r="B119" s="1582"/>
      <c r="C119" s="98"/>
      <c r="D119" s="98"/>
      <c r="E119" s="98" t="s">
        <v>751</v>
      </c>
      <c r="F119" s="279">
        <v>6</v>
      </c>
      <c r="G119" s="279">
        <v>8</v>
      </c>
      <c r="H119" s="279">
        <f>SUM(F119:G119)</f>
        <v>14</v>
      </c>
      <c r="I119" s="279">
        <v>0</v>
      </c>
      <c r="J119" s="279">
        <v>5</v>
      </c>
      <c r="K119" s="279">
        <v>6</v>
      </c>
      <c r="L119" s="279">
        <f>SUM(J119:K119)</f>
        <v>11</v>
      </c>
      <c r="M119" s="279"/>
      <c r="N119" s="279">
        <f>SUM(F119+J119)</f>
        <v>11</v>
      </c>
      <c r="O119" s="279">
        <f>SUM(G119+K119)</f>
        <v>14</v>
      </c>
      <c r="P119" s="281">
        <f>SUM(N119:O119)</f>
        <v>25</v>
      </c>
    </row>
    <row r="120" spans="2:16" ht="10.5" customHeight="1">
      <c r="B120" s="1582"/>
      <c r="C120" s="144" t="s">
        <v>43</v>
      </c>
      <c r="D120" s="98"/>
      <c r="E120" s="98"/>
      <c r="F120" s="1042">
        <f>SUM(F121+F123)</f>
        <v>0</v>
      </c>
      <c r="G120" s="1042">
        <f>SUM(G121+G123)</f>
        <v>0</v>
      </c>
      <c r="H120" s="1042">
        <f>SUM(F120:G120)</f>
        <v>0</v>
      </c>
      <c r="I120" s="1042"/>
      <c r="J120" s="1042">
        <f>SUM(J121+J123)</f>
        <v>0</v>
      </c>
      <c r="K120" s="1042">
        <f>SUM(K121+K123)</f>
        <v>5</v>
      </c>
      <c r="L120" s="1042">
        <f>SUM(J120:K120)</f>
        <v>5</v>
      </c>
      <c r="M120" s="1042"/>
      <c r="N120" s="1042">
        <f>SUM(F120+J120)</f>
        <v>0</v>
      </c>
      <c r="O120" s="1042">
        <f>SUM(G120+K120)</f>
        <v>5</v>
      </c>
      <c r="P120" s="565">
        <f>SUM(N120:O120)</f>
        <v>5</v>
      </c>
    </row>
    <row r="121" spans="2:16">
      <c r="B121" s="1582"/>
      <c r="C121" s="144"/>
      <c r="D121" s="98" t="s">
        <v>736</v>
      </c>
      <c r="E121" s="98"/>
      <c r="F121" s="279">
        <f>SUM(F122)</f>
        <v>0</v>
      </c>
      <c r="G121" s="279">
        <f>SUM(G122)</f>
        <v>0</v>
      </c>
      <c r="H121" s="279">
        <f>SUM(F121:G121)</f>
        <v>0</v>
      </c>
      <c r="I121" s="279"/>
      <c r="J121" s="279">
        <f>SUM(J122)</f>
        <v>0</v>
      </c>
      <c r="K121" s="279">
        <f>SUM(K122)</f>
        <v>5</v>
      </c>
      <c r="L121" s="279">
        <f>SUM(J121:K121)</f>
        <v>5</v>
      </c>
      <c r="M121" s="279"/>
      <c r="N121" s="279">
        <f>SUM(F121+J121)</f>
        <v>0</v>
      </c>
      <c r="O121" s="279">
        <f>SUM(G121+K121)</f>
        <v>5</v>
      </c>
      <c r="P121" s="281">
        <f>SUM(N121:O121)</f>
        <v>5</v>
      </c>
    </row>
    <row r="122" spans="2:16">
      <c r="B122" s="1582"/>
      <c r="C122" s="98"/>
      <c r="D122" s="98"/>
      <c r="E122" s="98" t="s">
        <v>749</v>
      </c>
      <c r="F122" s="288">
        <v>0</v>
      </c>
      <c r="G122" s="288">
        <v>0</v>
      </c>
      <c r="H122" s="279">
        <f>SUM(F122:G122)</f>
        <v>0</v>
      </c>
      <c r="I122" s="288">
        <v>0</v>
      </c>
      <c r="J122" s="288">
        <v>0</v>
      </c>
      <c r="K122" s="288">
        <v>5</v>
      </c>
      <c r="L122" s="279">
        <f>SUM(J122:K122)</f>
        <v>5</v>
      </c>
      <c r="M122" s="279"/>
      <c r="N122" s="279">
        <f>SUM(F122+J122)</f>
        <v>0</v>
      </c>
      <c r="O122" s="279">
        <f>SUM(G122+K122)</f>
        <v>5</v>
      </c>
      <c r="P122" s="281">
        <f>SUM(N122:O122)</f>
        <v>5</v>
      </c>
    </row>
    <row r="123" spans="2:16">
      <c r="B123" s="1582"/>
      <c r="C123" s="98"/>
      <c r="D123" s="98" t="s">
        <v>735</v>
      </c>
      <c r="E123" s="98"/>
      <c r="F123" s="288">
        <f>SUM(F124)</f>
        <v>0</v>
      </c>
      <c r="G123" s="288">
        <f>SUM(G124)</f>
        <v>0</v>
      </c>
      <c r="H123" s="279">
        <f>SUM(F123:G123)</f>
        <v>0</v>
      </c>
      <c r="I123" s="288"/>
      <c r="J123" s="288">
        <f>SUM(J124)</f>
        <v>0</v>
      </c>
      <c r="K123" s="288">
        <f>SUM(K124)</f>
        <v>0</v>
      </c>
      <c r="L123" s="279">
        <f>SUM(J123:K123)</f>
        <v>0</v>
      </c>
      <c r="M123" s="279"/>
      <c r="N123" s="279">
        <f>SUM(F123+J123)</f>
        <v>0</v>
      </c>
      <c r="O123" s="279">
        <f>SUM(G123+K123)</f>
        <v>0</v>
      </c>
      <c r="P123" s="281">
        <f>SUM(N123:O123)</f>
        <v>0</v>
      </c>
    </row>
    <row r="124" spans="2:16">
      <c r="B124" s="1583"/>
      <c r="C124" s="98"/>
      <c r="D124" s="98"/>
      <c r="E124" s="98" t="s">
        <v>748</v>
      </c>
      <c r="F124" s="288">
        <v>0</v>
      </c>
      <c r="G124" s="288">
        <v>0</v>
      </c>
      <c r="H124" s="279">
        <f>SUM(F124:G124)</f>
        <v>0</v>
      </c>
      <c r="I124" s="288">
        <v>0</v>
      </c>
      <c r="J124" s="288">
        <v>0</v>
      </c>
      <c r="K124" s="288">
        <v>0</v>
      </c>
      <c r="L124" s="279">
        <f>SUM(J124:K124)</f>
        <v>0</v>
      </c>
      <c r="M124" s="279"/>
      <c r="N124" s="279">
        <f>SUM(F124+J124)</f>
        <v>0</v>
      </c>
      <c r="O124" s="279">
        <f>SUM(G124+K124)</f>
        <v>0</v>
      </c>
      <c r="P124" s="281">
        <f>SUM(N124:O124)</f>
        <v>0</v>
      </c>
    </row>
    <row r="125" spans="2:16">
      <c r="B125" s="1570">
        <v>1407</v>
      </c>
      <c r="C125" s="139" t="s">
        <v>27</v>
      </c>
      <c r="D125" s="145"/>
      <c r="E125" s="145"/>
      <c r="F125" s="380">
        <f>SUM(F126+F130)</f>
        <v>0</v>
      </c>
      <c r="G125" s="380">
        <f>SUM(G126+G130)</f>
        <v>1</v>
      </c>
      <c r="H125" s="380">
        <f>SUM(F125:G125)</f>
        <v>1</v>
      </c>
      <c r="I125" s="380"/>
      <c r="J125" s="380">
        <f>SUM(J126+J130)</f>
        <v>11</v>
      </c>
      <c r="K125" s="380">
        <f>SUM(K126+K130)</f>
        <v>4</v>
      </c>
      <c r="L125" s="380">
        <f>SUM(J125:K125)</f>
        <v>15</v>
      </c>
      <c r="M125" s="380"/>
      <c r="N125" s="275">
        <f>SUM(F125+J125)</f>
        <v>11</v>
      </c>
      <c r="O125" s="275">
        <f>SUM(G125+K125)</f>
        <v>5</v>
      </c>
      <c r="P125" s="367">
        <f>SUM(N125:O125)</f>
        <v>16</v>
      </c>
    </row>
    <row r="126" spans="2:16">
      <c r="B126" s="1573"/>
      <c r="C126" s="144" t="s">
        <v>44</v>
      </c>
      <c r="D126" s="1057"/>
      <c r="E126" s="1057"/>
      <c r="F126" s="1058">
        <f>SUM(F127)</f>
        <v>0</v>
      </c>
      <c r="G126" s="1058">
        <f>SUM(G127)</f>
        <v>0</v>
      </c>
      <c r="H126" s="1058">
        <f>SUM(F126:G126)</f>
        <v>0</v>
      </c>
      <c r="I126" s="1058"/>
      <c r="J126" s="1058">
        <f>SUM(J127)</f>
        <v>10</v>
      </c>
      <c r="K126" s="1058">
        <f>SUM(K127)</f>
        <v>4</v>
      </c>
      <c r="L126" s="1058">
        <f>SUM(J126:K126)</f>
        <v>14</v>
      </c>
      <c r="M126" s="1058"/>
      <c r="N126" s="1042">
        <f>SUM(F126+J126)</f>
        <v>10</v>
      </c>
      <c r="O126" s="1042">
        <f>SUM(G126+K126)</f>
        <v>4</v>
      </c>
      <c r="P126" s="565">
        <f>SUM(N126:O126)</f>
        <v>14</v>
      </c>
    </row>
    <row r="127" spans="2:16" ht="12.75" customHeight="1">
      <c r="B127" s="1573"/>
      <c r="C127" s="1055"/>
      <c r="D127" s="66" t="s">
        <v>735</v>
      </c>
      <c r="E127" s="98"/>
      <c r="F127" s="288">
        <f>SUM(F128:F129)</f>
        <v>0</v>
      </c>
      <c r="G127" s="288">
        <f>SUM(G128:G129)</f>
        <v>0</v>
      </c>
      <c r="H127" s="288">
        <f>SUM(F127:G127)</f>
        <v>0</v>
      </c>
      <c r="I127" s="288"/>
      <c r="J127" s="288">
        <f>SUM(J128:J129)</f>
        <v>10</v>
      </c>
      <c r="K127" s="288">
        <f>SUM(K128:K129)</f>
        <v>4</v>
      </c>
      <c r="L127" s="288">
        <f>SUM(J127:K127)</f>
        <v>14</v>
      </c>
      <c r="M127" s="288"/>
      <c r="N127" s="279">
        <f>SUM(F127+J127)</f>
        <v>10</v>
      </c>
      <c r="O127" s="279">
        <f>SUM(G127+K127)</f>
        <v>4</v>
      </c>
      <c r="P127" s="281">
        <f>SUM(N127:O127)</f>
        <v>14</v>
      </c>
    </row>
    <row r="128" spans="2:16">
      <c r="B128" s="1573"/>
      <c r="C128" s="1055"/>
      <c r="D128" s="66"/>
      <c r="E128" s="98" t="s">
        <v>1103</v>
      </c>
      <c r="F128" s="288">
        <v>0</v>
      </c>
      <c r="G128" s="288">
        <v>0</v>
      </c>
      <c r="H128" s="288">
        <f>SUM(F128:G128)</f>
        <v>0</v>
      </c>
      <c r="I128" s="288"/>
      <c r="J128" s="288">
        <v>8</v>
      </c>
      <c r="K128" s="288">
        <v>2</v>
      </c>
      <c r="L128" s="288">
        <f>SUM(J128:K128)</f>
        <v>10</v>
      </c>
      <c r="M128" s="288"/>
      <c r="N128" s="279">
        <f>SUM(F128+J128)</f>
        <v>8</v>
      </c>
      <c r="O128" s="279">
        <f>SUM(G128+K128)</f>
        <v>2</v>
      </c>
      <c r="P128" s="281">
        <f>SUM(N128:O128)</f>
        <v>10</v>
      </c>
    </row>
    <row r="129" spans="2:16">
      <c r="B129" s="1573"/>
      <c r="C129" s="1055"/>
      <c r="D129" s="66"/>
      <c r="E129" s="98" t="s">
        <v>745</v>
      </c>
      <c r="F129" s="288">
        <v>0</v>
      </c>
      <c r="G129" s="288">
        <v>0</v>
      </c>
      <c r="H129" s="288">
        <f>SUM(F129:G129)</f>
        <v>0</v>
      </c>
      <c r="I129" s="288">
        <v>0</v>
      </c>
      <c r="J129" s="288">
        <v>2</v>
      </c>
      <c r="K129" s="288">
        <v>2</v>
      </c>
      <c r="L129" s="288">
        <f>SUM(J129:K129)</f>
        <v>4</v>
      </c>
      <c r="M129" s="288"/>
      <c r="N129" s="279">
        <f>SUM(F129+J129)</f>
        <v>2</v>
      </c>
      <c r="O129" s="279">
        <f>SUM(G129+K129)</f>
        <v>2</v>
      </c>
      <c r="P129" s="281">
        <f>SUM(N129:O129)</f>
        <v>4</v>
      </c>
    </row>
    <row r="130" spans="2:16">
      <c r="B130" s="1573"/>
      <c r="C130" s="144" t="s">
        <v>61</v>
      </c>
      <c r="D130" s="144"/>
      <c r="E130" s="369"/>
      <c r="F130" s="1058">
        <f>SUM(F131)</f>
        <v>0</v>
      </c>
      <c r="G130" s="1058">
        <f>SUM(G131)</f>
        <v>1</v>
      </c>
      <c r="H130" s="1058">
        <f>SUM(F130:G130)</f>
        <v>1</v>
      </c>
      <c r="I130" s="1058"/>
      <c r="J130" s="1058">
        <f>SUM(J131)</f>
        <v>1</v>
      </c>
      <c r="K130" s="1058">
        <f>SUM(K131)</f>
        <v>0</v>
      </c>
      <c r="L130" s="1058">
        <f>SUM(J130:K130)</f>
        <v>1</v>
      </c>
      <c r="M130" s="1058"/>
      <c r="N130" s="1042">
        <f>SUM(F130+J130)</f>
        <v>1</v>
      </c>
      <c r="O130" s="1042">
        <f>SUM(G130+K130)</f>
        <v>1</v>
      </c>
      <c r="P130" s="565">
        <f>SUM(N130:O130)</f>
        <v>2</v>
      </c>
    </row>
    <row r="131" spans="2:16" ht="12" customHeight="1">
      <c r="B131" s="1573"/>
      <c r="C131" s="98"/>
      <c r="D131" s="98" t="s">
        <v>735</v>
      </c>
      <c r="F131" s="288">
        <f>SUM(F132)</f>
        <v>0</v>
      </c>
      <c r="G131" s="288">
        <f>SUM(G132)</f>
        <v>1</v>
      </c>
      <c r="H131" s="288">
        <f>SUM(F131:G131)</f>
        <v>1</v>
      </c>
      <c r="I131" s="288"/>
      <c r="J131" s="288">
        <f>SUM(J132)</f>
        <v>1</v>
      </c>
      <c r="K131" s="288">
        <f>SUM(K132)</f>
        <v>0</v>
      </c>
      <c r="L131" s="288">
        <f>SUM(J131:K131)</f>
        <v>1</v>
      </c>
      <c r="M131" s="288"/>
      <c r="N131" s="279">
        <f>SUM(F131+J131)</f>
        <v>1</v>
      </c>
      <c r="O131" s="279">
        <f>SUM(G131+K131)</f>
        <v>1</v>
      </c>
      <c r="P131" s="281">
        <f>SUM(N131:O131)</f>
        <v>2</v>
      </c>
    </row>
    <row r="132" spans="2:16" ht="10.5" customHeight="1">
      <c r="B132" s="1573"/>
      <c r="C132" s="98"/>
      <c r="D132" s="98"/>
      <c r="E132" s="98" t="s">
        <v>743</v>
      </c>
      <c r="F132" s="288">
        <v>0</v>
      </c>
      <c r="G132" s="288">
        <v>1</v>
      </c>
      <c r="H132" s="288">
        <f>SUM(F132:G132)</f>
        <v>1</v>
      </c>
      <c r="I132" s="288"/>
      <c r="J132" s="288">
        <v>1</v>
      </c>
      <c r="K132" s="288">
        <v>0</v>
      </c>
      <c r="L132" s="288">
        <f>SUM(J132:K132)</f>
        <v>1</v>
      </c>
      <c r="M132" s="288"/>
      <c r="N132" s="279">
        <f>SUM(F132+J132)</f>
        <v>1</v>
      </c>
      <c r="O132" s="279">
        <f>SUM(G132+K132)</f>
        <v>1</v>
      </c>
      <c r="P132" s="281">
        <f>SUM(N132:O132)</f>
        <v>2</v>
      </c>
    </row>
    <row r="133" spans="2:16">
      <c r="B133" s="1581">
        <v>1408</v>
      </c>
      <c r="C133" s="139" t="s">
        <v>28</v>
      </c>
      <c r="D133" s="145"/>
      <c r="E133" s="145"/>
      <c r="F133" s="1451">
        <f>SUM(F134+F141+F146)</f>
        <v>22</v>
      </c>
      <c r="G133" s="1451">
        <f>SUM(G134+G141+G146)</f>
        <v>20</v>
      </c>
      <c r="H133" s="1075">
        <f>SUM(F133:G133)</f>
        <v>42</v>
      </c>
      <c r="I133" s="1075"/>
      <c r="J133" s="1451">
        <f>SUM(J134+J141+J146)</f>
        <v>58</v>
      </c>
      <c r="K133" s="1451">
        <f>SUM(K134+K141+K146)</f>
        <v>46</v>
      </c>
      <c r="L133" s="1075">
        <f>SUM(J133:K133)</f>
        <v>104</v>
      </c>
      <c r="M133" s="1075"/>
      <c r="N133" s="1075">
        <f>SUM(F133+J133)</f>
        <v>80</v>
      </c>
      <c r="O133" s="1075">
        <f>SUM(G133+K133)</f>
        <v>66</v>
      </c>
      <c r="P133" s="1994">
        <f>SUM(N133:O133)</f>
        <v>146</v>
      </c>
    </row>
    <row r="134" spans="2:16">
      <c r="B134" s="1578"/>
      <c r="C134" s="484" t="s">
        <v>23</v>
      </c>
      <c r="D134" s="98"/>
      <c r="E134" s="98"/>
      <c r="F134" s="1075">
        <f>F135+F137+F139</f>
        <v>3</v>
      </c>
      <c r="G134" s="1075">
        <f>G135+G137+G139</f>
        <v>4</v>
      </c>
      <c r="H134" s="1075">
        <f>SUM(F134:G134)</f>
        <v>7</v>
      </c>
      <c r="I134" s="1075">
        <f>I135+I137+I139</f>
        <v>0</v>
      </c>
      <c r="J134" s="1075">
        <f>J135+J137+J139</f>
        <v>37</v>
      </c>
      <c r="K134" s="1075">
        <f>K135+K137+K139</f>
        <v>28</v>
      </c>
      <c r="L134" s="1075">
        <f>SUM(J134:K134)</f>
        <v>65</v>
      </c>
      <c r="M134" s="1075"/>
      <c r="N134" s="1075">
        <f>SUM(F134+J134)</f>
        <v>40</v>
      </c>
      <c r="O134" s="1075">
        <f>SUM(G134+K134)</f>
        <v>32</v>
      </c>
      <c r="P134" s="1994">
        <f>SUM(N134:O134)</f>
        <v>72</v>
      </c>
    </row>
    <row r="135" spans="2:16">
      <c r="B135" s="1578"/>
      <c r="C135" s="484"/>
      <c r="D135" s="98" t="s">
        <v>736</v>
      </c>
      <c r="E135" s="98"/>
      <c r="F135" s="288">
        <f>F136</f>
        <v>3</v>
      </c>
      <c r="G135" s="288">
        <f>G136</f>
        <v>4</v>
      </c>
      <c r="H135" s="288">
        <f>SUM(F135:G135)</f>
        <v>7</v>
      </c>
      <c r="I135" s="1058"/>
      <c r="J135" s="288">
        <f>J136</f>
        <v>9</v>
      </c>
      <c r="K135" s="288">
        <f>K136</f>
        <v>3</v>
      </c>
      <c r="L135" s="288">
        <f>SUM(J135:K135)</f>
        <v>12</v>
      </c>
      <c r="M135" s="1058"/>
      <c r="N135" s="288">
        <f>SUM(F135+J135)</f>
        <v>12</v>
      </c>
      <c r="O135" s="288">
        <f>SUM(G135+K135)</f>
        <v>7</v>
      </c>
      <c r="P135" s="1045">
        <f>SUM(N135:O135)</f>
        <v>19</v>
      </c>
    </row>
    <row r="136" spans="2:16">
      <c r="B136" s="1578"/>
      <c r="C136" s="484"/>
      <c r="D136" s="98"/>
      <c r="E136" s="1059" t="s">
        <v>742</v>
      </c>
      <c r="F136" s="288">
        <v>3</v>
      </c>
      <c r="G136" s="288">
        <v>4</v>
      </c>
      <c r="H136" s="288">
        <f>SUM(F136:G136)</f>
        <v>7</v>
      </c>
      <c r="I136" s="288"/>
      <c r="J136" s="288">
        <v>9</v>
      </c>
      <c r="K136" s="288">
        <v>3</v>
      </c>
      <c r="L136" s="288">
        <f>SUM(J136:K136)</f>
        <v>12</v>
      </c>
      <c r="M136" s="1058"/>
      <c r="N136" s="288">
        <f>SUM(F136+J136)</f>
        <v>12</v>
      </c>
      <c r="O136" s="288">
        <f>SUM(G136+K136)</f>
        <v>7</v>
      </c>
      <c r="P136" s="1045">
        <f>SUM(N136:O136)</f>
        <v>19</v>
      </c>
    </row>
    <row r="137" spans="2:16">
      <c r="B137" s="1578"/>
      <c r="C137" s="479"/>
      <c r="D137" s="98" t="s">
        <v>735</v>
      </c>
      <c r="E137" s="98"/>
      <c r="F137" s="288">
        <f>F138</f>
        <v>0</v>
      </c>
      <c r="G137" s="288">
        <f>G138</f>
        <v>0</v>
      </c>
      <c r="H137" s="288">
        <f>SUM(F137:G137)</f>
        <v>0</v>
      </c>
      <c r="I137" s="1058"/>
      <c r="J137" s="288">
        <f>J138</f>
        <v>16</v>
      </c>
      <c r="K137" s="288">
        <f>K138</f>
        <v>12</v>
      </c>
      <c r="L137" s="288">
        <f>SUM(J137:K137)</f>
        <v>28</v>
      </c>
      <c r="M137" s="1058"/>
      <c r="N137" s="288">
        <f>SUM(F137+J137)</f>
        <v>16</v>
      </c>
      <c r="O137" s="288">
        <f>SUM(G137+K137)</f>
        <v>12</v>
      </c>
      <c r="P137" s="1045">
        <f>SUM(N137:O137)</f>
        <v>28</v>
      </c>
    </row>
    <row r="138" spans="2:16">
      <c r="B138" s="1578"/>
      <c r="C138" s="479"/>
      <c r="D138" s="98"/>
      <c r="E138" s="1059" t="s">
        <v>741</v>
      </c>
      <c r="F138" s="288">
        <v>0</v>
      </c>
      <c r="G138" s="288">
        <v>0</v>
      </c>
      <c r="H138" s="288">
        <f>SUM(F138:G138)</f>
        <v>0</v>
      </c>
      <c r="I138" s="1058"/>
      <c r="J138" s="288">
        <v>16</v>
      </c>
      <c r="K138" s="288">
        <v>12</v>
      </c>
      <c r="L138" s="288">
        <f>SUM(J138:K138)</f>
        <v>28</v>
      </c>
      <c r="M138" s="1058"/>
      <c r="N138" s="288">
        <f>SUM(F138+J138)</f>
        <v>16</v>
      </c>
      <c r="O138" s="288">
        <f>SUM(G138+K138)</f>
        <v>12</v>
      </c>
      <c r="P138" s="1045">
        <f>SUM(N138:O138)</f>
        <v>28</v>
      </c>
    </row>
    <row r="139" spans="2:16">
      <c r="B139" s="1578"/>
      <c r="C139" s="479"/>
      <c r="D139" s="98" t="s">
        <v>740</v>
      </c>
      <c r="E139" s="1059"/>
      <c r="F139" s="288">
        <f>F140</f>
        <v>0</v>
      </c>
      <c r="G139" s="288">
        <f>G140</f>
        <v>0</v>
      </c>
      <c r="H139" s="288">
        <f>SUM(F139:G139)</f>
        <v>0</v>
      </c>
      <c r="I139" s="1058"/>
      <c r="J139" s="288">
        <f>J140</f>
        <v>12</v>
      </c>
      <c r="K139" s="288">
        <f>K140</f>
        <v>13</v>
      </c>
      <c r="L139" s="288">
        <f>SUM(J139:K139)</f>
        <v>25</v>
      </c>
      <c r="M139" s="1058"/>
      <c r="N139" s="288">
        <f>SUM(F139+J139)</f>
        <v>12</v>
      </c>
      <c r="O139" s="288">
        <f>SUM(G139+K139)</f>
        <v>13</v>
      </c>
      <c r="P139" s="1045">
        <f>SUM(N139:O139)</f>
        <v>25</v>
      </c>
    </row>
    <row r="140" spans="2:16">
      <c r="B140" s="1578"/>
      <c r="C140" s="479"/>
      <c r="D140" s="98"/>
      <c r="E140" s="1059" t="s">
        <v>739</v>
      </c>
      <c r="F140" s="288">
        <v>0</v>
      </c>
      <c r="G140" s="288">
        <v>0</v>
      </c>
      <c r="H140" s="288">
        <f>SUM(F140:G140)</f>
        <v>0</v>
      </c>
      <c r="I140" s="288"/>
      <c r="J140" s="288">
        <v>12</v>
      </c>
      <c r="K140" s="288">
        <v>13</v>
      </c>
      <c r="L140" s="288">
        <f>SUM(J140:K140)</f>
        <v>25</v>
      </c>
      <c r="M140" s="1058"/>
      <c r="N140" s="288">
        <f>SUM(F140+J140)</f>
        <v>12</v>
      </c>
      <c r="O140" s="288">
        <f>SUM(G140+K140)</f>
        <v>13</v>
      </c>
      <c r="P140" s="1045">
        <f>SUM(N140:O140)</f>
        <v>25</v>
      </c>
    </row>
    <row r="141" spans="2:16">
      <c r="B141" s="1578"/>
      <c r="C141" s="484" t="s">
        <v>59</v>
      </c>
      <c r="D141" s="1057"/>
      <c r="E141" s="1057"/>
      <c r="F141" s="1042">
        <f>SUM(F142+F144)</f>
        <v>13</v>
      </c>
      <c r="G141" s="1042">
        <f>SUM(G142+G144)</f>
        <v>8</v>
      </c>
      <c r="H141" s="1042">
        <f>SUM(F141:G141)</f>
        <v>21</v>
      </c>
      <c r="I141" s="1042"/>
      <c r="J141" s="1042">
        <f>SUM(J142+J144)</f>
        <v>17</v>
      </c>
      <c r="K141" s="1042">
        <f>SUM(K142+K144)</f>
        <v>6</v>
      </c>
      <c r="L141" s="1042">
        <f>SUM(J141:K141)</f>
        <v>23</v>
      </c>
      <c r="M141" s="1042"/>
      <c r="N141" s="1042">
        <f>SUM(F141+J141)</f>
        <v>30</v>
      </c>
      <c r="O141" s="1042">
        <f>SUM(G141+K141)</f>
        <v>14</v>
      </c>
      <c r="P141" s="565">
        <f>SUM(N141:O141)</f>
        <v>44</v>
      </c>
    </row>
    <row r="142" spans="2:16">
      <c r="B142" s="1578"/>
      <c r="C142" s="1527"/>
      <c r="D142" s="98" t="s">
        <v>736</v>
      </c>
      <c r="E142" s="98"/>
      <c r="F142" s="279">
        <f>SUM(F143)</f>
        <v>9</v>
      </c>
      <c r="G142" s="279">
        <f>SUM(G143)</f>
        <v>1</v>
      </c>
      <c r="H142" s="279">
        <f>SUM(F142:G142)</f>
        <v>10</v>
      </c>
      <c r="I142" s="279"/>
      <c r="J142" s="279">
        <f>SUM(J143)</f>
        <v>12</v>
      </c>
      <c r="K142" s="279">
        <f>SUM(K143)</f>
        <v>3</v>
      </c>
      <c r="L142" s="279">
        <f>SUM(J142:K142)</f>
        <v>15</v>
      </c>
      <c r="M142" s="279"/>
      <c r="N142" s="279">
        <f>SUM(F142+J142)</f>
        <v>21</v>
      </c>
      <c r="O142" s="279">
        <f>SUM(G142+K142)</f>
        <v>4</v>
      </c>
      <c r="P142" s="281">
        <f>SUM(N142:O142)</f>
        <v>25</v>
      </c>
    </row>
    <row r="143" spans="2:16">
      <c r="B143" s="1578"/>
      <c r="C143" s="1527"/>
      <c r="D143" s="98"/>
      <c r="E143" s="98" t="s">
        <v>190</v>
      </c>
      <c r="F143" s="279">
        <v>9</v>
      </c>
      <c r="G143" s="279">
        <v>1</v>
      </c>
      <c r="H143" s="279">
        <f>SUM(F143:G143)</f>
        <v>10</v>
      </c>
      <c r="I143" s="279">
        <f>SUM(I144:I144)</f>
        <v>0</v>
      </c>
      <c r="J143" s="279">
        <v>12</v>
      </c>
      <c r="K143" s="279">
        <v>3</v>
      </c>
      <c r="L143" s="279">
        <f>SUM(J143:K143)</f>
        <v>15</v>
      </c>
      <c r="M143" s="279"/>
      <c r="N143" s="279">
        <f>SUM(F143+J143)</f>
        <v>21</v>
      </c>
      <c r="O143" s="279">
        <f>SUM(G143+K143)</f>
        <v>4</v>
      </c>
      <c r="P143" s="281">
        <f>SUM(N143:O143)</f>
        <v>25</v>
      </c>
    </row>
    <row r="144" spans="2:16">
      <c r="B144" s="1578"/>
      <c r="C144" s="1527"/>
      <c r="D144" s="98" t="s">
        <v>735</v>
      </c>
      <c r="E144" s="98"/>
      <c r="F144" s="279">
        <f>SUM(F145)</f>
        <v>4</v>
      </c>
      <c r="G144" s="279">
        <f>SUM(G145)</f>
        <v>7</v>
      </c>
      <c r="H144" s="279">
        <f>SUM(F144:G144)</f>
        <v>11</v>
      </c>
      <c r="I144" s="279"/>
      <c r="J144" s="279">
        <f>SUM(J145)</f>
        <v>5</v>
      </c>
      <c r="K144" s="279">
        <f>SUM(K145)</f>
        <v>3</v>
      </c>
      <c r="L144" s="279">
        <f>SUM(J144:K144)</f>
        <v>8</v>
      </c>
      <c r="M144" s="279"/>
      <c r="N144" s="279">
        <f>SUM(F144+J144)</f>
        <v>9</v>
      </c>
      <c r="O144" s="279">
        <f>SUM(G144+K144)</f>
        <v>10</v>
      </c>
      <c r="P144" s="281">
        <f>SUM(N144:O144)</f>
        <v>19</v>
      </c>
    </row>
    <row r="145" spans="2:16">
      <c r="B145" s="1578"/>
      <c r="C145" s="1527"/>
      <c r="D145" s="98"/>
      <c r="E145" s="98" t="s">
        <v>190</v>
      </c>
      <c r="F145" s="279">
        <v>4</v>
      </c>
      <c r="G145" s="279">
        <v>7</v>
      </c>
      <c r="H145" s="279">
        <f>SUM(F145:G145)</f>
        <v>11</v>
      </c>
      <c r="I145" s="279">
        <v>0</v>
      </c>
      <c r="J145" s="279">
        <v>5</v>
      </c>
      <c r="K145" s="279">
        <v>3</v>
      </c>
      <c r="L145" s="279">
        <f>SUM(J145:K145)</f>
        <v>8</v>
      </c>
      <c r="M145" s="279"/>
      <c r="N145" s="279">
        <f>SUM(F145+J145)</f>
        <v>9</v>
      </c>
      <c r="O145" s="279">
        <f>SUM(G145+K145)</f>
        <v>10</v>
      </c>
      <c r="P145" s="281">
        <f>SUM(N145:O145)</f>
        <v>19</v>
      </c>
    </row>
    <row r="146" spans="2:16">
      <c r="B146" s="510"/>
      <c r="C146" s="484" t="s">
        <v>1146</v>
      </c>
      <c r="D146" s="98"/>
      <c r="E146" s="98"/>
      <c r="F146" s="1042">
        <f>SUM(F147)</f>
        <v>6</v>
      </c>
      <c r="G146" s="1042">
        <f>SUM(G147)</f>
        <v>8</v>
      </c>
      <c r="H146" s="1042">
        <f>SUM(F146:G146)</f>
        <v>14</v>
      </c>
      <c r="I146" s="1042"/>
      <c r="J146" s="1042">
        <f>SUM(J147)</f>
        <v>4</v>
      </c>
      <c r="K146" s="1042">
        <f>SUM(K147)</f>
        <v>12</v>
      </c>
      <c r="L146" s="1042">
        <f>SUM(J146:K146)</f>
        <v>16</v>
      </c>
      <c r="M146" s="1042"/>
      <c r="N146" s="1042">
        <f>SUM(F146+J146)</f>
        <v>10</v>
      </c>
      <c r="O146" s="1042">
        <f>SUM(G146+K146)</f>
        <v>20</v>
      </c>
      <c r="P146" s="565">
        <f>SUM(N146:O146)</f>
        <v>30</v>
      </c>
    </row>
    <row r="147" spans="2:16">
      <c r="B147" s="510"/>
      <c r="C147" s="1527"/>
      <c r="D147" s="98" t="s">
        <v>735</v>
      </c>
      <c r="E147" s="98"/>
      <c r="F147" s="279">
        <f>SUM(F148)</f>
        <v>6</v>
      </c>
      <c r="G147" s="279">
        <f>SUM(G148)</f>
        <v>8</v>
      </c>
      <c r="H147" s="279">
        <f>SUM(F147:G147)</f>
        <v>14</v>
      </c>
      <c r="I147" s="279"/>
      <c r="J147" s="279">
        <f>SUM(J148)</f>
        <v>4</v>
      </c>
      <c r="K147" s="279">
        <f>SUM(K148)</f>
        <v>12</v>
      </c>
      <c r="L147" s="279">
        <f>SUM(J147:K147)</f>
        <v>16</v>
      </c>
      <c r="M147" s="279"/>
      <c r="N147" s="279">
        <f>SUM(F147+J147)</f>
        <v>10</v>
      </c>
      <c r="O147" s="279">
        <f>SUM(G147+K147)</f>
        <v>20</v>
      </c>
      <c r="P147" s="281">
        <f>SUM(N147:O147)</f>
        <v>30</v>
      </c>
    </row>
    <row r="148" spans="2:16">
      <c r="B148" s="510"/>
      <c r="C148" s="1993"/>
      <c r="D148" s="163"/>
      <c r="E148" s="163" t="s">
        <v>1102</v>
      </c>
      <c r="F148" s="273">
        <v>6</v>
      </c>
      <c r="G148" s="273">
        <v>8</v>
      </c>
      <c r="H148" s="273">
        <f>SUM(F148:G148)</f>
        <v>14</v>
      </c>
      <c r="I148" s="273"/>
      <c r="J148" s="273">
        <v>4</v>
      </c>
      <c r="K148" s="273">
        <v>12</v>
      </c>
      <c r="L148" s="273">
        <f>SUM(J148:K148)</f>
        <v>16</v>
      </c>
      <c r="M148" s="273"/>
      <c r="N148" s="273">
        <f>SUM(F148+J148)</f>
        <v>10</v>
      </c>
      <c r="O148" s="273">
        <f>SUM(G148+K148)</f>
        <v>20</v>
      </c>
      <c r="P148" s="278">
        <f>SUM(N148:O148)</f>
        <v>30</v>
      </c>
    </row>
    <row r="149" spans="2:16">
      <c r="B149" s="1581">
        <v>1624</v>
      </c>
      <c r="C149" s="1992" t="s">
        <v>156</v>
      </c>
      <c r="D149" s="2000"/>
      <c r="E149" s="2000"/>
      <c r="F149" s="275">
        <f>SUM(F150)</f>
        <v>0</v>
      </c>
      <c r="G149" s="275">
        <f>SUM(G150)</f>
        <v>0</v>
      </c>
      <c r="H149" s="275">
        <f>SUM(F149:G149)</f>
        <v>0</v>
      </c>
      <c r="I149" s="380"/>
      <c r="J149" s="275">
        <f>SUM(J150)</f>
        <v>0</v>
      </c>
      <c r="K149" s="275">
        <f>SUM(K150)</f>
        <v>8</v>
      </c>
      <c r="L149" s="275">
        <f>SUM(J149:K149)</f>
        <v>8</v>
      </c>
      <c r="M149" s="275"/>
      <c r="N149" s="275">
        <f>SUM(F149+J149)</f>
        <v>0</v>
      </c>
      <c r="O149" s="275">
        <f>SUM(G149+K149)</f>
        <v>8</v>
      </c>
      <c r="P149" s="367">
        <f>SUM(N149:O149)</f>
        <v>8</v>
      </c>
    </row>
    <row r="150" spans="2:16" ht="12" customHeight="1">
      <c r="B150" s="1582"/>
      <c r="C150" s="144" t="s">
        <v>54</v>
      </c>
      <c r="D150" s="377"/>
      <c r="E150" s="377"/>
      <c r="F150" s="1042">
        <f>SUM(F151)</f>
        <v>0</v>
      </c>
      <c r="G150" s="1042">
        <f>SUM(G151)</f>
        <v>0</v>
      </c>
      <c r="H150" s="1042">
        <f>SUM(F150:G150)</f>
        <v>0</v>
      </c>
      <c r="I150" s="1042"/>
      <c r="J150" s="1042">
        <f>SUM(J151)</f>
        <v>0</v>
      </c>
      <c r="K150" s="1042">
        <f>SUM(K151)</f>
        <v>8</v>
      </c>
      <c r="L150" s="1042">
        <f>SUM(J150:K150)</f>
        <v>8</v>
      </c>
      <c r="M150" s="1042"/>
      <c r="N150" s="1042">
        <f>SUM(F150+J150)</f>
        <v>0</v>
      </c>
      <c r="O150" s="1042">
        <f>SUM(G150+K150)</f>
        <v>8</v>
      </c>
      <c r="P150" s="565">
        <f>SUM(N150:O150)</f>
        <v>8</v>
      </c>
    </row>
    <row r="151" spans="2:16" ht="12" customHeight="1">
      <c r="B151" s="1582"/>
      <c r="C151" s="144"/>
      <c r="D151" s="377" t="s">
        <v>735</v>
      </c>
      <c r="E151" s="377"/>
      <c r="F151" s="279">
        <f>SUM(F152:F153)</f>
        <v>0</v>
      </c>
      <c r="G151" s="279">
        <f>SUM(G152:G153)</f>
        <v>0</v>
      </c>
      <c r="H151" s="279">
        <f>SUM(F151:G151)</f>
        <v>0</v>
      </c>
      <c r="I151" s="279"/>
      <c r="J151" s="279">
        <f>SUM(J152:J153)</f>
        <v>0</v>
      </c>
      <c r="K151" s="279">
        <f>SUM(K152:K153)</f>
        <v>8</v>
      </c>
      <c r="L151" s="279">
        <f>SUM(J151:K151)</f>
        <v>8</v>
      </c>
      <c r="M151" s="279"/>
      <c r="N151" s="279">
        <f>SUM(F151+J151)</f>
        <v>0</v>
      </c>
      <c r="O151" s="279">
        <f>SUM(G151+K151)</f>
        <v>8</v>
      </c>
      <c r="P151" s="281">
        <f>SUM(N151:O151)</f>
        <v>8</v>
      </c>
    </row>
    <row r="152" spans="2:16" ht="12" customHeight="1">
      <c r="B152" s="1582"/>
      <c r="C152" s="144"/>
      <c r="D152" s="1047"/>
      <c r="E152" s="1047" t="s">
        <v>733</v>
      </c>
      <c r="F152" s="279">
        <v>0</v>
      </c>
      <c r="G152" s="279">
        <v>0</v>
      </c>
      <c r="H152" s="279">
        <f>SUM(F152:G152)</f>
        <v>0</v>
      </c>
      <c r="I152" s="279">
        <v>0</v>
      </c>
      <c r="J152" s="279">
        <v>0</v>
      </c>
      <c r="K152" s="279">
        <v>4</v>
      </c>
      <c r="L152" s="279">
        <f>SUM(J152:K152)</f>
        <v>4</v>
      </c>
      <c r="M152" s="279"/>
      <c r="N152" s="279">
        <f>SUM(F152+J152)</f>
        <v>0</v>
      </c>
      <c r="O152" s="279">
        <f>SUM(G152+K152)</f>
        <v>4</v>
      </c>
      <c r="P152" s="281">
        <f>SUM(N152:O152)</f>
        <v>4</v>
      </c>
    </row>
    <row r="153" spans="2:16" ht="12" customHeight="1">
      <c r="B153" s="1512"/>
      <c r="C153" s="144"/>
      <c r="D153" s="1047"/>
      <c r="E153" s="1047" t="s">
        <v>807</v>
      </c>
      <c r="F153" s="279">
        <v>0</v>
      </c>
      <c r="G153" s="279">
        <v>0</v>
      </c>
      <c r="H153" s="279">
        <f>SUM(F153:G153)</f>
        <v>0</v>
      </c>
      <c r="I153" s="279">
        <v>0</v>
      </c>
      <c r="J153" s="279">
        <v>0</v>
      </c>
      <c r="K153" s="279">
        <v>4</v>
      </c>
      <c r="L153" s="279">
        <f>SUM(J153:K153)</f>
        <v>4</v>
      </c>
      <c r="M153" s="279"/>
      <c r="N153" s="279">
        <f>SUM(F153+J153)</f>
        <v>0</v>
      </c>
      <c r="O153" s="279">
        <f>SUM(G153+K153)</f>
        <v>4</v>
      </c>
      <c r="P153" s="281">
        <f>SUM(N153:O153)</f>
        <v>4</v>
      </c>
    </row>
    <row r="154" spans="2:16">
      <c r="B154" s="526"/>
      <c r="C154" s="1580" t="s">
        <v>6</v>
      </c>
      <c r="D154" s="1580"/>
      <c r="E154" s="1580"/>
      <c r="F154" s="1991">
        <f>SUM(F9+F25+F59+F63+F85+F102+F125+F133+F149)</f>
        <v>160</v>
      </c>
      <c r="G154" s="1991">
        <f>SUM(G9+G25+G59+G63+G85+G102+G125+G133+G149)</f>
        <v>185</v>
      </c>
      <c r="H154" s="1991">
        <f>SUM(H9+H25+H59+H63+H85+H102+H125+H133+H149)</f>
        <v>345</v>
      </c>
      <c r="I154" s="1991"/>
      <c r="J154" s="1991">
        <f>SUM(J9+J25+J59+J63+J85+J102+J125+J133+J149)</f>
        <v>244</v>
      </c>
      <c r="K154" s="1991">
        <f>SUM(K9+K25+K59+K63+K85+K102+K125+K133+K149)</f>
        <v>238</v>
      </c>
      <c r="L154" s="1991">
        <f>SUM(L9+L25+L59+L63+L85+L102+L125+L133+L149)</f>
        <v>482</v>
      </c>
      <c r="M154" s="1991"/>
      <c r="N154" s="1991">
        <f>SUM(N9+N25+N59+N63+N85+N102+N125+N133+N149)</f>
        <v>404</v>
      </c>
      <c r="O154" s="1991">
        <f>SUM(O9+O25+O59+O63+O85+O102+O125+O133+O149)</f>
        <v>423</v>
      </c>
      <c r="P154" s="963">
        <f>SUM(P9+P25+P59+P63+P85+P102+P125+P133+P149)</f>
        <v>827</v>
      </c>
    </row>
    <row r="155" spans="2:16" ht="10.5" customHeight="1">
      <c r="C155" s="1591" t="s">
        <v>731</v>
      </c>
      <c r="D155" s="1591"/>
      <c r="E155" s="1591"/>
      <c r="F155" s="1042"/>
      <c r="G155" s="1042"/>
      <c r="H155" s="1042"/>
      <c r="I155" s="1042"/>
      <c r="J155" s="1042"/>
      <c r="K155" s="1042"/>
      <c r="L155" s="1042"/>
      <c r="M155" s="1042"/>
      <c r="N155" s="1042"/>
      <c r="O155" s="1042"/>
      <c r="P155" s="1042"/>
    </row>
    <row r="156" spans="2:16" ht="10.5" customHeight="1">
      <c r="C156" s="1706" t="s">
        <v>730</v>
      </c>
      <c r="D156" s="1706"/>
      <c r="E156" s="1706"/>
      <c r="F156" s="1042"/>
      <c r="G156" s="1042"/>
      <c r="H156" s="1042"/>
      <c r="I156" s="1042"/>
      <c r="J156" s="1042"/>
      <c r="K156" s="1042"/>
      <c r="L156" s="1042"/>
      <c r="M156" s="1042"/>
      <c r="N156" s="1042"/>
      <c r="O156" s="1042"/>
      <c r="P156" s="1042"/>
    </row>
    <row r="157" spans="2:16" ht="10.5" customHeight="1">
      <c r="C157" s="1706" t="s">
        <v>729</v>
      </c>
      <c r="D157" s="1706"/>
      <c r="E157" s="1706"/>
      <c r="F157" s="1042"/>
      <c r="G157" s="1042"/>
      <c r="H157" s="1042"/>
      <c r="I157" s="1042"/>
      <c r="J157" s="1042"/>
      <c r="K157" s="1042"/>
      <c r="L157" s="1042"/>
      <c r="M157" s="1042"/>
      <c r="N157" s="1042"/>
      <c r="O157" s="1042"/>
      <c r="P157" s="1042"/>
    </row>
    <row r="158" spans="2:16" ht="10.5" customHeight="1">
      <c r="C158" s="1706" t="s">
        <v>728</v>
      </c>
      <c r="D158" s="1706"/>
      <c r="E158" s="1706"/>
    </row>
    <row r="159" spans="2:16" ht="9" customHeight="1"/>
    <row r="160" spans="2:16"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4:15" ht="9" customHeight="1"/>
    <row r="226" spans="4:15" ht="9" customHeight="1"/>
    <row r="227" spans="4:15" ht="9" customHeight="1"/>
    <row r="228" spans="4:15" ht="9" customHeight="1"/>
    <row r="229" spans="4:15" ht="9" customHeight="1"/>
    <row r="230" spans="4:15" ht="9" customHeight="1"/>
    <row r="231" spans="4:15" ht="9" customHeight="1"/>
    <row r="232" spans="4:15" ht="9" customHeight="1"/>
    <row r="233" spans="4:15" ht="9" customHeight="1"/>
    <row r="234" spans="4:15" ht="9" customHeight="1"/>
    <row r="235" spans="4:15" ht="9" customHeight="1"/>
    <row r="236" spans="4:15" ht="9" customHeight="1"/>
    <row r="237" spans="4:15" ht="9" customHeight="1"/>
    <row r="238" spans="4:15" ht="9" customHeight="1"/>
    <row r="239" spans="4:15" ht="9" customHeight="1"/>
    <row r="240" spans="4:15" ht="9" customHeight="1">
      <c r="D240" s="98"/>
      <c r="E240" s="98"/>
      <c r="F240" s="263"/>
      <c r="G240" s="263"/>
      <c r="H240" s="264"/>
      <c r="I240" s="263"/>
      <c r="J240" s="263"/>
      <c r="K240" s="263"/>
      <c r="L240" s="264"/>
      <c r="M240" s="264"/>
      <c r="N240" s="264"/>
      <c r="O240" s="264"/>
    </row>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sheetData>
  <mergeCells count="28">
    <mergeCell ref="B59:B62"/>
    <mergeCell ref="C157:E157"/>
    <mergeCell ref="C158:E158"/>
    <mergeCell ref="B133:B145"/>
    <mergeCell ref="C149:E149"/>
    <mergeCell ref="T3:AH3"/>
    <mergeCell ref="B6:B8"/>
    <mergeCell ref="B9:B24"/>
    <mergeCell ref="B25:B55"/>
    <mergeCell ref="C155:E155"/>
    <mergeCell ref="C156:E156"/>
    <mergeCell ref="B125:B132"/>
    <mergeCell ref="B85:B98"/>
    <mergeCell ref="B63:B79"/>
    <mergeCell ref="N83:O83"/>
    <mergeCell ref="J83:L83"/>
    <mergeCell ref="C154:E154"/>
    <mergeCell ref="B149:B152"/>
    <mergeCell ref="B3:P3"/>
    <mergeCell ref="B4:P4"/>
    <mergeCell ref="P83:P84"/>
    <mergeCell ref="P7:P8"/>
    <mergeCell ref="B82:B84"/>
    <mergeCell ref="B102:B124"/>
    <mergeCell ref="F6:H7"/>
    <mergeCell ref="J7:L7"/>
    <mergeCell ref="N7:O7"/>
    <mergeCell ref="F82:H83"/>
  </mergeCells>
  <printOptions horizontalCentered="1"/>
  <pageMargins left="0.51" right="0.43" top="0.52" bottom="0.94488188976377963" header="0.51181102362204722" footer="0.51181102362204722"/>
  <pageSetup scale="76" orientation="portrait" r:id="rId1"/>
  <headerFooter alignWithMargins="0">
    <oddFooter>&amp;F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008BB-381C-4B21-951D-6AF0B9085976}">
  <dimension ref="A1:AE404"/>
  <sheetViews>
    <sheetView view="pageBreakPreview" topLeftCell="D1" zoomScaleNormal="115" zoomScaleSheetLayoutView="100" workbookViewId="0">
      <selection activeCell="Q57" sqref="Q57"/>
    </sheetView>
  </sheetViews>
  <sheetFormatPr baseColWidth="10" defaultRowHeight="12.75"/>
  <cols>
    <col min="1" max="1" width="2" style="62" hidden="1" customWidth="1"/>
    <col min="2" max="2" width="2.140625" style="62" hidden="1" customWidth="1"/>
    <col min="3" max="3" width="2.7109375" style="362" hidden="1" customWidth="1"/>
    <col min="4" max="4" width="6.7109375" style="62" customWidth="1"/>
    <col min="5" max="5" width="1.5703125" style="62" customWidth="1"/>
    <col min="6" max="6" width="60" style="62" customWidth="1"/>
    <col min="7" max="9" width="8.7109375" style="262" customWidth="1"/>
    <col min="10" max="26" width="5.5703125" style="62" customWidth="1"/>
    <col min="27" max="27" width="6.7109375" style="62" customWidth="1"/>
    <col min="28" max="28" width="1" style="62" customWidth="1"/>
    <col min="29" max="30" width="6.7109375" style="62" customWidth="1"/>
    <col min="31" max="16384" width="11.42578125" style="62"/>
  </cols>
  <sheetData>
    <row r="1" spans="1:31" ht="10.5" customHeight="1">
      <c r="J1" s="82"/>
      <c r="K1" s="82"/>
      <c r="L1" s="82"/>
    </row>
    <row r="2" spans="1:31" ht="3.75" customHeight="1">
      <c r="H2" s="316"/>
      <c r="I2" s="316"/>
      <c r="J2" s="82"/>
      <c r="K2" s="82"/>
      <c r="L2" s="82"/>
    </row>
    <row r="3" spans="1:31" ht="12.75" customHeight="1">
      <c r="D3" s="1552" t="s">
        <v>159</v>
      </c>
      <c r="E3" s="1552"/>
      <c r="F3" s="1552"/>
      <c r="G3" s="1552"/>
      <c r="H3" s="1552"/>
      <c r="I3" s="1552"/>
      <c r="J3" s="82"/>
      <c r="K3" s="82"/>
      <c r="N3" s="1552"/>
      <c r="O3" s="1552"/>
      <c r="P3" s="1552"/>
      <c r="Q3" s="1552"/>
      <c r="R3" s="1552"/>
      <c r="S3" s="1552"/>
      <c r="T3" s="1552"/>
      <c r="U3" s="1552"/>
      <c r="V3" s="1552"/>
      <c r="W3" s="1552"/>
      <c r="X3" s="1552"/>
      <c r="Y3" s="1552"/>
      <c r="Z3" s="1552"/>
      <c r="AA3" s="1552"/>
      <c r="AB3" s="1552"/>
    </row>
    <row r="4" spans="1:31" ht="12.75" customHeight="1">
      <c r="B4" s="107"/>
      <c r="C4" s="400"/>
      <c r="D4" s="1552">
        <v>2016</v>
      </c>
      <c r="E4" s="1552"/>
      <c r="F4" s="1552"/>
      <c r="G4" s="1552"/>
      <c r="H4" s="1552"/>
      <c r="I4" s="1552"/>
      <c r="J4" s="82"/>
      <c r="K4" s="82"/>
      <c r="L4" s="107"/>
      <c r="M4" s="107"/>
      <c r="N4" s="106"/>
      <c r="AD4" s="105"/>
      <c r="AE4" s="105"/>
    </row>
    <row r="5" spans="1:31" ht="3" customHeight="1">
      <c r="D5" s="398"/>
      <c r="E5" s="163"/>
      <c r="F5" s="163"/>
      <c r="G5" s="91"/>
      <c r="H5" s="316"/>
      <c r="I5" s="316"/>
      <c r="J5" s="82"/>
      <c r="K5" s="82"/>
      <c r="N5" s="98"/>
    </row>
    <row r="6" spans="1:31" ht="12.75" customHeight="1">
      <c r="A6" s="365" t="s">
        <v>33</v>
      </c>
      <c r="B6" s="365" t="s">
        <v>1</v>
      </c>
      <c r="C6" s="365" t="s">
        <v>34</v>
      </c>
      <c r="D6" s="1558" t="s">
        <v>32</v>
      </c>
      <c r="E6" s="144"/>
      <c r="F6" s="377"/>
      <c r="G6" s="397"/>
      <c r="H6" s="396"/>
      <c r="I6" s="395"/>
      <c r="J6" s="394"/>
      <c r="K6" s="82"/>
      <c r="L6" s="91"/>
    </row>
    <row r="7" spans="1:31">
      <c r="A7" s="365"/>
      <c r="B7" s="365"/>
      <c r="C7" s="365"/>
      <c r="D7" s="1871"/>
      <c r="E7" s="144" t="s">
        <v>85</v>
      </c>
      <c r="F7" s="144"/>
      <c r="G7" s="1611" t="s">
        <v>158</v>
      </c>
      <c r="H7" s="1611"/>
      <c r="I7" s="1584" t="s">
        <v>6</v>
      </c>
      <c r="J7" s="389"/>
      <c r="K7" s="82"/>
    </row>
    <row r="8" spans="1:31">
      <c r="A8" s="365"/>
      <c r="B8" s="365"/>
      <c r="C8" s="365"/>
      <c r="D8" s="1872"/>
      <c r="E8" s="377"/>
      <c r="F8" s="144"/>
      <c r="G8" s="392" t="s">
        <v>29</v>
      </c>
      <c r="H8" s="392" t="s">
        <v>30</v>
      </c>
      <c r="I8" s="1585"/>
      <c r="J8" s="389"/>
      <c r="K8" s="82"/>
    </row>
    <row r="9" spans="1:31">
      <c r="A9" s="365"/>
      <c r="B9" s="365"/>
      <c r="C9" s="365"/>
      <c r="D9" s="1581">
        <v>1401</v>
      </c>
      <c r="E9" s="391" t="s">
        <v>12</v>
      </c>
      <c r="F9" s="151"/>
      <c r="G9" s="380">
        <f>SUM(G10:G15)</f>
        <v>27</v>
      </c>
      <c r="H9" s="380">
        <f>SUM(H10:H15)</f>
        <v>7</v>
      </c>
      <c r="I9" s="390">
        <f>SUM(G9:H9)</f>
        <v>34</v>
      </c>
      <c r="J9" s="389"/>
      <c r="K9" s="82"/>
    </row>
    <row r="10" spans="1:31" ht="11.25" customHeight="1">
      <c r="A10" s="365">
        <v>1</v>
      </c>
      <c r="B10" s="365">
        <v>1</v>
      </c>
      <c r="C10" s="365">
        <v>11</v>
      </c>
      <c r="D10" s="1582"/>
      <c r="E10" s="388" t="s">
        <v>13</v>
      </c>
      <c r="F10" s="377"/>
      <c r="G10" s="288">
        <v>10</v>
      </c>
      <c r="H10" s="279">
        <v>3</v>
      </c>
      <c r="I10" s="331">
        <f>SUM(G10:H10)</f>
        <v>13</v>
      </c>
      <c r="J10" s="387"/>
      <c r="K10" s="82"/>
      <c r="L10" s="82"/>
    </row>
    <row r="11" spans="1:31" ht="11.25" customHeight="1">
      <c r="A11" s="365">
        <v>1</v>
      </c>
      <c r="B11" s="365">
        <v>1</v>
      </c>
      <c r="C11" s="365">
        <v>5</v>
      </c>
      <c r="D11" s="1582"/>
      <c r="E11" s="370" t="s">
        <v>14</v>
      </c>
      <c r="F11" s="377"/>
      <c r="G11" s="288">
        <v>8</v>
      </c>
      <c r="H11" s="279">
        <v>1</v>
      </c>
      <c r="I11" s="331">
        <f>SUM(G11:H11)</f>
        <v>9</v>
      </c>
      <c r="J11" s="387"/>
      <c r="K11" s="82"/>
      <c r="L11" s="82"/>
    </row>
    <row r="12" spans="1:31" ht="11.25" customHeight="1">
      <c r="A12" s="365">
        <v>1</v>
      </c>
      <c r="B12" s="365">
        <v>1</v>
      </c>
      <c r="C12" s="365">
        <v>12</v>
      </c>
      <c r="D12" s="1582"/>
      <c r="E12" s="370" t="s">
        <v>15</v>
      </c>
      <c r="F12" s="377"/>
      <c r="G12" s="288">
        <v>7</v>
      </c>
      <c r="H12" s="279">
        <v>0</v>
      </c>
      <c r="I12" s="331">
        <f>SUM(G12:H12)</f>
        <v>7</v>
      </c>
      <c r="J12" s="382"/>
      <c r="K12" s="82"/>
      <c r="L12" s="82"/>
    </row>
    <row r="13" spans="1:31" ht="11.25" customHeight="1">
      <c r="A13" s="365">
        <v>1</v>
      </c>
      <c r="B13" s="365">
        <v>1</v>
      </c>
      <c r="C13" s="365">
        <v>2</v>
      </c>
      <c r="D13" s="1582"/>
      <c r="E13" s="370" t="s">
        <v>36</v>
      </c>
      <c r="F13" s="377"/>
      <c r="G13" s="288">
        <v>1</v>
      </c>
      <c r="H13" s="279">
        <v>3</v>
      </c>
      <c r="I13" s="331">
        <f>SUM(G13:H13)</f>
        <v>4</v>
      </c>
      <c r="J13" s="378"/>
      <c r="K13" s="82"/>
      <c r="L13" s="82"/>
    </row>
    <row r="14" spans="1:31" ht="11.25" customHeight="1">
      <c r="A14" s="365">
        <v>1</v>
      </c>
      <c r="B14" s="365">
        <v>1</v>
      </c>
      <c r="C14" s="365">
        <v>4</v>
      </c>
      <c r="D14" s="1582"/>
      <c r="E14" s="370" t="s">
        <v>37</v>
      </c>
      <c r="F14" s="377"/>
      <c r="G14" s="288">
        <v>1</v>
      </c>
      <c r="H14" s="279">
        <v>0</v>
      </c>
      <c r="I14" s="331">
        <v>1</v>
      </c>
      <c r="J14" s="368"/>
      <c r="K14" s="82"/>
      <c r="L14" s="82"/>
    </row>
    <row r="15" spans="1:31" ht="11.25" customHeight="1">
      <c r="A15" s="365">
        <v>1</v>
      </c>
      <c r="B15" s="365">
        <v>1</v>
      </c>
      <c r="C15" s="365">
        <v>1</v>
      </c>
      <c r="D15" s="1582"/>
      <c r="E15" s="370" t="s">
        <v>72</v>
      </c>
      <c r="F15" s="377"/>
      <c r="G15" s="288">
        <v>0</v>
      </c>
      <c r="H15" s="279">
        <v>0</v>
      </c>
      <c r="I15" s="331">
        <f t="shared" ref="I15:I33" si="0">SUM(G15:H15)</f>
        <v>0</v>
      </c>
      <c r="J15" s="378"/>
      <c r="K15" s="82"/>
      <c r="L15" s="82"/>
    </row>
    <row r="16" spans="1:31" ht="12.75" customHeight="1">
      <c r="A16" s="365"/>
      <c r="B16" s="365"/>
      <c r="C16" s="365"/>
      <c r="D16" s="1581">
        <v>1402</v>
      </c>
      <c r="E16" s="139" t="s">
        <v>16</v>
      </c>
      <c r="F16" s="381"/>
      <c r="G16" s="380">
        <f>SUM(G17:G24)</f>
        <v>14</v>
      </c>
      <c r="H16" s="380">
        <f>SUM(H17:H24)</f>
        <v>17</v>
      </c>
      <c r="I16" s="386">
        <f t="shared" si="0"/>
        <v>31</v>
      </c>
      <c r="J16" s="368"/>
      <c r="K16" s="82"/>
      <c r="L16" s="82"/>
    </row>
    <row r="17" spans="1:12">
      <c r="A17" s="365">
        <v>2</v>
      </c>
      <c r="B17" s="365">
        <v>4</v>
      </c>
      <c r="C17" s="365">
        <v>11</v>
      </c>
      <c r="D17" s="1582"/>
      <c r="E17" s="370" t="s">
        <v>96</v>
      </c>
      <c r="F17" s="377"/>
      <c r="G17" s="288">
        <v>13</v>
      </c>
      <c r="H17" s="279">
        <v>7</v>
      </c>
      <c r="I17" s="331">
        <f t="shared" si="0"/>
        <v>20</v>
      </c>
      <c r="J17" s="382"/>
      <c r="K17" s="82"/>
      <c r="L17" s="82"/>
    </row>
    <row r="18" spans="1:12" ht="11.25" customHeight="1">
      <c r="A18" s="365">
        <v>2</v>
      </c>
      <c r="B18" s="365">
        <v>4</v>
      </c>
      <c r="C18" s="365">
        <v>10</v>
      </c>
      <c r="D18" s="1582"/>
      <c r="E18" s="370" t="s">
        <v>116</v>
      </c>
      <c r="F18" s="377"/>
      <c r="G18" s="288">
        <v>0</v>
      </c>
      <c r="H18" s="279">
        <v>3</v>
      </c>
      <c r="I18" s="331">
        <f t="shared" si="0"/>
        <v>3</v>
      </c>
      <c r="J18" s="382"/>
      <c r="K18" s="82"/>
      <c r="L18" s="82"/>
    </row>
    <row r="19" spans="1:12" ht="11.25" customHeight="1">
      <c r="A19" s="365">
        <v>2</v>
      </c>
      <c r="B19" s="365">
        <v>4</v>
      </c>
      <c r="C19" s="365">
        <v>10</v>
      </c>
      <c r="D19" s="1582"/>
      <c r="E19" s="370" t="s">
        <v>70</v>
      </c>
      <c r="F19" s="377"/>
      <c r="G19" s="288">
        <v>0</v>
      </c>
      <c r="H19" s="279">
        <v>2</v>
      </c>
      <c r="I19" s="331">
        <f t="shared" si="0"/>
        <v>2</v>
      </c>
      <c r="J19" s="382"/>
      <c r="K19" s="82"/>
      <c r="L19" s="82"/>
    </row>
    <row r="20" spans="1:12" ht="11.25" customHeight="1">
      <c r="A20" s="365">
        <v>2</v>
      </c>
      <c r="B20" s="365">
        <v>4</v>
      </c>
      <c r="C20" s="365">
        <v>3</v>
      </c>
      <c r="D20" s="1582"/>
      <c r="E20" s="370" t="s">
        <v>129</v>
      </c>
      <c r="F20" s="377"/>
      <c r="G20" s="288">
        <v>0</v>
      </c>
      <c r="H20" s="279">
        <v>3</v>
      </c>
      <c r="I20" s="331">
        <f t="shared" si="0"/>
        <v>3</v>
      </c>
      <c r="J20" s="382"/>
      <c r="K20" s="82"/>
      <c r="L20" s="82"/>
    </row>
    <row r="21" spans="1:12" ht="11.25" customHeight="1">
      <c r="A21" s="365">
        <v>2</v>
      </c>
      <c r="B21" s="365">
        <v>4</v>
      </c>
      <c r="C21" s="365">
        <v>7</v>
      </c>
      <c r="D21" s="1582"/>
      <c r="E21" s="370" t="s">
        <v>128</v>
      </c>
      <c r="F21" s="377"/>
      <c r="G21" s="288">
        <v>0</v>
      </c>
      <c r="H21" s="279">
        <v>0</v>
      </c>
      <c r="I21" s="331">
        <f t="shared" si="0"/>
        <v>0</v>
      </c>
      <c r="J21" s="382"/>
      <c r="K21" s="82"/>
      <c r="L21" s="82"/>
    </row>
    <row r="22" spans="1:12" ht="11.25" customHeight="1">
      <c r="A22" s="365">
        <v>2</v>
      </c>
      <c r="B22" s="365">
        <v>4</v>
      </c>
      <c r="C22" s="365">
        <v>1</v>
      </c>
      <c r="D22" s="1582"/>
      <c r="E22" s="370" t="s">
        <v>65</v>
      </c>
      <c r="F22" s="377"/>
      <c r="G22" s="288">
        <v>0</v>
      </c>
      <c r="H22" s="279">
        <v>0</v>
      </c>
      <c r="I22" s="331">
        <f t="shared" si="0"/>
        <v>0</v>
      </c>
      <c r="J22" s="382"/>
      <c r="K22" s="82"/>
      <c r="L22" s="82"/>
    </row>
    <row r="23" spans="1:12" ht="11.25" customHeight="1">
      <c r="A23" s="365">
        <v>2</v>
      </c>
      <c r="B23" s="365">
        <v>4</v>
      </c>
      <c r="C23" s="365">
        <v>9</v>
      </c>
      <c r="D23" s="1582"/>
      <c r="E23" s="370" t="s">
        <v>127</v>
      </c>
      <c r="F23" s="377"/>
      <c r="G23" s="288">
        <v>0</v>
      </c>
      <c r="H23" s="279">
        <v>1</v>
      </c>
      <c r="I23" s="331">
        <f t="shared" si="0"/>
        <v>1</v>
      </c>
      <c r="J23" s="382"/>
      <c r="K23" s="82"/>
      <c r="L23" s="82"/>
    </row>
    <row r="24" spans="1:12" ht="11.25" customHeight="1">
      <c r="A24" s="365">
        <v>2</v>
      </c>
      <c r="B24" s="365">
        <v>4</v>
      </c>
      <c r="C24" s="365">
        <v>11</v>
      </c>
      <c r="D24" s="1582"/>
      <c r="E24" s="370" t="s">
        <v>38</v>
      </c>
      <c r="F24" s="377"/>
      <c r="G24" s="288">
        <v>1</v>
      </c>
      <c r="H24" s="279">
        <v>1</v>
      </c>
      <c r="I24" s="331">
        <f t="shared" si="0"/>
        <v>2</v>
      </c>
      <c r="J24" s="382"/>
      <c r="K24" s="82"/>
      <c r="L24" s="82"/>
    </row>
    <row r="25" spans="1:12" ht="12.75" customHeight="1">
      <c r="A25" s="365"/>
      <c r="B25" s="365"/>
      <c r="C25" s="365"/>
      <c r="D25" s="1581">
        <v>1403</v>
      </c>
      <c r="E25" s="139" t="s">
        <v>17</v>
      </c>
      <c r="F25" s="381"/>
      <c r="G25" s="380">
        <f>SUM(G26:G28)</f>
        <v>0</v>
      </c>
      <c r="H25" s="380">
        <f>SUM(H26:H28)</f>
        <v>3</v>
      </c>
      <c r="I25" s="374">
        <f t="shared" si="0"/>
        <v>3</v>
      </c>
      <c r="J25" s="368"/>
      <c r="K25" s="82"/>
      <c r="L25" s="82"/>
    </row>
    <row r="26" spans="1:12">
      <c r="A26" s="365">
        <v>3</v>
      </c>
      <c r="B26" s="365">
        <v>5</v>
      </c>
      <c r="C26" s="365">
        <v>11</v>
      </c>
      <c r="D26" s="1582"/>
      <c r="E26" s="370" t="s">
        <v>39</v>
      </c>
      <c r="F26" s="377"/>
      <c r="G26" s="288">
        <v>0</v>
      </c>
      <c r="H26" s="287">
        <v>3</v>
      </c>
      <c r="I26" s="371">
        <f t="shared" si="0"/>
        <v>3</v>
      </c>
      <c r="J26" s="368"/>
      <c r="K26" s="82"/>
      <c r="L26" s="82"/>
    </row>
    <row r="27" spans="1:12" ht="11.25" customHeight="1">
      <c r="A27" s="365">
        <v>3</v>
      </c>
      <c r="B27" s="365">
        <v>5</v>
      </c>
      <c r="C27" s="365">
        <v>8</v>
      </c>
      <c r="D27" s="1582"/>
      <c r="E27" s="370" t="s">
        <v>18</v>
      </c>
      <c r="F27" s="377"/>
      <c r="G27" s="288">
        <v>0</v>
      </c>
      <c r="H27" s="287">
        <v>0</v>
      </c>
      <c r="I27" s="371">
        <f t="shared" si="0"/>
        <v>0</v>
      </c>
      <c r="J27" s="368"/>
      <c r="K27" s="82"/>
      <c r="L27" s="82"/>
    </row>
    <row r="28" spans="1:12" ht="11.25" customHeight="1">
      <c r="A28" s="365">
        <v>3</v>
      </c>
      <c r="B28" s="365">
        <v>5</v>
      </c>
      <c r="C28" s="365">
        <v>10</v>
      </c>
      <c r="D28" s="1582"/>
      <c r="E28" s="370" t="s">
        <v>19</v>
      </c>
      <c r="F28" s="377"/>
      <c r="G28" s="288">
        <v>0</v>
      </c>
      <c r="H28" s="287">
        <v>0</v>
      </c>
      <c r="I28" s="371">
        <f t="shared" si="0"/>
        <v>0</v>
      </c>
      <c r="J28" s="378"/>
      <c r="K28" s="82"/>
      <c r="L28" s="82"/>
    </row>
    <row r="29" spans="1:12" ht="12.75" customHeight="1">
      <c r="A29" s="365"/>
      <c r="B29" s="365"/>
      <c r="C29" s="365"/>
      <c r="D29" s="1570">
        <v>1404</v>
      </c>
      <c r="E29" s="139" t="s">
        <v>40</v>
      </c>
      <c r="F29" s="381"/>
      <c r="G29" s="380">
        <f>SUM(G30:G31)</f>
        <v>17</v>
      </c>
      <c r="H29" s="380">
        <f>SUM(H30:H31)</f>
        <v>6</v>
      </c>
      <c r="I29" s="386">
        <f t="shared" si="0"/>
        <v>23</v>
      </c>
      <c r="J29" s="368"/>
      <c r="K29" s="82"/>
      <c r="L29" s="82"/>
    </row>
    <row r="30" spans="1:12" ht="12" customHeight="1">
      <c r="A30" s="365">
        <v>4</v>
      </c>
      <c r="B30" s="365">
        <v>6</v>
      </c>
      <c r="C30" s="365">
        <v>11</v>
      </c>
      <c r="D30" s="1573"/>
      <c r="E30" s="370" t="s">
        <v>115</v>
      </c>
      <c r="F30" s="144"/>
      <c r="G30" s="287">
        <v>11</v>
      </c>
      <c r="H30" s="287">
        <v>3</v>
      </c>
      <c r="I30" s="371">
        <f t="shared" si="0"/>
        <v>14</v>
      </c>
      <c r="J30" s="385"/>
      <c r="K30" s="82"/>
      <c r="L30" s="82"/>
    </row>
    <row r="31" spans="1:12" ht="12" customHeight="1">
      <c r="A31" s="365">
        <v>4</v>
      </c>
      <c r="B31" s="365">
        <v>6</v>
      </c>
      <c r="C31" s="365">
        <v>11</v>
      </c>
      <c r="D31" s="1573"/>
      <c r="E31" s="370" t="s">
        <v>20</v>
      </c>
      <c r="F31" s="144"/>
      <c r="G31" s="287">
        <v>6</v>
      </c>
      <c r="H31" s="287">
        <v>3</v>
      </c>
      <c r="I31" s="371">
        <f t="shared" si="0"/>
        <v>9</v>
      </c>
      <c r="J31" s="385"/>
    </row>
    <row r="32" spans="1:12" ht="12.75" customHeight="1">
      <c r="A32" s="365"/>
      <c r="B32" s="365"/>
      <c r="C32" s="365"/>
      <c r="D32" s="1581">
        <v>1405</v>
      </c>
      <c r="E32" s="139" t="s">
        <v>21</v>
      </c>
      <c r="F32" s="384"/>
      <c r="G32" s="380">
        <f>SUM(G33:G36)</f>
        <v>16</v>
      </c>
      <c r="H32" s="380">
        <f>SUM(H33:H36)</f>
        <v>13</v>
      </c>
      <c r="I32" s="374">
        <f t="shared" si="0"/>
        <v>29</v>
      </c>
      <c r="J32" s="383"/>
    </row>
    <row r="33" spans="1:10">
      <c r="A33" s="365">
        <v>5</v>
      </c>
      <c r="B33" s="365">
        <v>4</v>
      </c>
      <c r="C33" s="365">
        <v>8</v>
      </c>
      <c r="D33" s="1582"/>
      <c r="E33" s="370" t="s">
        <v>24</v>
      </c>
      <c r="F33" s="144"/>
      <c r="G33" s="287">
        <v>6</v>
      </c>
      <c r="H33" s="287">
        <v>3</v>
      </c>
      <c r="I33" s="371">
        <f t="shared" si="0"/>
        <v>9</v>
      </c>
      <c r="J33" s="383"/>
    </row>
    <row r="34" spans="1:10" ht="12" customHeight="1">
      <c r="A34" s="365">
        <v>5</v>
      </c>
      <c r="B34" s="365">
        <v>5</v>
      </c>
      <c r="C34" s="365">
        <v>11</v>
      </c>
      <c r="D34" s="1582"/>
      <c r="E34" s="370" t="s">
        <v>22</v>
      </c>
      <c r="F34" s="144"/>
      <c r="G34" s="287">
        <v>10</v>
      </c>
      <c r="H34" s="287">
        <v>9</v>
      </c>
      <c r="I34" s="371">
        <v>19</v>
      </c>
      <c r="J34" s="383"/>
    </row>
    <row r="35" spans="1:10" ht="12" customHeight="1">
      <c r="A35" s="365"/>
      <c r="B35" s="365"/>
      <c r="C35" s="365"/>
      <c r="D35" s="1582"/>
      <c r="E35" s="372" t="s">
        <v>114</v>
      </c>
      <c r="F35" s="144"/>
      <c r="G35" s="279">
        <v>0</v>
      </c>
      <c r="H35" s="279">
        <v>1</v>
      </c>
      <c r="I35" s="331">
        <f t="shared" ref="I35:I50" si="1">SUM(G35:H35)</f>
        <v>1</v>
      </c>
      <c r="J35" s="383"/>
    </row>
    <row r="36" spans="1:10" ht="12" customHeight="1">
      <c r="A36" s="365"/>
      <c r="B36" s="365"/>
      <c r="C36" s="365"/>
      <c r="D36" s="1582"/>
      <c r="E36" s="372" t="s">
        <v>58</v>
      </c>
      <c r="F36" s="144"/>
      <c r="G36" s="287">
        <v>0</v>
      </c>
      <c r="H36" s="287">
        <v>0</v>
      </c>
      <c r="I36" s="371">
        <f t="shared" si="1"/>
        <v>0</v>
      </c>
      <c r="J36" s="383"/>
    </row>
    <row r="37" spans="1:10" ht="12.75" customHeight="1">
      <c r="A37" s="365"/>
      <c r="B37" s="365"/>
      <c r="C37" s="365"/>
      <c r="D37" s="1581">
        <v>1406</v>
      </c>
      <c r="E37" s="139" t="s">
        <v>25</v>
      </c>
      <c r="F37" s="381"/>
      <c r="G37" s="380">
        <f>SUM(G38:G41)</f>
        <v>7</v>
      </c>
      <c r="H37" s="380">
        <f>SUM(H38:H41)</f>
        <v>9</v>
      </c>
      <c r="I37" s="379">
        <f t="shared" si="1"/>
        <v>16</v>
      </c>
      <c r="J37" s="382"/>
    </row>
    <row r="38" spans="1:10" ht="12" customHeight="1">
      <c r="A38" s="365">
        <v>6</v>
      </c>
      <c r="B38" s="365">
        <v>2</v>
      </c>
      <c r="C38" s="365">
        <v>11</v>
      </c>
      <c r="D38" s="1582"/>
      <c r="E38" s="370" t="s">
        <v>135</v>
      </c>
      <c r="F38" s="144"/>
      <c r="G38" s="288">
        <v>2</v>
      </c>
      <c r="H38" s="279">
        <v>4</v>
      </c>
      <c r="I38" s="331">
        <f t="shared" si="1"/>
        <v>6</v>
      </c>
      <c r="J38" s="382"/>
    </row>
    <row r="39" spans="1:10" ht="12" customHeight="1">
      <c r="A39" s="365">
        <v>6</v>
      </c>
      <c r="B39" s="365">
        <v>2</v>
      </c>
      <c r="C39" s="365">
        <v>10</v>
      </c>
      <c r="D39" s="1582"/>
      <c r="E39" s="370" t="s">
        <v>26</v>
      </c>
      <c r="F39" s="144"/>
      <c r="G39" s="288">
        <v>2</v>
      </c>
      <c r="H39" s="279">
        <v>3</v>
      </c>
      <c r="I39" s="331">
        <f t="shared" si="1"/>
        <v>5</v>
      </c>
      <c r="J39" s="382"/>
    </row>
    <row r="40" spans="1:10" ht="12" customHeight="1">
      <c r="A40" s="365">
        <v>6</v>
      </c>
      <c r="B40" s="365">
        <v>2</v>
      </c>
      <c r="C40" s="365">
        <v>10</v>
      </c>
      <c r="D40" s="1582"/>
      <c r="E40" s="370" t="s">
        <v>42</v>
      </c>
      <c r="F40" s="144"/>
      <c r="G40" s="288">
        <v>0</v>
      </c>
      <c r="H40" s="279">
        <v>0</v>
      </c>
      <c r="I40" s="331">
        <f t="shared" si="1"/>
        <v>0</v>
      </c>
      <c r="J40" s="382"/>
    </row>
    <row r="41" spans="1:10" ht="12" customHeight="1">
      <c r="A41" s="365">
        <v>6</v>
      </c>
      <c r="B41" s="365">
        <v>4</v>
      </c>
      <c r="C41" s="365">
        <v>11</v>
      </c>
      <c r="D41" s="1582"/>
      <c r="E41" s="370" t="s">
        <v>43</v>
      </c>
      <c r="F41" s="144"/>
      <c r="G41" s="288">
        <v>3</v>
      </c>
      <c r="H41" s="279">
        <v>2</v>
      </c>
      <c r="I41" s="331">
        <f t="shared" si="1"/>
        <v>5</v>
      </c>
      <c r="J41" s="382"/>
    </row>
    <row r="42" spans="1:10" ht="12.75" customHeight="1">
      <c r="A42" s="365"/>
      <c r="B42" s="365"/>
      <c r="C42" s="365"/>
      <c r="D42" s="1570">
        <v>1407</v>
      </c>
      <c r="E42" s="138" t="s">
        <v>27</v>
      </c>
      <c r="F42" s="381"/>
      <c r="G42" s="380">
        <f>SUM(G43:G44)</f>
        <v>13</v>
      </c>
      <c r="H42" s="380">
        <f>SUM(H43:H44)</f>
        <v>3</v>
      </c>
      <c r="I42" s="379">
        <f t="shared" si="1"/>
        <v>16</v>
      </c>
      <c r="J42" s="378"/>
    </row>
    <row r="43" spans="1:10" ht="12" customHeight="1">
      <c r="A43" s="365">
        <v>7</v>
      </c>
      <c r="B43" s="365">
        <v>3</v>
      </c>
      <c r="C43" s="365">
        <v>11</v>
      </c>
      <c r="D43" s="1573"/>
      <c r="E43" s="377" t="s">
        <v>44</v>
      </c>
      <c r="F43" s="144"/>
      <c r="G43" s="288">
        <v>8</v>
      </c>
      <c r="H43" s="279">
        <v>0</v>
      </c>
      <c r="I43" s="331">
        <f t="shared" si="1"/>
        <v>8</v>
      </c>
      <c r="J43" s="368"/>
    </row>
    <row r="44" spans="1:10" ht="12" customHeight="1">
      <c r="A44" s="365">
        <v>7</v>
      </c>
      <c r="B44" s="365">
        <v>6</v>
      </c>
      <c r="C44" s="365">
        <v>10</v>
      </c>
      <c r="D44" s="1573"/>
      <c r="E44" s="377" t="s">
        <v>61</v>
      </c>
      <c r="F44" s="144"/>
      <c r="G44" s="288">
        <v>5</v>
      </c>
      <c r="H44" s="279">
        <v>3</v>
      </c>
      <c r="I44" s="331">
        <f t="shared" si="1"/>
        <v>8</v>
      </c>
      <c r="J44" s="375"/>
    </row>
    <row r="45" spans="1:10" ht="12.75" customHeight="1">
      <c r="A45" s="365"/>
      <c r="B45" s="365"/>
      <c r="C45" s="365"/>
      <c r="D45" s="1570">
        <v>1408</v>
      </c>
      <c r="E45" s="139" t="s">
        <v>28</v>
      </c>
      <c r="F45" s="138"/>
      <c r="G45" s="275">
        <f>SUM(G46:G49)</f>
        <v>7</v>
      </c>
      <c r="H45" s="275">
        <f>SUM(H46:H49)</f>
        <v>4</v>
      </c>
      <c r="I45" s="374">
        <f t="shared" si="1"/>
        <v>11</v>
      </c>
      <c r="J45" s="375"/>
    </row>
    <row r="46" spans="1:10" ht="12.75" customHeight="1">
      <c r="A46" s="365"/>
      <c r="B46" s="365"/>
      <c r="C46" s="365"/>
      <c r="D46" s="1573"/>
      <c r="E46" s="370" t="s">
        <v>23</v>
      </c>
      <c r="F46" s="369"/>
      <c r="G46" s="287">
        <v>1</v>
      </c>
      <c r="H46" s="287">
        <v>0</v>
      </c>
      <c r="I46" s="371">
        <f t="shared" si="1"/>
        <v>1</v>
      </c>
      <c r="J46" s="375"/>
    </row>
    <row r="47" spans="1:10" ht="12.75" customHeight="1">
      <c r="A47" s="365"/>
      <c r="B47" s="365"/>
      <c r="C47" s="365"/>
      <c r="D47" s="1573"/>
      <c r="E47" s="370" t="s">
        <v>157</v>
      </c>
      <c r="F47" s="369"/>
      <c r="G47" s="376">
        <v>1</v>
      </c>
      <c r="H47" s="287">
        <v>0</v>
      </c>
      <c r="I47" s="371">
        <f t="shared" si="1"/>
        <v>1</v>
      </c>
      <c r="J47" s="375"/>
    </row>
    <row r="48" spans="1:10" ht="12" customHeight="1">
      <c r="A48" s="365">
        <v>8</v>
      </c>
      <c r="B48" s="365">
        <v>4</v>
      </c>
      <c r="C48" s="365">
        <v>11</v>
      </c>
      <c r="D48" s="1573"/>
      <c r="E48" s="370" t="s">
        <v>45</v>
      </c>
      <c r="F48" s="144"/>
      <c r="G48" s="279">
        <v>4</v>
      </c>
      <c r="H48" s="279">
        <v>2</v>
      </c>
      <c r="I48" s="331">
        <f t="shared" si="1"/>
        <v>6</v>
      </c>
      <c r="J48" s="368"/>
    </row>
    <row r="49" spans="1:10" ht="12" customHeight="1">
      <c r="A49" s="365">
        <v>8</v>
      </c>
      <c r="B49" s="365">
        <v>4</v>
      </c>
      <c r="C49" s="365">
        <v>11</v>
      </c>
      <c r="D49" s="1573"/>
      <c r="E49" s="370" t="s">
        <v>46</v>
      </c>
      <c r="F49" s="144"/>
      <c r="G49" s="279">
        <v>1</v>
      </c>
      <c r="H49" s="279">
        <v>2</v>
      </c>
      <c r="I49" s="331">
        <f t="shared" si="1"/>
        <v>3</v>
      </c>
      <c r="J49" s="375"/>
    </row>
    <row r="50" spans="1:10" ht="12.75" customHeight="1">
      <c r="A50" s="365"/>
      <c r="B50" s="365"/>
      <c r="C50" s="365"/>
      <c r="D50" s="1570">
        <v>1624</v>
      </c>
      <c r="E50" s="139" t="s">
        <v>156</v>
      </c>
      <c r="F50" s="138"/>
      <c r="G50" s="275">
        <f>SUM(G51:G53)</f>
        <v>2</v>
      </c>
      <c r="H50" s="275">
        <f>SUM(H51:H53)</f>
        <v>4</v>
      </c>
      <c r="I50" s="374">
        <f t="shared" si="1"/>
        <v>6</v>
      </c>
      <c r="J50" s="368"/>
    </row>
    <row r="51" spans="1:10" ht="12.75" customHeight="1">
      <c r="A51" s="365"/>
      <c r="B51" s="365"/>
      <c r="C51" s="365"/>
      <c r="D51" s="1573"/>
      <c r="E51" s="372" t="s">
        <v>41</v>
      </c>
      <c r="F51" s="369"/>
      <c r="G51" s="287">
        <v>0</v>
      </c>
      <c r="H51" s="287">
        <v>1</v>
      </c>
      <c r="I51" s="373">
        <v>1</v>
      </c>
      <c r="J51" s="368"/>
    </row>
    <row r="52" spans="1:10" ht="12.75" customHeight="1">
      <c r="A52" s="365"/>
      <c r="B52" s="365"/>
      <c r="C52" s="365"/>
      <c r="D52" s="1573"/>
      <c r="E52" s="372" t="s">
        <v>54</v>
      </c>
      <c r="F52" s="369"/>
      <c r="G52" s="287">
        <v>2</v>
      </c>
      <c r="H52" s="287">
        <v>3</v>
      </c>
      <c r="I52" s="371">
        <f t="shared" ref="I52:I57" si="2">SUM(G52:H52)</f>
        <v>5</v>
      </c>
      <c r="J52" s="368"/>
    </row>
    <row r="53" spans="1:10" ht="12.75" customHeight="1">
      <c r="A53" s="365"/>
      <c r="B53" s="365"/>
      <c r="C53" s="365"/>
      <c r="D53" s="1573"/>
      <c r="E53" s="370" t="s">
        <v>62</v>
      </c>
      <c r="F53" s="369"/>
      <c r="G53" s="279">
        <v>0</v>
      </c>
      <c r="H53" s="279">
        <v>0</v>
      </c>
      <c r="I53" s="281">
        <f t="shared" si="2"/>
        <v>0</v>
      </c>
      <c r="J53" s="368"/>
    </row>
    <row r="54" spans="1:10" ht="12.75" customHeight="1">
      <c r="A54" s="365"/>
      <c r="B54" s="365"/>
      <c r="C54" s="365"/>
      <c r="D54" s="148"/>
      <c r="E54" s="138" t="s">
        <v>50</v>
      </c>
      <c r="F54" s="138"/>
      <c r="G54" s="275">
        <f>SUM(G55:G57)</f>
        <v>3</v>
      </c>
      <c r="H54" s="275">
        <f>SUM(H55:H57)</f>
        <v>0</v>
      </c>
      <c r="I54" s="367">
        <f t="shared" si="2"/>
        <v>3</v>
      </c>
      <c r="J54" s="368"/>
    </row>
    <row r="55" spans="1:10" ht="12.75" customHeight="1">
      <c r="A55" s="365"/>
      <c r="B55" s="365"/>
      <c r="C55" s="365"/>
      <c r="D55" s="147"/>
      <c r="E55" s="370" t="s">
        <v>155</v>
      </c>
      <c r="F55" s="369"/>
      <c r="G55" s="279">
        <v>1</v>
      </c>
      <c r="H55" s="279">
        <v>0</v>
      </c>
      <c r="I55" s="281">
        <f t="shared" si="2"/>
        <v>1</v>
      </c>
      <c r="J55" s="368"/>
    </row>
    <row r="56" spans="1:10" ht="12.75" customHeight="1">
      <c r="A56" s="365"/>
      <c r="B56" s="365"/>
      <c r="C56" s="365"/>
      <c r="D56" s="147"/>
      <c r="E56" s="370" t="s">
        <v>154</v>
      </c>
      <c r="F56" s="369"/>
      <c r="G56" s="279">
        <v>1</v>
      </c>
      <c r="H56" s="279">
        <v>0</v>
      </c>
      <c r="I56" s="281">
        <f t="shared" si="2"/>
        <v>1</v>
      </c>
      <c r="J56" s="368"/>
    </row>
    <row r="57" spans="1:10" ht="12.75" customHeight="1">
      <c r="A57" s="365"/>
      <c r="B57" s="365"/>
      <c r="C57" s="365"/>
      <c r="D57" s="149"/>
      <c r="E57" s="370" t="s">
        <v>153</v>
      </c>
      <c r="F57" s="369"/>
      <c r="G57" s="279">
        <v>1</v>
      </c>
      <c r="H57" s="279">
        <v>0</v>
      </c>
      <c r="I57" s="281">
        <f t="shared" si="2"/>
        <v>1</v>
      </c>
      <c r="J57" s="368"/>
    </row>
    <row r="58" spans="1:10" ht="12" customHeight="1">
      <c r="A58" s="1"/>
      <c r="B58" s="1"/>
      <c r="C58" s="1"/>
      <c r="E58" s="1869" t="s">
        <v>6</v>
      </c>
      <c r="F58" s="1870"/>
      <c r="G58" s="275">
        <f>SUM(G9+G16+G25+G29+G32+G37+G42+G45+G50)</f>
        <v>103</v>
      </c>
      <c r="H58" s="275">
        <f>SUM(H9+H16+H25+H29+H32+H37+H42+H45+H50)</f>
        <v>66</v>
      </c>
      <c r="I58" s="367">
        <f>SUM(I9+I16+I25+I29+I32+I37+I42+I45+I50+I54)</f>
        <v>172</v>
      </c>
      <c r="J58" s="366"/>
    </row>
    <row r="59" spans="1:10" ht="12" customHeight="1">
      <c r="E59" s="98" t="s">
        <v>152</v>
      </c>
    </row>
    <row r="60" spans="1:10" s="98" customFormat="1" ht="12" customHeight="1">
      <c r="C60" s="365"/>
    </row>
    <row r="61" spans="1:10" ht="9" customHeight="1"/>
    <row r="62" spans="1:10" ht="9" customHeight="1"/>
    <row r="63" spans="1:10" ht="9" customHeight="1"/>
    <row r="64" spans="1:10" ht="9" customHeight="1">
      <c r="D64" s="63"/>
      <c r="E64" s="63"/>
      <c r="F64" s="63"/>
      <c r="G64" s="356"/>
      <c r="H64" s="356"/>
      <c r="I64" s="356"/>
      <c r="J64" s="63"/>
    </row>
    <row r="65" spans="4:10" ht="9" customHeight="1">
      <c r="D65" s="63"/>
      <c r="E65" s="364"/>
      <c r="F65" s="63"/>
      <c r="G65" s="356"/>
      <c r="H65" s="363"/>
      <c r="I65" s="363"/>
      <c r="J65" s="63"/>
    </row>
    <row r="66" spans="4:10" ht="9" customHeight="1">
      <c r="D66" s="63"/>
      <c r="E66" s="364"/>
      <c r="F66" s="63"/>
      <c r="G66" s="356"/>
      <c r="H66" s="363"/>
      <c r="I66" s="363"/>
      <c r="J66" s="63"/>
    </row>
    <row r="67" spans="4:10" ht="9" customHeight="1">
      <c r="D67" s="63"/>
      <c r="E67" s="63"/>
      <c r="F67" s="63"/>
      <c r="G67" s="356"/>
      <c r="H67" s="356"/>
      <c r="I67" s="356"/>
      <c r="J67" s="63"/>
    </row>
    <row r="68" spans="4:10" ht="9" customHeight="1">
      <c r="D68" s="63"/>
      <c r="E68" s="63"/>
      <c r="F68" s="63"/>
      <c r="G68" s="356"/>
      <c r="H68" s="356"/>
      <c r="I68" s="356"/>
      <c r="J68" s="63"/>
    </row>
    <row r="69" spans="4:10" ht="9" customHeight="1">
      <c r="D69" s="63"/>
      <c r="E69" s="63"/>
      <c r="F69" s="63"/>
      <c r="G69" s="356"/>
      <c r="H69" s="356"/>
      <c r="I69" s="356"/>
      <c r="J69" s="63"/>
    </row>
    <row r="70" spans="4:10" ht="9" customHeight="1">
      <c r="D70" s="63"/>
      <c r="E70" s="63"/>
      <c r="F70" s="63"/>
      <c r="G70" s="356"/>
      <c r="H70" s="356"/>
      <c r="I70" s="356"/>
      <c r="J70" s="63"/>
    </row>
    <row r="71" spans="4:10" ht="9" customHeight="1"/>
    <row r="72" spans="4:10" ht="9" customHeight="1"/>
    <row r="73" spans="4:10" ht="9" customHeight="1"/>
    <row r="74" spans="4:10" ht="9" customHeight="1"/>
    <row r="75" spans="4:10" ht="9" customHeight="1"/>
    <row r="76" spans="4:10" ht="9" customHeight="1"/>
    <row r="77" spans="4:10" ht="9" customHeight="1"/>
    <row r="78" spans="4:10" ht="9" customHeight="1"/>
    <row r="79" spans="4:10" ht="9" customHeight="1"/>
    <row r="80" spans="4: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c r="E139" s="98"/>
      <c r="F139" s="98"/>
      <c r="G139" s="91"/>
    </row>
    <row r="140" spans="5:7" ht="9" customHeight="1"/>
    <row r="141" spans="5:7" ht="9" customHeight="1"/>
    <row r="142" spans="5:7" ht="9" customHeight="1"/>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sheetData>
  <mergeCells count="16">
    <mergeCell ref="N3:AB3"/>
    <mergeCell ref="D3:I3"/>
    <mergeCell ref="D4:I4"/>
    <mergeCell ref="D37:D41"/>
    <mergeCell ref="D32:D36"/>
    <mergeCell ref="D16:D24"/>
    <mergeCell ref="I7:I8"/>
    <mergeCell ref="D6:D8"/>
    <mergeCell ref="G7:H7"/>
    <mergeCell ref="D42:D44"/>
    <mergeCell ref="D25:D28"/>
    <mergeCell ref="E58:F58"/>
    <mergeCell ref="D9:D15"/>
    <mergeCell ref="D29:D31"/>
    <mergeCell ref="D45:D49"/>
    <mergeCell ref="D50:D53"/>
  </mergeCells>
  <printOptions horizontalCentered="1"/>
  <pageMargins left="0.51" right="0.43" top="0.52" bottom="0.94488188976377963" header="0.51181102362204722" footer="0.51181102362204722"/>
  <pageSetup scale="57" orientation="portrait" r:id="rId1"/>
  <headerFooter alignWithMargins="0">
    <oddFooter>&amp;F</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75795-651F-4E5F-AF5C-7B8110A3E7AB}">
  <dimension ref="A1:AR404"/>
  <sheetViews>
    <sheetView view="pageBreakPreview" topLeftCell="D1" zoomScaleNormal="115" zoomScaleSheetLayoutView="100" workbookViewId="0">
      <selection activeCell="E62" sqref="E62"/>
    </sheetView>
  </sheetViews>
  <sheetFormatPr baseColWidth="10" defaultRowHeight="12.75"/>
  <cols>
    <col min="1" max="1" width="2" style="62" hidden="1" customWidth="1"/>
    <col min="2" max="2" width="2.140625" style="62" hidden="1" customWidth="1"/>
    <col min="3" max="3" width="2.7109375" style="362" hidden="1" customWidth="1"/>
    <col min="4" max="4" width="6.7109375" style="62" customWidth="1"/>
    <col min="5" max="5" width="1.5703125" style="62" customWidth="1"/>
    <col min="6" max="6" width="63" style="62" customWidth="1"/>
    <col min="7" max="9" width="4.42578125" style="62" customWidth="1"/>
    <col min="10" max="10" width="0.85546875" style="62" customWidth="1"/>
    <col min="11" max="13" width="4.42578125" style="62" customWidth="1"/>
    <col min="14" max="14" width="0.85546875" style="62" customWidth="1"/>
    <col min="15" max="15" width="3.85546875" style="62" customWidth="1"/>
    <col min="16" max="17" width="4.42578125" style="62" customWidth="1"/>
    <col min="18" max="18" width="0.85546875" style="62" customWidth="1"/>
    <col min="19" max="19" width="3.85546875" style="62" customWidth="1"/>
    <col min="20" max="21" width="4.42578125" style="62" customWidth="1"/>
    <col min="22" max="22" width="4.85546875" style="62" customWidth="1"/>
    <col min="23" max="23" width="9" style="62" customWidth="1"/>
    <col min="24" max="25" width="11.42578125" style="62"/>
    <col min="26" max="26" width="4.7109375" style="62" customWidth="1"/>
    <col min="27" max="27" width="5" style="62" customWidth="1"/>
    <col min="28" max="28" width="2.28515625" style="62" customWidth="1"/>
    <col min="29" max="29" width="26" style="62" customWidth="1"/>
    <col min="30" max="30" width="8" style="62" customWidth="1"/>
    <col min="31" max="31" width="1" style="62" customWidth="1"/>
    <col min="32" max="32" width="6.7109375" style="62" customWidth="1"/>
    <col min="33" max="33" width="1" style="62" customWidth="1"/>
    <col min="34" max="34" width="6.7109375" style="62" customWidth="1"/>
    <col min="35" max="35" width="1" style="62" customWidth="1"/>
    <col min="36" max="36" width="6.7109375" style="62" customWidth="1"/>
    <col min="37" max="37" width="1" style="62" customWidth="1"/>
    <col min="38" max="38" width="6.7109375" style="62" customWidth="1"/>
    <col min="39" max="39" width="1" style="62" customWidth="1"/>
    <col min="40" max="40" width="6.7109375" style="62" customWidth="1"/>
    <col min="41" max="41" width="1" style="62" customWidth="1"/>
    <col min="42" max="43" width="6.7109375" style="62" customWidth="1"/>
    <col min="44" max="16384" width="11.42578125" style="62"/>
  </cols>
  <sheetData>
    <row r="1" spans="1:44" ht="10.5" customHeight="1">
      <c r="V1" s="82"/>
      <c r="W1" s="82"/>
      <c r="X1" s="82"/>
      <c r="Y1" s="82"/>
    </row>
    <row r="2" spans="1:44" ht="3.75" customHeight="1">
      <c r="H2" s="82"/>
      <c r="I2" s="82"/>
      <c r="J2" s="82"/>
      <c r="K2" s="82"/>
      <c r="L2" s="82"/>
      <c r="M2" s="82"/>
      <c r="N2" s="82"/>
      <c r="O2" s="82"/>
      <c r="P2" s="82"/>
      <c r="Q2" s="82"/>
      <c r="R2" s="82"/>
      <c r="S2" s="82"/>
      <c r="T2" s="82"/>
      <c r="U2" s="82"/>
      <c r="V2" s="82"/>
      <c r="W2" s="82"/>
      <c r="X2" s="82"/>
      <c r="Y2" s="82"/>
    </row>
    <row r="3" spans="1:44" ht="12.75" customHeight="1">
      <c r="D3" s="1552" t="s">
        <v>169</v>
      </c>
      <c r="E3" s="1552"/>
      <c r="F3" s="1552"/>
      <c r="G3" s="1552"/>
      <c r="H3" s="1552"/>
      <c r="I3" s="1552"/>
      <c r="J3" s="1552"/>
      <c r="K3" s="1552"/>
      <c r="L3" s="1552"/>
      <c r="M3" s="1552"/>
      <c r="N3" s="1552"/>
      <c r="O3" s="1552"/>
      <c r="P3" s="1552"/>
      <c r="Q3" s="1552"/>
      <c r="R3" s="1552"/>
      <c r="S3" s="1552"/>
      <c r="T3" s="1552"/>
      <c r="U3" s="1552"/>
      <c r="V3" s="1552"/>
      <c r="W3" s="82"/>
      <c r="X3" s="82"/>
      <c r="AA3" s="1552"/>
      <c r="AB3" s="1552"/>
      <c r="AC3" s="1552"/>
      <c r="AD3" s="1552"/>
      <c r="AE3" s="1552"/>
      <c r="AF3" s="1552"/>
      <c r="AG3" s="1552"/>
      <c r="AH3" s="1552"/>
      <c r="AI3" s="1552"/>
      <c r="AJ3" s="1552"/>
      <c r="AK3" s="1552"/>
      <c r="AL3" s="1552"/>
      <c r="AM3" s="1552"/>
      <c r="AN3" s="1552"/>
      <c r="AO3" s="1552"/>
    </row>
    <row r="4" spans="1:44" ht="12.75" customHeight="1">
      <c r="B4" s="107"/>
      <c r="C4" s="400"/>
      <c r="D4" s="1552">
        <v>2016</v>
      </c>
      <c r="E4" s="1552"/>
      <c r="F4" s="1552"/>
      <c r="G4" s="1552"/>
      <c r="H4" s="1552"/>
      <c r="I4" s="1552"/>
      <c r="J4" s="1552"/>
      <c r="K4" s="1552"/>
      <c r="L4" s="1552"/>
      <c r="M4" s="1552"/>
      <c r="N4" s="1552"/>
      <c r="O4" s="1552"/>
      <c r="P4" s="1552"/>
      <c r="Q4" s="1552"/>
      <c r="R4" s="1552"/>
      <c r="S4" s="1552"/>
      <c r="T4" s="1552"/>
      <c r="U4" s="1552"/>
      <c r="V4" s="1552"/>
      <c r="W4" s="82"/>
      <c r="X4" s="82"/>
      <c r="Y4" s="107"/>
      <c r="Z4" s="107"/>
      <c r="AA4" s="106"/>
      <c r="AQ4" s="105"/>
      <c r="AR4" s="105"/>
    </row>
    <row r="5" spans="1:44" ht="3" customHeight="1">
      <c r="D5" s="398"/>
      <c r="E5" s="163"/>
      <c r="F5" s="163"/>
      <c r="G5" s="98"/>
      <c r="H5" s="426"/>
      <c r="I5" s="426"/>
      <c r="J5" s="426"/>
      <c r="K5" s="426"/>
      <c r="L5" s="426"/>
      <c r="M5" s="426"/>
      <c r="N5" s="426"/>
      <c r="O5" s="426"/>
      <c r="P5" s="426"/>
      <c r="Q5" s="426"/>
      <c r="R5" s="426"/>
      <c r="S5" s="426"/>
      <c r="T5" s="426"/>
      <c r="U5" s="426"/>
      <c r="V5" s="82"/>
      <c r="W5" s="82"/>
      <c r="X5" s="82"/>
      <c r="AA5" s="98"/>
    </row>
    <row r="6" spans="1:44" ht="12.75" customHeight="1">
      <c r="A6" s="365" t="s">
        <v>33</v>
      </c>
      <c r="B6" s="365" t="s">
        <v>1</v>
      </c>
      <c r="C6" s="365" t="s">
        <v>34</v>
      </c>
      <c r="D6" s="1597" t="s">
        <v>168</v>
      </c>
      <c r="E6" s="1879" t="s">
        <v>167</v>
      </c>
      <c r="F6" s="1879"/>
      <c r="G6" s="1793" t="s">
        <v>166</v>
      </c>
      <c r="H6" s="1793"/>
      <c r="I6" s="1793"/>
      <c r="J6" s="1793"/>
      <c r="K6" s="1793"/>
      <c r="L6" s="1793"/>
      <c r="M6" s="1793"/>
      <c r="N6" s="1793"/>
      <c r="O6" s="1793"/>
      <c r="P6" s="1793"/>
      <c r="Q6" s="1793"/>
      <c r="R6" s="1793"/>
      <c r="S6" s="1793"/>
      <c r="T6" s="1793"/>
      <c r="U6" s="1793"/>
      <c r="V6" s="425"/>
      <c r="W6" s="394"/>
      <c r="X6" s="82"/>
      <c r="Y6" s="91"/>
    </row>
    <row r="7" spans="1:44">
      <c r="A7" s="365"/>
      <c r="B7" s="365"/>
      <c r="C7" s="365"/>
      <c r="D7" s="1857"/>
      <c r="E7" s="1858"/>
      <c r="F7" s="1858"/>
      <c r="G7" s="1873" t="s">
        <v>165</v>
      </c>
      <c r="H7" s="1873"/>
      <c r="I7" s="1873"/>
      <c r="J7" s="424"/>
      <c r="K7" s="1873" t="s">
        <v>164</v>
      </c>
      <c r="L7" s="1873"/>
      <c r="M7" s="1873"/>
      <c r="N7" s="424"/>
      <c r="O7" s="1873" t="s">
        <v>163</v>
      </c>
      <c r="P7" s="1873"/>
      <c r="Q7" s="1873"/>
      <c r="R7" s="424"/>
      <c r="S7" s="1873" t="s">
        <v>162</v>
      </c>
      <c r="T7" s="1873"/>
      <c r="U7" s="1873"/>
      <c r="V7" s="1876" t="s">
        <v>6</v>
      </c>
      <c r="W7" s="394"/>
      <c r="X7" s="82"/>
    </row>
    <row r="8" spans="1:44">
      <c r="A8" s="365"/>
      <c r="B8" s="365"/>
      <c r="C8" s="365"/>
      <c r="D8" s="1878"/>
      <c r="E8" s="1880"/>
      <c r="F8" s="1880"/>
      <c r="G8" s="423" t="s">
        <v>29</v>
      </c>
      <c r="H8" s="423" t="s">
        <v>30</v>
      </c>
      <c r="I8" s="423" t="s">
        <v>6</v>
      </c>
      <c r="J8" s="301"/>
      <c r="K8" s="423" t="s">
        <v>29</v>
      </c>
      <c r="L8" s="423" t="s">
        <v>30</v>
      </c>
      <c r="M8" s="423" t="s">
        <v>6</v>
      </c>
      <c r="N8" s="423"/>
      <c r="O8" s="423" t="s">
        <v>29</v>
      </c>
      <c r="P8" s="423" t="s">
        <v>30</v>
      </c>
      <c r="Q8" s="423" t="s">
        <v>6</v>
      </c>
      <c r="R8" s="423"/>
      <c r="S8" s="423" t="s">
        <v>29</v>
      </c>
      <c r="T8" s="423" t="s">
        <v>30</v>
      </c>
      <c r="U8" s="423" t="s">
        <v>6</v>
      </c>
      <c r="V8" s="1877"/>
      <c r="W8" s="394"/>
      <c r="X8" s="82"/>
    </row>
    <row r="9" spans="1:44">
      <c r="A9" s="365"/>
      <c r="B9" s="365"/>
      <c r="C9" s="365"/>
      <c r="D9" s="1712">
        <v>1401</v>
      </c>
      <c r="E9" s="391" t="s">
        <v>12</v>
      </c>
      <c r="F9" s="151"/>
      <c r="G9" s="421">
        <f>SUM(G10:G17)</f>
        <v>3</v>
      </c>
      <c r="H9" s="421">
        <f>SUM(H10:H17)</f>
        <v>1</v>
      </c>
      <c r="I9" s="421">
        <f t="shared" ref="I9:I26" si="0">SUM(G9:H9)</f>
        <v>4</v>
      </c>
      <c r="J9" s="421"/>
      <c r="K9" s="422">
        <f>SUM(K10:K17)</f>
        <v>7</v>
      </c>
      <c r="L9" s="422">
        <f>SUM(L10:L17)</f>
        <v>2</v>
      </c>
      <c r="M9" s="421">
        <f t="shared" ref="M9:M26" si="1">SUM(K9:L9)</f>
        <v>9</v>
      </c>
      <c r="N9" s="421"/>
      <c r="O9" s="422">
        <f>SUM(O10:O17)</f>
        <v>1</v>
      </c>
      <c r="P9" s="422">
        <f>SUM(P10:P17)</f>
        <v>0</v>
      </c>
      <c r="Q9" s="422">
        <f t="shared" ref="Q9:Q26" si="2">SUM(O9:P9)</f>
        <v>1</v>
      </c>
      <c r="R9" s="421"/>
      <c r="S9" s="422">
        <f>SUM(S10:S17)</f>
        <v>0</v>
      </c>
      <c r="T9" s="422">
        <f>SUM(T10:T17)</f>
        <v>0</v>
      </c>
      <c r="U9" s="421">
        <v>0</v>
      </c>
      <c r="V9" s="420">
        <f t="shared" ref="V9:V26" si="3">SUM(I9,M9,Q9+U9)</f>
        <v>14</v>
      </c>
      <c r="W9" s="389"/>
      <c r="X9" s="82"/>
    </row>
    <row r="10" spans="1:44" s="63" customFormat="1" ht="11.25" customHeight="1">
      <c r="A10" s="76">
        <v>1</v>
      </c>
      <c r="B10" s="76">
        <v>1</v>
      </c>
      <c r="C10" s="76">
        <v>11</v>
      </c>
      <c r="D10" s="1713"/>
      <c r="E10" s="341" t="s">
        <v>13</v>
      </c>
      <c r="F10" s="320"/>
      <c r="G10" s="320">
        <v>1</v>
      </c>
      <c r="H10" s="401">
        <v>0</v>
      </c>
      <c r="I10" s="401">
        <f t="shared" si="0"/>
        <v>1</v>
      </c>
      <c r="J10" s="401">
        <v>0</v>
      </c>
      <c r="K10" s="401">
        <v>2</v>
      </c>
      <c r="L10" s="401">
        <v>2</v>
      </c>
      <c r="M10" s="401">
        <f t="shared" si="1"/>
        <v>4</v>
      </c>
      <c r="N10" s="401">
        <v>0</v>
      </c>
      <c r="O10" s="401">
        <v>0</v>
      </c>
      <c r="P10" s="401">
        <v>0</v>
      </c>
      <c r="Q10" s="401">
        <f t="shared" si="2"/>
        <v>0</v>
      </c>
      <c r="R10" s="401">
        <v>0</v>
      </c>
      <c r="S10" s="401">
        <v>0</v>
      </c>
      <c r="T10" s="401">
        <v>0</v>
      </c>
      <c r="U10" s="401">
        <f t="shared" ref="U10:U26" si="4">SUM(S10:T10)</f>
        <v>0</v>
      </c>
      <c r="V10" s="413">
        <f t="shared" si="3"/>
        <v>5</v>
      </c>
      <c r="W10" s="419"/>
      <c r="X10" s="83"/>
      <c r="Y10" s="83"/>
    </row>
    <row r="11" spans="1:44" s="63" customFormat="1" ht="11.25" customHeight="1">
      <c r="A11" s="76">
        <v>1</v>
      </c>
      <c r="B11" s="76">
        <v>1</v>
      </c>
      <c r="C11" s="76">
        <v>5</v>
      </c>
      <c r="D11" s="1713"/>
      <c r="E11" s="332" t="s">
        <v>14</v>
      </c>
      <c r="F11" s="320"/>
      <c r="G11" s="320">
        <v>0</v>
      </c>
      <c r="H11" s="401">
        <v>0</v>
      </c>
      <c r="I11" s="401">
        <f t="shared" si="0"/>
        <v>0</v>
      </c>
      <c r="J11" s="401">
        <v>0</v>
      </c>
      <c r="K11" s="401">
        <v>3</v>
      </c>
      <c r="L11" s="401">
        <v>0</v>
      </c>
      <c r="M11" s="401">
        <f t="shared" si="1"/>
        <v>3</v>
      </c>
      <c r="N11" s="401">
        <v>0</v>
      </c>
      <c r="O11" s="401">
        <v>0</v>
      </c>
      <c r="P11" s="401">
        <v>0</v>
      </c>
      <c r="Q11" s="401">
        <f t="shared" si="2"/>
        <v>0</v>
      </c>
      <c r="R11" s="401">
        <v>0</v>
      </c>
      <c r="S11" s="401">
        <v>0</v>
      </c>
      <c r="T11" s="401">
        <v>0</v>
      </c>
      <c r="U11" s="401">
        <f t="shared" si="4"/>
        <v>0</v>
      </c>
      <c r="V11" s="403">
        <f t="shared" si="3"/>
        <v>3</v>
      </c>
      <c r="W11" s="419"/>
      <c r="X11" s="83"/>
      <c r="Y11" s="83"/>
    </row>
    <row r="12" spans="1:44" s="63" customFormat="1" ht="11.25" customHeight="1">
      <c r="A12" s="76">
        <v>1</v>
      </c>
      <c r="B12" s="76">
        <v>1</v>
      </c>
      <c r="C12" s="76">
        <v>12</v>
      </c>
      <c r="D12" s="1713"/>
      <c r="E12" s="332" t="s">
        <v>15</v>
      </c>
      <c r="F12" s="320"/>
      <c r="G12" s="320">
        <v>1</v>
      </c>
      <c r="H12" s="401">
        <v>0</v>
      </c>
      <c r="I12" s="401">
        <f t="shared" si="0"/>
        <v>1</v>
      </c>
      <c r="J12" s="401">
        <v>0</v>
      </c>
      <c r="K12" s="401">
        <v>1</v>
      </c>
      <c r="L12" s="401">
        <v>0</v>
      </c>
      <c r="M12" s="401">
        <f t="shared" si="1"/>
        <v>1</v>
      </c>
      <c r="N12" s="401">
        <v>0</v>
      </c>
      <c r="O12" s="401">
        <v>1</v>
      </c>
      <c r="P12" s="401">
        <v>0</v>
      </c>
      <c r="Q12" s="401">
        <f t="shared" si="2"/>
        <v>1</v>
      </c>
      <c r="R12" s="401">
        <v>0</v>
      </c>
      <c r="S12" s="401">
        <v>0</v>
      </c>
      <c r="T12" s="401">
        <v>0</v>
      </c>
      <c r="U12" s="401">
        <f t="shared" si="4"/>
        <v>0</v>
      </c>
      <c r="V12" s="403">
        <f t="shared" si="3"/>
        <v>3</v>
      </c>
      <c r="W12" s="401"/>
      <c r="X12" s="83"/>
      <c r="Y12" s="83"/>
    </row>
    <row r="13" spans="1:44" s="63" customFormat="1" ht="11.25" customHeight="1">
      <c r="A13" s="76">
        <v>1</v>
      </c>
      <c r="B13" s="76">
        <v>1</v>
      </c>
      <c r="C13" s="76">
        <v>2</v>
      </c>
      <c r="D13" s="1713"/>
      <c r="E13" s="332" t="s">
        <v>36</v>
      </c>
      <c r="F13" s="320"/>
      <c r="G13" s="320">
        <v>1</v>
      </c>
      <c r="H13" s="401">
        <v>1</v>
      </c>
      <c r="I13" s="401">
        <f t="shared" si="0"/>
        <v>2</v>
      </c>
      <c r="J13" s="401">
        <v>0</v>
      </c>
      <c r="K13" s="401">
        <v>0</v>
      </c>
      <c r="L13" s="401">
        <v>0</v>
      </c>
      <c r="M13" s="401">
        <f t="shared" si="1"/>
        <v>0</v>
      </c>
      <c r="N13" s="401">
        <v>0</v>
      </c>
      <c r="O13" s="401">
        <v>0</v>
      </c>
      <c r="P13" s="401">
        <v>0</v>
      </c>
      <c r="Q13" s="401">
        <f t="shared" si="2"/>
        <v>0</v>
      </c>
      <c r="R13" s="401">
        <v>0</v>
      </c>
      <c r="S13" s="401">
        <v>0</v>
      </c>
      <c r="T13" s="401">
        <v>0</v>
      </c>
      <c r="U13" s="401">
        <f t="shared" si="4"/>
        <v>0</v>
      </c>
      <c r="V13" s="403">
        <f t="shared" si="3"/>
        <v>2</v>
      </c>
      <c r="W13" s="65"/>
      <c r="X13" s="83"/>
      <c r="Y13" s="83"/>
    </row>
    <row r="14" spans="1:44" s="63" customFormat="1" ht="11.25" customHeight="1">
      <c r="A14" s="76">
        <v>1</v>
      </c>
      <c r="B14" s="76">
        <v>1</v>
      </c>
      <c r="C14" s="76">
        <v>4</v>
      </c>
      <c r="D14" s="1713"/>
      <c r="E14" s="332" t="s">
        <v>37</v>
      </c>
      <c r="F14" s="320"/>
      <c r="G14" s="320">
        <v>0</v>
      </c>
      <c r="H14" s="401">
        <v>0</v>
      </c>
      <c r="I14" s="401">
        <f t="shared" si="0"/>
        <v>0</v>
      </c>
      <c r="J14" s="401">
        <v>0</v>
      </c>
      <c r="K14" s="401">
        <v>0</v>
      </c>
      <c r="L14" s="401">
        <v>0</v>
      </c>
      <c r="M14" s="401">
        <f t="shared" si="1"/>
        <v>0</v>
      </c>
      <c r="N14" s="401">
        <v>0</v>
      </c>
      <c r="O14" s="401">
        <v>0</v>
      </c>
      <c r="P14" s="401">
        <v>0</v>
      </c>
      <c r="Q14" s="401">
        <f t="shared" si="2"/>
        <v>0</v>
      </c>
      <c r="R14" s="401">
        <v>0</v>
      </c>
      <c r="S14" s="401">
        <v>0</v>
      </c>
      <c r="T14" s="401">
        <v>0</v>
      </c>
      <c r="U14" s="401">
        <f t="shared" si="4"/>
        <v>0</v>
      </c>
      <c r="V14" s="403">
        <f t="shared" si="3"/>
        <v>0</v>
      </c>
      <c r="W14" s="402"/>
      <c r="X14" s="83"/>
      <c r="Y14" s="83"/>
    </row>
    <row r="15" spans="1:44" s="63" customFormat="1" ht="11.25" customHeight="1">
      <c r="A15" s="76">
        <v>1</v>
      </c>
      <c r="B15" s="76">
        <v>1</v>
      </c>
      <c r="C15" s="76">
        <v>1</v>
      </c>
      <c r="D15" s="1713"/>
      <c r="E15" s="332" t="s">
        <v>72</v>
      </c>
      <c r="F15" s="320"/>
      <c r="G15" s="320">
        <v>0</v>
      </c>
      <c r="H15" s="401">
        <v>0</v>
      </c>
      <c r="I15" s="401">
        <f t="shared" si="0"/>
        <v>0</v>
      </c>
      <c r="J15" s="401">
        <v>0</v>
      </c>
      <c r="K15" s="401">
        <v>0</v>
      </c>
      <c r="L15" s="401">
        <v>0</v>
      </c>
      <c r="M15" s="401">
        <f t="shared" si="1"/>
        <v>0</v>
      </c>
      <c r="N15" s="401">
        <v>0</v>
      </c>
      <c r="O15" s="401">
        <v>0</v>
      </c>
      <c r="P15" s="401">
        <v>0</v>
      </c>
      <c r="Q15" s="401">
        <f t="shared" si="2"/>
        <v>0</v>
      </c>
      <c r="R15" s="401">
        <v>0</v>
      </c>
      <c r="S15" s="401">
        <v>0</v>
      </c>
      <c r="T15" s="401">
        <v>0</v>
      </c>
      <c r="U15" s="401">
        <f t="shared" si="4"/>
        <v>0</v>
      </c>
      <c r="V15" s="403">
        <f t="shared" si="3"/>
        <v>0</v>
      </c>
      <c r="W15" s="65"/>
      <c r="X15" s="83"/>
      <c r="Y15" s="83"/>
    </row>
    <row r="16" spans="1:44" s="63" customFormat="1" ht="11.25" customHeight="1">
      <c r="A16" s="76">
        <v>1</v>
      </c>
      <c r="B16" s="76">
        <v>1</v>
      </c>
      <c r="C16" s="76">
        <v>8</v>
      </c>
      <c r="D16" s="81"/>
      <c r="E16" s="1874" t="s">
        <v>63</v>
      </c>
      <c r="F16" s="1875"/>
      <c r="G16" s="401">
        <v>0</v>
      </c>
      <c r="H16" s="401">
        <v>0</v>
      </c>
      <c r="I16" s="401">
        <f t="shared" si="0"/>
        <v>0</v>
      </c>
      <c r="J16" s="401">
        <v>0</v>
      </c>
      <c r="K16" s="401">
        <v>0</v>
      </c>
      <c r="L16" s="401">
        <v>0</v>
      </c>
      <c r="M16" s="401">
        <f t="shared" si="1"/>
        <v>0</v>
      </c>
      <c r="N16" s="401">
        <v>0</v>
      </c>
      <c r="O16" s="401">
        <v>0</v>
      </c>
      <c r="P16" s="401">
        <v>0</v>
      </c>
      <c r="Q16" s="401">
        <f t="shared" si="2"/>
        <v>0</v>
      </c>
      <c r="R16" s="401">
        <v>0</v>
      </c>
      <c r="S16" s="401">
        <v>0</v>
      </c>
      <c r="T16" s="401">
        <v>0</v>
      </c>
      <c r="U16" s="401">
        <f t="shared" si="4"/>
        <v>0</v>
      </c>
      <c r="V16" s="403">
        <f t="shared" si="3"/>
        <v>0</v>
      </c>
      <c r="W16" s="65"/>
      <c r="X16" s="83"/>
      <c r="Y16" s="83"/>
    </row>
    <row r="17" spans="1:25" s="63" customFormat="1" ht="11.25" customHeight="1">
      <c r="A17" s="76"/>
      <c r="B17" s="76"/>
      <c r="C17" s="76"/>
      <c r="D17" s="81"/>
      <c r="E17" s="410" t="s">
        <v>161</v>
      </c>
      <c r="F17" s="409"/>
      <c r="G17" s="401">
        <v>0</v>
      </c>
      <c r="H17" s="401">
        <v>0</v>
      </c>
      <c r="I17" s="401">
        <f t="shared" si="0"/>
        <v>0</v>
      </c>
      <c r="J17" s="401"/>
      <c r="K17" s="401">
        <v>1</v>
      </c>
      <c r="L17" s="401">
        <v>0</v>
      </c>
      <c r="M17" s="401">
        <f t="shared" si="1"/>
        <v>1</v>
      </c>
      <c r="N17" s="401"/>
      <c r="O17" s="401">
        <v>0</v>
      </c>
      <c r="P17" s="401">
        <v>0</v>
      </c>
      <c r="Q17" s="401">
        <f t="shared" si="2"/>
        <v>0</v>
      </c>
      <c r="R17" s="401"/>
      <c r="S17" s="401">
        <v>0</v>
      </c>
      <c r="T17" s="401">
        <v>0</v>
      </c>
      <c r="U17" s="401">
        <f t="shared" si="4"/>
        <v>0</v>
      </c>
      <c r="V17" s="403">
        <f t="shared" si="3"/>
        <v>1</v>
      </c>
      <c r="W17" s="65"/>
      <c r="X17" s="83"/>
      <c r="Y17" s="83"/>
    </row>
    <row r="18" spans="1:25" s="63" customFormat="1" ht="11.25" customHeight="1">
      <c r="A18" s="76"/>
      <c r="B18" s="76"/>
      <c r="C18" s="76"/>
      <c r="D18" s="1712">
        <v>1402</v>
      </c>
      <c r="E18" s="338" t="s">
        <v>16</v>
      </c>
      <c r="F18" s="407"/>
      <c r="G18" s="407">
        <f>SUM(G19:G26)</f>
        <v>0</v>
      </c>
      <c r="H18" s="407">
        <f>SUM(H19:H26)</f>
        <v>0</v>
      </c>
      <c r="I18" s="418">
        <f t="shared" si="0"/>
        <v>0</v>
      </c>
      <c r="J18" s="418"/>
      <c r="K18" s="418">
        <f>SUM(K19:K26)</f>
        <v>2</v>
      </c>
      <c r="L18" s="418">
        <f>SUM(L19:L26)</f>
        <v>3</v>
      </c>
      <c r="M18" s="418">
        <f t="shared" si="1"/>
        <v>5</v>
      </c>
      <c r="N18" s="418"/>
      <c r="O18" s="418">
        <f>SUM(O19:O26)</f>
        <v>0</v>
      </c>
      <c r="P18" s="418">
        <f>SUM(P19:P26)</f>
        <v>0</v>
      </c>
      <c r="Q18" s="418">
        <f t="shared" si="2"/>
        <v>0</v>
      </c>
      <c r="R18" s="418"/>
      <c r="S18" s="418">
        <f>SUM(S19:S26)</f>
        <v>0</v>
      </c>
      <c r="T18" s="418">
        <f>SUM(T19:T26)</f>
        <v>0</v>
      </c>
      <c r="U18" s="418">
        <f t="shared" si="4"/>
        <v>0</v>
      </c>
      <c r="V18" s="406">
        <f t="shared" si="3"/>
        <v>5</v>
      </c>
      <c r="W18" s="402"/>
      <c r="X18" s="83"/>
      <c r="Y18" s="83"/>
    </row>
    <row r="19" spans="1:25" s="63" customFormat="1">
      <c r="A19" s="76">
        <v>2</v>
      </c>
      <c r="B19" s="76">
        <v>4</v>
      </c>
      <c r="C19" s="76">
        <v>11</v>
      </c>
      <c r="D19" s="1713"/>
      <c r="E19" s="332" t="s">
        <v>96</v>
      </c>
      <c r="F19" s="320"/>
      <c r="G19" s="320">
        <v>0</v>
      </c>
      <c r="H19" s="401">
        <v>0</v>
      </c>
      <c r="I19" s="401">
        <f t="shared" si="0"/>
        <v>0</v>
      </c>
      <c r="J19" s="401">
        <v>0</v>
      </c>
      <c r="K19" s="401">
        <v>2</v>
      </c>
      <c r="L19" s="401">
        <v>3</v>
      </c>
      <c r="M19" s="401">
        <f t="shared" si="1"/>
        <v>5</v>
      </c>
      <c r="N19" s="401">
        <v>0</v>
      </c>
      <c r="O19" s="401">
        <v>0</v>
      </c>
      <c r="P19" s="401">
        <v>0</v>
      </c>
      <c r="Q19" s="401">
        <f t="shared" si="2"/>
        <v>0</v>
      </c>
      <c r="R19" s="401">
        <v>0</v>
      </c>
      <c r="S19" s="401">
        <v>0</v>
      </c>
      <c r="T19" s="401">
        <v>0</v>
      </c>
      <c r="U19" s="401">
        <f t="shared" si="4"/>
        <v>0</v>
      </c>
      <c r="V19" s="413">
        <f t="shared" si="3"/>
        <v>5</v>
      </c>
      <c r="W19" s="401"/>
      <c r="X19" s="83"/>
      <c r="Y19" s="83"/>
    </row>
    <row r="20" spans="1:25" s="63" customFormat="1" ht="11.25" customHeight="1">
      <c r="A20" s="76">
        <v>2</v>
      </c>
      <c r="B20" s="76">
        <v>4</v>
      </c>
      <c r="C20" s="76">
        <v>10</v>
      </c>
      <c r="D20" s="1713"/>
      <c r="E20" s="332" t="s">
        <v>116</v>
      </c>
      <c r="F20" s="320"/>
      <c r="G20" s="320">
        <v>0</v>
      </c>
      <c r="H20" s="401">
        <v>0</v>
      </c>
      <c r="I20" s="401">
        <f t="shared" si="0"/>
        <v>0</v>
      </c>
      <c r="J20" s="401">
        <v>0</v>
      </c>
      <c r="K20" s="401">
        <v>0</v>
      </c>
      <c r="L20" s="401">
        <v>0</v>
      </c>
      <c r="M20" s="401">
        <f t="shared" si="1"/>
        <v>0</v>
      </c>
      <c r="N20" s="401">
        <v>0</v>
      </c>
      <c r="O20" s="401">
        <v>0</v>
      </c>
      <c r="P20" s="401">
        <v>0</v>
      </c>
      <c r="Q20" s="401">
        <f t="shared" si="2"/>
        <v>0</v>
      </c>
      <c r="R20" s="401">
        <v>0</v>
      </c>
      <c r="S20" s="401">
        <v>0</v>
      </c>
      <c r="T20" s="401">
        <v>0</v>
      </c>
      <c r="U20" s="401">
        <f t="shared" si="4"/>
        <v>0</v>
      </c>
      <c r="V20" s="403">
        <f t="shared" si="3"/>
        <v>0</v>
      </c>
      <c r="W20" s="401"/>
      <c r="X20" s="83"/>
      <c r="Y20" s="83"/>
    </row>
    <row r="21" spans="1:25" s="63" customFormat="1" ht="11.25" customHeight="1">
      <c r="A21" s="76">
        <v>2</v>
      </c>
      <c r="B21" s="76">
        <v>4</v>
      </c>
      <c r="C21" s="76">
        <v>10</v>
      </c>
      <c r="D21" s="1713"/>
      <c r="E21" s="332" t="s">
        <v>70</v>
      </c>
      <c r="F21" s="320"/>
      <c r="G21" s="320">
        <v>0</v>
      </c>
      <c r="H21" s="401">
        <v>0</v>
      </c>
      <c r="I21" s="401">
        <f t="shared" si="0"/>
        <v>0</v>
      </c>
      <c r="J21" s="401">
        <v>0</v>
      </c>
      <c r="K21" s="401">
        <v>0</v>
      </c>
      <c r="L21" s="401">
        <v>0</v>
      </c>
      <c r="M21" s="401">
        <f t="shared" si="1"/>
        <v>0</v>
      </c>
      <c r="N21" s="401">
        <v>0</v>
      </c>
      <c r="O21" s="401">
        <v>0</v>
      </c>
      <c r="P21" s="401">
        <v>0</v>
      </c>
      <c r="Q21" s="401">
        <f t="shared" si="2"/>
        <v>0</v>
      </c>
      <c r="R21" s="401">
        <v>0</v>
      </c>
      <c r="S21" s="401">
        <v>0</v>
      </c>
      <c r="T21" s="401">
        <v>0</v>
      </c>
      <c r="U21" s="401">
        <f t="shared" si="4"/>
        <v>0</v>
      </c>
      <c r="V21" s="403">
        <f t="shared" si="3"/>
        <v>0</v>
      </c>
      <c r="W21" s="401"/>
      <c r="X21" s="83"/>
      <c r="Y21" s="83"/>
    </row>
    <row r="22" spans="1:25" s="63" customFormat="1" ht="11.25" customHeight="1">
      <c r="A22" s="76">
        <v>2</v>
      </c>
      <c r="B22" s="76">
        <v>4</v>
      </c>
      <c r="C22" s="76">
        <v>3</v>
      </c>
      <c r="D22" s="1713"/>
      <c r="E22" s="332" t="s">
        <v>129</v>
      </c>
      <c r="F22" s="320"/>
      <c r="G22" s="320">
        <v>0</v>
      </c>
      <c r="H22" s="401">
        <v>0</v>
      </c>
      <c r="I22" s="401">
        <f t="shared" si="0"/>
        <v>0</v>
      </c>
      <c r="J22" s="401">
        <v>0</v>
      </c>
      <c r="K22" s="401">
        <v>0</v>
      </c>
      <c r="L22" s="401">
        <v>0</v>
      </c>
      <c r="M22" s="401">
        <f t="shared" si="1"/>
        <v>0</v>
      </c>
      <c r="N22" s="401">
        <v>0</v>
      </c>
      <c r="O22" s="401">
        <v>0</v>
      </c>
      <c r="P22" s="401">
        <v>0</v>
      </c>
      <c r="Q22" s="401">
        <f t="shared" si="2"/>
        <v>0</v>
      </c>
      <c r="R22" s="401">
        <v>0</v>
      </c>
      <c r="S22" s="401">
        <v>0</v>
      </c>
      <c r="T22" s="401">
        <v>0</v>
      </c>
      <c r="U22" s="401">
        <f t="shared" si="4"/>
        <v>0</v>
      </c>
      <c r="V22" s="403">
        <f t="shared" si="3"/>
        <v>0</v>
      </c>
      <c r="W22" s="401"/>
      <c r="X22" s="83"/>
      <c r="Y22" s="83"/>
    </row>
    <row r="23" spans="1:25" s="63" customFormat="1" ht="11.25" customHeight="1">
      <c r="A23" s="76">
        <v>2</v>
      </c>
      <c r="B23" s="76">
        <v>4</v>
      </c>
      <c r="C23" s="76">
        <v>7</v>
      </c>
      <c r="D23" s="1713"/>
      <c r="E23" s="332" t="s">
        <v>128</v>
      </c>
      <c r="F23" s="320"/>
      <c r="G23" s="320">
        <v>0</v>
      </c>
      <c r="H23" s="401">
        <v>0</v>
      </c>
      <c r="I23" s="401">
        <f t="shared" si="0"/>
        <v>0</v>
      </c>
      <c r="J23" s="401">
        <v>0</v>
      </c>
      <c r="K23" s="401">
        <v>0</v>
      </c>
      <c r="L23" s="401">
        <v>0</v>
      </c>
      <c r="M23" s="401">
        <f t="shared" si="1"/>
        <v>0</v>
      </c>
      <c r="N23" s="401">
        <v>0</v>
      </c>
      <c r="O23" s="401">
        <v>0</v>
      </c>
      <c r="P23" s="401">
        <v>0</v>
      </c>
      <c r="Q23" s="401">
        <f t="shared" si="2"/>
        <v>0</v>
      </c>
      <c r="R23" s="401">
        <v>0</v>
      </c>
      <c r="S23" s="401">
        <v>0</v>
      </c>
      <c r="T23" s="401">
        <v>0</v>
      </c>
      <c r="U23" s="401">
        <f t="shared" si="4"/>
        <v>0</v>
      </c>
      <c r="V23" s="403">
        <f t="shared" si="3"/>
        <v>0</v>
      </c>
      <c r="W23" s="401"/>
      <c r="X23" s="83"/>
      <c r="Y23" s="83"/>
    </row>
    <row r="24" spans="1:25" s="63" customFormat="1" ht="11.25" customHeight="1">
      <c r="A24" s="76">
        <v>2</v>
      </c>
      <c r="B24" s="76">
        <v>4</v>
      </c>
      <c r="C24" s="76">
        <v>1</v>
      </c>
      <c r="D24" s="1713"/>
      <c r="E24" s="332" t="s">
        <v>65</v>
      </c>
      <c r="F24" s="320"/>
      <c r="G24" s="320">
        <v>0</v>
      </c>
      <c r="H24" s="401">
        <v>0</v>
      </c>
      <c r="I24" s="401">
        <f t="shared" si="0"/>
        <v>0</v>
      </c>
      <c r="J24" s="401">
        <v>0</v>
      </c>
      <c r="K24" s="401">
        <v>0</v>
      </c>
      <c r="L24" s="401">
        <v>0</v>
      </c>
      <c r="M24" s="401">
        <f t="shared" si="1"/>
        <v>0</v>
      </c>
      <c r="N24" s="401">
        <v>0</v>
      </c>
      <c r="O24" s="401">
        <v>0</v>
      </c>
      <c r="P24" s="401">
        <v>0</v>
      </c>
      <c r="Q24" s="401">
        <f t="shared" si="2"/>
        <v>0</v>
      </c>
      <c r="R24" s="401">
        <v>0</v>
      </c>
      <c r="S24" s="401">
        <v>0</v>
      </c>
      <c r="T24" s="401">
        <v>0</v>
      </c>
      <c r="U24" s="401">
        <f t="shared" si="4"/>
        <v>0</v>
      </c>
      <c r="V24" s="403">
        <f t="shared" si="3"/>
        <v>0</v>
      </c>
      <c r="W24" s="401"/>
      <c r="X24" s="83"/>
      <c r="Y24" s="83"/>
    </row>
    <row r="25" spans="1:25" s="63" customFormat="1" ht="11.25" customHeight="1">
      <c r="A25" s="76">
        <v>2</v>
      </c>
      <c r="B25" s="76">
        <v>4</v>
      </c>
      <c r="C25" s="76">
        <v>9</v>
      </c>
      <c r="D25" s="1713"/>
      <c r="E25" s="332" t="s">
        <v>127</v>
      </c>
      <c r="F25" s="320"/>
      <c r="G25" s="320">
        <v>0</v>
      </c>
      <c r="H25" s="401">
        <v>0</v>
      </c>
      <c r="I25" s="401">
        <f t="shared" si="0"/>
        <v>0</v>
      </c>
      <c r="J25" s="401">
        <v>0</v>
      </c>
      <c r="K25" s="401">
        <v>0</v>
      </c>
      <c r="L25" s="401">
        <v>0</v>
      </c>
      <c r="M25" s="401">
        <f t="shared" si="1"/>
        <v>0</v>
      </c>
      <c r="N25" s="401">
        <v>0</v>
      </c>
      <c r="O25" s="401">
        <v>0</v>
      </c>
      <c r="P25" s="401">
        <v>0</v>
      </c>
      <c r="Q25" s="401">
        <f t="shared" si="2"/>
        <v>0</v>
      </c>
      <c r="R25" s="401">
        <v>0</v>
      </c>
      <c r="S25" s="401">
        <v>0</v>
      </c>
      <c r="T25" s="401">
        <v>0</v>
      </c>
      <c r="U25" s="401">
        <f t="shared" si="4"/>
        <v>0</v>
      </c>
      <c r="V25" s="403">
        <f t="shared" si="3"/>
        <v>0</v>
      </c>
      <c r="W25" s="401"/>
      <c r="X25" s="83"/>
      <c r="Y25" s="83"/>
    </row>
    <row r="26" spans="1:25" s="63" customFormat="1" ht="11.25" customHeight="1">
      <c r="A26" s="76">
        <v>2</v>
      </c>
      <c r="B26" s="76">
        <v>4</v>
      </c>
      <c r="C26" s="76">
        <v>11</v>
      </c>
      <c r="D26" s="1713"/>
      <c r="E26" s="332" t="s">
        <v>38</v>
      </c>
      <c r="F26" s="320"/>
      <c r="G26" s="320">
        <v>0</v>
      </c>
      <c r="H26" s="401">
        <v>0</v>
      </c>
      <c r="I26" s="401">
        <f t="shared" si="0"/>
        <v>0</v>
      </c>
      <c r="J26" s="401">
        <v>0</v>
      </c>
      <c r="K26" s="401">
        <v>0</v>
      </c>
      <c r="L26" s="401">
        <v>0</v>
      </c>
      <c r="M26" s="401">
        <f t="shared" si="1"/>
        <v>0</v>
      </c>
      <c r="N26" s="401">
        <v>0</v>
      </c>
      <c r="O26" s="401">
        <v>0</v>
      </c>
      <c r="P26" s="401">
        <v>0</v>
      </c>
      <c r="Q26" s="401">
        <f t="shared" si="2"/>
        <v>0</v>
      </c>
      <c r="R26" s="401">
        <v>0</v>
      </c>
      <c r="S26" s="401">
        <v>0</v>
      </c>
      <c r="T26" s="401">
        <v>0</v>
      </c>
      <c r="U26" s="401">
        <f t="shared" si="4"/>
        <v>0</v>
      </c>
      <c r="V26" s="403">
        <f t="shared" si="3"/>
        <v>0</v>
      </c>
      <c r="W26" s="401"/>
      <c r="X26" s="83"/>
      <c r="Y26" s="83"/>
    </row>
    <row r="27" spans="1:25" s="63" customFormat="1" ht="11.25" customHeight="1">
      <c r="A27" s="76"/>
      <c r="B27" s="76"/>
      <c r="C27" s="76"/>
      <c r="D27" s="81"/>
      <c r="E27" s="332" t="s">
        <v>57</v>
      </c>
      <c r="F27" s="320"/>
      <c r="G27" s="320">
        <v>0</v>
      </c>
      <c r="H27" s="401">
        <v>0</v>
      </c>
      <c r="I27" s="401">
        <v>0</v>
      </c>
      <c r="J27" s="401"/>
      <c r="K27" s="320">
        <v>0</v>
      </c>
      <c r="L27" s="401">
        <v>0</v>
      </c>
      <c r="M27" s="401">
        <v>0</v>
      </c>
      <c r="N27" s="401"/>
      <c r="O27" s="320">
        <v>0</v>
      </c>
      <c r="P27" s="401">
        <v>0</v>
      </c>
      <c r="Q27" s="401">
        <v>0</v>
      </c>
      <c r="R27" s="401"/>
      <c r="S27" s="320">
        <v>0</v>
      </c>
      <c r="T27" s="401">
        <v>0</v>
      </c>
      <c r="U27" s="401">
        <v>0</v>
      </c>
      <c r="V27" s="403">
        <v>0</v>
      </c>
      <c r="W27" s="401"/>
      <c r="X27" s="83"/>
      <c r="Y27" s="83"/>
    </row>
    <row r="28" spans="1:25" s="63" customFormat="1" ht="11.25" customHeight="1">
      <c r="A28" s="76"/>
      <c r="B28" s="76"/>
      <c r="C28" s="76"/>
      <c r="D28" s="1712">
        <v>1403</v>
      </c>
      <c r="E28" s="338" t="s">
        <v>17</v>
      </c>
      <c r="F28" s="407"/>
      <c r="G28" s="407">
        <f>SUM(G29:G31)</f>
        <v>0</v>
      </c>
      <c r="H28" s="407">
        <f>SUM(H29:H31)</f>
        <v>1</v>
      </c>
      <c r="I28" s="407">
        <f t="shared" ref="I28:I57" si="5">SUM(G28:H28)</f>
        <v>1</v>
      </c>
      <c r="J28" s="407"/>
      <c r="K28" s="407">
        <f>SUM(K29:K31)</f>
        <v>0</v>
      </c>
      <c r="L28" s="407">
        <f>SUM(L29:L31)</f>
        <v>0</v>
      </c>
      <c r="M28" s="407">
        <f t="shared" ref="M28:M57" si="6">SUM(K28:L28)</f>
        <v>0</v>
      </c>
      <c r="N28" s="407"/>
      <c r="O28" s="407">
        <f>SUM(O29:O31)</f>
        <v>0</v>
      </c>
      <c r="P28" s="407">
        <f>SUM(P29:P31)</f>
        <v>0</v>
      </c>
      <c r="Q28" s="407">
        <f t="shared" ref="Q28:Q49" si="7">SUM(O28:P28)</f>
        <v>0</v>
      </c>
      <c r="R28" s="407"/>
      <c r="S28" s="407">
        <f>SUM(S29:S31)</f>
        <v>0</v>
      </c>
      <c r="T28" s="407">
        <f>SUM(T29:T31)</f>
        <v>0</v>
      </c>
      <c r="U28" s="407">
        <f t="shared" ref="U28:U49" si="8">SUM(S28:T28)</f>
        <v>0</v>
      </c>
      <c r="V28" s="406">
        <f>SUM(I28,M28,Q28+U28)</f>
        <v>1</v>
      </c>
      <c r="W28" s="402"/>
      <c r="X28" s="83"/>
      <c r="Y28" s="83"/>
    </row>
    <row r="29" spans="1:25" s="63" customFormat="1">
      <c r="A29" s="76">
        <v>3</v>
      </c>
      <c r="B29" s="76">
        <v>5</v>
      </c>
      <c r="C29" s="76">
        <v>11</v>
      </c>
      <c r="D29" s="1713"/>
      <c r="E29" s="332" t="s">
        <v>39</v>
      </c>
      <c r="F29" s="320"/>
      <c r="G29" s="320">
        <v>0</v>
      </c>
      <c r="H29" s="402">
        <v>1</v>
      </c>
      <c r="I29" s="402">
        <f t="shared" si="5"/>
        <v>1</v>
      </c>
      <c r="J29" s="402">
        <v>0</v>
      </c>
      <c r="K29" s="402">
        <v>0</v>
      </c>
      <c r="L29" s="402">
        <v>0</v>
      </c>
      <c r="M29" s="402">
        <f t="shared" si="6"/>
        <v>0</v>
      </c>
      <c r="N29" s="402">
        <v>0</v>
      </c>
      <c r="O29" s="402">
        <v>0</v>
      </c>
      <c r="P29" s="402">
        <v>0</v>
      </c>
      <c r="Q29" s="402">
        <f t="shared" si="7"/>
        <v>0</v>
      </c>
      <c r="R29" s="402">
        <v>0</v>
      </c>
      <c r="S29" s="402">
        <v>0</v>
      </c>
      <c r="T29" s="402">
        <v>0</v>
      </c>
      <c r="U29" s="402">
        <f t="shared" si="8"/>
        <v>0</v>
      </c>
      <c r="V29" s="413">
        <f>SUM(I29,M29,Q29+U29)</f>
        <v>1</v>
      </c>
      <c r="W29" s="402"/>
      <c r="X29" s="83"/>
      <c r="Y29" s="83"/>
    </row>
    <row r="30" spans="1:25" s="63" customFormat="1" ht="11.25" customHeight="1">
      <c r="A30" s="76">
        <v>3</v>
      </c>
      <c r="B30" s="76">
        <v>5</v>
      </c>
      <c r="C30" s="76">
        <v>8</v>
      </c>
      <c r="D30" s="1713"/>
      <c r="E30" s="332" t="s">
        <v>18</v>
      </c>
      <c r="F30" s="320"/>
      <c r="G30" s="320">
        <v>0</v>
      </c>
      <c r="H30" s="320">
        <v>0</v>
      </c>
      <c r="I30" s="402">
        <f t="shared" si="5"/>
        <v>0</v>
      </c>
      <c r="J30" s="402">
        <v>0</v>
      </c>
      <c r="K30" s="402">
        <v>0</v>
      </c>
      <c r="L30" s="402">
        <v>0</v>
      </c>
      <c r="M30" s="402">
        <f t="shared" si="6"/>
        <v>0</v>
      </c>
      <c r="N30" s="402">
        <v>0</v>
      </c>
      <c r="O30" s="402">
        <v>0</v>
      </c>
      <c r="P30" s="402">
        <v>0</v>
      </c>
      <c r="Q30" s="402">
        <f t="shared" si="7"/>
        <v>0</v>
      </c>
      <c r="R30" s="402">
        <v>0</v>
      </c>
      <c r="S30" s="402">
        <v>0</v>
      </c>
      <c r="T30" s="402">
        <v>0</v>
      </c>
      <c r="U30" s="402">
        <f t="shared" si="8"/>
        <v>0</v>
      </c>
      <c r="V30" s="403">
        <f>SUM(I30,M30,Q30+U30)</f>
        <v>0</v>
      </c>
      <c r="W30" s="402"/>
      <c r="X30" s="83"/>
      <c r="Y30" s="83"/>
    </row>
    <row r="31" spans="1:25" s="63" customFormat="1" ht="11.25" customHeight="1">
      <c r="A31" s="76">
        <v>3</v>
      </c>
      <c r="B31" s="76">
        <v>5</v>
      </c>
      <c r="C31" s="76">
        <v>10</v>
      </c>
      <c r="D31" s="1713"/>
      <c r="E31" s="332" t="s">
        <v>19</v>
      </c>
      <c r="F31" s="320"/>
      <c r="G31" s="320">
        <v>0</v>
      </c>
      <c r="H31" s="320">
        <v>0</v>
      </c>
      <c r="I31" s="402">
        <f t="shared" si="5"/>
        <v>0</v>
      </c>
      <c r="J31" s="402">
        <v>0</v>
      </c>
      <c r="K31" s="402">
        <v>0</v>
      </c>
      <c r="L31" s="402">
        <v>0</v>
      </c>
      <c r="M31" s="402">
        <f t="shared" si="6"/>
        <v>0</v>
      </c>
      <c r="N31" s="402">
        <v>0</v>
      </c>
      <c r="O31" s="402">
        <v>0</v>
      </c>
      <c r="P31" s="402">
        <v>0</v>
      </c>
      <c r="Q31" s="402">
        <f t="shared" si="7"/>
        <v>0</v>
      </c>
      <c r="R31" s="402">
        <v>0</v>
      </c>
      <c r="S31" s="402">
        <v>0</v>
      </c>
      <c r="T31" s="402">
        <v>0</v>
      </c>
      <c r="U31" s="402">
        <f t="shared" si="8"/>
        <v>0</v>
      </c>
      <c r="V31" s="403">
        <v>1</v>
      </c>
      <c r="W31" s="65"/>
      <c r="X31" s="83"/>
      <c r="Y31" s="83"/>
    </row>
    <row r="32" spans="1:25" s="63" customFormat="1" ht="11.25" customHeight="1">
      <c r="A32" s="76"/>
      <c r="B32" s="76"/>
      <c r="C32" s="76"/>
      <c r="D32" s="1709">
        <v>1404</v>
      </c>
      <c r="E32" s="338" t="s">
        <v>40</v>
      </c>
      <c r="F32" s="407"/>
      <c r="G32" s="407">
        <f>SUM(G33:G34)</f>
        <v>1</v>
      </c>
      <c r="H32" s="407">
        <f>SUM(H33:H34)</f>
        <v>1</v>
      </c>
      <c r="I32" s="418">
        <f t="shared" si="5"/>
        <v>2</v>
      </c>
      <c r="J32" s="418"/>
      <c r="K32" s="418">
        <f>SUM(K33:K34)</f>
        <v>3</v>
      </c>
      <c r="L32" s="418">
        <f>SUM(L33:L34)</f>
        <v>2</v>
      </c>
      <c r="M32" s="418">
        <f t="shared" si="6"/>
        <v>5</v>
      </c>
      <c r="N32" s="418"/>
      <c r="O32" s="418">
        <f>SUM(O33:O34)</f>
        <v>0</v>
      </c>
      <c r="P32" s="418">
        <f>SUM(P33:P34)</f>
        <v>0</v>
      </c>
      <c r="Q32" s="418">
        <f t="shared" si="7"/>
        <v>0</v>
      </c>
      <c r="R32" s="418"/>
      <c r="S32" s="418">
        <f>SUM(S33:S34)</f>
        <v>0</v>
      </c>
      <c r="T32" s="418">
        <f>SUM(T33:T34)</f>
        <v>0</v>
      </c>
      <c r="U32" s="418">
        <f t="shared" si="8"/>
        <v>0</v>
      </c>
      <c r="V32" s="406">
        <f t="shared" ref="V32:V57" si="9">SUM(I32,M32,Q32+U32)</f>
        <v>7</v>
      </c>
      <c r="W32" s="402"/>
      <c r="X32" s="83"/>
      <c r="Y32" s="83"/>
    </row>
    <row r="33" spans="1:25" s="63" customFormat="1" ht="12" customHeight="1">
      <c r="A33" s="76">
        <v>4</v>
      </c>
      <c r="B33" s="76">
        <v>6</v>
      </c>
      <c r="C33" s="76">
        <v>11</v>
      </c>
      <c r="D33" s="1710"/>
      <c r="E33" s="332" t="s">
        <v>115</v>
      </c>
      <c r="F33" s="320"/>
      <c r="G33" s="402">
        <v>1</v>
      </c>
      <c r="H33" s="402">
        <v>1</v>
      </c>
      <c r="I33" s="402">
        <f t="shared" si="5"/>
        <v>2</v>
      </c>
      <c r="J33" s="402">
        <v>0</v>
      </c>
      <c r="K33" s="402">
        <v>2</v>
      </c>
      <c r="L33" s="402">
        <v>0</v>
      </c>
      <c r="M33" s="402">
        <f t="shared" si="6"/>
        <v>2</v>
      </c>
      <c r="N33" s="402">
        <v>0</v>
      </c>
      <c r="O33" s="402">
        <v>0</v>
      </c>
      <c r="P33" s="402">
        <v>0</v>
      </c>
      <c r="Q33" s="402">
        <f t="shared" si="7"/>
        <v>0</v>
      </c>
      <c r="R33" s="402">
        <v>0</v>
      </c>
      <c r="S33" s="402">
        <v>0</v>
      </c>
      <c r="T33" s="402">
        <v>0</v>
      </c>
      <c r="U33" s="402">
        <f t="shared" si="8"/>
        <v>0</v>
      </c>
      <c r="V33" s="413">
        <f t="shared" si="9"/>
        <v>4</v>
      </c>
      <c r="W33" s="417"/>
      <c r="X33" s="83"/>
      <c r="Y33" s="83"/>
    </row>
    <row r="34" spans="1:25" s="63" customFormat="1" ht="12" customHeight="1">
      <c r="A34" s="76">
        <v>4</v>
      </c>
      <c r="B34" s="76">
        <v>6</v>
      </c>
      <c r="C34" s="76">
        <v>11</v>
      </c>
      <c r="D34" s="1710"/>
      <c r="E34" s="332" t="s">
        <v>20</v>
      </c>
      <c r="F34" s="320"/>
      <c r="G34" s="402">
        <v>0</v>
      </c>
      <c r="H34" s="402">
        <v>0</v>
      </c>
      <c r="I34" s="402">
        <f t="shared" si="5"/>
        <v>0</v>
      </c>
      <c r="J34" s="402">
        <v>0</v>
      </c>
      <c r="K34" s="402">
        <v>1</v>
      </c>
      <c r="L34" s="402">
        <v>2</v>
      </c>
      <c r="M34" s="402">
        <f t="shared" si="6"/>
        <v>3</v>
      </c>
      <c r="N34" s="402">
        <v>0</v>
      </c>
      <c r="O34" s="402">
        <v>0</v>
      </c>
      <c r="P34" s="402">
        <v>0</v>
      </c>
      <c r="Q34" s="402">
        <f t="shared" si="7"/>
        <v>0</v>
      </c>
      <c r="R34" s="402">
        <v>0</v>
      </c>
      <c r="S34" s="402">
        <v>0</v>
      </c>
      <c r="T34" s="402">
        <v>0</v>
      </c>
      <c r="U34" s="402">
        <f t="shared" si="8"/>
        <v>0</v>
      </c>
      <c r="V34" s="403">
        <f t="shared" si="9"/>
        <v>3</v>
      </c>
      <c r="W34" s="417"/>
    </row>
    <row r="35" spans="1:25" s="63" customFormat="1" ht="12.75" customHeight="1">
      <c r="A35" s="76"/>
      <c r="B35" s="76"/>
      <c r="C35" s="76"/>
      <c r="D35" s="1712">
        <v>1405</v>
      </c>
      <c r="E35" s="338" t="s">
        <v>21</v>
      </c>
      <c r="F35" s="416"/>
      <c r="G35" s="137">
        <f>SUM(G36:G39)</f>
        <v>1</v>
      </c>
      <c r="H35" s="137">
        <f>SUM(H36:H39)</f>
        <v>3</v>
      </c>
      <c r="I35" s="137">
        <f t="shared" si="5"/>
        <v>4</v>
      </c>
      <c r="J35" s="407"/>
      <c r="K35" s="137">
        <f>SUM(K36:K39)</f>
        <v>12</v>
      </c>
      <c r="L35" s="137">
        <f>SUM(L36:L39)</f>
        <v>9</v>
      </c>
      <c r="M35" s="407">
        <f t="shared" si="6"/>
        <v>21</v>
      </c>
      <c r="N35" s="407"/>
      <c r="O35" s="137">
        <f>SUM(O36:O39)</f>
        <v>2</v>
      </c>
      <c r="P35" s="137">
        <f>SUM(P36:P39)</f>
        <v>0</v>
      </c>
      <c r="Q35" s="407">
        <f t="shared" si="7"/>
        <v>2</v>
      </c>
      <c r="R35" s="407"/>
      <c r="S35" s="137">
        <f>SUM(S36:S39)</f>
        <v>0</v>
      </c>
      <c r="T35" s="137">
        <f>SUM(T36:T39)</f>
        <v>0</v>
      </c>
      <c r="U35" s="407">
        <f t="shared" si="8"/>
        <v>0</v>
      </c>
      <c r="V35" s="411">
        <f t="shared" si="9"/>
        <v>27</v>
      </c>
      <c r="W35" s="415"/>
    </row>
    <row r="36" spans="1:25" s="63" customFormat="1">
      <c r="A36" s="76">
        <v>5</v>
      </c>
      <c r="B36" s="76">
        <v>4</v>
      </c>
      <c r="C36" s="76">
        <v>8</v>
      </c>
      <c r="D36" s="1713"/>
      <c r="E36" s="332" t="s">
        <v>24</v>
      </c>
      <c r="F36" s="320"/>
      <c r="G36" s="402">
        <v>1</v>
      </c>
      <c r="H36" s="402">
        <v>1</v>
      </c>
      <c r="I36" s="402">
        <f t="shared" si="5"/>
        <v>2</v>
      </c>
      <c r="J36" s="402">
        <v>0</v>
      </c>
      <c r="K36" s="402">
        <v>4</v>
      </c>
      <c r="L36" s="402">
        <v>3</v>
      </c>
      <c r="M36" s="402">
        <f t="shared" si="6"/>
        <v>7</v>
      </c>
      <c r="N36" s="402">
        <v>0</v>
      </c>
      <c r="O36" s="402">
        <v>1</v>
      </c>
      <c r="P36" s="402">
        <v>0</v>
      </c>
      <c r="Q36" s="402">
        <f t="shared" si="7"/>
        <v>1</v>
      </c>
      <c r="R36" s="402">
        <v>0</v>
      </c>
      <c r="S36" s="402">
        <v>0</v>
      </c>
      <c r="T36" s="402">
        <v>0</v>
      </c>
      <c r="U36" s="402">
        <f t="shared" si="8"/>
        <v>0</v>
      </c>
      <c r="V36" s="403">
        <f t="shared" si="9"/>
        <v>10</v>
      </c>
      <c r="W36" s="415"/>
    </row>
    <row r="37" spans="1:25" s="63" customFormat="1" ht="12" customHeight="1">
      <c r="A37" s="76">
        <v>5</v>
      </c>
      <c r="B37" s="76">
        <v>5</v>
      </c>
      <c r="C37" s="76">
        <v>11</v>
      </c>
      <c r="D37" s="1713"/>
      <c r="E37" s="332" t="s">
        <v>22</v>
      </c>
      <c r="F37" s="320"/>
      <c r="G37" s="402">
        <v>0</v>
      </c>
      <c r="H37" s="402">
        <v>1</v>
      </c>
      <c r="I37" s="402">
        <f t="shared" si="5"/>
        <v>1</v>
      </c>
      <c r="J37" s="402">
        <v>0</v>
      </c>
      <c r="K37" s="402">
        <v>8</v>
      </c>
      <c r="L37" s="402">
        <v>6</v>
      </c>
      <c r="M37" s="402">
        <f t="shared" si="6"/>
        <v>14</v>
      </c>
      <c r="N37" s="402">
        <v>0</v>
      </c>
      <c r="O37" s="402">
        <v>1</v>
      </c>
      <c r="P37" s="402">
        <v>0</v>
      </c>
      <c r="Q37" s="402">
        <f t="shared" si="7"/>
        <v>1</v>
      </c>
      <c r="R37" s="402">
        <v>0</v>
      </c>
      <c r="S37" s="402">
        <v>0</v>
      </c>
      <c r="T37" s="402">
        <v>0</v>
      </c>
      <c r="U37" s="402">
        <f t="shared" si="8"/>
        <v>0</v>
      </c>
      <c r="V37" s="403">
        <f t="shared" si="9"/>
        <v>16</v>
      </c>
      <c r="W37" s="415"/>
    </row>
    <row r="38" spans="1:25" s="63" customFormat="1" ht="12" customHeight="1">
      <c r="A38" s="76"/>
      <c r="B38" s="76"/>
      <c r="C38" s="76"/>
      <c r="D38" s="81"/>
      <c r="E38" s="332" t="s">
        <v>114</v>
      </c>
      <c r="F38" s="320"/>
      <c r="G38" s="401">
        <v>0</v>
      </c>
      <c r="H38" s="401">
        <v>1</v>
      </c>
      <c r="I38" s="401">
        <f t="shared" si="5"/>
        <v>1</v>
      </c>
      <c r="J38" s="401">
        <v>0</v>
      </c>
      <c r="K38" s="401">
        <v>0</v>
      </c>
      <c r="L38" s="401">
        <v>0</v>
      </c>
      <c r="M38" s="401">
        <f t="shared" si="6"/>
        <v>0</v>
      </c>
      <c r="N38" s="401">
        <v>0</v>
      </c>
      <c r="O38" s="401">
        <v>0</v>
      </c>
      <c r="P38" s="401">
        <v>0</v>
      </c>
      <c r="Q38" s="401">
        <f t="shared" si="7"/>
        <v>0</v>
      </c>
      <c r="R38" s="401">
        <v>0</v>
      </c>
      <c r="S38" s="401">
        <v>0</v>
      </c>
      <c r="T38" s="401">
        <v>0</v>
      </c>
      <c r="U38" s="401">
        <f t="shared" si="8"/>
        <v>0</v>
      </c>
      <c r="V38" s="403">
        <f t="shared" si="9"/>
        <v>1</v>
      </c>
      <c r="W38" s="415"/>
    </row>
    <row r="39" spans="1:25" s="63" customFormat="1" ht="12" customHeight="1">
      <c r="A39" s="76"/>
      <c r="B39" s="76"/>
      <c r="C39" s="76"/>
      <c r="D39" s="81"/>
      <c r="E39" s="332" t="s">
        <v>58</v>
      </c>
      <c r="F39" s="320"/>
      <c r="G39" s="401">
        <v>0</v>
      </c>
      <c r="H39" s="401">
        <v>0</v>
      </c>
      <c r="I39" s="401">
        <f t="shared" si="5"/>
        <v>0</v>
      </c>
      <c r="J39" s="401"/>
      <c r="K39" s="401">
        <v>0</v>
      </c>
      <c r="L39" s="401">
        <v>0</v>
      </c>
      <c r="M39" s="401">
        <f t="shared" si="6"/>
        <v>0</v>
      </c>
      <c r="N39" s="401"/>
      <c r="O39" s="401">
        <v>0</v>
      </c>
      <c r="P39" s="401">
        <v>0</v>
      </c>
      <c r="Q39" s="401">
        <f t="shared" si="7"/>
        <v>0</v>
      </c>
      <c r="R39" s="401"/>
      <c r="S39" s="401">
        <v>0</v>
      </c>
      <c r="T39" s="401">
        <v>0</v>
      </c>
      <c r="U39" s="401">
        <f t="shared" si="8"/>
        <v>0</v>
      </c>
      <c r="V39" s="403">
        <f t="shared" si="9"/>
        <v>0</v>
      </c>
      <c r="W39" s="415"/>
    </row>
    <row r="40" spans="1:25" s="63" customFormat="1" ht="12" customHeight="1">
      <c r="A40" s="76"/>
      <c r="B40" s="76"/>
      <c r="C40" s="76"/>
      <c r="D40" s="1712">
        <v>1406</v>
      </c>
      <c r="E40" s="338" t="s">
        <v>25</v>
      </c>
      <c r="F40" s="407"/>
      <c r="G40" s="407">
        <f>SUM(G41:G44)</f>
        <v>0</v>
      </c>
      <c r="H40" s="407">
        <f>SUM(H41:H44)</f>
        <v>0</v>
      </c>
      <c r="I40" s="137">
        <f t="shared" si="5"/>
        <v>0</v>
      </c>
      <c r="J40" s="137"/>
      <c r="K40" s="137">
        <f>SUM(K41:K44)</f>
        <v>3</v>
      </c>
      <c r="L40" s="137">
        <f>SUM(L41:L44)</f>
        <v>2</v>
      </c>
      <c r="M40" s="137">
        <f t="shared" si="6"/>
        <v>5</v>
      </c>
      <c r="N40" s="137"/>
      <c r="O40" s="137">
        <f>SUM(O41:O44)</f>
        <v>0</v>
      </c>
      <c r="P40" s="137">
        <f>SUM(P41:P44)</f>
        <v>0</v>
      </c>
      <c r="Q40" s="137">
        <f t="shared" si="7"/>
        <v>0</v>
      </c>
      <c r="R40" s="137"/>
      <c r="S40" s="137">
        <f>SUM(S41:S44)</f>
        <v>0</v>
      </c>
      <c r="T40" s="137">
        <f>SUM(T41:T44)</f>
        <v>0</v>
      </c>
      <c r="U40" s="137">
        <f t="shared" si="8"/>
        <v>0</v>
      </c>
      <c r="V40" s="406">
        <f t="shared" si="9"/>
        <v>5</v>
      </c>
      <c r="W40" s="401"/>
    </row>
    <row r="41" spans="1:25" s="63" customFormat="1" ht="12" customHeight="1">
      <c r="A41" s="76">
        <v>6</v>
      </c>
      <c r="B41" s="76">
        <v>2</v>
      </c>
      <c r="C41" s="76">
        <v>11</v>
      </c>
      <c r="D41" s="1713"/>
      <c r="E41" s="332" t="s">
        <v>135</v>
      </c>
      <c r="F41" s="320"/>
      <c r="G41" s="320">
        <v>0</v>
      </c>
      <c r="H41" s="401">
        <v>0</v>
      </c>
      <c r="I41" s="401">
        <f t="shared" si="5"/>
        <v>0</v>
      </c>
      <c r="J41" s="401">
        <v>0</v>
      </c>
      <c r="K41" s="401">
        <v>1</v>
      </c>
      <c r="L41" s="401">
        <v>1</v>
      </c>
      <c r="M41" s="401">
        <f t="shared" si="6"/>
        <v>2</v>
      </c>
      <c r="N41" s="401">
        <v>0</v>
      </c>
      <c r="O41" s="401">
        <v>0</v>
      </c>
      <c r="P41" s="401">
        <v>0</v>
      </c>
      <c r="Q41" s="401">
        <f t="shared" si="7"/>
        <v>0</v>
      </c>
      <c r="R41" s="401">
        <v>0</v>
      </c>
      <c r="S41" s="401">
        <v>0</v>
      </c>
      <c r="T41" s="401">
        <v>0</v>
      </c>
      <c r="U41" s="401">
        <f t="shared" si="8"/>
        <v>0</v>
      </c>
      <c r="V41" s="413">
        <f t="shared" si="9"/>
        <v>2</v>
      </c>
      <c r="W41" s="401"/>
    </row>
    <row r="42" spans="1:25" s="63" customFormat="1" ht="12" customHeight="1">
      <c r="A42" s="76">
        <v>6</v>
      </c>
      <c r="B42" s="76">
        <v>2</v>
      </c>
      <c r="C42" s="76">
        <v>10</v>
      </c>
      <c r="D42" s="1713"/>
      <c r="E42" s="332" t="s">
        <v>26</v>
      </c>
      <c r="F42" s="320"/>
      <c r="G42" s="320">
        <v>0</v>
      </c>
      <c r="H42" s="401">
        <v>0</v>
      </c>
      <c r="I42" s="401">
        <f t="shared" si="5"/>
        <v>0</v>
      </c>
      <c r="J42" s="401">
        <v>0</v>
      </c>
      <c r="K42" s="401">
        <v>1</v>
      </c>
      <c r="L42" s="401">
        <v>0</v>
      </c>
      <c r="M42" s="401">
        <f t="shared" si="6"/>
        <v>1</v>
      </c>
      <c r="N42" s="401">
        <v>0</v>
      </c>
      <c r="O42" s="401">
        <v>0</v>
      </c>
      <c r="P42" s="401">
        <v>0</v>
      </c>
      <c r="Q42" s="401">
        <f t="shared" si="7"/>
        <v>0</v>
      </c>
      <c r="R42" s="401">
        <v>0</v>
      </c>
      <c r="S42" s="401">
        <v>0</v>
      </c>
      <c r="T42" s="401">
        <v>0</v>
      </c>
      <c r="U42" s="401">
        <f t="shared" si="8"/>
        <v>0</v>
      </c>
      <c r="V42" s="403">
        <f t="shared" si="9"/>
        <v>1</v>
      </c>
      <c r="W42" s="401"/>
    </row>
    <row r="43" spans="1:25" s="63" customFormat="1" ht="12" customHeight="1">
      <c r="A43" s="76">
        <v>6</v>
      </c>
      <c r="B43" s="76">
        <v>2</v>
      </c>
      <c r="C43" s="76">
        <v>10</v>
      </c>
      <c r="D43" s="1713"/>
      <c r="E43" s="332" t="s">
        <v>42</v>
      </c>
      <c r="F43" s="320"/>
      <c r="G43" s="320">
        <v>0</v>
      </c>
      <c r="H43" s="401">
        <v>0</v>
      </c>
      <c r="I43" s="401">
        <f t="shared" si="5"/>
        <v>0</v>
      </c>
      <c r="J43" s="401">
        <v>0</v>
      </c>
      <c r="K43" s="401">
        <v>0</v>
      </c>
      <c r="L43" s="401">
        <v>0</v>
      </c>
      <c r="M43" s="401">
        <f t="shared" si="6"/>
        <v>0</v>
      </c>
      <c r="N43" s="401">
        <v>0</v>
      </c>
      <c r="O43" s="401">
        <v>0</v>
      </c>
      <c r="P43" s="401">
        <v>0</v>
      </c>
      <c r="Q43" s="401">
        <f t="shared" si="7"/>
        <v>0</v>
      </c>
      <c r="R43" s="401">
        <v>0</v>
      </c>
      <c r="S43" s="401">
        <v>0</v>
      </c>
      <c r="T43" s="401">
        <v>0</v>
      </c>
      <c r="U43" s="401">
        <f t="shared" si="8"/>
        <v>0</v>
      </c>
      <c r="V43" s="403">
        <f t="shared" si="9"/>
        <v>0</v>
      </c>
      <c r="W43" s="401"/>
    </row>
    <row r="44" spans="1:25" s="63" customFormat="1" ht="12" customHeight="1">
      <c r="A44" s="76">
        <v>6</v>
      </c>
      <c r="B44" s="76">
        <v>4</v>
      </c>
      <c r="C44" s="76">
        <v>11</v>
      </c>
      <c r="D44" s="1713"/>
      <c r="E44" s="332" t="s">
        <v>43</v>
      </c>
      <c r="F44" s="320"/>
      <c r="G44" s="320">
        <v>0</v>
      </c>
      <c r="H44" s="401">
        <v>0</v>
      </c>
      <c r="I44" s="401">
        <f t="shared" si="5"/>
        <v>0</v>
      </c>
      <c r="J44" s="401">
        <v>0</v>
      </c>
      <c r="K44" s="401">
        <v>1</v>
      </c>
      <c r="L44" s="401">
        <v>1</v>
      </c>
      <c r="M44" s="401">
        <f t="shared" si="6"/>
        <v>2</v>
      </c>
      <c r="N44" s="401">
        <v>0</v>
      </c>
      <c r="O44" s="401">
        <v>0</v>
      </c>
      <c r="P44" s="401">
        <v>0</v>
      </c>
      <c r="Q44" s="401">
        <f t="shared" si="7"/>
        <v>0</v>
      </c>
      <c r="R44" s="401">
        <v>0</v>
      </c>
      <c r="S44" s="401">
        <v>0</v>
      </c>
      <c r="T44" s="401">
        <v>0</v>
      </c>
      <c r="U44" s="401">
        <f t="shared" si="8"/>
        <v>0</v>
      </c>
      <c r="V44" s="403">
        <f t="shared" si="9"/>
        <v>2</v>
      </c>
      <c r="W44" s="401"/>
    </row>
    <row r="45" spans="1:25" s="63" customFormat="1" ht="12" customHeight="1">
      <c r="A45" s="76"/>
      <c r="B45" s="76"/>
      <c r="C45" s="76"/>
      <c r="D45" s="414">
        <v>1407</v>
      </c>
      <c r="E45" s="337" t="s">
        <v>27</v>
      </c>
      <c r="F45" s="407"/>
      <c r="G45" s="407">
        <f>SUM(G46:G48)</f>
        <v>8</v>
      </c>
      <c r="H45" s="407">
        <f>SUM(H46:H48)</f>
        <v>2</v>
      </c>
      <c r="I45" s="137">
        <f t="shared" si="5"/>
        <v>10</v>
      </c>
      <c r="J45" s="137"/>
      <c r="K45" s="137">
        <f>SUM(K46:K48)</f>
        <v>12</v>
      </c>
      <c r="L45" s="137">
        <f>SUM(L46:L48)</f>
        <v>5</v>
      </c>
      <c r="M45" s="137">
        <f t="shared" si="6"/>
        <v>17</v>
      </c>
      <c r="N45" s="137"/>
      <c r="O45" s="137">
        <f>SUM(O46:O48)</f>
        <v>0</v>
      </c>
      <c r="P45" s="137">
        <f>SUM(P46:P48)</f>
        <v>0</v>
      </c>
      <c r="Q45" s="137">
        <f t="shared" si="7"/>
        <v>0</v>
      </c>
      <c r="R45" s="137"/>
      <c r="S45" s="137">
        <f>SUM(S46:S48)</f>
        <v>0</v>
      </c>
      <c r="T45" s="137">
        <f>SUM(T46:T48)</f>
        <v>0</v>
      </c>
      <c r="U45" s="137">
        <f t="shared" si="8"/>
        <v>0</v>
      </c>
      <c r="V45" s="406">
        <f t="shared" si="9"/>
        <v>27</v>
      </c>
      <c r="W45" s="65"/>
    </row>
    <row r="46" spans="1:25" s="63" customFormat="1" ht="12" customHeight="1">
      <c r="A46" s="76">
        <v>7</v>
      </c>
      <c r="B46" s="76">
        <v>3</v>
      </c>
      <c r="C46" s="76">
        <v>11</v>
      </c>
      <c r="D46" s="412"/>
      <c r="E46" s="320" t="s">
        <v>44</v>
      </c>
      <c r="F46" s="320"/>
      <c r="G46" s="320">
        <v>8</v>
      </c>
      <c r="H46" s="401">
        <v>0</v>
      </c>
      <c r="I46" s="401">
        <f t="shared" si="5"/>
        <v>8</v>
      </c>
      <c r="J46" s="401">
        <v>0</v>
      </c>
      <c r="K46" s="401">
        <v>8</v>
      </c>
      <c r="L46" s="401">
        <v>3</v>
      </c>
      <c r="M46" s="401">
        <f t="shared" si="6"/>
        <v>11</v>
      </c>
      <c r="N46" s="401">
        <v>0</v>
      </c>
      <c r="O46" s="401">
        <v>0</v>
      </c>
      <c r="P46" s="401">
        <v>0</v>
      </c>
      <c r="Q46" s="401">
        <f t="shared" si="7"/>
        <v>0</v>
      </c>
      <c r="R46" s="401">
        <v>0</v>
      </c>
      <c r="S46" s="401">
        <v>0</v>
      </c>
      <c r="T46" s="401">
        <v>0</v>
      </c>
      <c r="U46" s="401">
        <f t="shared" si="8"/>
        <v>0</v>
      </c>
      <c r="V46" s="413">
        <f t="shared" si="9"/>
        <v>19</v>
      </c>
      <c r="W46" s="402"/>
    </row>
    <row r="47" spans="1:25" s="63" customFormat="1" ht="12" customHeight="1">
      <c r="A47" s="76">
        <v>7</v>
      </c>
      <c r="B47" s="76">
        <v>6</v>
      </c>
      <c r="C47" s="76">
        <v>10</v>
      </c>
      <c r="D47" s="412"/>
      <c r="E47" s="320" t="s">
        <v>61</v>
      </c>
      <c r="F47" s="320"/>
      <c r="G47" s="320">
        <v>0</v>
      </c>
      <c r="H47" s="401">
        <v>2</v>
      </c>
      <c r="I47" s="401">
        <f t="shared" si="5"/>
        <v>2</v>
      </c>
      <c r="J47" s="401">
        <v>0</v>
      </c>
      <c r="K47" s="401">
        <v>2</v>
      </c>
      <c r="L47" s="401">
        <v>1</v>
      </c>
      <c r="M47" s="401">
        <f t="shared" si="6"/>
        <v>3</v>
      </c>
      <c r="N47" s="401">
        <v>0</v>
      </c>
      <c r="O47" s="401">
        <v>0</v>
      </c>
      <c r="P47" s="401">
        <v>0</v>
      </c>
      <c r="Q47" s="401">
        <f t="shared" si="7"/>
        <v>0</v>
      </c>
      <c r="R47" s="401">
        <v>0</v>
      </c>
      <c r="S47" s="401">
        <v>0</v>
      </c>
      <c r="T47" s="401">
        <v>0</v>
      </c>
      <c r="U47" s="401">
        <f t="shared" si="8"/>
        <v>0</v>
      </c>
      <c r="V47" s="403">
        <f t="shared" si="9"/>
        <v>5</v>
      </c>
      <c r="W47" s="408"/>
    </row>
    <row r="48" spans="1:25" s="63" customFormat="1" ht="12" customHeight="1">
      <c r="A48" s="76"/>
      <c r="B48" s="76"/>
      <c r="C48" s="76"/>
      <c r="D48" s="412"/>
      <c r="E48" s="1874" t="s">
        <v>160</v>
      </c>
      <c r="F48" s="1875"/>
      <c r="G48" s="401">
        <v>0</v>
      </c>
      <c r="H48" s="401">
        <v>0</v>
      </c>
      <c r="I48" s="401">
        <f t="shared" si="5"/>
        <v>0</v>
      </c>
      <c r="J48" s="401">
        <v>0</v>
      </c>
      <c r="K48" s="401">
        <v>2</v>
      </c>
      <c r="L48" s="401">
        <v>1</v>
      </c>
      <c r="M48" s="401">
        <f t="shared" si="6"/>
        <v>3</v>
      </c>
      <c r="N48" s="401">
        <v>0</v>
      </c>
      <c r="O48" s="401">
        <v>0</v>
      </c>
      <c r="P48" s="401">
        <v>0</v>
      </c>
      <c r="Q48" s="401">
        <f t="shared" si="7"/>
        <v>0</v>
      </c>
      <c r="R48" s="401">
        <v>0</v>
      </c>
      <c r="S48" s="401">
        <v>0</v>
      </c>
      <c r="T48" s="401">
        <v>0</v>
      </c>
      <c r="U48" s="401">
        <f t="shared" si="8"/>
        <v>0</v>
      </c>
      <c r="V48" s="403">
        <f t="shared" si="9"/>
        <v>3</v>
      </c>
      <c r="W48" s="402"/>
    </row>
    <row r="49" spans="1:23" s="63" customFormat="1" ht="12" customHeight="1">
      <c r="A49" s="76"/>
      <c r="B49" s="76"/>
      <c r="C49" s="76"/>
      <c r="D49" s="1709">
        <v>1408</v>
      </c>
      <c r="E49" s="338" t="s">
        <v>28</v>
      </c>
      <c r="F49" s="337"/>
      <c r="G49" s="137">
        <f>SUM(G50:G53)</f>
        <v>2</v>
      </c>
      <c r="H49" s="137">
        <f>SUM(H50:H53)</f>
        <v>1</v>
      </c>
      <c r="I49" s="407">
        <f t="shared" si="5"/>
        <v>3</v>
      </c>
      <c r="J49" s="407"/>
      <c r="K49" s="137">
        <f>SUM(K50:K53)</f>
        <v>8</v>
      </c>
      <c r="L49" s="137">
        <f>SUM(L50:L53)</f>
        <v>0</v>
      </c>
      <c r="M49" s="407">
        <f t="shared" si="6"/>
        <v>8</v>
      </c>
      <c r="N49" s="407"/>
      <c r="O49" s="137">
        <f>SUM(O50:O53)</f>
        <v>0</v>
      </c>
      <c r="P49" s="137">
        <f>SUM(P50:P53)</f>
        <v>0</v>
      </c>
      <c r="Q49" s="407">
        <f t="shared" si="7"/>
        <v>0</v>
      </c>
      <c r="R49" s="407"/>
      <c r="S49" s="137">
        <f>SUM(S50:S53)</f>
        <v>0</v>
      </c>
      <c r="T49" s="137">
        <f>SUM(T50:T53)</f>
        <v>0</v>
      </c>
      <c r="U49" s="407">
        <f t="shared" si="8"/>
        <v>0</v>
      </c>
      <c r="V49" s="411">
        <f t="shared" si="9"/>
        <v>11</v>
      </c>
      <c r="W49" s="408"/>
    </row>
    <row r="50" spans="1:23" s="63" customFormat="1" ht="12" customHeight="1">
      <c r="A50" s="76"/>
      <c r="B50" s="76"/>
      <c r="C50" s="76"/>
      <c r="D50" s="1710"/>
      <c r="E50" s="332" t="s">
        <v>23</v>
      </c>
      <c r="F50" s="319"/>
      <c r="G50" s="401">
        <v>0</v>
      </c>
      <c r="H50" s="401">
        <v>0</v>
      </c>
      <c r="I50" s="401">
        <f t="shared" si="5"/>
        <v>0</v>
      </c>
      <c r="J50" s="320">
        <v>0</v>
      </c>
      <c r="K50" s="401">
        <v>3</v>
      </c>
      <c r="L50" s="401">
        <v>0</v>
      </c>
      <c r="M50" s="401">
        <f t="shared" si="6"/>
        <v>3</v>
      </c>
      <c r="N50" s="320">
        <v>0</v>
      </c>
      <c r="O50" s="401">
        <v>0</v>
      </c>
      <c r="P50" s="401">
        <v>0</v>
      </c>
      <c r="Q50" s="320">
        <v>0</v>
      </c>
      <c r="R50" s="320">
        <v>0</v>
      </c>
      <c r="S50" s="401">
        <v>0</v>
      </c>
      <c r="T50" s="401">
        <v>0</v>
      </c>
      <c r="U50" s="320">
        <v>0</v>
      </c>
      <c r="V50" s="403">
        <f t="shared" si="9"/>
        <v>3</v>
      </c>
      <c r="W50" s="408"/>
    </row>
    <row r="51" spans="1:23" s="63" customFormat="1" ht="12" customHeight="1">
      <c r="A51" s="76"/>
      <c r="B51" s="76"/>
      <c r="C51" s="76"/>
      <c r="D51" s="1710"/>
      <c r="E51" s="1874" t="s">
        <v>157</v>
      </c>
      <c r="F51" s="1875"/>
      <c r="G51" s="401">
        <v>1</v>
      </c>
      <c r="H51" s="401">
        <v>1</v>
      </c>
      <c r="I51" s="401">
        <f t="shared" si="5"/>
        <v>2</v>
      </c>
      <c r="J51" s="401">
        <v>0</v>
      </c>
      <c r="K51" s="401">
        <v>3</v>
      </c>
      <c r="L51" s="401">
        <v>0</v>
      </c>
      <c r="M51" s="401">
        <f t="shared" si="6"/>
        <v>3</v>
      </c>
      <c r="N51" s="401">
        <v>0</v>
      </c>
      <c r="O51" s="401">
        <v>0</v>
      </c>
      <c r="P51" s="401">
        <v>0</v>
      </c>
      <c r="Q51" s="401">
        <f t="shared" ref="Q51:Q57" si="10">SUM(O51:P51)</f>
        <v>0</v>
      </c>
      <c r="R51" s="401">
        <v>0</v>
      </c>
      <c r="S51" s="401">
        <v>0</v>
      </c>
      <c r="T51" s="401">
        <v>0</v>
      </c>
      <c r="U51" s="401">
        <f t="shared" ref="U51:U57" si="11">SUM(S51:T51)</f>
        <v>0</v>
      </c>
      <c r="V51" s="403">
        <f t="shared" si="9"/>
        <v>5</v>
      </c>
      <c r="W51" s="408"/>
    </row>
    <row r="52" spans="1:23" s="63" customFormat="1" ht="12" customHeight="1">
      <c r="A52" s="76">
        <v>8</v>
      </c>
      <c r="B52" s="76">
        <v>4</v>
      </c>
      <c r="C52" s="76">
        <v>11</v>
      </c>
      <c r="D52" s="1710"/>
      <c r="E52" s="332" t="s">
        <v>45</v>
      </c>
      <c r="F52" s="320"/>
      <c r="G52" s="401">
        <v>0</v>
      </c>
      <c r="H52" s="401">
        <v>0</v>
      </c>
      <c r="I52" s="401">
        <f t="shared" si="5"/>
        <v>0</v>
      </c>
      <c r="J52" s="401">
        <v>0</v>
      </c>
      <c r="K52" s="401">
        <v>0</v>
      </c>
      <c r="L52" s="401">
        <v>0</v>
      </c>
      <c r="M52" s="401">
        <f t="shared" si="6"/>
        <v>0</v>
      </c>
      <c r="N52" s="401">
        <v>0</v>
      </c>
      <c r="O52" s="401">
        <v>0</v>
      </c>
      <c r="P52" s="401">
        <v>0</v>
      </c>
      <c r="Q52" s="401">
        <f t="shared" si="10"/>
        <v>0</v>
      </c>
      <c r="R52" s="401">
        <v>0</v>
      </c>
      <c r="S52" s="401">
        <v>0</v>
      </c>
      <c r="T52" s="401">
        <v>0</v>
      </c>
      <c r="U52" s="401">
        <f t="shared" si="11"/>
        <v>0</v>
      </c>
      <c r="V52" s="403">
        <f t="shared" si="9"/>
        <v>0</v>
      </c>
      <c r="W52" s="402"/>
    </row>
    <row r="53" spans="1:23" s="63" customFormat="1" ht="12" customHeight="1">
      <c r="A53" s="76">
        <v>8</v>
      </c>
      <c r="B53" s="76">
        <v>4</v>
      </c>
      <c r="C53" s="76">
        <v>11</v>
      </c>
      <c r="D53" s="1710"/>
      <c r="E53" s="332" t="s">
        <v>46</v>
      </c>
      <c r="F53" s="320"/>
      <c r="G53" s="401">
        <v>1</v>
      </c>
      <c r="H53" s="401">
        <v>0</v>
      </c>
      <c r="I53" s="401">
        <f t="shared" si="5"/>
        <v>1</v>
      </c>
      <c r="J53" s="401">
        <v>0</v>
      </c>
      <c r="K53" s="401">
        <v>2</v>
      </c>
      <c r="L53" s="401">
        <v>0</v>
      </c>
      <c r="M53" s="401">
        <f t="shared" si="6"/>
        <v>2</v>
      </c>
      <c r="N53" s="401">
        <v>0</v>
      </c>
      <c r="O53" s="401">
        <v>0</v>
      </c>
      <c r="P53" s="401">
        <v>0</v>
      </c>
      <c r="Q53" s="401">
        <f t="shared" si="10"/>
        <v>0</v>
      </c>
      <c r="R53" s="401">
        <v>0</v>
      </c>
      <c r="S53" s="401">
        <v>0</v>
      </c>
      <c r="T53" s="401">
        <v>0</v>
      </c>
      <c r="U53" s="401">
        <f t="shared" si="11"/>
        <v>0</v>
      </c>
      <c r="V53" s="403">
        <f t="shared" si="9"/>
        <v>3</v>
      </c>
      <c r="W53" s="408"/>
    </row>
    <row r="54" spans="1:23" s="63" customFormat="1" ht="12" customHeight="1">
      <c r="A54" s="76"/>
      <c r="B54" s="76"/>
      <c r="C54" s="76"/>
      <c r="D54" s="1709">
        <v>1624</v>
      </c>
      <c r="E54" s="338" t="s">
        <v>156</v>
      </c>
      <c r="F54" s="337"/>
      <c r="G54" s="137">
        <f>SUM(G55:G57)</f>
        <v>0</v>
      </c>
      <c r="H54" s="137">
        <f>SUM(H55:H57)</f>
        <v>0</v>
      </c>
      <c r="I54" s="407">
        <f t="shared" si="5"/>
        <v>0</v>
      </c>
      <c r="J54" s="407"/>
      <c r="K54" s="137">
        <f>SUM(K55:K57)</f>
        <v>1</v>
      </c>
      <c r="L54" s="137">
        <f>SUM(L55:L57)</f>
        <v>2</v>
      </c>
      <c r="M54" s="407">
        <f t="shared" si="6"/>
        <v>3</v>
      </c>
      <c r="N54" s="407"/>
      <c r="O54" s="137">
        <f>SUM(O55:O57)</f>
        <v>1</v>
      </c>
      <c r="P54" s="137">
        <f>SUM(P55:P57)</f>
        <v>0</v>
      </c>
      <c r="Q54" s="407">
        <f t="shared" si="10"/>
        <v>1</v>
      </c>
      <c r="R54" s="407"/>
      <c r="S54" s="137">
        <f>SUM(S55:S57)</f>
        <v>0</v>
      </c>
      <c r="T54" s="137">
        <f>SUM(T55:T57)</f>
        <v>0</v>
      </c>
      <c r="U54" s="137">
        <f t="shared" si="11"/>
        <v>0</v>
      </c>
      <c r="V54" s="406">
        <f t="shared" si="9"/>
        <v>4</v>
      </c>
      <c r="W54" s="402"/>
    </row>
    <row r="55" spans="1:23" s="63" customFormat="1" ht="12" customHeight="1">
      <c r="A55" s="76"/>
      <c r="B55" s="76"/>
      <c r="C55" s="76"/>
      <c r="D55" s="1710"/>
      <c r="E55" s="292" t="s">
        <v>41</v>
      </c>
      <c r="F55" s="319"/>
      <c r="G55" s="405">
        <v>0</v>
      </c>
      <c r="H55" s="405">
        <v>0</v>
      </c>
      <c r="I55" s="405">
        <f t="shared" si="5"/>
        <v>0</v>
      </c>
      <c r="J55" s="405">
        <v>0</v>
      </c>
      <c r="K55" s="405">
        <v>0</v>
      </c>
      <c r="L55" s="405">
        <v>1</v>
      </c>
      <c r="M55" s="405">
        <f t="shared" si="6"/>
        <v>1</v>
      </c>
      <c r="N55" s="405">
        <v>0</v>
      </c>
      <c r="O55" s="405">
        <v>0</v>
      </c>
      <c r="P55" s="405">
        <v>0</v>
      </c>
      <c r="Q55" s="405">
        <f t="shared" si="10"/>
        <v>0</v>
      </c>
      <c r="R55" s="405">
        <v>0</v>
      </c>
      <c r="S55" s="405">
        <v>0</v>
      </c>
      <c r="T55" s="405">
        <v>0</v>
      </c>
      <c r="U55" s="405">
        <f t="shared" si="11"/>
        <v>0</v>
      </c>
      <c r="V55" s="404">
        <f t="shared" si="9"/>
        <v>1</v>
      </c>
      <c r="W55" s="402"/>
    </row>
    <row r="56" spans="1:23" s="63" customFormat="1" ht="12" customHeight="1">
      <c r="A56" s="76"/>
      <c r="B56" s="76"/>
      <c r="C56" s="76"/>
      <c r="D56" s="1710"/>
      <c r="E56" s="332" t="s">
        <v>54</v>
      </c>
      <c r="F56" s="319"/>
      <c r="G56" s="402">
        <v>0</v>
      </c>
      <c r="H56" s="402">
        <v>0</v>
      </c>
      <c r="I56" s="402">
        <f t="shared" si="5"/>
        <v>0</v>
      </c>
      <c r="J56" s="402">
        <v>0</v>
      </c>
      <c r="K56" s="402">
        <v>1</v>
      </c>
      <c r="L56" s="402">
        <v>1</v>
      </c>
      <c r="M56" s="402">
        <f t="shared" si="6"/>
        <v>2</v>
      </c>
      <c r="N56" s="402">
        <v>0</v>
      </c>
      <c r="O56" s="402">
        <v>1</v>
      </c>
      <c r="P56" s="402">
        <v>0</v>
      </c>
      <c r="Q56" s="402">
        <f t="shared" si="10"/>
        <v>1</v>
      </c>
      <c r="R56" s="402">
        <v>0</v>
      </c>
      <c r="S56" s="402">
        <v>0</v>
      </c>
      <c r="T56" s="402">
        <v>0</v>
      </c>
      <c r="U56" s="402">
        <f t="shared" si="11"/>
        <v>0</v>
      </c>
      <c r="V56" s="403">
        <f t="shared" si="9"/>
        <v>3</v>
      </c>
      <c r="W56" s="402"/>
    </row>
    <row r="57" spans="1:23" s="63" customFormat="1" ht="12" customHeight="1">
      <c r="A57" s="76"/>
      <c r="B57" s="76"/>
      <c r="C57" s="76"/>
      <c r="D57" s="1711"/>
      <c r="E57" s="332" t="s">
        <v>62</v>
      </c>
      <c r="F57" s="319"/>
      <c r="G57" s="401">
        <v>0</v>
      </c>
      <c r="H57" s="401">
        <v>0</v>
      </c>
      <c r="I57" s="401">
        <f t="shared" si="5"/>
        <v>0</v>
      </c>
      <c r="J57" s="401">
        <v>0</v>
      </c>
      <c r="K57" s="401">
        <v>0</v>
      </c>
      <c r="L57" s="401">
        <v>0</v>
      </c>
      <c r="M57" s="401">
        <f t="shared" si="6"/>
        <v>0</v>
      </c>
      <c r="N57" s="401">
        <v>0</v>
      </c>
      <c r="O57" s="401">
        <v>0</v>
      </c>
      <c r="P57" s="401">
        <v>0</v>
      </c>
      <c r="Q57" s="401">
        <f t="shared" si="10"/>
        <v>0</v>
      </c>
      <c r="R57" s="401">
        <v>0</v>
      </c>
      <c r="S57" s="401">
        <v>0</v>
      </c>
      <c r="T57" s="401">
        <v>0</v>
      </c>
      <c r="U57" s="401">
        <f t="shared" si="11"/>
        <v>0</v>
      </c>
      <c r="V57" s="403">
        <f t="shared" si="9"/>
        <v>0</v>
      </c>
      <c r="W57" s="402"/>
    </row>
    <row r="58" spans="1:23" ht="12" customHeight="1">
      <c r="A58" s="1"/>
      <c r="B58" s="1"/>
      <c r="C58" s="1"/>
      <c r="E58" s="1869" t="s">
        <v>6</v>
      </c>
      <c r="F58" s="1870"/>
      <c r="G58" s="176">
        <f t="shared" ref="G58:V58" si="12">SUM(G9+G18+G28+G32+G35+G40+G45+G49+G54)</f>
        <v>15</v>
      </c>
      <c r="H58" s="176">
        <f t="shared" si="12"/>
        <v>9</v>
      </c>
      <c r="I58" s="176">
        <f t="shared" si="12"/>
        <v>24</v>
      </c>
      <c r="J58" s="176">
        <f t="shared" si="12"/>
        <v>0</v>
      </c>
      <c r="K58" s="176">
        <f t="shared" si="12"/>
        <v>48</v>
      </c>
      <c r="L58" s="176">
        <f t="shared" si="12"/>
        <v>25</v>
      </c>
      <c r="M58" s="176">
        <f t="shared" si="12"/>
        <v>73</v>
      </c>
      <c r="N58" s="176">
        <f t="shared" si="12"/>
        <v>0</v>
      </c>
      <c r="O58" s="176">
        <f t="shared" si="12"/>
        <v>4</v>
      </c>
      <c r="P58" s="176">
        <f t="shared" si="12"/>
        <v>0</v>
      </c>
      <c r="Q58" s="176">
        <f t="shared" si="12"/>
        <v>4</v>
      </c>
      <c r="R58" s="176">
        <f t="shared" si="12"/>
        <v>0</v>
      </c>
      <c r="S58" s="176">
        <f t="shared" si="12"/>
        <v>0</v>
      </c>
      <c r="T58" s="176">
        <f t="shared" si="12"/>
        <v>0</v>
      </c>
      <c r="U58" s="176">
        <f t="shared" si="12"/>
        <v>0</v>
      </c>
      <c r="V58" s="135">
        <f t="shared" si="12"/>
        <v>101</v>
      </c>
    </row>
    <row r="59" spans="1:23" s="98" customFormat="1" ht="11.25" customHeight="1">
      <c r="C59" s="365"/>
      <c r="E59" s="98" t="s">
        <v>152</v>
      </c>
    </row>
    <row r="60" spans="1:23" s="98" customFormat="1" ht="11.25" customHeight="1">
      <c r="C60" s="365"/>
      <c r="E60" s="98" t="s">
        <v>64</v>
      </c>
    </row>
    <row r="61" spans="1:23" ht="9" customHeight="1"/>
    <row r="62" spans="1:23" ht="9" customHeight="1"/>
    <row r="63" spans="1:23" ht="9" customHeight="1"/>
    <row r="64" spans="1:23" ht="9" customHeight="1">
      <c r="D64" s="63"/>
      <c r="E64" s="63"/>
      <c r="F64" s="63"/>
      <c r="G64" s="63"/>
      <c r="H64" s="63"/>
      <c r="I64" s="63"/>
      <c r="J64" s="63"/>
      <c r="K64" s="63"/>
      <c r="L64" s="63"/>
      <c r="M64" s="63"/>
      <c r="N64" s="63"/>
      <c r="O64" s="63"/>
      <c r="P64" s="63"/>
      <c r="Q64" s="63"/>
      <c r="R64" s="63"/>
      <c r="S64" s="63"/>
      <c r="T64" s="63"/>
      <c r="U64" s="63"/>
      <c r="V64" s="63"/>
      <c r="W64" s="63"/>
    </row>
    <row r="65" spans="4:23" ht="9" customHeight="1">
      <c r="D65" s="63"/>
      <c r="E65" s="364"/>
      <c r="F65" s="63"/>
      <c r="G65" s="63"/>
      <c r="H65" s="401"/>
      <c r="I65" s="401"/>
      <c r="J65" s="401"/>
      <c r="K65" s="401"/>
      <c r="L65" s="401"/>
      <c r="M65" s="401"/>
      <c r="N65" s="401"/>
      <c r="O65" s="401"/>
      <c r="P65" s="401"/>
      <c r="Q65" s="401"/>
      <c r="R65" s="401"/>
      <c r="S65" s="401"/>
      <c r="T65" s="401"/>
      <c r="U65" s="401"/>
      <c r="V65" s="401"/>
      <c r="W65" s="63"/>
    </row>
    <row r="66" spans="4:23" ht="9" customHeight="1">
      <c r="D66" s="63"/>
      <c r="E66" s="364"/>
      <c r="F66" s="63"/>
      <c r="G66" s="63"/>
      <c r="H66" s="401"/>
      <c r="I66" s="401"/>
      <c r="J66" s="401"/>
      <c r="K66" s="401"/>
      <c r="L66" s="401"/>
      <c r="M66" s="401"/>
      <c r="N66" s="401"/>
      <c r="O66" s="401"/>
      <c r="P66" s="401"/>
      <c r="Q66" s="401"/>
      <c r="R66" s="401"/>
      <c r="S66" s="401"/>
      <c r="T66" s="401"/>
      <c r="U66" s="401"/>
      <c r="V66" s="401"/>
      <c r="W66" s="63"/>
    </row>
    <row r="67" spans="4:23" ht="9" customHeight="1">
      <c r="D67" s="63"/>
      <c r="E67" s="63"/>
      <c r="F67" s="63"/>
      <c r="G67" s="63"/>
      <c r="H67" s="63"/>
      <c r="I67" s="63"/>
      <c r="J67" s="63"/>
      <c r="K67" s="63"/>
      <c r="L67" s="63"/>
      <c r="M67" s="63"/>
      <c r="N67" s="63"/>
      <c r="O67" s="63"/>
      <c r="P67" s="63"/>
      <c r="Q67" s="63"/>
      <c r="R67" s="63"/>
      <c r="S67" s="63"/>
      <c r="T67" s="63"/>
      <c r="U67" s="63"/>
      <c r="V67" s="63"/>
      <c r="W67" s="63"/>
    </row>
    <row r="68" spans="4:23" ht="9" customHeight="1">
      <c r="D68" s="63"/>
      <c r="E68" s="63"/>
      <c r="F68" s="63"/>
      <c r="G68" s="63"/>
      <c r="H68" s="63"/>
      <c r="I68" s="63"/>
      <c r="J68" s="63"/>
      <c r="K68" s="63"/>
      <c r="L68" s="63"/>
      <c r="M68" s="63"/>
      <c r="N68" s="63"/>
      <c r="O68" s="63"/>
      <c r="P68" s="63"/>
      <c r="Q68" s="63"/>
      <c r="R68" s="63"/>
      <c r="S68" s="63"/>
      <c r="T68" s="63"/>
      <c r="U68" s="63"/>
      <c r="V68" s="63"/>
      <c r="W68" s="63"/>
    </row>
    <row r="69" spans="4:23" ht="9" customHeight="1">
      <c r="D69" s="63"/>
      <c r="E69" s="63"/>
      <c r="F69" s="63"/>
      <c r="G69" s="63"/>
      <c r="H69" s="63"/>
      <c r="I69" s="63"/>
      <c r="J69" s="63"/>
      <c r="K69" s="63"/>
      <c r="L69" s="63"/>
      <c r="M69" s="63"/>
      <c r="N69" s="63"/>
      <c r="O69" s="63"/>
      <c r="P69" s="63"/>
      <c r="Q69" s="63"/>
      <c r="R69" s="63"/>
      <c r="S69" s="63"/>
      <c r="T69" s="63"/>
      <c r="U69" s="63"/>
      <c r="V69" s="63"/>
      <c r="W69" s="63"/>
    </row>
    <row r="70" spans="4:23" ht="9" customHeight="1">
      <c r="D70" s="63"/>
      <c r="E70" s="63"/>
      <c r="F70" s="63"/>
      <c r="G70" s="63"/>
      <c r="H70" s="63"/>
      <c r="I70" s="63"/>
      <c r="J70" s="63"/>
      <c r="K70" s="63"/>
      <c r="L70" s="63"/>
      <c r="M70" s="63"/>
      <c r="N70" s="63"/>
      <c r="O70" s="63"/>
      <c r="P70" s="63"/>
      <c r="Q70" s="63"/>
      <c r="R70" s="63"/>
      <c r="S70" s="63"/>
      <c r="T70" s="63"/>
      <c r="U70" s="63"/>
      <c r="V70" s="63"/>
      <c r="W70" s="63"/>
    </row>
    <row r="71" spans="4:23" ht="9" customHeight="1"/>
    <row r="72" spans="4:23" ht="9" customHeight="1"/>
    <row r="73" spans="4:23" ht="9" customHeight="1"/>
    <row r="74" spans="4:23" ht="9" customHeight="1"/>
    <row r="75" spans="4:23" ht="9" customHeight="1"/>
    <row r="76" spans="4:23" ht="9" customHeight="1"/>
    <row r="77" spans="4:23" ht="9" customHeight="1"/>
    <row r="78" spans="4:23" ht="9" customHeight="1"/>
    <row r="79" spans="4:23" ht="9" customHeight="1"/>
    <row r="80" spans="4:2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c r="E139" s="98"/>
      <c r="F139" s="98"/>
      <c r="G139" s="98"/>
    </row>
    <row r="140" spans="5:7" ht="9" customHeight="1"/>
    <row r="141" spans="5:7" ht="9" customHeight="1"/>
    <row r="142" spans="5:7" ht="9" customHeight="1"/>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sheetData>
  <mergeCells count="23">
    <mergeCell ref="E58:F58"/>
    <mergeCell ref="AA3:AO3"/>
    <mergeCell ref="D32:D34"/>
    <mergeCell ref="D3:V3"/>
    <mergeCell ref="D4:V4"/>
    <mergeCell ref="O7:Q7"/>
    <mergeCell ref="V7:V8"/>
    <mergeCell ref="S7:U7"/>
    <mergeCell ref="D40:D44"/>
    <mergeCell ref="E48:F48"/>
    <mergeCell ref="D9:D15"/>
    <mergeCell ref="K7:M7"/>
    <mergeCell ref="D28:D31"/>
    <mergeCell ref="D6:D8"/>
    <mergeCell ref="E6:F8"/>
    <mergeCell ref="G6:U6"/>
    <mergeCell ref="G7:I7"/>
    <mergeCell ref="D49:D53"/>
    <mergeCell ref="E16:F16"/>
    <mergeCell ref="D35:D37"/>
    <mergeCell ref="D54:D57"/>
    <mergeCell ref="D18:D26"/>
    <mergeCell ref="E51:F51"/>
  </mergeCells>
  <printOptions horizontalCentered="1"/>
  <pageMargins left="0.51" right="0.43" top="0.52" bottom="0.94488188976377963" header="0.51181102362204722" footer="0.51181102362204722"/>
  <pageSetup scale="61" orientation="portrait" r:id="rId1"/>
  <headerFooter alignWithMargins="0">
    <oddFooter>&amp;F</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CEE05-6815-453A-A488-8217F1A0D8AC}">
  <dimension ref="A1:AA378"/>
  <sheetViews>
    <sheetView view="pageBreakPreview" zoomScaleNormal="100" zoomScaleSheetLayoutView="100" workbookViewId="0">
      <selection activeCell="E47" sqref="E47"/>
    </sheetView>
  </sheetViews>
  <sheetFormatPr baseColWidth="10" defaultRowHeight="12.75"/>
  <cols>
    <col min="1" max="1" width="2.140625" style="209" customWidth="1"/>
    <col min="2" max="2" width="2.5703125" style="209" customWidth="1"/>
    <col min="3" max="3" width="3" style="209" customWidth="1"/>
    <col min="4" max="4" width="6" style="12" customWidth="1"/>
    <col min="5" max="5" width="62.7109375" style="12" customWidth="1"/>
    <col min="6" max="7" width="4.42578125" style="220" customWidth="1"/>
    <col min="8" max="8" width="4.7109375" style="220" customWidth="1"/>
    <col min="9" max="9" width="0.42578125" style="220" customWidth="1"/>
    <col min="10" max="11" width="5" style="220" customWidth="1"/>
    <col min="12" max="12" width="4.7109375" style="220" customWidth="1"/>
    <col min="13" max="13" width="0.42578125" style="220" customWidth="1"/>
    <col min="14" max="15" width="5.28515625" style="220" customWidth="1"/>
    <col min="16" max="16" width="4.7109375" style="220" customWidth="1"/>
    <col min="17" max="17" width="0.42578125" style="220" customWidth="1"/>
    <col min="18" max="18" width="4.7109375" style="220" customWidth="1"/>
    <col min="19" max="19" width="5.140625" style="220" customWidth="1"/>
    <col min="20" max="20" width="0.42578125" style="220" customWidth="1"/>
    <col min="21" max="21" width="6.28515625" style="220" customWidth="1"/>
    <col min="22" max="41" width="5.5703125" style="12" customWidth="1"/>
    <col min="42" max="16384" width="11.42578125" style="12"/>
  </cols>
  <sheetData>
    <row r="1" spans="2:27" ht="13.5" customHeight="1">
      <c r="F1" s="261"/>
      <c r="G1" s="261"/>
      <c r="H1" s="261"/>
      <c r="I1" s="261"/>
      <c r="J1" s="261"/>
      <c r="K1" s="261"/>
      <c r="L1" s="261"/>
      <c r="M1" s="261"/>
      <c r="N1" s="261"/>
      <c r="O1" s="261"/>
      <c r="P1" s="261"/>
      <c r="Q1" s="261"/>
      <c r="R1" s="261"/>
      <c r="S1" s="261"/>
      <c r="T1" s="261"/>
      <c r="U1" s="261"/>
      <c r="V1" s="203"/>
      <c r="W1" s="203"/>
    </row>
    <row r="2" spans="2:27" ht="3.75" customHeight="1">
      <c r="F2" s="261"/>
      <c r="G2" s="261"/>
      <c r="H2" s="261"/>
      <c r="I2" s="261"/>
      <c r="J2" s="261"/>
      <c r="K2" s="261"/>
      <c r="L2" s="261"/>
      <c r="M2" s="261"/>
      <c r="N2" s="261"/>
      <c r="O2" s="261"/>
      <c r="P2" s="261"/>
      <c r="Q2" s="261"/>
      <c r="R2" s="261"/>
      <c r="S2" s="261"/>
      <c r="T2" s="261"/>
      <c r="U2" s="261"/>
      <c r="V2" s="203"/>
      <c r="W2" s="203"/>
    </row>
    <row r="3" spans="2:27" s="13" customFormat="1" ht="11.25" customHeight="1">
      <c r="B3" s="1889" t="s">
        <v>122</v>
      </c>
      <c r="C3" s="1889"/>
      <c r="D3" s="1889"/>
      <c r="E3" s="1889"/>
      <c r="F3" s="1889"/>
      <c r="G3" s="1889"/>
      <c r="H3" s="1889"/>
      <c r="I3" s="1889"/>
      <c r="J3" s="1889"/>
      <c r="K3" s="1889"/>
      <c r="L3" s="1889"/>
      <c r="M3" s="1889"/>
      <c r="N3" s="1889"/>
      <c r="O3" s="1889"/>
      <c r="P3" s="1889"/>
      <c r="Q3" s="1889"/>
      <c r="R3" s="1889"/>
      <c r="S3" s="1889"/>
      <c r="T3" s="1889"/>
      <c r="U3" s="1889"/>
      <c r="V3" s="1889"/>
      <c r="W3" s="260"/>
      <c r="X3" s="259"/>
      <c r="Y3" s="1892"/>
      <c r="Z3" s="1888"/>
      <c r="AA3" s="1888"/>
    </row>
    <row r="4" spans="2:27" s="13" customFormat="1" ht="11.25" customHeight="1">
      <c r="B4" s="1889" t="s">
        <v>55</v>
      </c>
      <c r="C4" s="1889"/>
      <c r="D4" s="1889"/>
      <c r="E4" s="1889"/>
      <c r="F4" s="1889"/>
      <c r="G4" s="1889"/>
      <c r="H4" s="1889"/>
      <c r="I4" s="1889"/>
      <c r="J4" s="1889"/>
      <c r="K4" s="1889"/>
      <c r="L4" s="1889"/>
      <c r="M4" s="1889"/>
      <c r="N4" s="1889"/>
      <c r="O4" s="1889"/>
      <c r="P4" s="1889"/>
      <c r="Q4" s="1889"/>
      <c r="R4" s="1889"/>
      <c r="S4" s="1889"/>
      <c r="T4" s="1889"/>
      <c r="U4" s="1889"/>
      <c r="V4" s="1889"/>
      <c r="W4" s="260"/>
      <c r="X4" s="259"/>
      <c r="Y4" s="1892"/>
      <c r="Z4" s="1888"/>
      <c r="AA4" s="1888"/>
    </row>
    <row r="5" spans="2:27" ht="3" customHeight="1">
      <c r="E5" s="21"/>
      <c r="F5" s="258"/>
      <c r="G5" s="258"/>
      <c r="H5" s="258"/>
      <c r="I5" s="257"/>
      <c r="J5" s="257"/>
      <c r="K5" s="257"/>
      <c r="L5" s="257"/>
      <c r="M5" s="257"/>
      <c r="N5" s="257"/>
      <c r="O5" s="257"/>
      <c r="P5" s="257"/>
      <c r="Q5" s="257"/>
      <c r="R5" s="256"/>
      <c r="S5" s="209"/>
      <c r="T5" s="209"/>
      <c r="U5" s="209"/>
      <c r="V5" s="203"/>
      <c r="Y5" s="13"/>
    </row>
    <row r="6" spans="2:27" ht="12.75" customHeight="1">
      <c r="D6" s="1893" t="s">
        <v>32</v>
      </c>
      <c r="E6" s="126"/>
      <c r="F6" s="212"/>
      <c r="G6" s="212"/>
      <c r="H6" s="212"/>
      <c r="I6" s="212"/>
      <c r="J6" s="212"/>
      <c r="K6" s="212"/>
      <c r="L6" s="212"/>
      <c r="M6" s="212"/>
      <c r="N6" s="212"/>
      <c r="O6" s="212"/>
      <c r="P6" s="212"/>
      <c r="Q6" s="255"/>
      <c r="R6" s="255"/>
      <c r="S6" s="254"/>
      <c r="T6" s="254"/>
      <c r="U6" s="253"/>
      <c r="V6" s="203"/>
      <c r="Y6" s="13"/>
    </row>
    <row r="7" spans="2:27" ht="12.75" customHeight="1">
      <c r="D7" s="1894"/>
      <c r="E7" s="19" t="s">
        <v>121</v>
      </c>
      <c r="F7" s="1881" t="s">
        <v>120</v>
      </c>
      <c r="G7" s="1881"/>
      <c r="H7" s="1881"/>
      <c r="I7" s="249"/>
      <c r="J7" s="1881" t="s">
        <v>119</v>
      </c>
      <c r="K7" s="1881"/>
      <c r="L7" s="1881"/>
      <c r="M7" s="210"/>
      <c r="N7" s="1881" t="s">
        <v>118</v>
      </c>
      <c r="O7" s="1881"/>
      <c r="P7" s="1881"/>
      <c r="Q7" s="210"/>
      <c r="R7" s="1881" t="s">
        <v>97</v>
      </c>
      <c r="S7" s="1881"/>
      <c r="T7" s="210"/>
      <c r="U7" s="252"/>
      <c r="V7" s="203"/>
      <c r="W7" s="209"/>
    </row>
    <row r="8" spans="2:27">
      <c r="D8" s="1894"/>
      <c r="E8" s="13"/>
      <c r="F8" s="249" t="s">
        <v>29</v>
      </c>
      <c r="G8" s="249" t="s">
        <v>30</v>
      </c>
      <c r="H8" s="249" t="s">
        <v>6</v>
      </c>
      <c r="I8" s="249"/>
      <c r="J8" s="249" t="s">
        <v>29</v>
      </c>
      <c r="K8" s="249" t="s">
        <v>30</v>
      </c>
      <c r="L8" s="249" t="s">
        <v>6</v>
      </c>
      <c r="M8" s="249"/>
      <c r="N8" s="249" t="s">
        <v>29</v>
      </c>
      <c r="O8" s="249" t="s">
        <v>30</v>
      </c>
      <c r="P8" s="249" t="s">
        <v>6</v>
      </c>
      <c r="Q8" s="249"/>
      <c r="R8" s="249" t="s">
        <v>29</v>
      </c>
      <c r="S8" s="249" t="s">
        <v>30</v>
      </c>
      <c r="T8" s="249"/>
      <c r="U8" s="252" t="s">
        <v>6</v>
      </c>
      <c r="V8" s="203"/>
    </row>
    <row r="9" spans="2:27" ht="3" customHeight="1">
      <c r="D9" s="251"/>
      <c r="E9" s="21"/>
      <c r="F9" s="250"/>
      <c r="G9" s="250"/>
      <c r="H9" s="250"/>
      <c r="I9" s="250"/>
      <c r="J9" s="250"/>
      <c r="K9" s="250"/>
      <c r="L9" s="250"/>
      <c r="M9" s="250"/>
      <c r="N9" s="250"/>
      <c r="O9" s="250"/>
      <c r="P9" s="250"/>
      <c r="Q9" s="250"/>
      <c r="R9" s="249"/>
      <c r="S9" s="248"/>
      <c r="T9" s="248"/>
      <c r="U9" s="247"/>
      <c r="V9" s="203"/>
    </row>
    <row r="10" spans="2:27" ht="12.75" customHeight="1">
      <c r="D10" s="1882">
        <v>1401</v>
      </c>
      <c r="E10" s="246" t="s">
        <v>12</v>
      </c>
      <c r="F10" s="241">
        <f>SUM(F11:F18)</f>
        <v>105</v>
      </c>
      <c r="G10" s="241">
        <f>SUM(G11:G18)</f>
        <v>42</v>
      </c>
      <c r="H10" s="241">
        <f t="shared" ref="H10:H41" si="0">SUM(F10:G10)</f>
        <v>147</v>
      </c>
      <c r="I10" s="241">
        <f>SUM(I18:I18)</f>
        <v>0</v>
      </c>
      <c r="J10" s="241">
        <f>SUM(J11:J18)</f>
        <v>91</v>
      </c>
      <c r="K10" s="241">
        <f>SUM(K11:K18)</f>
        <v>40</v>
      </c>
      <c r="L10" s="241">
        <f>SUM(I10:K10)</f>
        <v>131</v>
      </c>
      <c r="M10" s="241">
        <f>SUM(M18:M18)</f>
        <v>0</v>
      </c>
      <c r="N10" s="241">
        <f>SUM(N11:N18)</f>
        <v>2</v>
      </c>
      <c r="O10" s="241">
        <f>SUM(O11:O18)</f>
        <v>3</v>
      </c>
      <c r="P10" s="241">
        <f>SUM(M10:O10)</f>
        <v>5</v>
      </c>
      <c r="Q10" s="241">
        <f>SUM(Q18:Q18)</f>
        <v>0</v>
      </c>
      <c r="R10" s="27">
        <f t="shared" ref="R10:R41" si="1">SUM(F10+J10+N10)</f>
        <v>198</v>
      </c>
      <c r="S10" s="27">
        <f t="shared" ref="S10:S41" si="2">SUM(G10+K10+O10)</f>
        <v>85</v>
      </c>
      <c r="T10" s="27"/>
      <c r="U10" s="61">
        <f t="shared" ref="U10:U41" si="3">SUM(R10:S10)</f>
        <v>283</v>
      </c>
      <c r="V10" s="203"/>
    </row>
    <row r="11" spans="2:27" ht="12" customHeight="1">
      <c r="D11" s="1883"/>
      <c r="E11" s="11" t="s">
        <v>13</v>
      </c>
      <c r="F11" s="60">
        <v>29</v>
      </c>
      <c r="G11" s="60">
        <v>13</v>
      </c>
      <c r="H11" s="228">
        <f t="shared" si="0"/>
        <v>42</v>
      </c>
      <c r="I11" s="228"/>
      <c r="J11" s="60">
        <v>16</v>
      </c>
      <c r="K11" s="60">
        <v>2</v>
      </c>
      <c r="L11" s="228">
        <f t="shared" ref="L11:L42" si="4">SUM(J11:K11)</f>
        <v>18</v>
      </c>
      <c r="M11" s="228"/>
      <c r="N11" s="60">
        <v>0</v>
      </c>
      <c r="O11" s="60">
        <v>0</v>
      </c>
      <c r="P11" s="228">
        <f t="shared" ref="P11:P56" si="5">SUM(N11:O11)</f>
        <v>0</v>
      </c>
      <c r="Q11" s="228"/>
      <c r="R11" s="60">
        <f t="shared" si="1"/>
        <v>45</v>
      </c>
      <c r="S11" s="60">
        <f t="shared" si="2"/>
        <v>15</v>
      </c>
      <c r="T11" s="228"/>
      <c r="U11" s="227">
        <f t="shared" si="3"/>
        <v>60</v>
      </c>
      <c r="V11" s="203"/>
      <c r="W11" s="203"/>
    </row>
    <row r="12" spans="2:27" ht="12" customHeight="1">
      <c r="D12" s="1883"/>
      <c r="E12" s="11" t="s">
        <v>117</v>
      </c>
      <c r="F12" s="60">
        <v>0</v>
      </c>
      <c r="G12" s="60">
        <v>0</v>
      </c>
      <c r="H12" s="228">
        <f t="shared" si="0"/>
        <v>0</v>
      </c>
      <c r="I12" s="228"/>
      <c r="J12" s="60">
        <v>3</v>
      </c>
      <c r="K12" s="60">
        <v>1</v>
      </c>
      <c r="L12" s="228">
        <f t="shared" si="4"/>
        <v>4</v>
      </c>
      <c r="M12" s="228"/>
      <c r="N12" s="60">
        <v>0</v>
      </c>
      <c r="O12" s="60">
        <v>0</v>
      </c>
      <c r="P12" s="228">
        <f t="shared" si="5"/>
        <v>0</v>
      </c>
      <c r="Q12" s="228"/>
      <c r="R12" s="60">
        <f t="shared" si="1"/>
        <v>3</v>
      </c>
      <c r="S12" s="60">
        <f t="shared" si="2"/>
        <v>1</v>
      </c>
      <c r="T12" s="228"/>
      <c r="U12" s="227">
        <f t="shared" si="3"/>
        <v>4</v>
      </c>
      <c r="V12" s="203"/>
      <c r="W12" s="203"/>
    </row>
    <row r="13" spans="2:27" ht="12" customHeight="1">
      <c r="D13" s="1883"/>
      <c r="E13" s="11" t="s">
        <v>14</v>
      </c>
      <c r="F13" s="60">
        <v>38</v>
      </c>
      <c r="G13" s="60">
        <v>14</v>
      </c>
      <c r="H13" s="228">
        <f t="shared" si="0"/>
        <v>52</v>
      </c>
      <c r="I13" s="228"/>
      <c r="J13" s="60">
        <v>16</v>
      </c>
      <c r="K13" s="60">
        <v>4</v>
      </c>
      <c r="L13" s="228">
        <f t="shared" si="4"/>
        <v>20</v>
      </c>
      <c r="M13" s="228"/>
      <c r="N13" s="60">
        <v>0</v>
      </c>
      <c r="O13" s="60">
        <v>0</v>
      </c>
      <c r="P13" s="228">
        <f t="shared" si="5"/>
        <v>0</v>
      </c>
      <c r="Q13" s="228"/>
      <c r="R13" s="60">
        <f t="shared" si="1"/>
        <v>54</v>
      </c>
      <c r="S13" s="60">
        <f t="shared" si="2"/>
        <v>18</v>
      </c>
      <c r="T13" s="228"/>
      <c r="U13" s="227">
        <f t="shared" si="3"/>
        <v>72</v>
      </c>
      <c r="V13" s="203"/>
      <c r="W13" s="218"/>
    </row>
    <row r="14" spans="2:27" ht="12" customHeight="1">
      <c r="D14" s="1883"/>
      <c r="E14" s="11" t="s">
        <v>15</v>
      </c>
      <c r="F14" s="60">
        <v>27</v>
      </c>
      <c r="G14" s="60">
        <v>12</v>
      </c>
      <c r="H14" s="228">
        <f t="shared" si="0"/>
        <v>39</v>
      </c>
      <c r="I14" s="228"/>
      <c r="J14" s="60">
        <v>10</v>
      </c>
      <c r="K14" s="60">
        <v>6</v>
      </c>
      <c r="L14" s="228">
        <f t="shared" si="4"/>
        <v>16</v>
      </c>
      <c r="M14" s="228"/>
      <c r="N14" s="60">
        <v>0</v>
      </c>
      <c r="O14" s="60">
        <v>0</v>
      </c>
      <c r="P14" s="228">
        <f t="shared" si="5"/>
        <v>0</v>
      </c>
      <c r="Q14" s="228"/>
      <c r="R14" s="60">
        <f t="shared" si="1"/>
        <v>37</v>
      </c>
      <c r="S14" s="60">
        <f t="shared" si="2"/>
        <v>18</v>
      </c>
      <c r="T14" s="228"/>
      <c r="U14" s="227">
        <f t="shared" si="3"/>
        <v>55</v>
      </c>
      <c r="V14" s="203"/>
      <c r="W14" s="203"/>
    </row>
    <row r="15" spans="2:27" ht="12" customHeight="1">
      <c r="D15" s="1883"/>
      <c r="E15" s="11" t="s">
        <v>36</v>
      </c>
      <c r="F15" s="60">
        <v>0</v>
      </c>
      <c r="G15" s="60">
        <v>0</v>
      </c>
      <c r="H15" s="228">
        <f t="shared" si="0"/>
        <v>0</v>
      </c>
      <c r="I15" s="228"/>
      <c r="J15" s="60">
        <v>16</v>
      </c>
      <c r="K15" s="60">
        <v>10</v>
      </c>
      <c r="L15" s="228">
        <f t="shared" si="4"/>
        <v>26</v>
      </c>
      <c r="M15" s="228"/>
      <c r="N15" s="60">
        <v>0</v>
      </c>
      <c r="O15" s="60">
        <v>2</v>
      </c>
      <c r="P15" s="228">
        <f t="shared" si="5"/>
        <v>2</v>
      </c>
      <c r="Q15" s="228"/>
      <c r="R15" s="60">
        <f t="shared" si="1"/>
        <v>16</v>
      </c>
      <c r="S15" s="60">
        <f t="shared" si="2"/>
        <v>12</v>
      </c>
      <c r="T15" s="228"/>
      <c r="U15" s="227">
        <f t="shared" si="3"/>
        <v>28</v>
      </c>
      <c r="V15" s="203"/>
      <c r="W15" s="203"/>
    </row>
    <row r="16" spans="2:27" ht="12" customHeight="1">
      <c r="D16" s="1883"/>
      <c r="E16" s="11" t="s">
        <v>37</v>
      </c>
      <c r="F16" s="60">
        <v>2</v>
      </c>
      <c r="G16" s="60">
        <v>3</v>
      </c>
      <c r="H16" s="228">
        <f t="shared" si="0"/>
        <v>5</v>
      </c>
      <c r="I16" s="245"/>
      <c r="J16" s="60">
        <v>13</v>
      </c>
      <c r="K16" s="60">
        <v>10</v>
      </c>
      <c r="L16" s="228">
        <f t="shared" si="4"/>
        <v>23</v>
      </c>
      <c r="M16" s="245"/>
      <c r="N16" s="60">
        <v>2</v>
      </c>
      <c r="O16" s="60">
        <v>0</v>
      </c>
      <c r="P16" s="228">
        <f t="shared" si="5"/>
        <v>2</v>
      </c>
      <c r="Q16" s="228"/>
      <c r="R16" s="60">
        <f t="shared" si="1"/>
        <v>17</v>
      </c>
      <c r="S16" s="60">
        <f t="shared" si="2"/>
        <v>13</v>
      </c>
      <c r="T16" s="228"/>
      <c r="U16" s="227">
        <f t="shared" si="3"/>
        <v>30</v>
      </c>
      <c r="V16" s="203"/>
      <c r="W16" s="203"/>
    </row>
    <row r="17" spans="4:23" ht="12" customHeight="1">
      <c r="D17" s="1883"/>
      <c r="E17" s="11" t="s">
        <v>72</v>
      </c>
      <c r="F17" s="60">
        <v>0</v>
      </c>
      <c r="G17" s="60">
        <v>0</v>
      </c>
      <c r="H17" s="228">
        <f t="shared" si="0"/>
        <v>0</v>
      </c>
      <c r="I17" s="245"/>
      <c r="J17" s="60">
        <v>6</v>
      </c>
      <c r="K17" s="60">
        <v>6</v>
      </c>
      <c r="L17" s="228">
        <f t="shared" si="4"/>
        <v>12</v>
      </c>
      <c r="M17" s="245"/>
      <c r="N17" s="60">
        <v>0</v>
      </c>
      <c r="O17" s="60">
        <v>0</v>
      </c>
      <c r="P17" s="228">
        <f t="shared" si="5"/>
        <v>0</v>
      </c>
      <c r="Q17" s="228"/>
      <c r="R17" s="60">
        <f t="shared" si="1"/>
        <v>6</v>
      </c>
      <c r="S17" s="60">
        <f t="shared" si="2"/>
        <v>6</v>
      </c>
      <c r="T17" s="228"/>
      <c r="U17" s="227">
        <f t="shared" si="3"/>
        <v>12</v>
      </c>
      <c r="V17" s="203"/>
      <c r="W17" s="203"/>
    </row>
    <row r="18" spans="4:23" ht="12" customHeight="1">
      <c r="D18" s="1884"/>
      <c r="E18" s="11" t="s">
        <v>63</v>
      </c>
      <c r="F18" s="60">
        <v>9</v>
      </c>
      <c r="G18" s="60">
        <v>0</v>
      </c>
      <c r="H18" s="244">
        <f t="shared" si="0"/>
        <v>9</v>
      </c>
      <c r="I18" s="244"/>
      <c r="J18" s="60">
        <v>11</v>
      </c>
      <c r="K18" s="60">
        <v>1</v>
      </c>
      <c r="L18" s="244">
        <f t="shared" si="4"/>
        <v>12</v>
      </c>
      <c r="M18" s="244"/>
      <c r="N18" s="60">
        <v>0</v>
      </c>
      <c r="O18" s="60">
        <v>1</v>
      </c>
      <c r="P18" s="244">
        <f t="shared" si="5"/>
        <v>1</v>
      </c>
      <c r="Q18" s="228"/>
      <c r="R18" s="60">
        <f t="shared" si="1"/>
        <v>20</v>
      </c>
      <c r="S18" s="60">
        <f t="shared" si="2"/>
        <v>2</v>
      </c>
      <c r="T18" s="228"/>
      <c r="U18" s="227">
        <f t="shared" si="3"/>
        <v>22</v>
      </c>
      <c r="V18" s="203"/>
      <c r="W18" s="203"/>
    </row>
    <row r="19" spans="4:23" ht="12.75" customHeight="1">
      <c r="D19" s="1882">
        <v>1402</v>
      </c>
      <c r="E19" s="237" t="s">
        <v>16</v>
      </c>
      <c r="F19" s="27">
        <f>SUM(F20:F28)</f>
        <v>98</v>
      </c>
      <c r="G19" s="27">
        <f>SUM(G20:G28)</f>
        <v>71</v>
      </c>
      <c r="H19" s="27">
        <f t="shared" si="0"/>
        <v>169</v>
      </c>
      <c r="I19" s="27">
        <f>SUM(I27:I28)</f>
        <v>0</v>
      </c>
      <c r="J19" s="27">
        <f>SUM(J20:J28)</f>
        <v>76</v>
      </c>
      <c r="K19" s="27">
        <f>SUM(K20:K28)</f>
        <v>67</v>
      </c>
      <c r="L19" s="27">
        <f t="shared" si="4"/>
        <v>143</v>
      </c>
      <c r="M19" s="27">
        <f>SUM(M27:M28)</f>
        <v>0</v>
      </c>
      <c r="N19" s="27">
        <f>SUM(N20:N28)</f>
        <v>3</v>
      </c>
      <c r="O19" s="27">
        <f>SUM(O20:O28)</f>
        <v>4</v>
      </c>
      <c r="P19" s="27">
        <f t="shared" si="5"/>
        <v>7</v>
      </c>
      <c r="Q19" s="27">
        <f>SUM(Q27:Q28)</f>
        <v>0</v>
      </c>
      <c r="R19" s="27">
        <f t="shared" si="1"/>
        <v>177</v>
      </c>
      <c r="S19" s="27">
        <f t="shared" si="2"/>
        <v>142</v>
      </c>
      <c r="T19" s="27"/>
      <c r="U19" s="61">
        <f t="shared" si="3"/>
        <v>319</v>
      </c>
      <c r="V19" s="203"/>
      <c r="W19" s="203"/>
    </row>
    <row r="20" spans="4:23" ht="12" customHeight="1">
      <c r="D20" s="1883"/>
      <c r="E20" s="11" t="s">
        <v>68</v>
      </c>
      <c r="F20" s="60">
        <v>34</v>
      </c>
      <c r="G20" s="60">
        <v>26</v>
      </c>
      <c r="H20" s="228">
        <f t="shared" si="0"/>
        <v>60</v>
      </c>
      <c r="I20" s="228"/>
      <c r="J20" s="60">
        <v>15</v>
      </c>
      <c r="K20" s="60">
        <v>21</v>
      </c>
      <c r="L20" s="228">
        <f t="shared" si="4"/>
        <v>36</v>
      </c>
      <c r="M20" s="228"/>
      <c r="N20" s="60">
        <v>0</v>
      </c>
      <c r="O20" s="60">
        <v>0</v>
      </c>
      <c r="P20" s="228">
        <f t="shared" si="5"/>
        <v>0</v>
      </c>
      <c r="Q20" s="228"/>
      <c r="R20" s="60">
        <f t="shared" si="1"/>
        <v>49</v>
      </c>
      <c r="S20" s="60">
        <f t="shared" si="2"/>
        <v>47</v>
      </c>
      <c r="T20" s="228"/>
      <c r="U20" s="227">
        <f t="shared" si="3"/>
        <v>96</v>
      </c>
      <c r="V20" s="203"/>
      <c r="W20" s="203"/>
    </row>
    <row r="21" spans="4:23" ht="12" customHeight="1">
      <c r="D21" s="1883"/>
      <c r="E21" s="11" t="s">
        <v>116</v>
      </c>
      <c r="F21" s="60">
        <v>24</v>
      </c>
      <c r="G21" s="60">
        <v>12</v>
      </c>
      <c r="H21" s="228">
        <f t="shared" si="0"/>
        <v>36</v>
      </c>
      <c r="I21" s="228"/>
      <c r="J21" s="60">
        <v>9</v>
      </c>
      <c r="K21" s="60">
        <v>1</v>
      </c>
      <c r="L21" s="228">
        <f t="shared" si="4"/>
        <v>10</v>
      </c>
      <c r="M21" s="228"/>
      <c r="N21" s="60">
        <v>0</v>
      </c>
      <c r="O21" s="60">
        <v>0</v>
      </c>
      <c r="P21" s="228">
        <f t="shared" si="5"/>
        <v>0</v>
      </c>
      <c r="Q21" s="228"/>
      <c r="R21" s="60">
        <f t="shared" si="1"/>
        <v>33</v>
      </c>
      <c r="S21" s="60">
        <f t="shared" si="2"/>
        <v>13</v>
      </c>
      <c r="T21" s="228"/>
      <c r="U21" s="227">
        <f t="shared" si="3"/>
        <v>46</v>
      </c>
      <c r="V21" s="203"/>
      <c r="W21" s="203"/>
    </row>
    <row r="22" spans="4:23" ht="12" customHeight="1">
      <c r="D22" s="1883"/>
      <c r="E22" s="11" t="s">
        <v>73</v>
      </c>
      <c r="F22" s="60">
        <v>8</v>
      </c>
      <c r="G22" s="60">
        <v>6</v>
      </c>
      <c r="H22" s="228">
        <f t="shared" si="0"/>
        <v>14</v>
      </c>
      <c r="I22" s="228"/>
      <c r="J22" s="60">
        <v>7</v>
      </c>
      <c r="K22" s="60">
        <v>11</v>
      </c>
      <c r="L22" s="228">
        <f t="shared" si="4"/>
        <v>18</v>
      </c>
      <c r="M22" s="228"/>
      <c r="N22" s="60">
        <v>0</v>
      </c>
      <c r="O22" s="60">
        <v>0</v>
      </c>
      <c r="P22" s="228">
        <f t="shared" si="5"/>
        <v>0</v>
      </c>
      <c r="Q22" s="228"/>
      <c r="R22" s="60">
        <f t="shared" si="1"/>
        <v>15</v>
      </c>
      <c r="S22" s="60">
        <f t="shared" si="2"/>
        <v>17</v>
      </c>
      <c r="T22" s="228"/>
      <c r="U22" s="227">
        <f t="shared" si="3"/>
        <v>32</v>
      </c>
      <c r="V22" s="203"/>
      <c r="W22" s="203"/>
    </row>
    <row r="23" spans="4:23" ht="12" customHeight="1">
      <c r="D23" s="1883"/>
      <c r="E23" s="11" t="s">
        <v>51</v>
      </c>
      <c r="F23" s="60">
        <v>7</v>
      </c>
      <c r="G23" s="60">
        <v>6</v>
      </c>
      <c r="H23" s="228">
        <f t="shared" si="0"/>
        <v>13</v>
      </c>
      <c r="I23" s="228"/>
      <c r="J23" s="60">
        <v>8</v>
      </c>
      <c r="K23" s="60">
        <v>3</v>
      </c>
      <c r="L23" s="228">
        <f t="shared" si="4"/>
        <v>11</v>
      </c>
      <c r="M23" s="228"/>
      <c r="N23" s="60">
        <v>0</v>
      </c>
      <c r="O23" s="60">
        <v>0</v>
      </c>
      <c r="P23" s="228">
        <f t="shared" si="5"/>
        <v>0</v>
      </c>
      <c r="Q23" s="228"/>
      <c r="R23" s="60">
        <f t="shared" si="1"/>
        <v>15</v>
      </c>
      <c r="S23" s="60">
        <f t="shared" si="2"/>
        <v>9</v>
      </c>
      <c r="T23" s="228"/>
      <c r="U23" s="227">
        <f t="shared" si="3"/>
        <v>24</v>
      </c>
      <c r="V23" s="203"/>
      <c r="W23" s="203"/>
    </row>
    <row r="24" spans="4:23" ht="12" customHeight="1">
      <c r="D24" s="1883"/>
      <c r="E24" s="11" t="s">
        <v>52</v>
      </c>
      <c r="F24" s="60">
        <v>3</v>
      </c>
      <c r="G24" s="60">
        <v>6</v>
      </c>
      <c r="H24" s="228">
        <f t="shared" si="0"/>
        <v>9</v>
      </c>
      <c r="I24" s="228"/>
      <c r="J24" s="60">
        <v>10</v>
      </c>
      <c r="K24" s="60">
        <v>7</v>
      </c>
      <c r="L24" s="228">
        <f t="shared" si="4"/>
        <v>17</v>
      </c>
      <c r="M24" s="228"/>
      <c r="N24" s="60">
        <v>0</v>
      </c>
      <c r="O24" s="60">
        <v>0</v>
      </c>
      <c r="P24" s="228">
        <f t="shared" si="5"/>
        <v>0</v>
      </c>
      <c r="Q24" s="228"/>
      <c r="R24" s="60">
        <f t="shared" si="1"/>
        <v>13</v>
      </c>
      <c r="S24" s="60">
        <f t="shared" si="2"/>
        <v>13</v>
      </c>
      <c r="T24" s="228"/>
      <c r="U24" s="227">
        <f t="shared" si="3"/>
        <v>26</v>
      </c>
      <c r="V24" s="203"/>
      <c r="W24" s="203"/>
    </row>
    <row r="25" spans="4:23" ht="12" customHeight="1">
      <c r="D25" s="1883"/>
      <c r="E25" s="11" t="s">
        <v>65</v>
      </c>
      <c r="F25" s="60">
        <v>5</v>
      </c>
      <c r="G25" s="60">
        <v>4</v>
      </c>
      <c r="H25" s="228">
        <f t="shared" si="0"/>
        <v>9</v>
      </c>
      <c r="I25" s="228"/>
      <c r="J25" s="60">
        <v>3</v>
      </c>
      <c r="K25" s="60">
        <v>6</v>
      </c>
      <c r="L25" s="228">
        <f t="shared" si="4"/>
        <v>9</v>
      </c>
      <c r="M25" s="228"/>
      <c r="N25" s="60">
        <v>0</v>
      </c>
      <c r="O25" s="60">
        <v>0</v>
      </c>
      <c r="P25" s="228">
        <f t="shared" si="5"/>
        <v>0</v>
      </c>
      <c r="Q25" s="228"/>
      <c r="R25" s="60">
        <f t="shared" si="1"/>
        <v>8</v>
      </c>
      <c r="S25" s="60">
        <f t="shared" si="2"/>
        <v>10</v>
      </c>
      <c r="T25" s="228"/>
      <c r="U25" s="227">
        <f t="shared" si="3"/>
        <v>18</v>
      </c>
      <c r="V25" s="203"/>
      <c r="W25" s="203"/>
    </row>
    <row r="26" spans="4:23" ht="12" customHeight="1">
      <c r="D26" s="1883"/>
      <c r="E26" s="11" t="s">
        <v>71</v>
      </c>
      <c r="F26" s="60">
        <v>10</v>
      </c>
      <c r="G26" s="60">
        <v>7</v>
      </c>
      <c r="H26" s="228">
        <f t="shared" si="0"/>
        <v>17</v>
      </c>
      <c r="I26" s="228"/>
      <c r="J26" s="60">
        <v>7</v>
      </c>
      <c r="K26" s="60">
        <v>4</v>
      </c>
      <c r="L26" s="228">
        <f t="shared" si="4"/>
        <v>11</v>
      </c>
      <c r="M26" s="228"/>
      <c r="N26" s="60">
        <v>0</v>
      </c>
      <c r="O26" s="60">
        <v>0</v>
      </c>
      <c r="P26" s="228">
        <f t="shared" si="5"/>
        <v>0</v>
      </c>
      <c r="Q26" s="228"/>
      <c r="R26" s="60">
        <f t="shared" si="1"/>
        <v>17</v>
      </c>
      <c r="S26" s="60">
        <f t="shared" si="2"/>
        <v>11</v>
      </c>
      <c r="T26" s="228"/>
      <c r="U26" s="227">
        <f t="shared" si="3"/>
        <v>28</v>
      </c>
      <c r="V26" s="203"/>
      <c r="W26" s="203"/>
    </row>
    <row r="27" spans="4:23" ht="12" customHeight="1">
      <c r="D27" s="1883"/>
      <c r="E27" s="11" t="s">
        <v>38</v>
      </c>
      <c r="F27" s="60">
        <v>7</v>
      </c>
      <c r="G27" s="60">
        <v>3</v>
      </c>
      <c r="H27" s="228">
        <f t="shared" si="0"/>
        <v>10</v>
      </c>
      <c r="I27" s="228"/>
      <c r="J27" s="60">
        <v>12</v>
      </c>
      <c r="K27" s="60">
        <v>12</v>
      </c>
      <c r="L27" s="228">
        <f t="shared" si="4"/>
        <v>24</v>
      </c>
      <c r="M27" s="228"/>
      <c r="N27" s="60">
        <v>1</v>
      </c>
      <c r="O27" s="60">
        <v>3</v>
      </c>
      <c r="P27" s="228">
        <f t="shared" si="5"/>
        <v>4</v>
      </c>
      <c r="Q27" s="228"/>
      <c r="R27" s="60">
        <f t="shared" si="1"/>
        <v>20</v>
      </c>
      <c r="S27" s="60">
        <f t="shared" si="2"/>
        <v>18</v>
      </c>
      <c r="T27" s="228"/>
      <c r="U27" s="227">
        <f t="shared" si="3"/>
        <v>38</v>
      </c>
      <c r="V27" s="203"/>
      <c r="W27" s="203"/>
    </row>
    <row r="28" spans="4:23" ht="12" customHeight="1">
      <c r="D28" s="1884"/>
      <c r="E28" s="11" t="s">
        <v>57</v>
      </c>
      <c r="F28" s="60">
        <v>0</v>
      </c>
      <c r="G28" s="60">
        <v>1</v>
      </c>
      <c r="H28" s="228">
        <f t="shared" si="0"/>
        <v>1</v>
      </c>
      <c r="I28" s="228"/>
      <c r="J28" s="60">
        <v>5</v>
      </c>
      <c r="K28" s="60">
        <v>2</v>
      </c>
      <c r="L28" s="228">
        <f t="shared" si="4"/>
        <v>7</v>
      </c>
      <c r="M28" s="228"/>
      <c r="N28" s="60">
        <v>2</v>
      </c>
      <c r="O28" s="60">
        <v>1</v>
      </c>
      <c r="P28" s="228">
        <f t="shared" si="5"/>
        <v>3</v>
      </c>
      <c r="Q28" s="228"/>
      <c r="R28" s="60">
        <f t="shared" si="1"/>
        <v>7</v>
      </c>
      <c r="S28" s="60">
        <f t="shared" si="2"/>
        <v>4</v>
      </c>
      <c r="T28" s="228"/>
      <c r="U28" s="227">
        <f t="shared" si="3"/>
        <v>11</v>
      </c>
      <c r="V28" s="203"/>
      <c r="W28" s="203"/>
    </row>
    <row r="29" spans="4:23" ht="12.75" customHeight="1">
      <c r="D29" s="1885">
        <v>1403</v>
      </c>
      <c r="E29" s="237" t="s">
        <v>17</v>
      </c>
      <c r="F29" s="27">
        <f>SUM(F30:F32)</f>
        <v>31</v>
      </c>
      <c r="G29" s="27">
        <f>SUM(G30:G32)</f>
        <v>30</v>
      </c>
      <c r="H29" s="27">
        <f t="shared" si="0"/>
        <v>61</v>
      </c>
      <c r="I29" s="27">
        <f>SUM(I31:I32)</f>
        <v>0</v>
      </c>
      <c r="J29" s="27">
        <f>SUM(J30:J32)</f>
        <v>15</v>
      </c>
      <c r="K29" s="27">
        <f>SUM(K30:K32)</f>
        <v>15</v>
      </c>
      <c r="L29" s="27">
        <f t="shared" si="4"/>
        <v>30</v>
      </c>
      <c r="M29" s="27">
        <f>SUM(M31:M32)</f>
        <v>0</v>
      </c>
      <c r="N29" s="27">
        <f>SUM(N30:N32)</f>
        <v>0</v>
      </c>
      <c r="O29" s="27">
        <f>SUM(O30:O32)</f>
        <v>0</v>
      </c>
      <c r="P29" s="27">
        <f t="shared" si="5"/>
        <v>0</v>
      </c>
      <c r="Q29" s="27">
        <f>SUM(Q31:Q32)</f>
        <v>0</v>
      </c>
      <c r="R29" s="57">
        <f t="shared" si="1"/>
        <v>46</v>
      </c>
      <c r="S29" s="57">
        <f t="shared" si="2"/>
        <v>45</v>
      </c>
      <c r="T29" s="56"/>
      <c r="U29" s="55">
        <f t="shared" si="3"/>
        <v>91</v>
      </c>
      <c r="V29" s="203"/>
      <c r="W29" s="203"/>
    </row>
    <row r="30" spans="4:23" ht="12" customHeight="1">
      <c r="D30" s="1890"/>
      <c r="E30" s="11" t="s">
        <v>39</v>
      </c>
      <c r="F30" s="60">
        <v>18</v>
      </c>
      <c r="G30" s="60">
        <v>14</v>
      </c>
      <c r="H30" s="228">
        <f t="shared" si="0"/>
        <v>32</v>
      </c>
      <c r="I30" s="228"/>
      <c r="J30" s="60">
        <v>6</v>
      </c>
      <c r="K30" s="60">
        <v>4</v>
      </c>
      <c r="L30" s="228">
        <f t="shared" si="4"/>
        <v>10</v>
      </c>
      <c r="M30" s="228"/>
      <c r="N30" s="60">
        <v>0</v>
      </c>
      <c r="O30" s="60">
        <v>0</v>
      </c>
      <c r="P30" s="228">
        <f t="shared" si="5"/>
        <v>0</v>
      </c>
      <c r="Q30" s="228"/>
      <c r="R30" s="60">
        <f t="shared" si="1"/>
        <v>24</v>
      </c>
      <c r="S30" s="60">
        <f t="shared" si="2"/>
        <v>18</v>
      </c>
      <c r="T30" s="228"/>
      <c r="U30" s="227">
        <f t="shared" si="3"/>
        <v>42</v>
      </c>
      <c r="V30" s="203"/>
      <c r="W30" s="203"/>
    </row>
    <row r="31" spans="4:23" ht="12" customHeight="1">
      <c r="D31" s="1890"/>
      <c r="E31" s="11" t="s">
        <v>18</v>
      </c>
      <c r="F31" s="60">
        <v>7</v>
      </c>
      <c r="G31" s="60">
        <v>10</v>
      </c>
      <c r="H31" s="228">
        <f t="shared" si="0"/>
        <v>17</v>
      </c>
      <c r="I31" s="228"/>
      <c r="J31" s="60">
        <v>3</v>
      </c>
      <c r="K31" s="60">
        <v>6</v>
      </c>
      <c r="L31" s="228">
        <f t="shared" si="4"/>
        <v>9</v>
      </c>
      <c r="M31" s="228"/>
      <c r="N31" s="60">
        <v>0</v>
      </c>
      <c r="O31" s="60">
        <v>0</v>
      </c>
      <c r="P31" s="228">
        <f t="shared" si="5"/>
        <v>0</v>
      </c>
      <c r="Q31" s="228"/>
      <c r="R31" s="60">
        <f t="shared" si="1"/>
        <v>10</v>
      </c>
      <c r="S31" s="60">
        <f t="shared" si="2"/>
        <v>16</v>
      </c>
      <c r="T31" s="228"/>
      <c r="U31" s="227">
        <f t="shared" si="3"/>
        <v>26</v>
      </c>
      <c r="V31" s="203"/>
      <c r="W31" s="203"/>
    </row>
    <row r="32" spans="4:23" ht="12" customHeight="1">
      <c r="D32" s="1891"/>
      <c r="E32" s="11" t="s">
        <v>19</v>
      </c>
      <c r="F32" s="60">
        <v>6</v>
      </c>
      <c r="G32" s="60">
        <v>6</v>
      </c>
      <c r="H32" s="228">
        <f t="shared" si="0"/>
        <v>12</v>
      </c>
      <c r="I32" s="228"/>
      <c r="J32" s="60">
        <v>6</v>
      </c>
      <c r="K32" s="60">
        <v>5</v>
      </c>
      <c r="L32" s="228">
        <f t="shared" si="4"/>
        <v>11</v>
      </c>
      <c r="M32" s="228"/>
      <c r="N32" s="60">
        <v>0</v>
      </c>
      <c r="O32" s="60">
        <v>0</v>
      </c>
      <c r="P32" s="228">
        <f t="shared" si="5"/>
        <v>0</v>
      </c>
      <c r="Q32" s="228"/>
      <c r="R32" s="60">
        <f t="shared" si="1"/>
        <v>12</v>
      </c>
      <c r="S32" s="60">
        <f t="shared" si="2"/>
        <v>11</v>
      </c>
      <c r="T32" s="228"/>
      <c r="U32" s="227">
        <f t="shared" si="3"/>
        <v>23</v>
      </c>
      <c r="V32" s="203"/>
      <c r="W32" s="203"/>
    </row>
    <row r="33" spans="4:23" ht="12.75" customHeight="1">
      <c r="D33" s="1882">
        <v>1404</v>
      </c>
      <c r="E33" s="237" t="s">
        <v>40</v>
      </c>
      <c r="F33" s="27">
        <f>SUM(F34:F35)</f>
        <v>34</v>
      </c>
      <c r="G33" s="27">
        <f>SUM(G34:G35)</f>
        <v>29</v>
      </c>
      <c r="H33" s="27">
        <f t="shared" si="0"/>
        <v>63</v>
      </c>
      <c r="I33" s="27">
        <f>SUM(I34:I35)</f>
        <v>0</v>
      </c>
      <c r="J33" s="27">
        <f>SUM(J34:J35)</f>
        <v>19</v>
      </c>
      <c r="K33" s="27">
        <f>SUM(K34:K35)</f>
        <v>21</v>
      </c>
      <c r="L33" s="27">
        <f t="shared" si="4"/>
        <v>40</v>
      </c>
      <c r="M33" s="27">
        <f>SUM(M34:M35)</f>
        <v>0</v>
      </c>
      <c r="N33" s="27">
        <f>SUM(N34:N35)</f>
        <v>2</v>
      </c>
      <c r="O33" s="27">
        <f>SUM(O34:O35)</f>
        <v>0</v>
      </c>
      <c r="P33" s="27">
        <f t="shared" si="5"/>
        <v>2</v>
      </c>
      <c r="Q33" s="27">
        <f>SUM(Q34:Q35)</f>
        <v>0</v>
      </c>
      <c r="R33" s="57">
        <f t="shared" si="1"/>
        <v>55</v>
      </c>
      <c r="S33" s="57">
        <f t="shared" si="2"/>
        <v>50</v>
      </c>
      <c r="T33" s="56"/>
      <c r="U33" s="55">
        <f t="shared" si="3"/>
        <v>105</v>
      </c>
      <c r="V33" s="203"/>
      <c r="W33" s="203"/>
    </row>
    <row r="34" spans="4:23" ht="12" customHeight="1">
      <c r="D34" s="1883"/>
      <c r="E34" s="11" t="s">
        <v>115</v>
      </c>
      <c r="F34" s="60">
        <v>18</v>
      </c>
      <c r="G34" s="60">
        <v>18</v>
      </c>
      <c r="H34" s="228">
        <f t="shared" si="0"/>
        <v>36</v>
      </c>
      <c r="I34" s="228"/>
      <c r="J34" s="60">
        <v>8</v>
      </c>
      <c r="K34" s="60">
        <v>13</v>
      </c>
      <c r="L34" s="228">
        <f t="shared" si="4"/>
        <v>21</v>
      </c>
      <c r="M34" s="228"/>
      <c r="N34" s="60">
        <v>0</v>
      </c>
      <c r="O34" s="60">
        <v>0</v>
      </c>
      <c r="P34" s="228">
        <f t="shared" si="5"/>
        <v>0</v>
      </c>
      <c r="Q34" s="228"/>
      <c r="R34" s="60">
        <f t="shared" si="1"/>
        <v>26</v>
      </c>
      <c r="S34" s="60">
        <f t="shared" si="2"/>
        <v>31</v>
      </c>
      <c r="T34" s="228"/>
      <c r="U34" s="227">
        <f t="shared" si="3"/>
        <v>57</v>
      </c>
      <c r="V34" s="203"/>
    </row>
    <row r="35" spans="4:23" ht="12" customHeight="1">
      <c r="D35" s="1884"/>
      <c r="E35" s="11" t="s">
        <v>20</v>
      </c>
      <c r="F35" s="60">
        <v>16</v>
      </c>
      <c r="G35" s="60">
        <v>11</v>
      </c>
      <c r="H35" s="228">
        <f t="shared" si="0"/>
        <v>27</v>
      </c>
      <c r="I35" s="228"/>
      <c r="J35" s="60">
        <v>11</v>
      </c>
      <c r="K35" s="60">
        <v>8</v>
      </c>
      <c r="L35" s="228">
        <f t="shared" si="4"/>
        <v>19</v>
      </c>
      <c r="M35" s="228"/>
      <c r="N35" s="60">
        <v>2</v>
      </c>
      <c r="O35" s="60">
        <v>0</v>
      </c>
      <c r="P35" s="228">
        <f t="shared" si="5"/>
        <v>2</v>
      </c>
      <c r="Q35" s="228"/>
      <c r="R35" s="60">
        <f t="shared" si="1"/>
        <v>29</v>
      </c>
      <c r="S35" s="60">
        <f t="shared" si="2"/>
        <v>19</v>
      </c>
      <c r="T35" s="228"/>
      <c r="U35" s="227">
        <f t="shared" si="3"/>
        <v>48</v>
      </c>
      <c r="V35" s="203"/>
    </row>
    <row r="36" spans="4:23" ht="12.75" customHeight="1">
      <c r="D36" s="1882">
        <v>1405</v>
      </c>
      <c r="E36" s="237" t="s">
        <v>21</v>
      </c>
      <c r="F36" s="27">
        <f>SUM(F37:F40)</f>
        <v>50</v>
      </c>
      <c r="G36" s="27">
        <f>SUM(G37:G40)</f>
        <v>41</v>
      </c>
      <c r="H36" s="27">
        <f t="shared" si="0"/>
        <v>91</v>
      </c>
      <c r="I36" s="27">
        <f>SUM(I39:I40)</f>
        <v>0</v>
      </c>
      <c r="J36" s="27">
        <f>SUM(J37:J40)</f>
        <v>27</v>
      </c>
      <c r="K36" s="27">
        <f>SUM(K37:K40)</f>
        <v>28</v>
      </c>
      <c r="L36" s="27">
        <f t="shared" si="4"/>
        <v>55</v>
      </c>
      <c r="M36" s="27">
        <f>SUM(M39:M40)</f>
        <v>0</v>
      </c>
      <c r="N36" s="27">
        <f>SUM(N37:N40)</f>
        <v>2</v>
      </c>
      <c r="O36" s="27">
        <f>SUM(O37:O40)</f>
        <v>2</v>
      </c>
      <c r="P36" s="27">
        <f t="shared" si="5"/>
        <v>4</v>
      </c>
      <c r="Q36" s="27">
        <f>SUM(Q39:Q40)</f>
        <v>0</v>
      </c>
      <c r="R36" s="57">
        <f t="shared" si="1"/>
        <v>79</v>
      </c>
      <c r="S36" s="57">
        <f t="shared" si="2"/>
        <v>71</v>
      </c>
      <c r="T36" s="56"/>
      <c r="U36" s="55">
        <f t="shared" si="3"/>
        <v>150</v>
      </c>
      <c r="V36" s="203"/>
    </row>
    <row r="37" spans="4:23" ht="12" customHeight="1">
      <c r="D37" s="1883"/>
      <c r="E37" s="11" t="s">
        <v>24</v>
      </c>
      <c r="F37" s="60">
        <v>19</v>
      </c>
      <c r="G37" s="60">
        <v>8</v>
      </c>
      <c r="H37" s="228">
        <f t="shared" si="0"/>
        <v>27</v>
      </c>
      <c r="I37" s="228"/>
      <c r="J37" s="60">
        <v>9</v>
      </c>
      <c r="K37" s="60">
        <v>7</v>
      </c>
      <c r="L37" s="228">
        <f t="shared" si="4"/>
        <v>16</v>
      </c>
      <c r="M37" s="228"/>
      <c r="N37" s="60">
        <v>1</v>
      </c>
      <c r="O37" s="60">
        <v>1</v>
      </c>
      <c r="P37" s="228">
        <f t="shared" si="5"/>
        <v>2</v>
      </c>
      <c r="Q37" s="228"/>
      <c r="R37" s="60">
        <f t="shared" si="1"/>
        <v>29</v>
      </c>
      <c r="S37" s="60">
        <f t="shared" si="2"/>
        <v>16</v>
      </c>
      <c r="T37" s="228"/>
      <c r="U37" s="227">
        <f t="shared" si="3"/>
        <v>45</v>
      </c>
    </row>
    <row r="38" spans="4:23" ht="12" customHeight="1">
      <c r="D38" s="1883"/>
      <c r="E38" s="11" t="s">
        <v>22</v>
      </c>
      <c r="F38" s="60">
        <v>31</v>
      </c>
      <c r="G38" s="60">
        <v>33</v>
      </c>
      <c r="H38" s="228">
        <f t="shared" si="0"/>
        <v>64</v>
      </c>
      <c r="I38" s="228"/>
      <c r="J38" s="60">
        <v>15</v>
      </c>
      <c r="K38" s="60">
        <v>19</v>
      </c>
      <c r="L38" s="228">
        <f t="shared" si="4"/>
        <v>34</v>
      </c>
      <c r="M38" s="228"/>
      <c r="N38" s="60">
        <v>0</v>
      </c>
      <c r="O38" s="60">
        <v>1</v>
      </c>
      <c r="P38" s="228">
        <f t="shared" si="5"/>
        <v>1</v>
      </c>
      <c r="Q38" s="228"/>
      <c r="R38" s="60">
        <f t="shared" si="1"/>
        <v>46</v>
      </c>
      <c r="S38" s="60">
        <f t="shared" si="2"/>
        <v>53</v>
      </c>
      <c r="T38" s="228"/>
      <c r="U38" s="227">
        <f t="shared" si="3"/>
        <v>99</v>
      </c>
    </row>
    <row r="39" spans="4:23" ht="12" customHeight="1">
      <c r="D39" s="1883"/>
      <c r="E39" s="11" t="s">
        <v>114</v>
      </c>
      <c r="F39" s="60">
        <v>0</v>
      </c>
      <c r="G39" s="60">
        <v>0</v>
      </c>
      <c r="H39" s="228">
        <f t="shared" si="0"/>
        <v>0</v>
      </c>
      <c r="I39" s="228"/>
      <c r="J39" s="60">
        <v>0</v>
      </c>
      <c r="K39" s="60">
        <v>0</v>
      </c>
      <c r="L39" s="228">
        <f t="shared" si="4"/>
        <v>0</v>
      </c>
      <c r="M39" s="228"/>
      <c r="N39" s="60">
        <v>0</v>
      </c>
      <c r="O39" s="60">
        <v>0</v>
      </c>
      <c r="P39" s="228">
        <f t="shared" si="5"/>
        <v>0</v>
      </c>
      <c r="Q39" s="228"/>
      <c r="R39" s="60">
        <f t="shared" si="1"/>
        <v>0</v>
      </c>
      <c r="S39" s="60">
        <f t="shared" si="2"/>
        <v>0</v>
      </c>
      <c r="T39" s="228"/>
      <c r="U39" s="227">
        <f t="shared" si="3"/>
        <v>0</v>
      </c>
    </row>
    <row r="40" spans="4:23" ht="12" customHeight="1">
      <c r="D40" s="1883"/>
      <c r="E40" s="11" t="s">
        <v>58</v>
      </c>
      <c r="F40" s="60">
        <v>0</v>
      </c>
      <c r="G40" s="60">
        <v>0</v>
      </c>
      <c r="H40" s="228">
        <f t="shared" si="0"/>
        <v>0</v>
      </c>
      <c r="I40" s="228"/>
      <c r="J40" s="60">
        <v>3</v>
      </c>
      <c r="K40" s="60">
        <v>2</v>
      </c>
      <c r="L40" s="228">
        <f t="shared" si="4"/>
        <v>5</v>
      </c>
      <c r="M40" s="228"/>
      <c r="N40" s="60">
        <v>1</v>
      </c>
      <c r="O40" s="60">
        <v>0</v>
      </c>
      <c r="P40" s="228">
        <f t="shared" si="5"/>
        <v>1</v>
      </c>
      <c r="Q40" s="228"/>
      <c r="R40" s="60">
        <f t="shared" si="1"/>
        <v>4</v>
      </c>
      <c r="S40" s="60">
        <f t="shared" si="2"/>
        <v>2</v>
      </c>
      <c r="T40" s="228"/>
      <c r="U40" s="227">
        <f t="shared" si="3"/>
        <v>6</v>
      </c>
    </row>
    <row r="41" spans="4:23" ht="12.75" customHeight="1">
      <c r="D41" s="1885">
        <v>1406</v>
      </c>
      <c r="E41" s="237" t="s">
        <v>25</v>
      </c>
      <c r="F41" s="27">
        <f>SUM(F42:F46)</f>
        <v>56</v>
      </c>
      <c r="G41" s="27">
        <f>SUM(G42:G46)</f>
        <v>51</v>
      </c>
      <c r="H41" s="27">
        <f t="shared" si="0"/>
        <v>107</v>
      </c>
      <c r="I41" s="27">
        <f>SUM(I45:I46)</f>
        <v>0</v>
      </c>
      <c r="J41" s="27">
        <f>SUM(J42:J46)</f>
        <v>34</v>
      </c>
      <c r="K41" s="27">
        <f>SUM(K42:K46)</f>
        <v>50</v>
      </c>
      <c r="L41" s="27">
        <f t="shared" si="4"/>
        <v>84</v>
      </c>
      <c r="M41" s="27">
        <f>SUM(M45:M46)</f>
        <v>0</v>
      </c>
      <c r="N41" s="27">
        <f>SUM(N42:N46)</f>
        <v>2</v>
      </c>
      <c r="O41" s="27">
        <f>SUM(O42:O46)</f>
        <v>11</v>
      </c>
      <c r="P41" s="27">
        <f t="shared" si="5"/>
        <v>13</v>
      </c>
      <c r="Q41" s="27">
        <f>SUM(Q45:Q46)</f>
        <v>0</v>
      </c>
      <c r="R41" s="57">
        <f t="shared" si="1"/>
        <v>92</v>
      </c>
      <c r="S41" s="57">
        <f t="shared" si="2"/>
        <v>112</v>
      </c>
      <c r="T41" s="56"/>
      <c r="U41" s="55">
        <f t="shared" si="3"/>
        <v>204</v>
      </c>
    </row>
    <row r="42" spans="4:23" ht="12" customHeight="1">
      <c r="D42" s="1890"/>
      <c r="E42" s="11" t="s">
        <v>60</v>
      </c>
      <c r="F42" s="60">
        <v>33</v>
      </c>
      <c r="G42" s="60">
        <v>30</v>
      </c>
      <c r="H42" s="228">
        <f t="shared" ref="H42:H60" si="6">SUM(F42:G42)</f>
        <v>63</v>
      </c>
      <c r="I42" s="228"/>
      <c r="J42" s="60">
        <v>18</v>
      </c>
      <c r="K42" s="60">
        <v>25</v>
      </c>
      <c r="L42" s="228">
        <f t="shared" si="4"/>
        <v>43</v>
      </c>
      <c r="M42" s="228"/>
      <c r="N42" s="60">
        <v>1</v>
      </c>
      <c r="O42" s="60">
        <v>3</v>
      </c>
      <c r="P42" s="228">
        <f t="shared" si="5"/>
        <v>4</v>
      </c>
      <c r="Q42" s="228"/>
      <c r="R42" s="60">
        <f t="shared" ref="R42:R60" si="7">SUM(F42+J42+N42)</f>
        <v>52</v>
      </c>
      <c r="S42" s="60">
        <f t="shared" ref="S42:S60" si="8">SUM(G42+K42+O42)</f>
        <v>58</v>
      </c>
      <c r="T42" s="228"/>
      <c r="U42" s="227">
        <f t="shared" ref="U42:U60" si="9">SUM(R42:S42)</f>
        <v>110</v>
      </c>
    </row>
    <row r="43" spans="4:23" ht="12" customHeight="1">
      <c r="D43" s="1890"/>
      <c r="E43" s="11" t="s">
        <v>26</v>
      </c>
      <c r="F43" s="60">
        <v>22</v>
      </c>
      <c r="G43" s="60">
        <v>14</v>
      </c>
      <c r="H43" s="228">
        <f t="shared" si="6"/>
        <v>36</v>
      </c>
      <c r="I43" s="228"/>
      <c r="J43" s="60">
        <v>6</v>
      </c>
      <c r="K43" s="60">
        <v>11</v>
      </c>
      <c r="L43" s="228">
        <f t="shared" ref="L43:L60" si="10">SUM(J43:K43)</f>
        <v>17</v>
      </c>
      <c r="M43" s="228"/>
      <c r="N43" s="60">
        <v>0</v>
      </c>
      <c r="O43" s="60">
        <v>2</v>
      </c>
      <c r="P43" s="228">
        <f t="shared" si="5"/>
        <v>2</v>
      </c>
      <c r="Q43" s="228"/>
      <c r="R43" s="60">
        <f t="shared" si="7"/>
        <v>28</v>
      </c>
      <c r="S43" s="60">
        <f t="shared" si="8"/>
        <v>27</v>
      </c>
      <c r="T43" s="228"/>
      <c r="U43" s="227">
        <f t="shared" si="9"/>
        <v>55</v>
      </c>
    </row>
    <row r="44" spans="4:23" ht="12" customHeight="1">
      <c r="D44" s="1890"/>
      <c r="E44" s="11" t="s">
        <v>42</v>
      </c>
      <c r="F44" s="60">
        <v>1</v>
      </c>
      <c r="G44" s="60">
        <v>5</v>
      </c>
      <c r="H44" s="228">
        <f t="shared" si="6"/>
        <v>6</v>
      </c>
      <c r="I44" s="228"/>
      <c r="J44" s="60">
        <v>5</v>
      </c>
      <c r="K44" s="60">
        <v>7</v>
      </c>
      <c r="L44" s="228">
        <f t="shared" si="10"/>
        <v>12</v>
      </c>
      <c r="M44" s="228"/>
      <c r="N44" s="60">
        <v>0</v>
      </c>
      <c r="O44" s="60">
        <v>1</v>
      </c>
      <c r="P44" s="228">
        <f t="shared" si="5"/>
        <v>1</v>
      </c>
      <c r="Q44" s="228"/>
      <c r="R44" s="60">
        <f t="shared" si="7"/>
        <v>6</v>
      </c>
      <c r="S44" s="60">
        <f t="shared" si="8"/>
        <v>13</v>
      </c>
      <c r="T44" s="228"/>
      <c r="U44" s="227">
        <f t="shared" si="9"/>
        <v>19</v>
      </c>
    </row>
    <row r="45" spans="4:23" ht="12" customHeight="1">
      <c r="D45" s="1890"/>
      <c r="E45" s="11" t="s">
        <v>43</v>
      </c>
      <c r="F45" s="60">
        <v>0</v>
      </c>
      <c r="G45" s="60">
        <v>1</v>
      </c>
      <c r="H45" s="228">
        <f t="shared" si="6"/>
        <v>1</v>
      </c>
      <c r="I45" s="228"/>
      <c r="J45" s="60">
        <v>5</v>
      </c>
      <c r="K45" s="60">
        <v>4</v>
      </c>
      <c r="L45" s="228">
        <f t="shared" si="10"/>
        <v>9</v>
      </c>
      <c r="M45" s="228"/>
      <c r="N45" s="60">
        <v>1</v>
      </c>
      <c r="O45" s="60">
        <v>5</v>
      </c>
      <c r="P45" s="228">
        <f t="shared" si="5"/>
        <v>6</v>
      </c>
      <c r="Q45" s="228"/>
      <c r="R45" s="60">
        <f t="shared" si="7"/>
        <v>6</v>
      </c>
      <c r="S45" s="60">
        <f t="shared" si="8"/>
        <v>10</v>
      </c>
      <c r="T45" s="228"/>
      <c r="U45" s="227">
        <f t="shared" si="9"/>
        <v>16</v>
      </c>
    </row>
    <row r="46" spans="4:23" ht="12" customHeight="1">
      <c r="D46" s="1890"/>
      <c r="E46" s="11" t="s">
        <v>113</v>
      </c>
      <c r="F46" s="60">
        <v>0</v>
      </c>
      <c r="G46" s="60">
        <v>1</v>
      </c>
      <c r="H46" s="228">
        <f t="shared" si="6"/>
        <v>1</v>
      </c>
      <c r="I46" s="228"/>
      <c r="J46" s="60">
        <v>0</v>
      </c>
      <c r="K46" s="60">
        <v>3</v>
      </c>
      <c r="L46" s="228">
        <f t="shared" si="10"/>
        <v>3</v>
      </c>
      <c r="M46" s="228"/>
      <c r="N46" s="60">
        <v>0</v>
      </c>
      <c r="O46" s="60">
        <v>0</v>
      </c>
      <c r="P46" s="228">
        <f t="shared" si="5"/>
        <v>0</v>
      </c>
      <c r="Q46" s="228"/>
      <c r="R46" s="60">
        <f t="shared" si="7"/>
        <v>0</v>
      </c>
      <c r="S46" s="60">
        <f t="shared" si="8"/>
        <v>4</v>
      </c>
      <c r="T46" s="228"/>
      <c r="U46" s="227">
        <f t="shared" si="9"/>
        <v>4</v>
      </c>
    </row>
    <row r="47" spans="4:23" ht="12.75" customHeight="1">
      <c r="D47" s="1885">
        <v>1407</v>
      </c>
      <c r="E47" s="237" t="s">
        <v>27</v>
      </c>
      <c r="F47" s="27">
        <f>SUM(F48:F50)</f>
        <v>1</v>
      </c>
      <c r="G47" s="27">
        <f>SUM(G48:G50)</f>
        <v>4</v>
      </c>
      <c r="H47" s="27">
        <f t="shared" si="6"/>
        <v>5</v>
      </c>
      <c r="I47" s="27">
        <f>SUM(I48:I49)</f>
        <v>0</v>
      </c>
      <c r="J47" s="27">
        <f>SUM(J48:J50)</f>
        <v>16</v>
      </c>
      <c r="K47" s="27">
        <f>SUM(K48:K50)</f>
        <v>14</v>
      </c>
      <c r="L47" s="27">
        <f t="shared" si="10"/>
        <v>30</v>
      </c>
      <c r="M47" s="27">
        <f>SUM(M48:M49)</f>
        <v>0</v>
      </c>
      <c r="N47" s="27">
        <f>SUM(N48:N50)</f>
        <v>8</v>
      </c>
      <c r="O47" s="27">
        <f>SUM(O48:O50)</f>
        <v>6</v>
      </c>
      <c r="P47" s="27">
        <f t="shared" si="5"/>
        <v>14</v>
      </c>
      <c r="Q47" s="27">
        <f>SUM(Q48:Q49)</f>
        <v>6</v>
      </c>
      <c r="R47" s="57">
        <f t="shared" si="7"/>
        <v>25</v>
      </c>
      <c r="S47" s="57">
        <f t="shared" si="8"/>
        <v>24</v>
      </c>
      <c r="T47" s="56"/>
      <c r="U47" s="55">
        <f t="shared" si="9"/>
        <v>49</v>
      </c>
    </row>
    <row r="48" spans="4:23" ht="12" customHeight="1">
      <c r="D48" s="1890"/>
      <c r="E48" s="11" t="s">
        <v>44</v>
      </c>
      <c r="F48" s="60">
        <v>0</v>
      </c>
      <c r="G48" s="60">
        <v>0</v>
      </c>
      <c r="H48" s="228">
        <f t="shared" si="6"/>
        <v>0</v>
      </c>
      <c r="I48" s="232"/>
      <c r="J48" s="60">
        <v>7</v>
      </c>
      <c r="K48" s="60">
        <v>7</v>
      </c>
      <c r="L48" s="228">
        <f t="shared" si="10"/>
        <v>14</v>
      </c>
      <c r="M48" s="232"/>
      <c r="N48" s="60">
        <v>2</v>
      </c>
      <c r="O48" s="60">
        <v>0</v>
      </c>
      <c r="P48" s="228">
        <f t="shared" si="5"/>
        <v>2</v>
      </c>
      <c r="Q48" s="232">
        <v>6</v>
      </c>
      <c r="R48" s="60">
        <f t="shared" si="7"/>
        <v>9</v>
      </c>
      <c r="S48" s="60">
        <f t="shared" si="8"/>
        <v>7</v>
      </c>
      <c r="T48" s="228"/>
      <c r="U48" s="227">
        <f t="shared" si="9"/>
        <v>16</v>
      </c>
    </row>
    <row r="49" spans="1:21" ht="12" customHeight="1">
      <c r="D49" s="1890"/>
      <c r="E49" s="11" t="s">
        <v>61</v>
      </c>
      <c r="F49" s="60">
        <v>1</v>
      </c>
      <c r="G49" s="60">
        <v>4</v>
      </c>
      <c r="H49" s="228">
        <f t="shared" si="6"/>
        <v>5</v>
      </c>
      <c r="I49" s="232"/>
      <c r="J49" s="60">
        <v>6</v>
      </c>
      <c r="K49" s="60">
        <v>6</v>
      </c>
      <c r="L49" s="228">
        <f t="shared" si="10"/>
        <v>12</v>
      </c>
      <c r="M49" s="232"/>
      <c r="N49" s="60">
        <v>1</v>
      </c>
      <c r="O49" s="60">
        <v>2</v>
      </c>
      <c r="P49" s="228">
        <f t="shared" si="5"/>
        <v>3</v>
      </c>
      <c r="Q49" s="232"/>
      <c r="R49" s="60">
        <f t="shared" si="7"/>
        <v>8</v>
      </c>
      <c r="S49" s="60">
        <f t="shared" si="8"/>
        <v>12</v>
      </c>
      <c r="T49" s="228"/>
      <c r="U49" s="227">
        <f t="shared" si="9"/>
        <v>20</v>
      </c>
    </row>
    <row r="50" spans="1:21" s="240" customFormat="1" ht="12" customHeight="1">
      <c r="A50" s="243"/>
      <c r="B50" s="243"/>
      <c r="C50" s="243"/>
      <c r="D50" s="1891"/>
      <c r="E50" s="242" t="s">
        <v>66</v>
      </c>
      <c r="F50" s="118">
        <v>0</v>
      </c>
      <c r="G50" s="118">
        <v>0</v>
      </c>
      <c r="H50" s="29">
        <f t="shared" si="6"/>
        <v>0</v>
      </c>
      <c r="I50" s="29"/>
      <c r="J50" s="118">
        <v>3</v>
      </c>
      <c r="K50" s="118">
        <v>1</v>
      </c>
      <c r="L50" s="29">
        <f t="shared" si="10"/>
        <v>4</v>
      </c>
      <c r="M50" s="29"/>
      <c r="N50" s="118">
        <v>5</v>
      </c>
      <c r="O50" s="118">
        <v>4</v>
      </c>
      <c r="P50" s="29">
        <f t="shared" si="5"/>
        <v>9</v>
      </c>
      <c r="Q50" s="241"/>
      <c r="R50" s="60">
        <f t="shared" si="7"/>
        <v>8</v>
      </c>
      <c r="S50" s="60">
        <f t="shared" si="8"/>
        <v>5</v>
      </c>
      <c r="T50" s="228"/>
      <c r="U50" s="227">
        <f t="shared" si="9"/>
        <v>13</v>
      </c>
    </row>
    <row r="51" spans="1:21" ht="12.75" customHeight="1">
      <c r="D51" s="1882">
        <v>1408</v>
      </c>
      <c r="E51" s="239" t="s">
        <v>28</v>
      </c>
      <c r="F51" s="196">
        <f>SUM(F52:F55)</f>
        <v>23</v>
      </c>
      <c r="G51" s="196">
        <f>SUM(G52:G55)</f>
        <v>21</v>
      </c>
      <c r="H51" s="27">
        <f t="shared" si="6"/>
        <v>44</v>
      </c>
      <c r="I51" s="196">
        <f>SUM(I54:I55)</f>
        <v>0</v>
      </c>
      <c r="J51" s="196">
        <f>SUM(J52:J55)</f>
        <v>19</v>
      </c>
      <c r="K51" s="196">
        <f>SUM(K52:K55)</f>
        <v>18</v>
      </c>
      <c r="L51" s="27">
        <f t="shared" si="10"/>
        <v>37</v>
      </c>
      <c r="M51" s="196">
        <f>SUM(M54:M55)</f>
        <v>0</v>
      </c>
      <c r="N51" s="196">
        <f>SUM(N52:N55)</f>
        <v>3</v>
      </c>
      <c r="O51" s="196">
        <f>SUM(O52:O55)</f>
        <v>7</v>
      </c>
      <c r="P51" s="27">
        <f t="shared" si="5"/>
        <v>10</v>
      </c>
      <c r="Q51" s="196">
        <f>SUM(Q54:Q55)</f>
        <v>0</v>
      </c>
      <c r="R51" s="57">
        <f t="shared" si="7"/>
        <v>45</v>
      </c>
      <c r="S51" s="57">
        <f t="shared" si="8"/>
        <v>46</v>
      </c>
      <c r="T51" s="56"/>
      <c r="U51" s="55">
        <f t="shared" si="9"/>
        <v>91</v>
      </c>
    </row>
    <row r="52" spans="1:21" ht="12" customHeight="1">
      <c r="D52" s="1883"/>
      <c r="E52" s="11" t="s">
        <v>23</v>
      </c>
      <c r="F52" s="60">
        <v>14</v>
      </c>
      <c r="G52" s="60">
        <v>11</v>
      </c>
      <c r="H52" s="228">
        <f t="shared" si="6"/>
        <v>25</v>
      </c>
      <c r="I52" s="228"/>
      <c r="J52" s="60">
        <v>7</v>
      </c>
      <c r="K52" s="60">
        <v>7</v>
      </c>
      <c r="L52" s="228">
        <f t="shared" si="10"/>
        <v>14</v>
      </c>
      <c r="M52" s="228"/>
      <c r="N52" s="60">
        <v>0</v>
      </c>
      <c r="O52" s="60">
        <v>1</v>
      </c>
      <c r="P52" s="228">
        <f t="shared" si="5"/>
        <v>1</v>
      </c>
      <c r="Q52" s="228"/>
      <c r="R52" s="60">
        <f t="shared" si="7"/>
        <v>21</v>
      </c>
      <c r="S52" s="60">
        <f t="shared" si="8"/>
        <v>19</v>
      </c>
      <c r="T52" s="228"/>
      <c r="U52" s="227">
        <f t="shared" si="9"/>
        <v>40</v>
      </c>
    </row>
    <row r="53" spans="1:21" ht="12" customHeight="1">
      <c r="D53" s="1883"/>
      <c r="E53" s="11" t="s">
        <v>59</v>
      </c>
      <c r="F53" s="60">
        <v>1</v>
      </c>
      <c r="G53" s="60">
        <v>0</v>
      </c>
      <c r="H53" s="228">
        <f t="shared" si="6"/>
        <v>1</v>
      </c>
      <c r="I53" s="228"/>
      <c r="J53" s="60">
        <v>2</v>
      </c>
      <c r="K53" s="60">
        <v>1</v>
      </c>
      <c r="L53" s="228">
        <f t="shared" si="10"/>
        <v>3</v>
      </c>
      <c r="M53" s="228"/>
      <c r="N53" s="60">
        <v>2</v>
      </c>
      <c r="O53" s="60">
        <v>2</v>
      </c>
      <c r="P53" s="228">
        <f t="shared" si="5"/>
        <v>4</v>
      </c>
      <c r="Q53" s="228"/>
      <c r="R53" s="60">
        <f t="shared" si="7"/>
        <v>5</v>
      </c>
      <c r="S53" s="60">
        <f t="shared" si="8"/>
        <v>3</v>
      </c>
      <c r="T53" s="228"/>
      <c r="U53" s="227">
        <f t="shared" si="9"/>
        <v>8</v>
      </c>
    </row>
    <row r="54" spans="1:21" ht="12" customHeight="1">
      <c r="D54" s="1883"/>
      <c r="E54" s="11" t="s">
        <v>45</v>
      </c>
      <c r="F54" s="60">
        <v>6</v>
      </c>
      <c r="G54" s="60">
        <v>5</v>
      </c>
      <c r="H54" s="228">
        <f t="shared" si="6"/>
        <v>11</v>
      </c>
      <c r="I54" s="238"/>
      <c r="J54" s="60">
        <v>7</v>
      </c>
      <c r="K54" s="60">
        <v>5</v>
      </c>
      <c r="L54" s="228">
        <f t="shared" si="10"/>
        <v>12</v>
      </c>
      <c r="M54" s="238"/>
      <c r="N54" s="60">
        <v>1</v>
      </c>
      <c r="O54" s="60">
        <v>3</v>
      </c>
      <c r="P54" s="228">
        <f t="shared" si="5"/>
        <v>4</v>
      </c>
      <c r="Q54" s="238"/>
      <c r="R54" s="60">
        <f t="shared" si="7"/>
        <v>14</v>
      </c>
      <c r="S54" s="60">
        <f t="shared" si="8"/>
        <v>13</v>
      </c>
      <c r="T54" s="228"/>
      <c r="U54" s="227">
        <f t="shared" si="9"/>
        <v>27</v>
      </c>
    </row>
    <row r="55" spans="1:21" ht="12" customHeight="1">
      <c r="D55" s="1884"/>
      <c r="E55" s="11" t="s">
        <v>46</v>
      </c>
      <c r="F55" s="60">
        <v>2</v>
      </c>
      <c r="G55" s="60">
        <v>5</v>
      </c>
      <c r="H55" s="228">
        <f t="shared" si="6"/>
        <v>7</v>
      </c>
      <c r="I55" s="228"/>
      <c r="J55" s="60">
        <v>3</v>
      </c>
      <c r="K55" s="60">
        <v>5</v>
      </c>
      <c r="L55" s="228">
        <f t="shared" si="10"/>
        <v>8</v>
      </c>
      <c r="M55" s="228"/>
      <c r="N55" s="60">
        <v>0</v>
      </c>
      <c r="O55" s="60">
        <v>1</v>
      </c>
      <c r="P55" s="228">
        <f t="shared" si="5"/>
        <v>1</v>
      </c>
      <c r="Q55" s="228"/>
      <c r="R55" s="60">
        <f t="shared" si="7"/>
        <v>5</v>
      </c>
      <c r="S55" s="60">
        <f t="shared" si="8"/>
        <v>11</v>
      </c>
      <c r="T55" s="228"/>
      <c r="U55" s="227">
        <f t="shared" si="9"/>
        <v>16</v>
      </c>
    </row>
    <row r="56" spans="1:21" ht="12.75" customHeight="1">
      <c r="D56" s="1885">
        <v>1624</v>
      </c>
      <c r="E56" s="237" t="s">
        <v>56</v>
      </c>
      <c r="F56" s="27">
        <f>SUM(F57:F59)</f>
        <v>10</v>
      </c>
      <c r="G56" s="27">
        <f>SUM(G57:G59)</f>
        <v>15</v>
      </c>
      <c r="H56" s="27">
        <f t="shared" si="6"/>
        <v>25</v>
      </c>
      <c r="I56" s="27">
        <f>SUM(I59:I59)</f>
        <v>0</v>
      </c>
      <c r="J56" s="27">
        <f>SUM(J57:J59)</f>
        <v>11</v>
      </c>
      <c r="K56" s="27">
        <f>SUM(K57:K59)</f>
        <v>11</v>
      </c>
      <c r="L56" s="27">
        <f t="shared" si="10"/>
        <v>22</v>
      </c>
      <c r="M56" s="27">
        <f>SUM(M59:M59)</f>
        <v>0</v>
      </c>
      <c r="N56" s="27">
        <f>SUM(N57:N59)</f>
        <v>4</v>
      </c>
      <c r="O56" s="27">
        <f>SUM(O57:O59)</f>
        <v>2</v>
      </c>
      <c r="P56" s="27">
        <f t="shared" si="5"/>
        <v>6</v>
      </c>
      <c r="Q56" s="27">
        <f>SUM(Q59:Q59)</f>
        <v>6</v>
      </c>
      <c r="R56" s="57">
        <f t="shared" si="7"/>
        <v>25</v>
      </c>
      <c r="S56" s="57">
        <f t="shared" si="8"/>
        <v>28</v>
      </c>
      <c r="T56" s="56"/>
      <c r="U56" s="55">
        <f t="shared" si="9"/>
        <v>53</v>
      </c>
    </row>
    <row r="57" spans="1:21" ht="12" customHeight="1">
      <c r="D57" s="1886"/>
      <c r="E57" s="236" t="s">
        <v>41</v>
      </c>
      <c r="F57" s="235">
        <v>0</v>
      </c>
      <c r="G57" s="235">
        <v>1</v>
      </c>
      <c r="H57" s="234">
        <f t="shared" si="6"/>
        <v>1</v>
      </c>
      <c r="I57" s="233"/>
      <c r="J57" s="235">
        <v>3</v>
      </c>
      <c r="K57" s="235">
        <v>2</v>
      </c>
      <c r="L57" s="234">
        <f t="shared" si="10"/>
        <v>5</v>
      </c>
      <c r="M57" s="233"/>
      <c r="N57" s="235">
        <v>2</v>
      </c>
      <c r="O57" s="235">
        <v>2</v>
      </c>
      <c r="P57" s="234">
        <v>4</v>
      </c>
      <c r="Q57" s="233">
        <v>6</v>
      </c>
      <c r="R57" s="60">
        <f t="shared" si="7"/>
        <v>5</v>
      </c>
      <c r="S57" s="60">
        <f t="shared" si="8"/>
        <v>5</v>
      </c>
      <c r="T57" s="228"/>
      <c r="U57" s="227">
        <f t="shared" si="9"/>
        <v>10</v>
      </c>
    </row>
    <row r="58" spans="1:21" ht="12" customHeight="1">
      <c r="D58" s="1886"/>
      <c r="E58" s="52" t="s">
        <v>54</v>
      </c>
      <c r="F58" s="60">
        <v>3</v>
      </c>
      <c r="G58" s="60">
        <v>6</v>
      </c>
      <c r="H58" s="228">
        <f t="shared" si="6"/>
        <v>9</v>
      </c>
      <c r="I58" s="232"/>
      <c r="J58" s="60">
        <v>2</v>
      </c>
      <c r="K58" s="60">
        <v>3</v>
      </c>
      <c r="L58" s="228">
        <f t="shared" si="10"/>
        <v>5</v>
      </c>
      <c r="M58" s="232"/>
      <c r="N58" s="60">
        <v>1</v>
      </c>
      <c r="O58" s="60">
        <v>0</v>
      </c>
      <c r="P58" s="228">
        <f>SUM(N58:O58)</f>
        <v>1</v>
      </c>
      <c r="Q58" s="232"/>
      <c r="R58" s="60">
        <f t="shared" si="7"/>
        <v>6</v>
      </c>
      <c r="S58" s="60">
        <f t="shared" si="8"/>
        <v>9</v>
      </c>
      <c r="T58" s="228"/>
      <c r="U58" s="227">
        <f t="shared" si="9"/>
        <v>15</v>
      </c>
    </row>
    <row r="59" spans="1:21" ht="12" customHeight="1">
      <c r="D59" s="1887"/>
      <c r="E59" s="46" t="s">
        <v>62</v>
      </c>
      <c r="F59" s="231">
        <v>7</v>
      </c>
      <c r="G59" s="231">
        <v>8</v>
      </c>
      <c r="H59" s="230">
        <f t="shared" si="6"/>
        <v>15</v>
      </c>
      <c r="I59" s="229"/>
      <c r="J59" s="231">
        <v>6</v>
      </c>
      <c r="K59" s="231">
        <v>6</v>
      </c>
      <c r="L59" s="230">
        <f t="shared" si="10"/>
        <v>12</v>
      </c>
      <c r="M59" s="229"/>
      <c r="N59" s="231">
        <v>1</v>
      </c>
      <c r="O59" s="231">
        <v>0</v>
      </c>
      <c r="P59" s="230">
        <f>SUM(N59:O59)</f>
        <v>1</v>
      </c>
      <c r="Q59" s="229">
        <v>6</v>
      </c>
      <c r="R59" s="60">
        <f t="shared" si="7"/>
        <v>14</v>
      </c>
      <c r="S59" s="60">
        <f t="shared" si="8"/>
        <v>14</v>
      </c>
      <c r="T59" s="228"/>
      <c r="U59" s="227">
        <f t="shared" si="9"/>
        <v>28</v>
      </c>
    </row>
    <row r="60" spans="1:21" ht="13.5" customHeight="1">
      <c r="D60" s="226"/>
      <c r="E60" s="4" t="s">
        <v>50</v>
      </c>
      <c r="F60" s="24">
        <v>246</v>
      </c>
      <c r="G60" s="24">
        <v>230</v>
      </c>
      <c r="H60" s="24">
        <f t="shared" si="6"/>
        <v>476</v>
      </c>
      <c r="I60" s="24"/>
      <c r="J60" s="24">
        <v>390</v>
      </c>
      <c r="K60" s="24">
        <v>304</v>
      </c>
      <c r="L60" s="24">
        <f t="shared" si="10"/>
        <v>694</v>
      </c>
      <c r="M60" s="24"/>
      <c r="N60" s="24">
        <v>80</v>
      </c>
      <c r="O60" s="24">
        <v>81</v>
      </c>
      <c r="P60" s="24">
        <f>SUM(N60:O60)</f>
        <v>161</v>
      </c>
      <c r="Q60" s="24"/>
      <c r="R60" s="57">
        <f t="shared" si="7"/>
        <v>716</v>
      </c>
      <c r="S60" s="57">
        <f t="shared" si="8"/>
        <v>615</v>
      </c>
      <c r="T60" s="56"/>
      <c r="U60" s="55">
        <f t="shared" si="9"/>
        <v>1331</v>
      </c>
    </row>
    <row r="61" spans="1:21">
      <c r="E61" s="225" t="s">
        <v>6</v>
      </c>
      <c r="F61" s="224">
        <f t="shared" ref="F61:U61" si="11">SUM(F10+F19+F29+F33+F36+F41+F47+F51+F56+F60)</f>
        <v>654</v>
      </c>
      <c r="G61" s="224">
        <f t="shared" si="11"/>
        <v>534</v>
      </c>
      <c r="H61" s="224">
        <f t="shared" si="11"/>
        <v>1188</v>
      </c>
      <c r="I61" s="224">
        <f t="shared" si="11"/>
        <v>0</v>
      </c>
      <c r="J61" s="224">
        <f t="shared" si="11"/>
        <v>698</v>
      </c>
      <c r="K61" s="224">
        <f t="shared" si="11"/>
        <v>568</v>
      </c>
      <c r="L61" s="224">
        <f t="shared" si="11"/>
        <v>1266</v>
      </c>
      <c r="M61" s="224">
        <f t="shared" si="11"/>
        <v>0</v>
      </c>
      <c r="N61" s="224">
        <f t="shared" si="11"/>
        <v>106</v>
      </c>
      <c r="O61" s="224">
        <f t="shared" si="11"/>
        <v>116</v>
      </c>
      <c r="P61" s="224">
        <f t="shared" si="11"/>
        <v>222</v>
      </c>
      <c r="Q61" s="224">
        <f t="shared" si="11"/>
        <v>12</v>
      </c>
      <c r="R61" s="224">
        <f t="shared" si="11"/>
        <v>1458</v>
      </c>
      <c r="S61" s="224">
        <f t="shared" si="11"/>
        <v>1218</v>
      </c>
      <c r="T61" s="224">
        <f t="shared" si="11"/>
        <v>0</v>
      </c>
      <c r="U61" s="206">
        <f t="shared" si="11"/>
        <v>2676</v>
      </c>
    </row>
    <row r="62" spans="1:21" s="13" customFormat="1" ht="11.1" customHeight="1">
      <c r="A62" s="209"/>
      <c r="B62" s="209"/>
      <c r="C62" s="209"/>
      <c r="D62" s="223"/>
      <c r="E62" s="13" t="s">
        <v>48</v>
      </c>
      <c r="F62" s="209"/>
      <c r="G62" s="209"/>
      <c r="H62" s="209"/>
      <c r="I62" s="209"/>
      <c r="J62" s="209"/>
      <c r="K62" s="209"/>
      <c r="L62" s="209"/>
      <c r="M62" s="209"/>
      <c r="N62" s="209"/>
      <c r="O62" s="209"/>
      <c r="P62" s="209"/>
      <c r="Q62" s="209"/>
      <c r="R62" s="209"/>
      <c r="S62" s="209"/>
      <c r="T62" s="209"/>
      <c r="U62" s="209"/>
    </row>
    <row r="63" spans="1:21" s="13" customFormat="1" ht="11.1" customHeight="1">
      <c r="A63" s="209"/>
      <c r="B63" s="209"/>
      <c r="C63" s="209"/>
      <c r="D63" s="223"/>
      <c r="E63" s="13" t="s">
        <v>64</v>
      </c>
      <c r="F63" s="209"/>
      <c r="G63" s="209"/>
      <c r="H63" s="209"/>
      <c r="I63" s="209"/>
      <c r="J63" s="209"/>
      <c r="K63" s="209"/>
      <c r="L63" s="209"/>
      <c r="M63" s="209"/>
      <c r="N63" s="209"/>
      <c r="O63" s="209"/>
      <c r="P63" s="209"/>
      <c r="Q63" s="209"/>
      <c r="R63" s="209"/>
      <c r="S63" s="209"/>
      <c r="T63" s="209"/>
      <c r="U63" s="209"/>
    </row>
    <row r="64" spans="1:21" ht="11.1" customHeight="1">
      <c r="E64" s="13" t="s">
        <v>75</v>
      </c>
    </row>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spans="5:21" ht="9" customHeight="1">
      <c r="E113" s="13"/>
      <c r="F113" s="221"/>
      <c r="G113" s="221"/>
      <c r="H113" s="221"/>
      <c r="I113" s="221"/>
      <c r="J113" s="221"/>
      <c r="K113" s="221"/>
      <c r="L113" s="221"/>
      <c r="M113" s="221"/>
      <c r="N113" s="221"/>
      <c r="O113" s="221"/>
      <c r="P113" s="221"/>
      <c r="Q113" s="222"/>
      <c r="R113" s="222"/>
      <c r="S113" s="221"/>
      <c r="T113" s="221"/>
      <c r="U113" s="221"/>
    </row>
    <row r="114" spans="5:21" ht="9" customHeight="1"/>
    <row r="115" spans="5:21" ht="9" customHeight="1"/>
    <row r="116" spans="5:21" ht="9" customHeight="1"/>
    <row r="117" spans="5:21" ht="9" customHeight="1"/>
    <row r="118" spans="5:21" ht="9" customHeight="1"/>
    <row r="119" spans="5:21" ht="9" customHeight="1"/>
    <row r="120" spans="5:21" ht="9" customHeight="1"/>
    <row r="121" spans="5:21" ht="9" customHeight="1"/>
    <row r="122" spans="5:21" ht="9" customHeight="1"/>
    <row r="123" spans="5:21" ht="9" customHeight="1"/>
    <row r="124" spans="5:21" ht="9" customHeight="1"/>
    <row r="125" spans="5:21" ht="9" customHeight="1"/>
    <row r="126" spans="5:21" ht="9" customHeight="1"/>
    <row r="127" spans="5:21" ht="9" customHeight="1"/>
    <row r="128" spans="5:21"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sheetData>
  <mergeCells count="18">
    <mergeCell ref="B3:V3"/>
    <mergeCell ref="D6:D8"/>
    <mergeCell ref="R7:S7"/>
    <mergeCell ref="D33:D35"/>
    <mergeCell ref="D56:D59"/>
    <mergeCell ref="D19:D28"/>
    <mergeCell ref="Z3:AA4"/>
    <mergeCell ref="B4:V4"/>
    <mergeCell ref="F7:H7"/>
    <mergeCell ref="J7:L7"/>
    <mergeCell ref="N7:P7"/>
    <mergeCell ref="D10:D18"/>
    <mergeCell ref="D29:D32"/>
    <mergeCell ref="D36:D40"/>
    <mergeCell ref="D41:D46"/>
    <mergeCell ref="D51:D55"/>
    <mergeCell ref="D47:D50"/>
    <mergeCell ref="Y3:Y4"/>
  </mergeCells>
  <pageMargins left="0.7" right="0.7" top="0.75" bottom="0.75" header="0.3" footer="0.3"/>
  <pageSetup paperSize="9" scale="64" orientation="portrait" r:id="rId1"/>
  <colBreaks count="1" manualBreakCount="1">
    <brk id="21"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1BB24-AFA3-441E-B3F9-0958273232B8}">
  <dimension ref="A1:AA376"/>
  <sheetViews>
    <sheetView view="pageBreakPreview" zoomScaleNormal="100" zoomScaleSheetLayoutView="100" workbookViewId="0">
      <selection activeCell="E71" sqref="E71"/>
    </sheetView>
  </sheetViews>
  <sheetFormatPr baseColWidth="10" defaultRowHeight="12.75"/>
  <cols>
    <col min="1" max="1" width="2.7109375" style="91" customWidth="1"/>
    <col min="2" max="2" width="3.28515625" style="91" customWidth="1"/>
    <col min="3" max="3" width="3" style="91" customWidth="1"/>
    <col min="4" max="4" width="6" style="62" customWidth="1"/>
    <col min="5" max="5" width="62.7109375" style="62" customWidth="1"/>
    <col min="6" max="7" width="4.42578125" style="262" customWidth="1"/>
    <col min="8" max="8" width="4.7109375" style="262" customWidth="1"/>
    <col min="9" max="9" width="0.42578125" style="262" customWidth="1"/>
    <col min="10" max="11" width="5" style="262" customWidth="1"/>
    <col min="12" max="12" width="4.7109375" style="262" customWidth="1"/>
    <col min="13" max="13" width="0.42578125" style="262" customWidth="1"/>
    <col min="14" max="15" width="5.28515625" style="262" customWidth="1"/>
    <col min="16" max="16" width="4.7109375" style="262" customWidth="1"/>
    <col min="17" max="17" width="0.42578125" style="262" customWidth="1"/>
    <col min="18" max="18" width="4.7109375" style="262" customWidth="1"/>
    <col min="19" max="19" width="5.140625" style="262" customWidth="1"/>
    <col min="20" max="20" width="0.42578125" style="262" customWidth="1"/>
    <col min="21" max="21" width="6.28515625" style="262" customWidth="1"/>
    <col min="22" max="41" width="5.5703125" style="62" customWidth="1"/>
    <col min="42" max="16384" width="11.42578125" style="62"/>
  </cols>
  <sheetData>
    <row r="1" spans="1:27" ht="13.5" customHeight="1">
      <c r="F1" s="316"/>
      <c r="G1" s="316"/>
      <c r="H1" s="316"/>
      <c r="I1" s="316"/>
      <c r="J1" s="316"/>
      <c r="K1" s="316"/>
      <c r="L1" s="316"/>
      <c r="M1" s="316"/>
      <c r="N1" s="316"/>
      <c r="O1" s="316"/>
      <c r="P1" s="316"/>
      <c r="Q1" s="316"/>
      <c r="R1" s="316"/>
      <c r="S1" s="316"/>
      <c r="T1" s="316"/>
      <c r="U1" s="316"/>
      <c r="V1" s="82"/>
      <c r="W1" s="82"/>
    </row>
    <row r="2" spans="1:27" ht="3.75" customHeight="1">
      <c r="F2" s="316"/>
      <c r="G2" s="316"/>
      <c r="H2" s="316"/>
      <c r="I2" s="316"/>
      <c r="J2" s="316"/>
      <c r="K2" s="316"/>
      <c r="L2" s="316"/>
      <c r="M2" s="316"/>
      <c r="N2" s="316"/>
      <c r="O2" s="316"/>
      <c r="P2" s="316"/>
      <c r="Q2" s="316"/>
      <c r="R2" s="316"/>
      <c r="S2" s="316"/>
      <c r="T2" s="316"/>
      <c r="U2" s="316"/>
      <c r="V2" s="82"/>
      <c r="W2" s="82"/>
    </row>
    <row r="3" spans="1:27" s="98" customFormat="1" ht="11.25" customHeight="1">
      <c r="B3" s="1720" t="s">
        <v>122</v>
      </c>
      <c r="C3" s="1720"/>
      <c r="D3" s="1720"/>
      <c r="E3" s="1720"/>
      <c r="F3" s="1720"/>
      <c r="G3" s="1720"/>
      <c r="H3" s="1720"/>
      <c r="I3" s="1720"/>
      <c r="J3" s="1720"/>
      <c r="K3" s="1720"/>
      <c r="L3" s="1720"/>
      <c r="M3" s="1720"/>
      <c r="N3" s="1720"/>
      <c r="O3" s="1720"/>
      <c r="P3" s="1720"/>
      <c r="Q3" s="1720"/>
      <c r="R3" s="1720"/>
      <c r="S3" s="1720"/>
      <c r="T3" s="1720"/>
      <c r="U3" s="1720"/>
      <c r="V3" s="1720"/>
      <c r="W3" s="315"/>
      <c r="X3" s="314"/>
      <c r="Y3" s="1702"/>
      <c r="Z3" s="1895"/>
      <c r="AA3" s="1895"/>
    </row>
    <row r="4" spans="1:27" s="98" customFormat="1" ht="11.25" customHeight="1">
      <c r="B4" s="1720" t="s">
        <v>74</v>
      </c>
      <c r="C4" s="1720"/>
      <c r="D4" s="1720"/>
      <c r="E4" s="1720"/>
      <c r="F4" s="1720"/>
      <c r="G4" s="1720"/>
      <c r="H4" s="1720"/>
      <c r="I4" s="1720"/>
      <c r="J4" s="1720"/>
      <c r="K4" s="1720"/>
      <c r="L4" s="1720"/>
      <c r="M4" s="1720"/>
      <c r="N4" s="1720"/>
      <c r="O4" s="1720"/>
      <c r="P4" s="1720"/>
      <c r="Q4" s="1720"/>
      <c r="R4" s="1720"/>
      <c r="S4" s="1720"/>
      <c r="T4" s="1720"/>
      <c r="U4" s="1720"/>
      <c r="V4" s="1720"/>
      <c r="W4" s="315"/>
      <c r="X4" s="314"/>
      <c r="Y4" s="1702"/>
      <c r="Z4" s="1895"/>
      <c r="AA4" s="1895"/>
    </row>
    <row r="5" spans="1:27" ht="3" customHeight="1">
      <c r="A5" s="265"/>
      <c r="B5" s="265"/>
      <c r="C5" s="265"/>
      <c r="E5" s="98"/>
      <c r="F5" s="265"/>
      <c r="G5" s="265"/>
      <c r="H5" s="265"/>
      <c r="I5" s="312"/>
      <c r="J5" s="312"/>
      <c r="K5" s="312"/>
      <c r="L5" s="312"/>
      <c r="M5" s="312"/>
      <c r="N5" s="312"/>
      <c r="O5" s="312"/>
      <c r="P5" s="312"/>
      <c r="Q5" s="312"/>
      <c r="R5" s="311"/>
      <c r="S5" s="265"/>
      <c r="T5" s="265"/>
      <c r="U5" s="265"/>
      <c r="V5" s="82"/>
      <c r="Y5" s="98"/>
    </row>
    <row r="6" spans="1:27" ht="12.75" customHeight="1">
      <c r="A6" s="265"/>
      <c r="B6" s="265"/>
      <c r="C6" s="265"/>
      <c r="D6" s="1597" t="s">
        <v>32</v>
      </c>
      <c r="E6" s="310"/>
      <c r="F6" s="309"/>
      <c r="G6" s="309"/>
      <c r="H6" s="309"/>
      <c r="I6" s="309"/>
      <c r="J6" s="309"/>
      <c r="K6" s="309"/>
      <c r="L6" s="309"/>
      <c r="M6" s="309"/>
      <c r="N6" s="309"/>
      <c r="O6" s="309"/>
      <c r="P6" s="309"/>
      <c r="Q6" s="308"/>
      <c r="R6" s="308"/>
      <c r="S6" s="307"/>
      <c r="T6" s="307"/>
      <c r="U6" s="306"/>
      <c r="V6" s="82"/>
      <c r="Y6" s="98"/>
    </row>
    <row r="7" spans="1:27" ht="12.75" customHeight="1">
      <c r="D7" s="1598"/>
      <c r="E7" s="171" t="s">
        <v>85</v>
      </c>
      <c r="F7" s="1719" t="s">
        <v>120</v>
      </c>
      <c r="G7" s="1719"/>
      <c r="H7" s="1719"/>
      <c r="I7" s="300"/>
      <c r="J7" s="1719" t="s">
        <v>119</v>
      </c>
      <c r="K7" s="1719"/>
      <c r="L7" s="1719"/>
      <c r="M7" s="304"/>
      <c r="N7" s="1719" t="s">
        <v>118</v>
      </c>
      <c r="O7" s="1719"/>
      <c r="P7" s="1719"/>
      <c r="Q7" s="304"/>
      <c r="R7" s="1719" t="s">
        <v>97</v>
      </c>
      <c r="S7" s="1719"/>
      <c r="T7" s="304"/>
      <c r="U7" s="303"/>
      <c r="V7" s="82"/>
      <c r="W7" s="265"/>
    </row>
    <row r="8" spans="1:27">
      <c r="D8" s="1598"/>
      <c r="E8" s="98"/>
      <c r="F8" s="300" t="s">
        <v>29</v>
      </c>
      <c r="G8" s="300" t="s">
        <v>30</v>
      </c>
      <c r="H8" s="300" t="s">
        <v>6</v>
      </c>
      <c r="I8" s="300"/>
      <c r="J8" s="300" t="s">
        <v>29</v>
      </c>
      <c r="K8" s="300" t="s">
        <v>30</v>
      </c>
      <c r="L8" s="300" t="s">
        <v>6</v>
      </c>
      <c r="M8" s="300"/>
      <c r="N8" s="300" t="s">
        <v>29</v>
      </c>
      <c r="O8" s="300" t="s">
        <v>30</v>
      </c>
      <c r="P8" s="300" t="s">
        <v>6</v>
      </c>
      <c r="Q8" s="300"/>
      <c r="R8" s="300" t="s">
        <v>29</v>
      </c>
      <c r="S8" s="300" t="s">
        <v>30</v>
      </c>
      <c r="T8" s="300"/>
      <c r="U8" s="303" t="s">
        <v>6</v>
      </c>
      <c r="V8" s="82"/>
    </row>
    <row r="9" spans="1:27" ht="3" customHeight="1">
      <c r="D9" s="302"/>
      <c r="E9" s="163"/>
      <c r="F9" s="301"/>
      <c r="G9" s="301"/>
      <c r="H9" s="301"/>
      <c r="I9" s="301"/>
      <c r="J9" s="301"/>
      <c r="K9" s="301"/>
      <c r="L9" s="301"/>
      <c r="M9" s="301"/>
      <c r="N9" s="301"/>
      <c r="O9" s="301"/>
      <c r="P9" s="301"/>
      <c r="Q9" s="301"/>
      <c r="R9" s="300"/>
      <c r="S9" s="299"/>
      <c r="T9" s="299"/>
      <c r="U9" s="298"/>
      <c r="V9" s="82"/>
    </row>
    <row r="10" spans="1:27" ht="12.75" customHeight="1">
      <c r="D10" s="1712">
        <v>1401</v>
      </c>
      <c r="E10" s="297" t="s">
        <v>12</v>
      </c>
      <c r="F10" s="272">
        <f>SUM(F11:F18)</f>
        <v>101</v>
      </c>
      <c r="G10" s="272">
        <f>SUM(G11:G18)</f>
        <v>40</v>
      </c>
      <c r="H10" s="272">
        <f t="shared" ref="H10:H41" si="0">SUM(F10:G10)</f>
        <v>141</v>
      </c>
      <c r="I10" s="272">
        <f>SUM(I11:I17)</f>
        <v>0</v>
      </c>
      <c r="J10" s="272">
        <f>SUM(J11:J18)</f>
        <v>66</v>
      </c>
      <c r="K10" s="272">
        <f>SUM(K11:K18)</f>
        <v>36</v>
      </c>
      <c r="L10" s="272">
        <f>SUM(I10:K10)</f>
        <v>102</v>
      </c>
      <c r="M10" s="272">
        <f>SUM(M11:M17)</f>
        <v>0</v>
      </c>
      <c r="N10" s="272">
        <f>SUM(N11:N18)</f>
        <v>2</v>
      </c>
      <c r="O10" s="272">
        <f>SUM(O11:O18)</f>
        <v>4</v>
      </c>
      <c r="P10" s="272">
        <f>SUM(M10:O10)</f>
        <v>6</v>
      </c>
      <c r="Q10" s="272">
        <f>SUM(Q11:Q17)</f>
        <v>0</v>
      </c>
      <c r="R10" s="271">
        <f t="shared" ref="R10:R41" si="1">SUM(F10+J10+N10)</f>
        <v>169</v>
      </c>
      <c r="S10" s="271">
        <f t="shared" ref="S10:S41" si="2">SUM(G10+K10+O10)</f>
        <v>80</v>
      </c>
      <c r="T10" s="271"/>
      <c r="U10" s="270">
        <f t="shared" ref="U10:U41" si="3">SUM(R10:S10)</f>
        <v>249</v>
      </c>
      <c r="V10" s="82"/>
    </row>
    <row r="11" spans="1:27" ht="12" customHeight="1">
      <c r="D11" s="1713"/>
      <c r="E11" s="296" t="s">
        <v>13</v>
      </c>
      <c r="F11" s="288">
        <v>28</v>
      </c>
      <c r="G11" s="295">
        <v>13</v>
      </c>
      <c r="H11" s="295">
        <f t="shared" si="0"/>
        <v>41</v>
      </c>
      <c r="I11" s="295"/>
      <c r="J11" s="295">
        <v>10</v>
      </c>
      <c r="K11" s="295">
        <v>2</v>
      </c>
      <c r="L11" s="295">
        <f>SUM(J11:K11)</f>
        <v>12</v>
      </c>
      <c r="M11" s="295"/>
      <c r="N11" s="295">
        <v>0</v>
      </c>
      <c r="O11" s="288">
        <v>0</v>
      </c>
      <c r="P11" s="288">
        <f t="shared" ref="P11:P42" si="4">SUM(N11:O11)</f>
        <v>0</v>
      </c>
      <c r="Q11" s="283"/>
      <c r="R11" s="283">
        <f t="shared" si="1"/>
        <v>38</v>
      </c>
      <c r="S11" s="283">
        <f t="shared" si="2"/>
        <v>15</v>
      </c>
      <c r="T11" s="283"/>
      <c r="U11" s="282">
        <f t="shared" si="3"/>
        <v>53</v>
      </c>
      <c r="V11" s="82"/>
      <c r="W11" s="82"/>
    </row>
    <row r="12" spans="1:27" ht="12" customHeight="1">
      <c r="D12" s="1713"/>
      <c r="E12" s="292" t="s">
        <v>130</v>
      </c>
      <c r="F12" s="288">
        <v>0</v>
      </c>
      <c r="G12" s="295">
        <v>0</v>
      </c>
      <c r="H12" s="295">
        <f t="shared" si="0"/>
        <v>0</v>
      </c>
      <c r="I12" s="295"/>
      <c r="J12" s="295">
        <v>4</v>
      </c>
      <c r="K12" s="295">
        <v>1</v>
      </c>
      <c r="L12" s="295">
        <v>5</v>
      </c>
      <c r="M12" s="295"/>
      <c r="N12" s="295">
        <v>0</v>
      </c>
      <c r="O12" s="288">
        <v>0</v>
      </c>
      <c r="P12" s="288">
        <f t="shared" si="4"/>
        <v>0</v>
      </c>
      <c r="Q12" s="279"/>
      <c r="R12" s="279">
        <f t="shared" si="1"/>
        <v>4</v>
      </c>
      <c r="S12" s="279">
        <f t="shared" si="2"/>
        <v>1</v>
      </c>
      <c r="T12" s="279"/>
      <c r="U12" s="281">
        <f t="shared" si="3"/>
        <v>5</v>
      </c>
      <c r="V12" s="82"/>
      <c r="W12" s="82"/>
    </row>
    <row r="13" spans="1:27" ht="12" customHeight="1">
      <c r="D13" s="1713"/>
      <c r="E13" s="292" t="s">
        <v>14</v>
      </c>
      <c r="F13" s="293">
        <v>36</v>
      </c>
      <c r="G13" s="294">
        <v>13</v>
      </c>
      <c r="H13" s="279">
        <f t="shared" si="0"/>
        <v>49</v>
      </c>
      <c r="I13" s="294"/>
      <c r="J13" s="294">
        <v>10</v>
      </c>
      <c r="K13" s="294">
        <v>1</v>
      </c>
      <c r="L13" s="279">
        <f t="shared" ref="L13:L59" si="5">SUM(J13:K13)</f>
        <v>11</v>
      </c>
      <c r="M13" s="294"/>
      <c r="N13" s="294">
        <v>0</v>
      </c>
      <c r="O13" s="293">
        <v>0</v>
      </c>
      <c r="P13" s="279">
        <f t="shared" si="4"/>
        <v>0</v>
      </c>
      <c r="Q13" s="279"/>
      <c r="R13" s="279">
        <f t="shared" si="1"/>
        <v>46</v>
      </c>
      <c r="S13" s="279">
        <f t="shared" si="2"/>
        <v>14</v>
      </c>
      <c r="T13" s="279"/>
      <c r="U13" s="281">
        <f t="shared" si="3"/>
        <v>60</v>
      </c>
      <c r="V13" s="82"/>
      <c r="W13" s="82"/>
    </row>
    <row r="14" spans="1:27" ht="12" customHeight="1">
      <c r="D14" s="1713"/>
      <c r="E14" s="292" t="s">
        <v>15</v>
      </c>
      <c r="F14" s="293">
        <v>26</v>
      </c>
      <c r="G14" s="294">
        <v>12</v>
      </c>
      <c r="H14" s="279">
        <f t="shared" si="0"/>
        <v>38</v>
      </c>
      <c r="I14" s="294"/>
      <c r="J14" s="294">
        <v>7</v>
      </c>
      <c r="K14" s="294">
        <v>6</v>
      </c>
      <c r="L14" s="279">
        <f t="shared" si="5"/>
        <v>13</v>
      </c>
      <c r="M14" s="294"/>
      <c r="N14" s="294">
        <v>0</v>
      </c>
      <c r="O14" s="293">
        <v>0</v>
      </c>
      <c r="P14" s="279">
        <f t="shared" si="4"/>
        <v>0</v>
      </c>
      <c r="Q14" s="279"/>
      <c r="R14" s="279">
        <f t="shared" si="1"/>
        <v>33</v>
      </c>
      <c r="S14" s="279">
        <f t="shared" si="2"/>
        <v>18</v>
      </c>
      <c r="T14" s="279"/>
      <c r="U14" s="281">
        <f t="shared" si="3"/>
        <v>51</v>
      </c>
      <c r="V14" s="82"/>
      <c r="W14" s="82"/>
    </row>
    <row r="15" spans="1:27" ht="12" customHeight="1">
      <c r="D15" s="1713"/>
      <c r="E15" s="292" t="s">
        <v>36</v>
      </c>
      <c r="F15" s="279">
        <v>0</v>
      </c>
      <c r="G15" s="279">
        <v>0</v>
      </c>
      <c r="H15" s="279">
        <f t="shared" si="0"/>
        <v>0</v>
      </c>
      <c r="I15" s="279"/>
      <c r="J15" s="279">
        <v>16</v>
      </c>
      <c r="K15" s="279">
        <v>10</v>
      </c>
      <c r="L15" s="279">
        <f t="shared" si="5"/>
        <v>26</v>
      </c>
      <c r="M15" s="279"/>
      <c r="N15" s="279">
        <v>0</v>
      </c>
      <c r="O15" s="279">
        <v>3</v>
      </c>
      <c r="P15" s="279">
        <f t="shared" si="4"/>
        <v>3</v>
      </c>
      <c r="Q15" s="279"/>
      <c r="R15" s="279">
        <f t="shared" si="1"/>
        <v>16</v>
      </c>
      <c r="S15" s="279">
        <f t="shared" si="2"/>
        <v>13</v>
      </c>
      <c r="T15" s="279"/>
      <c r="U15" s="281">
        <f t="shared" si="3"/>
        <v>29</v>
      </c>
      <c r="V15" s="82"/>
      <c r="W15" s="82"/>
    </row>
    <row r="16" spans="1:27" ht="12" customHeight="1">
      <c r="D16" s="1713"/>
      <c r="E16" s="292" t="s">
        <v>37</v>
      </c>
      <c r="F16" s="279">
        <v>2</v>
      </c>
      <c r="G16" s="279">
        <v>2</v>
      </c>
      <c r="H16" s="279">
        <f t="shared" si="0"/>
        <v>4</v>
      </c>
      <c r="I16" s="279"/>
      <c r="J16" s="279">
        <v>11</v>
      </c>
      <c r="K16" s="279">
        <v>9</v>
      </c>
      <c r="L16" s="279">
        <f t="shared" si="5"/>
        <v>20</v>
      </c>
      <c r="M16" s="279"/>
      <c r="N16" s="279">
        <v>2</v>
      </c>
      <c r="O16" s="279">
        <v>0</v>
      </c>
      <c r="P16" s="279">
        <f t="shared" si="4"/>
        <v>2</v>
      </c>
      <c r="Q16" s="279"/>
      <c r="R16" s="279">
        <f t="shared" si="1"/>
        <v>15</v>
      </c>
      <c r="S16" s="279">
        <f t="shared" si="2"/>
        <v>11</v>
      </c>
      <c r="T16" s="279"/>
      <c r="U16" s="281">
        <f t="shared" si="3"/>
        <v>26</v>
      </c>
      <c r="V16" s="82"/>
      <c r="W16" s="82"/>
    </row>
    <row r="17" spans="4:24" ht="12" customHeight="1">
      <c r="D17" s="1713"/>
      <c r="E17" s="292" t="s">
        <v>72</v>
      </c>
      <c r="F17" s="279">
        <v>0</v>
      </c>
      <c r="G17" s="279">
        <v>0</v>
      </c>
      <c r="H17" s="279">
        <f t="shared" si="0"/>
        <v>0</v>
      </c>
      <c r="I17" s="279"/>
      <c r="J17" s="279">
        <v>6</v>
      </c>
      <c r="K17" s="279">
        <v>6</v>
      </c>
      <c r="L17" s="279">
        <f t="shared" si="5"/>
        <v>12</v>
      </c>
      <c r="M17" s="279"/>
      <c r="N17" s="279">
        <v>0</v>
      </c>
      <c r="O17" s="279">
        <v>0</v>
      </c>
      <c r="P17" s="279">
        <f t="shared" si="4"/>
        <v>0</v>
      </c>
      <c r="Q17" s="279"/>
      <c r="R17" s="279">
        <f t="shared" si="1"/>
        <v>6</v>
      </c>
      <c r="S17" s="279">
        <f t="shared" si="2"/>
        <v>6</v>
      </c>
      <c r="T17" s="279"/>
      <c r="U17" s="281">
        <f t="shared" si="3"/>
        <v>12</v>
      </c>
      <c r="V17" s="82"/>
      <c r="W17" s="82"/>
    </row>
    <row r="18" spans="4:24" ht="12" customHeight="1">
      <c r="D18" s="81"/>
      <c r="E18" s="292" t="s">
        <v>63</v>
      </c>
      <c r="F18" s="279">
        <v>9</v>
      </c>
      <c r="G18" s="279">
        <v>0</v>
      </c>
      <c r="H18" s="279">
        <f t="shared" si="0"/>
        <v>9</v>
      </c>
      <c r="I18" s="279"/>
      <c r="J18" s="279">
        <v>2</v>
      </c>
      <c r="K18" s="279">
        <v>1</v>
      </c>
      <c r="L18" s="279">
        <f t="shared" si="5"/>
        <v>3</v>
      </c>
      <c r="M18" s="279"/>
      <c r="N18" s="279">
        <v>0</v>
      </c>
      <c r="O18" s="279">
        <v>1</v>
      </c>
      <c r="P18" s="279">
        <f t="shared" si="4"/>
        <v>1</v>
      </c>
      <c r="Q18" s="279"/>
      <c r="R18" s="273">
        <f t="shared" si="1"/>
        <v>11</v>
      </c>
      <c r="S18" s="273">
        <f t="shared" si="2"/>
        <v>2</v>
      </c>
      <c r="T18" s="273"/>
      <c r="U18" s="278">
        <f t="shared" si="3"/>
        <v>13</v>
      </c>
      <c r="V18" s="82"/>
      <c r="W18" s="82"/>
    </row>
    <row r="19" spans="4:24" ht="12.75" customHeight="1">
      <c r="D19" s="1712">
        <v>1402</v>
      </c>
      <c r="E19" s="74" t="s">
        <v>16</v>
      </c>
      <c r="F19" s="275">
        <f>SUM(F20:F28)</f>
        <v>98</v>
      </c>
      <c r="G19" s="275">
        <f>SUM(G20:G28)</f>
        <v>71</v>
      </c>
      <c r="H19" s="275">
        <f t="shared" si="0"/>
        <v>169</v>
      </c>
      <c r="I19" s="275">
        <f>SUM(I20:I28)</f>
        <v>0</v>
      </c>
      <c r="J19" s="275">
        <f>SUM(J20:J28)</f>
        <v>64</v>
      </c>
      <c r="K19" s="275">
        <f>SUM(K20:K28)</f>
        <v>56</v>
      </c>
      <c r="L19" s="275">
        <f t="shared" si="5"/>
        <v>120</v>
      </c>
      <c r="M19" s="275">
        <f>SUM(M20:M28)</f>
        <v>0</v>
      </c>
      <c r="N19" s="275">
        <f>SUM(N20:N28)</f>
        <v>3</v>
      </c>
      <c r="O19" s="275">
        <f>SUM(O20:O28)</f>
        <v>3</v>
      </c>
      <c r="P19" s="275">
        <f t="shared" si="4"/>
        <v>6</v>
      </c>
      <c r="Q19" s="275">
        <f>SUM(Q20:Q28)</f>
        <v>0</v>
      </c>
      <c r="R19" s="271">
        <f t="shared" si="1"/>
        <v>165</v>
      </c>
      <c r="S19" s="271">
        <f t="shared" si="2"/>
        <v>130</v>
      </c>
      <c r="T19" s="271"/>
      <c r="U19" s="270">
        <f t="shared" si="3"/>
        <v>295</v>
      </c>
      <c r="V19" s="82"/>
      <c r="W19" s="82"/>
    </row>
    <row r="20" spans="4:24" ht="12" customHeight="1">
      <c r="D20" s="1713"/>
      <c r="E20" s="292" t="s">
        <v>96</v>
      </c>
      <c r="F20" s="279">
        <v>34</v>
      </c>
      <c r="G20" s="279">
        <v>27</v>
      </c>
      <c r="H20" s="279">
        <f t="shared" si="0"/>
        <v>61</v>
      </c>
      <c r="I20" s="279"/>
      <c r="J20" s="279">
        <v>10</v>
      </c>
      <c r="K20" s="279">
        <v>18</v>
      </c>
      <c r="L20" s="279">
        <f t="shared" si="5"/>
        <v>28</v>
      </c>
      <c r="M20" s="279"/>
      <c r="N20" s="279">
        <v>0</v>
      </c>
      <c r="O20" s="279">
        <v>0</v>
      </c>
      <c r="P20" s="279">
        <f t="shared" si="4"/>
        <v>0</v>
      </c>
      <c r="Q20" s="279"/>
      <c r="R20" s="283">
        <f t="shared" si="1"/>
        <v>44</v>
      </c>
      <c r="S20" s="283">
        <f t="shared" si="2"/>
        <v>45</v>
      </c>
      <c r="T20" s="283"/>
      <c r="U20" s="282">
        <f t="shared" si="3"/>
        <v>89</v>
      </c>
      <c r="V20" s="82"/>
      <c r="W20" s="82"/>
    </row>
    <row r="21" spans="4:24" ht="12" customHeight="1">
      <c r="D21" s="1713"/>
      <c r="E21" s="292" t="s">
        <v>116</v>
      </c>
      <c r="F21" s="279">
        <v>24</v>
      </c>
      <c r="G21" s="279">
        <v>12</v>
      </c>
      <c r="H21" s="279">
        <f t="shared" si="0"/>
        <v>36</v>
      </c>
      <c r="I21" s="279"/>
      <c r="J21" s="279">
        <v>6</v>
      </c>
      <c r="K21" s="279">
        <v>0</v>
      </c>
      <c r="L21" s="279">
        <f t="shared" si="5"/>
        <v>6</v>
      </c>
      <c r="M21" s="279"/>
      <c r="N21" s="279">
        <v>0</v>
      </c>
      <c r="O21" s="279">
        <v>0</v>
      </c>
      <c r="P21" s="279">
        <f t="shared" si="4"/>
        <v>0</v>
      </c>
      <c r="Q21" s="279"/>
      <c r="R21" s="279">
        <f t="shared" si="1"/>
        <v>30</v>
      </c>
      <c r="S21" s="279">
        <f t="shared" si="2"/>
        <v>12</v>
      </c>
      <c r="T21" s="279"/>
      <c r="U21" s="281">
        <f t="shared" si="3"/>
        <v>42</v>
      </c>
      <c r="V21" s="82"/>
      <c r="W21" s="82"/>
      <c r="X21" s="66"/>
    </row>
    <row r="22" spans="4:24" ht="12" customHeight="1">
      <c r="D22" s="1713"/>
      <c r="E22" s="292" t="s">
        <v>70</v>
      </c>
      <c r="F22" s="279">
        <v>8</v>
      </c>
      <c r="G22" s="279">
        <v>6</v>
      </c>
      <c r="H22" s="279">
        <f t="shared" si="0"/>
        <v>14</v>
      </c>
      <c r="I22" s="279"/>
      <c r="J22" s="279">
        <v>7</v>
      </c>
      <c r="K22" s="279">
        <v>10</v>
      </c>
      <c r="L22" s="279">
        <f t="shared" si="5"/>
        <v>17</v>
      </c>
      <c r="M22" s="279"/>
      <c r="N22" s="279">
        <v>0</v>
      </c>
      <c r="O22" s="279">
        <v>0</v>
      </c>
      <c r="P22" s="279">
        <f t="shared" si="4"/>
        <v>0</v>
      </c>
      <c r="Q22" s="279"/>
      <c r="R22" s="279">
        <f t="shared" si="1"/>
        <v>15</v>
      </c>
      <c r="S22" s="279">
        <f t="shared" si="2"/>
        <v>16</v>
      </c>
      <c r="T22" s="279"/>
      <c r="U22" s="281">
        <f t="shared" si="3"/>
        <v>31</v>
      </c>
      <c r="V22" s="82"/>
      <c r="W22" s="82"/>
    </row>
    <row r="23" spans="4:24" ht="12" customHeight="1">
      <c r="D23" s="1713"/>
      <c r="E23" s="292" t="s">
        <v>129</v>
      </c>
      <c r="F23" s="279">
        <v>7</v>
      </c>
      <c r="G23" s="279">
        <v>6</v>
      </c>
      <c r="H23" s="279">
        <f t="shared" si="0"/>
        <v>13</v>
      </c>
      <c r="I23" s="279"/>
      <c r="J23" s="279">
        <v>8</v>
      </c>
      <c r="K23" s="279">
        <v>3</v>
      </c>
      <c r="L23" s="279">
        <f t="shared" si="5"/>
        <v>11</v>
      </c>
      <c r="M23" s="279"/>
      <c r="N23" s="279">
        <v>0</v>
      </c>
      <c r="O23" s="279">
        <v>0</v>
      </c>
      <c r="P23" s="279">
        <f t="shared" si="4"/>
        <v>0</v>
      </c>
      <c r="Q23" s="279"/>
      <c r="R23" s="279">
        <f t="shared" si="1"/>
        <v>15</v>
      </c>
      <c r="S23" s="279">
        <f t="shared" si="2"/>
        <v>9</v>
      </c>
      <c r="T23" s="279"/>
      <c r="U23" s="281">
        <f t="shared" si="3"/>
        <v>24</v>
      </c>
      <c r="V23" s="82"/>
      <c r="W23" s="82"/>
    </row>
    <row r="24" spans="4:24" ht="12" customHeight="1">
      <c r="D24" s="1713"/>
      <c r="E24" s="292" t="s">
        <v>128</v>
      </c>
      <c r="F24" s="279">
        <v>3</v>
      </c>
      <c r="G24" s="279">
        <v>6</v>
      </c>
      <c r="H24" s="279">
        <f t="shared" si="0"/>
        <v>9</v>
      </c>
      <c r="I24" s="279"/>
      <c r="J24" s="279">
        <v>9</v>
      </c>
      <c r="K24" s="279">
        <v>4</v>
      </c>
      <c r="L24" s="279">
        <f t="shared" si="5"/>
        <v>13</v>
      </c>
      <c r="M24" s="279"/>
      <c r="N24" s="279">
        <v>0</v>
      </c>
      <c r="O24" s="279">
        <v>0</v>
      </c>
      <c r="P24" s="279">
        <f t="shared" si="4"/>
        <v>0</v>
      </c>
      <c r="Q24" s="279"/>
      <c r="R24" s="279">
        <f t="shared" si="1"/>
        <v>12</v>
      </c>
      <c r="S24" s="279">
        <f t="shared" si="2"/>
        <v>10</v>
      </c>
      <c r="T24" s="279"/>
      <c r="U24" s="281">
        <f t="shared" si="3"/>
        <v>22</v>
      </c>
      <c r="V24" s="82"/>
      <c r="W24" s="82"/>
    </row>
    <row r="25" spans="4:24" ht="12" customHeight="1">
      <c r="D25" s="1713"/>
      <c r="E25" s="292" t="s">
        <v>65</v>
      </c>
      <c r="F25" s="279">
        <v>5</v>
      </c>
      <c r="G25" s="279">
        <v>4</v>
      </c>
      <c r="H25" s="279">
        <f t="shared" si="0"/>
        <v>9</v>
      </c>
      <c r="I25" s="279"/>
      <c r="J25" s="279">
        <v>3</v>
      </c>
      <c r="K25" s="279">
        <v>4</v>
      </c>
      <c r="L25" s="279">
        <f t="shared" si="5"/>
        <v>7</v>
      </c>
      <c r="M25" s="279"/>
      <c r="N25" s="279">
        <v>0</v>
      </c>
      <c r="O25" s="279">
        <v>0</v>
      </c>
      <c r="P25" s="279">
        <f t="shared" si="4"/>
        <v>0</v>
      </c>
      <c r="Q25" s="279"/>
      <c r="R25" s="279">
        <f t="shared" si="1"/>
        <v>8</v>
      </c>
      <c r="S25" s="279">
        <f t="shared" si="2"/>
        <v>8</v>
      </c>
      <c r="T25" s="279"/>
      <c r="U25" s="281">
        <f t="shared" si="3"/>
        <v>16</v>
      </c>
      <c r="V25" s="82"/>
      <c r="W25" s="82"/>
    </row>
    <row r="26" spans="4:24" ht="12" customHeight="1">
      <c r="D26" s="1713"/>
      <c r="E26" s="292" t="s">
        <v>127</v>
      </c>
      <c r="F26" s="279">
        <v>10</v>
      </c>
      <c r="G26" s="279">
        <v>6</v>
      </c>
      <c r="H26" s="279">
        <f t="shared" si="0"/>
        <v>16</v>
      </c>
      <c r="I26" s="279"/>
      <c r="J26" s="279">
        <v>4</v>
      </c>
      <c r="K26" s="279">
        <v>2</v>
      </c>
      <c r="L26" s="279">
        <f t="shared" si="5"/>
        <v>6</v>
      </c>
      <c r="M26" s="279"/>
      <c r="N26" s="279">
        <v>0</v>
      </c>
      <c r="O26" s="279">
        <v>0</v>
      </c>
      <c r="P26" s="279">
        <f t="shared" si="4"/>
        <v>0</v>
      </c>
      <c r="Q26" s="279"/>
      <c r="R26" s="279">
        <f t="shared" si="1"/>
        <v>14</v>
      </c>
      <c r="S26" s="279">
        <f t="shared" si="2"/>
        <v>8</v>
      </c>
      <c r="T26" s="279"/>
      <c r="U26" s="281">
        <f t="shared" si="3"/>
        <v>22</v>
      </c>
      <c r="V26" s="82"/>
      <c r="W26" s="82"/>
    </row>
    <row r="27" spans="4:24" ht="12" customHeight="1">
      <c r="D27" s="1713"/>
      <c r="E27" s="292" t="s">
        <v>38</v>
      </c>
      <c r="F27" s="279">
        <v>7</v>
      </c>
      <c r="G27" s="279">
        <v>3</v>
      </c>
      <c r="H27" s="279">
        <f t="shared" si="0"/>
        <v>10</v>
      </c>
      <c r="I27" s="279"/>
      <c r="J27" s="279">
        <v>12</v>
      </c>
      <c r="K27" s="279">
        <v>12</v>
      </c>
      <c r="L27" s="279">
        <f t="shared" si="5"/>
        <v>24</v>
      </c>
      <c r="M27" s="279"/>
      <c r="N27" s="279">
        <v>1</v>
      </c>
      <c r="O27" s="279">
        <v>2</v>
      </c>
      <c r="P27" s="279">
        <f t="shared" si="4"/>
        <v>3</v>
      </c>
      <c r="Q27" s="279"/>
      <c r="R27" s="279">
        <f t="shared" si="1"/>
        <v>20</v>
      </c>
      <c r="S27" s="279">
        <f t="shared" si="2"/>
        <v>17</v>
      </c>
      <c r="T27" s="279"/>
      <c r="U27" s="281">
        <f t="shared" si="3"/>
        <v>37</v>
      </c>
      <c r="V27" s="82"/>
      <c r="W27" s="82"/>
    </row>
    <row r="28" spans="4:24" ht="12" customHeight="1">
      <c r="D28" s="81"/>
      <c r="E28" s="292" t="s">
        <v>126</v>
      </c>
      <c r="F28" s="279">
        <v>0</v>
      </c>
      <c r="G28" s="279">
        <v>1</v>
      </c>
      <c r="H28" s="279">
        <f t="shared" si="0"/>
        <v>1</v>
      </c>
      <c r="I28" s="279"/>
      <c r="J28" s="279">
        <v>5</v>
      </c>
      <c r="K28" s="279">
        <v>3</v>
      </c>
      <c r="L28" s="279">
        <f t="shared" si="5"/>
        <v>8</v>
      </c>
      <c r="M28" s="279"/>
      <c r="N28" s="279">
        <v>2</v>
      </c>
      <c r="O28" s="279">
        <v>1</v>
      </c>
      <c r="P28" s="279">
        <f t="shared" si="4"/>
        <v>3</v>
      </c>
      <c r="Q28" s="279"/>
      <c r="R28" s="273">
        <f t="shared" si="1"/>
        <v>7</v>
      </c>
      <c r="S28" s="273">
        <f t="shared" si="2"/>
        <v>5</v>
      </c>
      <c r="T28" s="273"/>
      <c r="U28" s="278">
        <f t="shared" si="3"/>
        <v>12</v>
      </c>
      <c r="V28" s="82"/>
      <c r="W28" s="82"/>
    </row>
    <row r="29" spans="4:24" ht="12.75" customHeight="1">
      <c r="D29" s="1712">
        <v>1403</v>
      </c>
      <c r="E29" s="74" t="s">
        <v>17</v>
      </c>
      <c r="F29" s="275">
        <f>SUM(F30:F32)</f>
        <v>30</v>
      </c>
      <c r="G29" s="275">
        <f>SUM(G30:G32)</f>
        <v>30</v>
      </c>
      <c r="H29" s="275">
        <f t="shared" si="0"/>
        <v>60</v>
      </c>
      <c r="I29" s="275">
        <f>SUM(I30:I32)</f>
        <v>0</v>
      </c>
      <c r="J29" s="275">
        <f>SUM(J30:J32)</f>
        <v>14</v>
      </c>
      <c r="K29" s="275">
        <f>SUM(K30:K32)</f>
        <v>13</v>
      </c>
      <c r="L29" s="275">
        <f t="shared" si="5"/>
        <v>27</v>
      </c>
      <c r="M29" s="275">
        <f>SUM(M30:M32)</f>
        <v>0</v>
      </c>
      <c r="N29" s="275">
        <f>SUM(N30:N32)</f>
        <v>0</v>
      </c>
      <c r="O29" s="275">
        <f>SUM(O30:O32)</f>
        <v>0</v>
      </c>
      <c r="P29" s="275">
        <f t="shared" si="4"/>
        <v>0</v>
      </c>
      <c r="Q29" s="275">
        <f>SUM(Q30:Q32)</f>
        <v>0</v>
      </c>
      <c r="R29" s="271">
        <f t="shared" si="1"/>
        <v>44</v>
      </c>
      <c r="S29" s="271">
        <f t="shared" si="2"/>
        <v>43</v>
      </c>
      <c r="T29" s="271"/>
      <c r="U29" s="270">
        <f t="shared" si="3"/>
        <v>87</v>
      </c>
      <c r="V29" s="82"/>
      <c r="W29" s="82"/>
    </row>
    <row r="30" spans="4:24" ht="12" customHeight="1">
      <c r="D30" s="1713"/>
      <c r="E30" s="292" t="s">
        <v>39</v>
      </c>
      <c r="F30" s="279">
        <v>17</v>
      </c>
      <c r="G30" s="279">
        <v>14</v>
      </c>
      <c r="H30" s="279">
        <f t="shared" si="0"/>
        <v>31</v>
      </c>
      <c r="I30" s="279"/>
      <c r="J30" s="279">
        <v>6</v>
      </c>
      <c r="K30" s="279">
        <v>4</v>
      </c>
      <c r="L30" s="279">
        <f t="shared" si="5"/>
        <v>10</v>
      </c>
      <c r="M30" s="279"/>
      <c r="N30" s="279">
        <v>0</v>
      </c>
      <c r="O30" s="279">
        <v>0</v>
      </c>
      <c r="P30" s="279">
        <f t="shared" si="4"/>
        <v>0</v>
      </c>
      <c r="Q30" s="279"/>
      <c r="R30" s="283">
        <f t="shared" si="1"/>
        <v>23</v>
      </c>
      <c r="S30" s="283">
        <f t="shared" si="2"/>
        <v>18</v>
      </c>
      <c r="T30" s="283"/>
      <c r="U30" s="282">
        <f t="shared" si="3"/>
        <v>41</v>
      </c>
      <c r="V30" s="82"/>
      <c r="W30" s="82"/>
    </row>
    <row r="31" spans="4:24" ht="12" customHeight="1">
      <c r="D31" s="1713"/>
      <c r="E31" s="292" t="s">
        <v>18</v>
      </c>
      <c r="F31" s="279">
        <v>7</v>
      </c>
      <c r="G31" s="279">
        <v>10</v>
      </c>
      <c r="H31" s="279">
        <f t="shared" si="0"/>
        <v>17</v>
      </c>
      <c r="I31" s="279"/>
      <c r="J31" s="279">
        <v>3</v>
      </c>
      <c r="K31" s="279">
        <v>6</v>
      </c>
      <c r="L31" s="279">
        <f t="shared" si="5"/>
        <v>9</v>
      </c>
      <c r="M31" s="279"/>
      <c r="N31" s="279">
        <v>0</v>
      </c>
      <c r="O31" s="279">
        <v>0</v>
      </c>
      <c r="P31" s="279">
        <f t="shared" si="4"/>
        <v>0</v>
      </c>
      <c r="Q31" s="279"/>
      <c r="R31" s="279">
        <f t="shared" si="1"/>
        <v>10</v>
      </c>
      <c r="S31" s="279">
        <f t="shared" si="2"/>
        <v>16</v>
      </c>
      <c r="T31" s="279"/>
      <c r="U31" s="281">
        <f t="shared" si="3"/>
        <v>26</v>
      </c>
      <c r="V31" s="82"/>
      <c r="W31" s="82"/>
    </row>
    <row r="32" spans="4:24" ht="12" customHeight="1">
      <c r="D32" s="1713"/>
      <c r="E32" s="292" t="s">
        <v>19</v>
      </c>
      <c r="F32" s="279">
        <v>6</v>
      </c>
      <c r="G32" s="279">
        <v>6</v>
      </c>
      <c r="H32" s="279">
        <f t="shared" si="0"/>
        <v>12</v>
      </c>
      <c r="I32" s="279"/>
      <c r="J32" s="279">
        <v>5</v>
      </c>
      <c r="K32" s="279">
        <v>3</v>
      </c>
      <c r="L32" s="279">
        <f t="shared" si="5"/>
        <v>8</v>
      </c>
      <c r="M32" s="279"/>
      <c r="N32" s="279">
        <v>0</v>
      </c>
      <c r="O32" s="279">
        <v>0</v>
      </c>
      <c r="P32" s="279">
        <f t="shared" si="4"/>
        <v>0</v>
      </c>
      <c r="Q32" s="279"/>
      <c r="R32" s="273">
        <f t="shared" si="1"/>
        <v>11</v>
      </c>
      <c r="S32" s="273">
        <f t="shared" si="2"/>
        <v>9</v>
      </c>
      <c r="T32" s="273"/>
      <c r="U32" s="278">
        <f t="shared" si="3"/>
        <v>20</v>
      </c>
      <c r="V32" s="82"/>
      <c r="W32" s="82"/>
    </row>
    <row r="33" spans="1:23" ht="12.75" customHeight="1">
      <c r="D33" s="1709">
        <v>1404</v>
      </c>
      <c r="E33" s="74" t="s">
        <v>40</v>
      </c>
      <c r="F33" s="271">
        <f>SUM(F34:F35)</f>
        <v>35</v>
      </c>
      <c r="G33" s="271">
        <f>SUM(G34:G35)</f>
        <v>30</v>
      </c>
      <c r="H33" s="275">
        <f t="shared" si="0"/>
        <v>65</v>
      </c>
      <c r="I33" s="275">
        <f>SUM(I34:I35)</f>
        <v>0</v>
      </c>
      <c r="J33" s="275">
        <f>SUM(J34:J35)</f>
        <v>19</v>
      </c>
      <c r="K33" s="275">
        <f>SUM(K34:K35)</f>
        <v>18</v>
      </c>
      <c r="L33" s="275">
        <f t="shared" si="5"/>
        <v>37</v>
      </c>
      <c r="M33" s="275">
        <f>SUM(M34:M35)</f>
        <v>0</v>
      </c>
      <c r="N33" s="275">
        <f>SUM(N34:N35)</f>
        <v>2</v>
      </c>
      <c r="O33" s="275">
        <f>SUM(O34:O35)</f>
        <v>0</v>
      </c>
      <c r="P33" s="275">
        <f t="shared" si="4"/>
        <v>2</v>
      </c>
      <c r="Q33" s="271">
        <f>SUM(Q34:Q35)</f>
        <v>0</v>
      </c>
      <c r="R33" s="271">
        <f t="shared" si="1"/>
        <v>56</v>
      </c>
      <c r="S33" s="271">
        <f t="shared" si="2"/>
        <v>48</v>
      </c>
      <c r="T33" s="271"/>
      <c r="U33" s="270">
        <f t="shared" si="3"/>
        <v>104</v>
      </c>
      <c r="V33" s="82"/>
      <c r="W33" s="82"/>
    </row>
    <row r="34" spans="1:23" ht="12" customHeight="1">
      <c r="D34" s="1710"/>
      <c r="E34" s="292" t="s">
        <v>115</v>
      </c>
      <c r="F34" s="279">
        <v>17</v>
      </c>
      <c r="G34" s="279">
        <v>12</v>
      </c>
      <c r="H34" s="279">
        <f t="shared" si="0"/>
        <v>29</v>
      </c>
      <c r="I34" s="279"/>
      <c r="J34" s="279">
        <v>11</v>
      </c>
      <c r="K34" s="279">
        <v>9</v>
      </c>
      <c r="L34" s="279">
        <f t="shared" si="5"/>
        <v>20</v>
      </c>
      <c r="M34" s="279"/>
      <c r="N34" s="279">
        <v>2</v>
      </c>
      <c r="O34" s="279">
        <v>0</v>
      </c>
      <c r="P34" s="279">
        <f t="shared" si="4"/>
        <v>2</v>
      </c>
      <c r="Q34" s="279"/>
      <c r="R34" s="283">
        <f t="shared" si="1"/>
        <v>30</v>
      </c>
      <c r="S34" s="283">
        <f t="shared" si="2"/>
        <v>21</v>
      </c>
      <c r="T34" s="283"/>
      <c r="U34" s="282">
        <f t="shared" si="3"/>
        <v>51</v>
      </c>
      <c r="V34" s="82"/>
    </row>
    <row r="35" spans="1:23" ht="12" customHeight="1">
      <c r="D35" s="1710"/>
      <c r="E35" s="292" t="s">
        <v>20</v>
      </c>
      <c r="F35" s="279">
        <v>18</v>
      </c>
      <c r="G35" s="279">
        <v>18</v>
      </c>
      <c r="H35" s="279">
        <f t="shared" si="0"/>
        <v>36</v>
      </c>
      <c r="I35" s="279"/>
      <c r="J35" s="279">
        <v>8</v>
      </c>
      <c r="K35" s="279">
        <v>9</v>
      </c>
      <c r="L35" s="279">
        <f t="shared" si="5"/>
        <v>17</v>
      </c>
      <c r="M35" s="279"/>
      <c r="N35" s="279">
        <v>0</v>
      </c>
      <c r="O35" s="279">
        <v>0</v>
      </c>
      <c r="P35" s="279">
        <f t="shared" si="4"/>
        <v>0</v>
      </c>
      <c r="Q35" s="279"/>
      <c r="R35" s="273">
        <f t="shared" si="1"/>
        <v>26</v>
      </c>
      <c r="S35" s="273">
        <f t="shared" si="2"/>
        <v>27</v>
      </c>
      <c r="T35" s="273"/>
      <c r="U35" s="278">
        <f t="shared" si="3"/>
        <v>53</v>
      </c>
      <c r="V35" s="82"/>
    </row>
    <row r="36" spans="1:23" ht="12.75" customHeight="1">
      <c r="D36" s="1712">
        <v>1405</v>
      </c>
      <c r="E36" s="74" t="s">
        <v>21</v>
      </c>
      <c r="F36" s="271">
        <f>SUM(F37:F40)</f>
        <v>50</v>
      </c>
      <c r="G36" s="271">
        <f>SUM(G37:G40)</f>
        <v>41</v>
      </c>
      <c r="H36" s="275">
        <f t="shared" si="0"/>
        <v>91</v>
      </c>
      <c r="I36" s="275">
        <f>SUM(I38:I40)</f>
        <v>0</v>
      </c>
      <c r="J36" s="275">
        <f>SUM(J37:J40)</f>
        <v>19</v>
      </c>
      <c r="K36" s="275">
        <f>SUM(K37:K40)</f>
        <v>20</v>
      </c>
      <c r="L36" s="275">
        <f t="shared" si="5"/>
        <v>39</v>
      </c>
      <c r="M36" s="275">
        <f>SUM(M38:M40)</f>
        <v>0</v>
      </c>
      <c r="N36" s="275">
        <f>SUM(N37:N40)</f>
        <v>2</v>
      </c>
      <c r="O36" s="275">
        <f>SUM(O37:O40)</f>
        <v>2</v>
      </c>
      <c r="P36" s="275">
        <f t="shared" si="4"/>
        <v>4</v>
      </c>
      <c r="Q36" s="271">
        <f>SUM(Q38:Q40)</f>
        <v>0</v>
      </c>
      <c r="R36" s="272">
        <f t="shared" si="1"/>
        <v>71</v>
      </c>
      <c r="S36" s="272">
        <f t="shared" si="2"/>
        <v>63</v>
      </c>
      <c r="T36" s="272"/>
      <c r="U36" s="286">
        <f t="shared" si="3"/>
        <v>134</v>
      </c>
      <c r="V36" s="82"/>
    </row>
    <row r="37" spans="1:23" ht="12.75" customHeight="1">
      <c r="D37" s="1713"/>
      <c r="E37" s="292" t="s">
        <v>24</v>
      </c>
      <c r="F37" s="279">
        <v>19</v>
      </c>
      <c r="G37" s="279">
        <v>8</v>
      </c>
      <c r="H37" s="279">
        <f t="shared" si="0"/>
        <v>27</v>
      </c>
      <c r="I37" s="279"/>
      <c r="J37" s="279">
        <v>8</v>
      </c>
      <c r="K37" s="279">
        <v>7</v>
      </c>
      <c r="L37" s="279">
        <f t="shared" si="5"/>
        <v>15</v>
      </c>
      <c r="M37" s="279"/>
      <c r="N37" s="279">
        <v>1</v>
      </c>
      <c r="O37" s="279">
        <v>1</v>
      </c>
      <c r="P37" s="279">
        <f t="shared" si="4"/>
        <v>2</v>
      </c>
      <c r="Q37" s="279"/>
      <c r="R37" s="279">
        <f t="shared" si="1"/>
        <v>28</v>
      </c>
      <c r="S37" s="279">
        <f t="shared" si="2"/>
        <v>16</v>
      </c>
      <c r="T37" s="279"/>
      <c r="U37" s="281">
        <f t="shared" si="3"/>
        <v>44</v>
      </c>
      <c r="V37" s="82"/>
    </row>
    <row r="38" spans="1:23" ht="12" customHeight="1">
      <c r="D38" s="1713"/>
      <c r="E38" s="292" t="s">
        <v>22</v>
      </c>
      <c r="F38" s="279">
        <v>31</v>
      </c>
      <c r="G38" s="279">
        <v>33</v>
      </c>
      <c r="H38" s="279">
        <f t="shared" si="0"/>
        <v>64</v>
      </c>
      <c r="I38" s="279"/>
      <c r="J38" s="279">
        <v>7</v>
      </c>
      <c r="K38" s="279">
        <v>11</v>
      </c>
      <c r="L38" s="279">
        <f t="shared" si="5"/>
        <v>18</v>
      </c>
      <c r="M38" s="279"/>
      <c r="N38" s="279">
        <v>0</v>
      </c>
      <c r="O38" s="279">
        <v>1</v>
      </c>
      <c r="P38" s="279">
        <f t="shared" si="4"/>
        <v>1</v>
      </c>
      <c r="Q38" s="279"/>
      <c r="R38" s="279">
        <f t="shared" si="1"/>
        <v>38</v>
      </c>
      <c r="S38" s="279">
        <f t="shared" si="2"/>
        <v>45</v>
      </c>
      <c r="T38" s="279"/>
      <c r="U38" s="281">
        <f t="shared" si="3"/>
        <v>83</v>
      </c>
    </row>
    <row r="39" spans="1:23" ht="12" customHeight="1">
      <c r="D39" s="1713"/>
      <c r="E39" s="292" t="s">
        <v>114</v>
      </c>
      <c r="F39" s="279">
        <v>0</v>
      </c>
      <c r="G39" s="279">
        <v>0</v>
      </c>
      <c r="H39" s="279">
        <f t="shared" si="0"/>
        <v>0</v>
      </c>
      <c r="I39" s="279"/>
      <c r="J39" s="279">
        <v>0</v>
      </c>
      <c r="K39" s="279">
        <v>0</v>
      </c>
      <c r="L39" s="279">
        <f t="shared" si="5"/>
        <v>0</v>
      </c>
      <c r="M39" s="279"/>
      <c r="N39" s="279">
        <v>0</v>
      </c>
      <c r="O39" s="279">
        <v>0</v>
      </c>
      <c r="P39" s="279">
        <f t="shared" si="4"/>
        <v>0</v>
      </c>
      <c r="Q39" s="279"/>
      <c r="R39" s="279">
        <f t="shared" si="1"/>
        <v>0</v>
      </c>
      <c r="S39" s="279">
        <f t="shared" si="2"/>
        <v>0</v>
      </c>
      <c r="T39" s="279"/>
      <c r="U39" s="281">
        <f t="shared" si="3"/>
        <v>0</v>
      </c>
    </row>
    <row r="40" spans="1:23" ht="12" customHeight="1">
      <c r="A40" s="265"/>
      <c r="B40" s="265"/>
      <c r="C40" s="265"/>
      <c r="D40" s="1713"/>
      <c r="E40" s="292" t="s">
        <v>58</v>
      </c>
      <c r="F40" s="279">
        <v>0</v>
      </c>
      <c r="G40" s="279">
        <v>0</v>
      </c>
      <c r="H40" s="279">
        <f t="shared" si="0"/>
        <v>0</v>
      </c>
      <c r="I40" s="279"/>
      <c r="J40" s="279">
        <v>4</v>
      </c>
      <c r="K40" s="279">
        <v>2</v>
      </c>
      <c r="L40" s="279">
        <f t="shared" si="5"/>
        <v>6</v>
      </c>
      <c r="M40" s="279"/>
      <c r="N40" s="279">
        <v>1</v>
      </c>
      <c r="O40" s="279">
        <v>0</v>
      </c>
      <c r="P40" s="279">
        <f t="shared" si="4"/>
        <v>1</v>
      </c>
      <c r="Q40" s="279"/>
      <c r="R40" s="279">
        <f t="shared" si="1"/>
        <v>5</v>
      </c>
      <c r="S40" s="279">
        <f t="shared" si="2"/>
        <v>2</v>
      </c>
      <c r="T40" s="279"/>
      <c r="U40" s="281">
        <f t="shared" si="3"/>
        <v>7</v>
      </c>
    </row>
    <row r="41" spans="1:23" ht="12.75" customHeight="1">
      <c r="D41" s="1712">
        <v>1406</v>
      </c>
      <c r="E41" s="74" t="s">
        <v>25</v>
      </c>
      <c r="F41" s="271">
        <f>SUM(F42:F46)</f>
        <v>55</v>
      </c>
      <c r="G41" s="271">
        <f>SUM(G42:G46)</f>
        <v>52</v>
      </c>
      <c r="H41" s="275">
        <f t="shared" si="0"/>
        <v>107</v>
      </c>
      <c r="I41" s="275">
        <f>SUM(I42:I46)</f>
        <v>0</v>
      </c>
      <c r="J41" s="275">
        <f>SUM(J42:J46)</f>
        <v>26</v>
      </c>
      <c r="K41" s="275">
        <f>SUM(K42:K46)</f>
        <v>39</v>
      </c>
      <c r="L41" s="275">
        <f t="shared" si="5"/>
        <v>65</v>
      </c>
      <c r="M41" s="275">
        <f>SUM(M42:M46)</f>
        <v>0</v>
      </c>
      <c r="N41" s="275">
        <f>SUM(N42:N46)</f>
        <v>2</v>
      </c>
      <c r="O41" s="275">
        <f>SUM(O42:O46)</f>
        <v>11</v>
      </c>
      <c r="P41" s="275">
        <f t="shared" si="4"/>
        <v>13</v>
      </c>
      <c r="Q41" s="271">
        <f>SUM(Q42:Q46)</f>
        <v>0</v>
      </c>
      <c r="R41" s="271">
        <f t="shared" si="1"/>
        <v>83</v>
      </c>
      <c r="S41" s="271">
        <f t="shared" si="2"/>
        <v>102</v>
      </c>
      <c r="T41" s="271"/>
      <c r="U41" s="270">
        <f t="shared" si="3"/>
        <v>185</v>
      </c>
    </row>
    <row r="42" spans="1:23" ht="12" customHeight="1">
      <c r="D42" s="1713"/>
      <c r="E42" s="292" t="s">
        <v>60</v>
      </c>
      <c r="F42" s="279">
        <v>32</v>
      </c>
      <c r="G42" s="279">
        <v>30</v>
      </c>
      <c r="H42" s="279">
        <f t="shared" ref="H42:H59" si="6">SUM(F42:G42)</f>
        <v>62</v>
      </c>
      <c r="I42" s="279"/>
      <c r="J42" s="279">
        <v>14</v>
      </c>
      <c r="K42" s="279">
        <v>22</v>
      </c>
      <c r="L42" s="279">
        <f t="shared" si="5"/>
        <v>36</v>
      </c>
      <c r="M42" s="279"/>
      <c r="N42" s="279">
        <v>1</v>
      </c>
      <c r="O42" s="279">
        <v>3</v>
      </c>
      <c r="P42" s="279">
        <f t="shared" si="4"/>
        <v>4</v>
      </c>
      <c r="Q42" s="279"/>
      <c r="R42" s="283">
        <f t="shared" ref="R42:R59" si="7">SUM(F42+J42+N42)</f>
        <v>47</v>
      </c>
      <c r="S42" s="283">
        <f t="shared" ref="S42:S59" si="8">SUM(G42+K42+O42)</f>
        <v>55</v>
      </c>
      <c r="T42" s="283"/>
      <c r="U42" s="282">
        <f t="shared" ref="U42:U59" si="9">SUM(R42:S42)</f>
        <v>102</v>
      </c>
    </row>
    <row r="43" spans="1:23" ht="12" customHeight="1">
      <c r="D43" s="1713"/>
      <c r="E43" s="292" t="s">
        <v>26</v>
      </c>
      <c r="F43" s="279">
        <v>22</v>
      </c>
      <c r="G43" s="279">
        <v>14</v>
      </c>
      <c r="H43" s="279">
        <f t="shared" si="6"/>
        <v>36</v>
      </c>
      <c r="I43" s="279"/>
      <c r="J43" s="279">
        <v>3</v>
      </c>
      <c r="K43" s="279">
        <v>10</v>
      </c>
      <c r="L43" s="279">
        <f t="shared" si="5"/>
        <v>13</v>
      </c>
      <c r="M43" s="279"/>
      <c r="N43" s="279">
        <v>0</v>
      </c>
      <c r="O43" s="279">
        <v>2</v>
      </c>
      <c r="P43" s="279">
        <f t="shared" ref="P43:P59" si="10">SUM(N43:O43)</f>
        <v>2</v>
      </c>
      <c r="Q43" s="279"/>
      <c r="R43" s="279">
        <f t="shared" si="7"/>
        <v>25</v>
      </c>
      <c r="S43" s="279">
        <f t="shared" si="8"/>
        <v>26</v>
      </c>
      <c r="T43" s="279"/>
      <c r="U43" s="281">
        <f t="shared" si="9"/>
        <v>51</v>
      </c>
    </row>
    <row r="44" spans="1:23" ht="12" customHeight="1">
      <c r="D44" s="1713"/>
      <c r="E44" s="292" t="s">
        <v>42</v>
      </c>
      <c r="F44" s="279">
        <v>1</v>
      </c>
      <c r="G44" s="279">
        <v>5</v>
      </c>
      <c r="H44" s="279">
        <f t="shared" si="6"/>
        <v>6</v>
      </c>
      <c r="I44" s="279"/>
      <c r="J44" s="279">
        <v>4</v>
      </c>
      <c r="K44" s="279">
        <v>1</v>
      </c>
      <c r="L44" s="279">
        <f t="shared" si="5"/>
        <v>5</v>
      </c>
      <c r="M44" s="279"/>
      <c r="N44" s="279">
        <v>0</v>
      </c>
      <c r="O44" s="279">
        <v>1</v>
      </c>
      <c r="P44" s="279">
        <f t="shared" si="10"/>
        <v>1</v>
      </c>
      <c r="Q44" s="279"/>
      <c r="R44" s="279">
        <f t="shared" si="7"/>
        <v>5</v>
      </c>
      <c r="S44" s="279">
        <f t="shared" si="8"/>
        <v>7</v>
      </c>
      <c r="T44" s="279"/>
      <c r="U44" s="281">
        <f t="shared" si="9"/>
        <v>12</v>
      </c>
    </row>
    <row r="45" spans="1:23" ht="12" customHeight="1">
      <c r="D45" s="1713"/>
      <c r="E45" s="292" t="s">
        <v>43</v>
      </c>
      <c r="F45" s="279">
        <v>0</v>
      </c>
      <c r="G45" s="279">
        <v>2</v>
      </c>
      <c r="H45" s="279">
        <f t="shared" si="6"/>
        <v>2</v>
      </c>
      <c r="I45" s="279"/>
      <c r="J45" s="279">
        <v>5</v>
      </c>
      <c r="K45" s="279">
        <v>4</v>
      </c>
      <c r="L45" s="279">
        <f t="shared" si="5"/>
        <v>9</v>
      </c>
      <c r="M45" s="279"/>
      <c r="N45" s="279">
        <v>1</v>
      </c>
      <c r="O45" s="279">
        <v>5</v>
      </c>
      <c r="P45" s="279">
        <f t="shared" si="10"/>
        <v>6</v>
      </c>
      <c r="Q45" s="279"/>
      <c r="R45" s="279">
        <f t="shared" si="7"/>
        <v>6</v>
      </c>
      <c r="S45" s="279">
        <f t="shared" si="8"/>
        <v>11</v>
      </c>
      <c r="T45" s="279"/>
      <c r="U45" s="281">
        <f t="shared" si="9"/>
        <v>17</v>
      </c>
    </row>
    <row r="46" spans="1:23" ht="12" customHeight="1">
      <c r="D46" s="1713"/>
      <c r="E46" s="292" t="s">
        <v>113</v>
      </c>
      <c r="F46" s="279">
        <v>0</v>
      </c>
      <c r="G46" s="279">
        <v>1</v>
      </c>
      <c r="H46" s="279">
        <f t="shared" si="6"/>
        <v>1</v>
      </c>
      <c r="I46" s="279"/>
      <c r="J46" s="279">
        <v>0</v>
      </c>
      <c r="K46" s="279">
        <v>2</v>
      </c>
      <c r="L46" s="279">
        <f t="shared" si="5"/>
        <v>2</v>
      </c>
      <c r="M46" s="279"/>
      <c r="N46" s="279">
        <v>0</v>
      </c>
      <c r="O46" s="279">
        <v>0</v>
      </c>
      <c r="P46" s="279">
        <f t="shared" si="10"/>
        <v>0</v>
      </c>
      <c r="Q46" s="279"/>
      <c r="R46" s="273">
        <f t="shared" si="7"/>
        <v>0</v>
      </c>
      <c r="S46" s="273">
        <f t="shared" si="8"/>
        <v>3</v>
      </c>
      <c r="T46" s="273"/>
      <c r="U46" s="278">
        <f t="shared" si="9"/>
        <v>3</v>
      </c>
    </row>
    <row r="47" spans="1:23" ht="12.75" customHeight="1">
      <c r="D47" s="1709">
        <v>1407</v>
      </c>
      <c r="E47" s="73" t="s">
        <v>27</v>
      </c>
      <c r="F47" s="271">
        <f>SUM(F48:F49)</f>
        <v>1</v>
      </c>
      <c r="G47" s="271">
        <f>SUM(G48:G49)</f>
        <v>4</v>
      </c>
      <c r="H47" s="275">
        <f t="shared" si="6"/>
        <v>5</v>
      </c>
      <c r="I47" s="275">
        <f>SUM(I48:I49)</f>
        <v>0</v>
      </c>
      <c r="J47" s="275">
        <f>SUM(J48:J49)</f>
        <v>10</v>
      </c>
      <c r="K47" s="275">
        <f>SUM(K48:K49)</f>
        <v>9</v>
      </c>
      <c r="L47" s="275">
        <f t="shared" si="5"/>
        <v>19</v>
      </c>
      <c r="M47" s="275">
        <f>SUM(M48:M49)</f>
        <v>0</v>
      </c>
      <c r="N47" s="275">
        <f>SUM(N48:N49)</f>
        <v>1</v>
      </c>
      <c r="O47" s="275">
        <f>SUM(O48:O49)</f>
        <v>3</v>
      </c>
      <c r="P47" s="275">
        <f t="shared" si="10"/>
        <v>4</v>
      </c>
      <c r="Q47" s="271">
        <f>SUM(Q48:Q49)</f>
        <v>6</v>
      </c>
      <c r="R47" s="271">
        <f t="shared" si="7"/>
        <v>12</v>
      </c>
      <c r="S47" s="271">
        <f t="shared" si="8"/>
        <v>16</v>
      </c>
      <c r="T47" s="271"/>
      <c r="U47" s="270">
        <f t="shared" si="9"/>
        <v>28</v>
      </c>
    </row>
    <row r="48" spans="1:23" ht="12" customHeight="1">
      <c r="D48" s="1710"/>
      <c r="E48" s="66" t="s">
        <v>44</v>
      </c>
      <c r="F48" s="291">
        <v>0</v>
      </c>
      <c r="G48" s="291">
        <v>0</v>
      </c>
      <c r="H48" s="279">
        <f t="shared" si="6"/>
        <v>0</v>
      </c>
      <c r="I48" s="291"/>
      <c r="J48" s="291">
        <v>6</v>
      </c>
      <c r="K48" s="291">
        <v>7</v>
      </c>
      <c r="L48" s="279">
        <f t="shared" si="5"/>
        <v>13</v>
      </c>
      <c r="M48" s="291"/>
      <c r="N48" s="291">
        <v>1</v>
      </c>
      <c r="O48" s="291">
        <v>0</v>
      </c>
      <c r="P48" s="279">
        <f t="shared" si="10"/>
        <v>1</v>
      </c>
      <c r="Q48" s="291">
        <v>6</v>
      </c>
      <c r="R48" s="283">
        <f t="shared" si="7"/>
        <v>7</v>
      </c>
      <c r="S48" s="283">
        <f t="shared" si="8"/>
        <v>7</v>
      </c>
      <c r="T48" s="283"/>
      <c r="U48" s="282">
        <f t="shared" si="9"/>
        <v>14</v>
      </c>
    </row>
    <row r="49" spans="1:21" ht="12" customHeight="1">
      <c r="D49" s="1710"/>
      <c r="E49" s="66" t="s">
        <v>61</v>
      </c>
      <c r="F49" s="291">
        <v>1</v>
      </c>
      <c r="G49" s="291">
        <v>4</v>
      </c>
      <c r="H49" s="279">
        <f t="shared" si="6"/>
        <v>5</v>
      </c>
      <c r="I49" s="291"/>
      <c r="J49" s="291">
        <v>4</v>
      </c>
      <c r="K49" s="291">
        <v>2</v>
      </c>
      <c r="L49" s="279">
        <f t="shared" si="5"/>
        <v>6</v>
      </c>
      <c r="M49" s="291"/>
      <c r="N49" s="291">
        <v>0</v>
      </c>
      <c r="O49" s="291">
        <v>3</v>
      </c>
      <c r="P49" s="279">
        <f t="shared" si="10"/>
        <v>3</v>
      </c>
      <c r="Q49" s="291"/>
      <c r="R49" s="273">
        <f t="shared" si="7"/>
        <v>5</v>
      </c>
      <c r="S49" s="273">
        <f t="shared" si="8"/>
        <v>9</v>
      </c>
      <c r="T49" s="273"/>
      <c r="U49" s="278">
        <f t="shared" si="9"/>
        <v>14</v>
      </c>
    </row>
    <row r="50" spans="1:21" ht="12.75" customHeight="1">
      <c r="D50" s="1709">
        <v>1408</v>
      </c>
      <c r="E50" s="74" t="s">
        <v>28</v>
      </c>
      <c r="F50" s="289">
        <f>SUM(F51:F54)</f>
        <v>23</v>
      </c>
      <c r="G50" s="289">
        <f>SUM(G51:G54)</f>
        <v>20</v>
      </c>
      <c r="H50" s="275">
        <f t="shared" si="6"/>
        <v>43</v>
      </c>
      <c r="I50" s="290">
        <f>SUM(I51:I54)</f>
        <v>0</v>
      </c>
      <c r="J50" s="290">
        <f>SUM(J51:J54)</f>
        <v>18</v>
      </c>
      <c r="K50" s="290">
        <f>SUM(K51:K54)</f>
        <v>18</v>
      </c>
      <c r="L50" s="275">
        <f t="shared" si="5"/>
        <v>36</v>
      </c>
      <c r="M50" s="290">
        <f>SUM(M51:M54)</f>
        <v>0</v>
      </c>
      <c r="N50" s="290">
        <f>SUM(N51:N54)</f>
        <v>3</v>
      </c>
      <c r="O50" s="290">
        <f>SUM(O51:O54)</f>
        <v>6</v>
      </c>
      <c r="P50" s="275">
        <f t="shared" si="10"/>
        <v>9</v>
      </c>
      <c r="Q50" s="289">
        <f>SUM(Q51:Q54)</f>
        <v>0</v>
      </c>
      <c r="R50" s="272">
        <f t="shared" si="7"/>
        <v>44</v>
      </c>
      <c r="S50" s="272">
        <f t="shared" si="8"/>
        <v>44</v>
      </c>
      <c r="T50" s="272"/>
      <c r="U50" s="286">
        <f t="shared" si="9"/>
        <v>88</v>
      </c>
    </row>
    <row r="51" spans="1:21" ht="12" customHeight="1">
      <c r="D51" s="1710"/>
      <c r="E51" s="66" t="s">
        <v>23</v>
      </c>
      <c r="F51" s="288">
        <v>14</v>
      </c>
      <c r="G51" s="288">
        <v>11</v>
      </c>
      <c r="H51" s="279">
        <f t="shared" si="6"/>
        <v>25</v>
      </c>
      <c r="I51" s="287"/>
      <c r="J51" s="287">
        <v>6</v>
      </c>
      <c r="K51" s="287">
        <v>7</v>
      </c>
      <c r="L51" s="279">
        <f t="shared" si="5"/>
        <v>13</v>
      </c>
      <c r="M51" s="287"/>
      <c r="N51" s="287">
        <v>0</v>
      </c>
      <c r="O51" s="287">
        <v>1</v>
      </c>
      <c r="P51" s="279">
        <f t="shared" si="10"/>
        <v>1</v>
      </c>
      <c r="Q51" s="287"/>
      <c r="R51" s="283">
        <f t="shared" si="7"/>
        <v>20</v>
      </c>
      <c r="S51" s="283">
        <f t="shared" si="8"/>
        <v>19</v>
      </c>
      <c r="T51" s="283"/>
      <c r="U51" s="282">
        <f t="shared" si="9"/>
        <v>39</v>
      </c>
    </row>
    <row r="52" spans="1:21" ht="12" customHeight="1">
      <c r="D52" s="1710"/>
      <c r="E52" s="66" t="s">
        <v>59</v>
      </c>
      <c r="F52" s="279">
        <v>1</v>
      </c>
      <c r="G52" s="279">
        <v>0</v>
      </c>
      <c r="H52" s="279">
        <f t="shared" si="6"/>
        <v>1</v>
      </c>
      <c r="I52" s="279"/>
      <c r="J52" s="279">
        <v>1</v>
      </c>
      <c r="K52" s="279">
        <v>1</v>
      </c>
      <c r="L52" s="279">
        <f t="shared" si="5"/>
        <v>2</v>
      </c>
      <c r="M52" s="279"/>
      <c r="N52" s="279">
        <v>2</v>
      </c>
      <c r="O52" s="279">
        <v>2</v>
      </c>
      <c r="P52" s="279">
        <f t="shared" si="10"/>
        <v>4</v>
      </c>
      <c r="Q52" s="279"/>
      <c r="R52" s="279">
        <f t="shared" si="7"/>
        <v>4</v>
      </c>
      <c r="S52" s="279">
        <f t="shared" si="8"/>
        <v>3</v>
      </c>
      <c r="T52" s="279"/>
      <c r="U52" s="281">
        <f t="shared" si="9"/>
        <v>7</v>
      </c>
    </row>
    <row r="53" spans="1:21" ht="12" customHeight="1">
      <c r="D53" s="1710"/>
      <c r="E53" s="66" t="s">
        <v>45</v>
      </c>
      <c r="F53" s="279">
        <v>6</v>
      </c>
      <c r="G53" s="279">
        <v>4</v>
      </c>
      <c r="H53" s="279">
        <f t="shared" si="6"/>
        <v>10</v>
      </c>
      <c r="I53" s="279"/>
      <c r="J53" s="279">
        <v>8</v>
      </c>
      <c r="K53" s="279">
        <v>6</v>
      </c>
      <c r="L53" s="279">
        <f t="shared" si="5"/>
        <v>14</v>
      </c>
      <c r="M53" s="279"/>
      <c r="N53" s="279">
        <v>1</v>
      </c>
      <c r="O53" s="279">
        <v>2</v>
      </c>
      <c r="P53" s="279">
        <f t="shared" si="10"/>
        <v>3</v>
      </c>
      <c r="Q53" s="279"/>
      <c r="R53" s="279">
        <f t="shared" si="7"/>
        <v>15</v>
      </c>
      <c r="S53" s="279">
        <f t="shared" si="8"/>
        <v>12</v>
      </c>
      <c r="T53" s="279"/>
      <c r="U53" s="281">
        <f t="shared" si="9"/>
        <v>27</v>
      </c>
    </row>
    <row r="54" spans="1:21" ht="12" customHeight="1">
      <c r="D54" s="1710"/>
      <c r="E54" s="66" t="s">
        <v>125</v>
      </c>
      <c r="F54" s="273">
        <v>2</v>
      </c>
      <c r="G54" s="273">
        <v>5</v>
      </c>
      <c r="H54" s="273">
        <f t="shared" si="6"/>
        <v>7</v>
      </c>
      <c r="I54" s="273"/>
      <c r="J54" s="273">
        <v>3</v>
      </c>
      <c r="K54" s="273">
        <v>4</v>
      </c>
      <c r="L54" s="273">
        <f t="shared" si="5"/>
        <v>7</v>
      </c>
      <c r="M54" s="273"/>
      <c r="N54" s="273">
        <v>0</v>
      </c>
      <c r="O54" s="273">
        <v>1</v>
      </c>
      <c r="P54" s="273">
        <f t="shared" si="10"/>
        <v>1</v>
      </c>
      <c r="Q54" s="273"/>
      <c r="R54" s="273">
        <f t="shared" si="7"/>
        <v>5</v>
      </c>
      <c r="S54" s="273">
        <f t="shared" si="8"/>
        <v>10</v>
      </c>
      <c r="T54" s="273"/>
      <c r="U54" s="278">
        <f t="shared" si="9"/>
        <v>15</v>
      </c>
    </row>
    <row r="55" spans="1:21" ht="12.75" customHeight="1">
      <c r="D55" s="1709">
        <v>1624</v>
      </c>
      <c r="E55" s="73" t="s">
        <v>56</v>
      </c>
      <c r="F55" s="272">
        <f>SUM(F56:F58)</f>
        <v>10</v>
      </c>
      <c r="G55" s="272">
        <f>SUM(G56:G58)</f>
        <v>15</v>
      </c>
      <c r="H55" s="274">
        <f t="shared" si="6"/>
        <v>25</v>
      </c>
      <c r="I55" s="274">
        <f>SUM(I56:I58)</f>
        <v>0</v>
      </c>
      <c r="J55" s="274">
        <f>SUM(J56:J58)</f>
        <v>12</v>
      </c>
      <c r="K55" s="274">
        <f>SUM(K56:K58)</f>
        <v>9</v>
      </c>
      <c r="L55" s="274">
        <f t="shared" si="5"/>
        <v>21</v>
      </c>
      <c r="M55" s="274">
        <f>SUM(M56:M58)</f>
        <v>0</v>
      </c>
      <c r="N55" s="274">
        <f>SUM(N56:N58)</f>
        <v>5</v>
      </c>
      <c r="O55" s="274">
        <f>SUM(O56:O58)</f>
        <v>2</v>
      </c>
      <c r="P55" s="274">
        <f t="shared" si="10"/>
        <v>7</v>
      </c>
      <c r="Q55" s="272">
        <f>SUM(Q56:Q58)</f>
        <v>0</v>
      </c>
      <c r="R55" s="272">
        <f t="shared" si="7"/>
        <v>27</v>
      </c>
      <c r="S55" s="272">
        <f t="shared" si="8"/>
        <v>26</v>
      </c>
      <c r="T55" s="272"/>
      <c r="U55" s="286">
        <f t="shared" si="9"/>
        <v>53</v>
      </c>
    </row>
    <row r="56" spans="1:21" s="85" customFormat="1" ht="12" customHeight="1">
      <c r="A56" s="265"/>
      <c r="B56" s="265"/>
      <c r="C56" s="265"/>
      <c r="D56" s="1710"/>
      <c r="E56" s="66" t="s">
        <v>124</v>
      </c>
      <c r="F56" s="284">
        <v>0</v>
      </c>
      <c r="G56" s="284">
        <v>1</v>
      </c>
      <c r="H56" s="285">
        <f t="shared" si="6"/>
        <v>1</v>
      </c>
      <c r="I56" s="285"/>
      <c r="J56" s="285">
        <v>3</v>
      </c>
      <c r="K56" s="285">
        <v>2</v>
      </c>
      <c r="L56" s="285">
        <f t="shared" si="5"/>
        <v>5</v>
      </c>
      <c r="M56" s="285"/>
      <c r="N56" s="285">
        <v>3</v>
      </c>
      <c r="O56" s="285">
        <v>2</v>
      </c>
      <c r="P56" s="285">
        <f t="shared" si="10"/>
        <v>5</v>
      </c>
      <c r="Q56" s="284"/>
      <c r="R56" s="283">
        <f t="shared" si="7"/>
        <v>6</v>
      </c>
      <c r="S56" s="283">
        <f t="shared" si="8"/>
        <v>5</v>
      </c>
      <c r="T56" s="283"/>
      <c r="U56" s="282">
        <f t="shared" si="9"/>
        <v>11</v>
      </c>
    </row>
    <row r="57" spans="1:21" s="85" customFormat="1" ht="12" customHeight="1">
      <c r="A57" s="265"/>
      <c r="B57" s="265"/>
      <c r="C57" s="265"/>
      <c r="D57" s="1710"/>
      <c r="E57" s="66" t="s">
        <v>123</v>
      </c>
      <c r="F57" s="279">
        <v>3</v>
      </c>
      <c r="G57" s="279">
        <v>6</v>
      </c>
      <c r="H57" s="279">
        <f t="shared" si="6"/>
        <v>9</v>
      </c>
      <c r="I57" s="279"/>
      <c r="J57" s="279">
        <v>3</v>
      </c>
      <c r="K57" s="279">
        <v>2</v>
      </c>
      <c r="L57" s="279">
        <f t="shared" si="5"/>
        <v>5</v>
      </c>
      <c r="M57" s="279"/>
      <c r="N57" s="279">
        <v>1</v>
      </c>
      <c r="O57" s="279">
        <v>0</v>
      </c>
      <c r="P57" s="279">
        <f t="shared" si="10"/>
        <v>1</v>
      </c>
      <c r="Q57" s="279"/>
      <c r="R57" s="279">
        <f t="shared" si="7"/>
        <v>7</v>
      </c>
      <c r="S57" s="279">
        <f t="shared" si="8"/>
        <v>8</v>
      </c>
      <c r="T57" s="279"/>
      <c r="U57" s="281">
        <f t="shared" si="9"/>
        <v>15</v>
      </c>
    </row>
    <row r="58" spans="1:21" s="277" customFormat="1" ht="12" customHeight="1">
      <c r="A58" s="280"/>
      <c r="B58" s="280"/>
      <c r="C58" s="280"/>
      <c r="D58" s="1711"/>
      <c r="E58" s="66" t="s">
        <v>62</v>
      </c>
      <c r="F58" s="279">
        <v>7</v>
      </c>
      <c r="G58" s="279">
        <v>8</v>
      </c>
      <c r="H58" s="279">
        <f t="shared" si="6"/>
        <v>15</v>
      </c>
      <c r="I58" s="279"/>
      <c r="J58" s="279">
        <v>6</v>
      </c>
      <c r="K58" s="279">
        <v>5</v>
      </c>
      <c r="L58" s="279">
        <f t="shared" si="5"/>
        <v>11</v>
      </c>
      <c r="M58" s="279"/>
      <c r="N58" s="279">
        <v>1</v>
      </c>
      <c r="O58" s="279">
        <v>0</v>
      </c>
      <c r="P58" s="273">
        <f t="shared" si="10"/>
        <v>1</v>
      </c>
      <c r="Q58" s="273"/>
      <c r="R58" s="273">
        <f t="shared" si="7"/>
        <v>14</v>
      </c>
      <c r="S58" s="273">
        <f t="shared" si="8"/>
        <v>13</v>
      </c>
      <c r="T58" s="273"/>
      <c r="U58" s="278">
        <f t="shared" si="9"/>
        <v>27</v>
      </c>
    </row>
    <row r="59" spans="1:21" ht="13.5" customHeight="1">
      <c r="A59" s="265"/>
      <c r="B59" s="265"/>
      <c r="C59" s="265"/>
      <c r="D59" s="276"/>
      <c r="E59" s="74" t="s">
        <v>50</v>
      </c>
      <c r="F59" s="275">
        <v>246</v>
      </c>
      <c r="G59" s="275">
        <v>228</v>
      </c>
      <c r="H59" s="275">
        <f t="shared" si="6"/>
        <v>474</v>
      </c>
      <c r="I59" s="275"/>
      <c r="J59" s="275">
        <v>353</v>
      </c>
      <c r="K59" s="275">
        <v>283</v>
      </c>
      <c r="L59" s="275">
        <f t="shared" si="5"/>
        <v>636</v>
      </c>
      <c r="M59" s="275"/>
      <c r="N59" s="275">
        <v>81</v>
      </c>
      <c r="O59" s="275">
        <v>81</v>
      </c>
      <c r="P59" s="274">
        <f t="shared" si="10"/>
        <v>162</v>
      </c>
      <c r="Q59" s="273"/>
      <c r="R59" s="272">
        <f t="shared" si="7"/>
        <v>680</v>
      </c>
      <c r="S59" s="271">
        <f t="shared" si="8"/>
        <v>592</v>
      </c>
      <c r="T59" s="271"/>
      <c r="U59" s="270">
        <f t="shared" si="9"/>
        <v>1272</v>
      </c>
    </row>
    <row r="60" spans="1:21">
      <c r="E60" s="269" t="s">
        <v>6</v>
      </c>
      <c r="F60" s="268">
        <f t="shared" ref="F60:U60" si="11">SUM(F10+F19+F29+F33+F36+F41+F47+F50+F55+F59)</f>
        <v>649</v>
      </c>
      <c r="G60" s="268">
        <f t="shared" si="11"/>
        <v>531</v>
      </c>
      <c r="H60" s="268">
        <f t="shared" si="11"/>
        <v>1180</v>
      </c>
      <c r="I60" s="268">
        <f t="shared" si="11"/>
        <v>0</v>
      </c>
      <c r="J60" s="268">
        <f t="shared" si="11"/>
        <v>601</v>
      </c>
      <c r="K60" s="268">
        <f t="shared" si="11"/>
        <v>501</v>
      </c>
      <c r="L60" s="268">
        <f t="shared" si="11"/>
        <v>1102</v>
      </c>
      <c r="M60" s="268">
        <f t="shared" si="11"/>
        <v>0</v>
      </c>
      <c r="N60" s="268">
        <f t="shared" si="11"/>
        <v>101</v>
      </c>
      <c r="O60" s="268">
        <f t="shared" si="11"/>
        <v>112</v>
      </c>
      <c r="P60" s="268">
        <f t="shared" si="11"/>
        <v>213</v>
      </c>
      <c r="Q60" s="268">
        <f t="shared" si="11"/>
        <v>6</v>
      </c>
      <c r="R60" s="268">
        <f t="shared" si="11"/>
        <v>1351</v>
      </c>
      <c r="S60" s="268">
        <f t="shared" si="11"/>
        <v>1144</v>
      </c>
      <c r="T60" s="268">
        <f t="shared" si="11"/>
        <v>0</v>
      </c>
      <c r="U60" s="267">
        <f t="shared" si="11"/>
        <v>2495</v>
      </c>
    </row>
    <row r="61" spans="1:21" s="98" customFormat="1" ht="11.1" customHeight="1">
      <c r="A61" s="91"/>
      <c r="B61" s="91"/>
      <c r="C61" s="91"/>
      <c r="D61" s="266"/>
      <c r="E61" s="98" t="s">
        <v>48</v>
      </c>
      <c r="F61" s="91"/>
      <c r="G61" s="91"/>
      <c r="H61" s="91"/>
      <c r="I61" s="91"/>
      <c r="J61" s="91"/>
      <c r="K61" s="91"/>
      <c r="L61" s="91"/>
      <c r="M61" s="91"/>
      <c r="N61" s="91"/>
      <c r="O61" s="91"/>
      <c r="P61" s="91"/>
      <c r="Q61" s="91"/>
      <c r="R61" s="91"/>
      <c r="S61" s="91"/>
      <c r="T61" s="265"/>
      <c r="U61" s="91"/>
    </row>
    <row r="62" spans="1:21" ht="11.1" customHeight="1">
      <c r="E62" s="98" t="s">
        <v>64</v>
      </c>
    </row>
    <row r="63" spans="1:21" ht="9" customHeight="1"/>
    <row r="64" spans="1:2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spans="5:21" ht="9" customHeight="1"/>
    <row r="98" spans="5:21" ht="9" customHeight="1"/>
    <row r="99" spans="5:21" ht="9" customHeight="1"/>
    <row r="100" spans="5:21" ht="9" customHeight="1"/>
    <row r="101" spans="5:21" ht="9" customHeight="1"/>
    <row r="102" spans="5:21" ht="9" customHeight="1"/>
    <row r="103" spans="5:21" ht="9" customHeight="1"/>
    <row r="104" spans="5:21" ht="9" customHeight="1"/>
    <row r="105" spans="5:21" ht="9" customHeight="1"/>
    <row r="106" spans="5:21" ht="9" customHeight="1"/>
    <row r="107" spans="5:21" ht="9" customHeight="1"/>
    <row r="108" spans="5:21" ht="9" customHeight="1"/>
    <row r="109" spans="5:21" ht="9" customHeight="1"/>
    <row r="110" spans="5:21" ht="9" customHeight="1"/>
    <row r="111" spans="5:21" ht="9" customHeight="1">
      <c r="E111" s="98"/>
      <c r="F111" s="263"/>
      <c r="G111" s="263"/>
      <c r="H111" s="263"/>
      <c r="I111" s="263"/>
      <c r="J111" s="263"/>
      <c r="K111" s="263"/>
      <c r="L111" s="263"/>
      <c r="M111" s="263"/>
      <c r="N111" s="263"/>
      <c r="O111" s="263"/>
      <c r="P111" s="263"/>
      <c r="Q111" s="264"/>
      <c r="R111" s="264"/>
      <c r="S111" s="263"/>
      <c r="T111" s="263"/>
      <c r="U111" s="263"/>
    </row>
    <row r="112" spans="5:21"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sheetData>
  <mergeCells count="18">
    <mergeCell ref="D47:D49"/>
    <mergeCell ref="D50:D54"/>
    <mergeCell ref="D55:D58"/>
    <mergeCell ref="D19:D27"/>
    <mergeCell ref="D29:D32"/>
    <mergeCell ref="D36:D40"/>
    <mergeCell ref="Z3:AA4"/>
    <mergeCell ref="B4:V4"/>
    <mergeCell ref="F7:H7"/>
    <mergeCell ref="J7:L7"/>
    <mergeCell ref="N7:P7"/>
    <mergeCell ref="D10:D17"/>
    <mergeCell ref="Y3:Y4"/>
    <mergeCell ref="B3:V3"/>
    <mergeCell ref="D6:D8"/>
    <mergeCell ref="D41:D46"/>
    <mergeCell ref="R7:S7"/>
    <mergeCell ref="D33:D35"/>
  </mergeCells>
  <pageMargins left="0.7" right="0.7" top="0.75" bottom="0.75" header="0.3" footer="0.3"/>
  <pageSetup paperSize="9" scale="64" orientation="portrait" r:id="rId1"/>
  <colBreaks count="1" manualBreakCount="1">
    <brk id="21"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0081-48CF-445C-BF5C-84114E9C111C}">
  <dimension ref="A1:AM412"/>
  <sheetViews>
    <sheetView view="pageBreakPreview" topLeftCell="A2" zoomScaleNormal="115" zoomScaleSheetLayoutView="100" workbookViewId="0">
      <selection activeCell="C47" sqref="C47"/>
    </sheetView>
  </sheetViews>
  <sheetFormatPr baseColWidth="10" defaultRowHeight="12.75"/>
  <cols>
    <col min="1" max="1" width="6.7109375" style="12" customWidth="1"/>
    <col min="2" max="2" width="1.5703125" style="12" customWidth="1"/>
    <col min="3" max="3" width="53.140625" style="12" customWidth="1"/>
    <col min="4" max="6" width="5.7109375" style="12" customWidth="1"/>
    <col min="7" max="7" width="0.85546875" style="12" customWidth="1"/>
    <col min="8" max="10" width="5.7109375" style="12" customWidth="1"/>
    <col min="11" max="11" width="0.85546875" style="12" customWidth="1"/>
    <col min="12" max="14" width="5.7109375" style="12" customWidth="1"/>
    <col min="15" max="15" width="0.85546875" style="12" customWidth="1"/>
    <col min="16" max="17" width="5.7109375" style="12" customWidth="1"/>
    <col min="18" max="18" width="7.28515625" style="12" customWidth="1"/>
    <col min="19" max="20" width="11.42578125" style="12"/>
    <col min="21" max="21" width="4.7109375" style="12" customWidth="1"/>
    <col min="22" max="22" width="6.5703125" style="12" customWidth="1"/>
    <col min="23" max="23" width="2.28515625" style="12" customWidth="1"/>
    <col min="24" max="24" width="26" style="12" customWidth="1"/>
    <col min="25" max="25" width="8" style="12" customWidth="1"/>
    <col min="26" max="26" width="1" style="12" customWidth="1"/>
    <col min="27" max="27" width="6.7109375" style="12" customWidth="1"/>
    <col min="28" max="28" width="1" style="12" customWidth="1"/>
    <col min="29" max="29" width="6.7109375" style="12" customWidth="1"/>
    <col min="30" max="30" width="1" style="12" customWidth="1"/>
    <col min="31" max="31" width="6.7109375" style="12" customWidth="1"/>
    <col min="32" max="32" width="1" style="12" customWidth="1"/>
    <col min="33" max="33" width="6.7109375" style="12" customWidth="1"/>
    <col min="34" max="34" width="1" style="12" customWidth="1"/>
    <col min="35" max="35" width="6.7109375" style="12" customWidth="1"/>
    <col min="36" max="36" width="1" style="12" customWidth="1"/>
    <col min="37" max="38" width="6.7109375" style="12" customWidth="1"/>
    <col min="39" max="16384" width="11.42578125" style="12"/>
  </cols>
  <sheetData>
    <row r="1" spans="1:39" ht="13.5" customHeight="1">
      <c r="D1" s="203"/>
      <c r="E1" s="203"/>
      <c r="F1" s="203"/>
      <c r="G1" s="203"/>
      <c r="H1" s="203"/>
      <c r="I1" s="203"/>
      <c r="J1" s="203"/>
      <c r="K1" s="203"/>
      <c r="L1" s="203"/>
      <c r="M1" s="203"/>
      <c r="N1" s="203"/>
      <c r="O1" s="203"/>
      <c r="P1" s="203"/>
      <c r="Q1" s="203"/>
      <c r="R1" s="203"/>
      <c r="S1" s="203"/>
      <c r="T1" s="203"/>
    </row>
    <row r="2" spans="1:39" ht="3.75" customHeight="1">
      <c r="D2" s="203"/>
      <c r="E2" s="203"/>
      <c r="F2" s="203"/>
      <c r="G2" s="203"/>
      <c r="H2" s="203"/>
      <c r="I2" s="203"/>
      <c r="J2" s="203"/>
      <c r="K2" s="203"/>
      <c r="L2" s="203"/>
      <c r="M2" s="203"/>
      <c r="N2" s="203"/>
      <c r="O2" s="203"/>
      <c r="P2" s="203"/>
      <c r="Q2" s="203"/>
      <c r="R2" s="203"/>
      <c r="S2" s="203"/>
      <c r="T2" s="203"/>
    </row>
    <row r="3" spans="1:39" ht="12.75" customHeight="1">
      <c r="A3" s="1898" t="s">
        <v>110</v>
      </c>
      <c r="B3" s="1898"/>
      <c r="C3" s="1898"/>
      <c r="D3" s="1898"/>
      <c r="E3" s="1898"/>
      <c r="F3" s="1898"/>
      <c r="G3" s="1898"/>
      <c r="H3" s="1898"/>
      <c r="I3" s="1898"/>
      <c r="J3" s="1898"/>
      <c r="K3" s="1898"/>
      <c r="L3" s="1898"/>
      <c r="M3" s="1898"/>
      <c r="N3" s="1898"/>
      <c r="O3" s="1898"/>
      <c r="P3" s="1898"/>
      <c r="Q3" s="1898"/>
      <c r="R3" s="1898"/>
      <c r="S3" s="203"/>
      <c r="V3" s="1898"/>
      <c r="W3" s="1898"/>
      <c r="X3" s="1898"/>
      <c r="Y3" s="1898"/>
      <c r="Z3" s="1898"/>
      <c r="AA3" s="1898"/>
      <c r="AB3" s="1898"/>
      <c r="AC3" s="1898"/>
      <c r="AD3" s="1898"/>
      <c r="AE3" s="1898"/>
      <c r="AF3" s="1898"/>
      <c r="AG3" s="1898"/>
      <c r="AH3" s="1898"/>
      <c r="AI3" s="1898"/>
      <c r="AJ3" s="1898"/>
    </row>
    <row r="4" spans="1:39" ht="12.75" customHeight="1">
      <c r="A4" s="1898" t="s">
        <v>55</v>
      </c>
      <c r="B4" s="1898"/>
      <c r="C4" s="1898"/>
      <c r="D4" s="1898"/>
      <c r="E4" s="1898"/>
      <c r="F4" s="1898"/>
      <c r="G4" s="1898"/>
      <c r="H4" s="1898"/>
      <c r="I4" s="1898"/>
      <c r="J4" s="1898"/>
      <c r="K4" s="1898"/>
      <c r="L4" s="1898"/>
      <c r="M4" s="1898"/>
      <c r="N4" s="1898"/>
      <c r="O4" s="1898"/>
      <c r="P4" s="1898"/>
      <c r="Q4" s="1898"/>
      <c r="R4" s="1898"/>
      <c r="S4" s="203"/>
      <c r="T4" s="217"/>
      <c r="U4" s="217"/>
      <c r="V4" s="216"/>
      <c r="AL4" s="215"/>
      <c r="AM4" s="215"/>
    </row>
    <row r="5" spans="1:39" ht="3" customHeight="1">
      <c r="B5" s="21"/>
      <c r="C5" s="21"/>
      <c r="D5" s="21"/>
      <c r="E5" s="214"/>
      <c r="F5" s="214"/>
      <c r="G5" s="214"/>
      <c r="H5" s="21"/>
      <c r="I5" s="214"/>
      <c r="J5" s="214"/>
      <c r="K5" s="214"/>
      <c r="L5" s="21"/>
      <c r="M5" s="214"/>
      <c r="N5" s="214"/>
      <c r="O5" s="214"/>
      <c r="P5" s="214"/>
      <c r="Q5" s="214"/>
      <c r="R5" s="213"/>
      <c r="S5" s="203"/>
      <c r="V5" s="13"/>
    </row>
    <row r="6" spans="1:39" ht="12.75" customHeight="1">
      <c r="A6" s="1900" t="s">
        <v>32</v>
      </c>
      <c r="B6" s="126"/>
      <c r="C6" s="125"/>
      <c r="D6" s="1899" t="s">
        <v>109</v>
      </c>
      <c r="E6" s="1899"/>
      <c r="F6" s="1899"/>
      <c r="G6" s="1899"/>
      <c r="H6" s="1899"/>
      <c r="I6" s="1899"/>
      <c r="J6" s="1899"/>
      <c r="K6" s="1899"/>
      <c r="L6" s="1899"/>
      <c r="M6" s="1899"/>
      <c r="N6" s="1899"/>
      <c r="O6" s="212"/>
      <c r="P6" s="212"/>
      <c r="Q6" s="212"/>
      <c r="R6" s="211"/>
      <c r="S6" s="203"/>
      <c r="V6" s="13"/>
    </row>
    <row r="7" spans="1:39" ht="12.75" customHeight="1">
      <c r="A7" s="1901"/>
      <c r="B7" s="19" t="s">
        <v>35</v>
      </c>
      <c r="C7" s="14"/>
      <c r="D7" s="1899" t="s">
        <v>108</v>
      </c>
      <c r="E7" s="1899"/>
      <c r="F7" s="1899"/>
      <c r="G7" s="210"/>
      <c r="H7" s="1899" t="s">
        <v>107</v>
      </c>
      <c r="I7" s="1899"/>
      <c r="J7" s="1899"/>
      <c r="K7" s="210"/>
      <c r="L7" s="1899" t="s">
        <v>106</v>
      </c>
      <c r="M7" s="1899"/>
      <c r="N7" s="1899"/>
      <c r="O7" s="210"/>
      <c r="P7" s="1881" t="s">
        <v>97</v>
      </c>
      <c r="Q7" s="1881"/>
      <c r="R7" s="1903" t="s">
        <v>6</v>
      </c>
      <c r="S7" s="203"/>
      <c r="T7" s="209"/>
    </row>
    <row r="8" spans="1:39">
      <c r="A8" s="1902"/>
      <c r="B8" s="21"/>
      <c r="C8" s="19"/>
      <c r="D8" s="208" t="s">
        <v>29</v>
      </c>
      <c r="E8" s="208" t="s">
        <v>30</v>
      </c>
      <c r="F8" s="208" t="s">
        <v>6</v>
      </c>
      <c r="G8" s="208"/>
      <c r="H8" s="208" t="s">
        <v>29</v>
      </c>
      <c r="I8" s="208" t="s">
        <v>30</v>
      </c>
      <c r="J8" s="208" t="s">
        <v>6</v>
      </c>
      <c r="K8" s="208"/>
      <c r="L8" s="208" t="s">
        <v>29</v>
      </c>
      <c r="M8" s="208" t="s">
        <v>30</v>
      </c>
      <c r="N8" s="208" t="s">
        <v>6</v>
      </c>
      <c r="O8" s="208"/>
      <c r="P8" s="208" t="s">
        <v>29</v>
      </c>
      <c r="Q8" s="208" t="s">
        <v>30</v>
      </c>
      <c r="R8" s="1904"/>
      <c r="S8" s="203"/>
    </row>
    <row r="9" spans="1:39">
      <c r="A9" s="1882">
        <v>1401</v>
      </c>
      <c r="B9" s="34" t="s">
        <v>12</v>
      </c>
      <c r="C9" s="26"/>
      <c r="D9" s="27">
        <f>SUM(D10:D16)</f>
        <v>119</v>
      </c>
      <c r="E9" s="27">
        <f>SUM(E10:E16)</f>
        <v>29</v>
      </c>
      <c r="F9" s="27">
        <f t="shared" ref="F9:F56" si="0">SUM(D9:E9)</f>
        <v>148</v>
      </c>
      <c r="G9" s="27"/>
      <c r="H9" s="27">
        <f>SUM(H10:H16)</f>
        <v>11</v>
      </c>
      <c r="I9" s="27">
        <f>SUM(I10:I16)</f>
        <v>2</v>
      </c>
      <c r="J9" s="207">
        <f t="shared" ref="J9:J56" si="1">SUM(H9:I9)</f>
        <v>13</v>
      </c>
      <c r="K9" s="207"/>
      <c r="L9" s="27">
        <f>SUM(L10:L16)</f>
        <v>114</v>
      </c>
      <c r="M9" s="27">
        <f>SUM(M10:M16)</f>
        <v>35</v>
      </c>
      <c r="N9" s="207">
        <f t="shared" ref="N9:N56" si="2">SUM(L9:M9)</f>
        <v>149</v>
      </c>
      <c r="O9" s="207"/>
      <c r="P9" s="27">
        <f t="shared" ref="P9:P56" si="3">SUM(D9+H9+L9)</f>
        <v>244</v>
      </c>
      <c r="Q9" s="27">
        <f t="shared" ref="Q9:Q56" si="4">SUM(E9+I9+M9)</f>
        <v>66</v>
      </c>
      <c r="R9" s="206">
        <f t="shared" ref="R9:R56" si="5">SUM(N9,J9,F9)</f>
        <v>310</v>
      </c>
      <c r="S9" s="203"/>
      <c r="T9" s="5"/>
    </row>
    <row r="10" spans="1:39">
      <c r="A10" s="1883"/>
      <c r="B10" s="11" t="s">
        <v>13</v>
      </c>
      <c r="C10" s="193"/>
      <c r="D10" s="11">
        <v>44</v>
      </c>
      <c r="E10" s="11">
        <v>13</v>
      </c>
      <c r="F10" s="31">
        <f t="shared" si="0"/>
        <v>57</v>
      </c>
      <c r="G10" s="31"/>
      <c r="H10" s="11">
        <v>1</v>
      </c>
      <c r="I10" s="11">
        <v>0</v>
      </c>
      <c r="J10" s="31">
        <f t="shared" si="1"/>
        <v>1</v>
      </c>
      <c r="K10" s="31"/>
      <c r="L10" s="11">
        <v>17</v>
      </c>
      <c r="M10" s="11">
        <v>4</v>
      </c>
      <c r="N10" s="31">
        <f t="shared" si="2"/>
        <v>21</v>
      </c>
      <c r="O10" s="31"/>
      <c r="P10" s="31">
        <f t="shared" si="3"/>
        <v>62</v>
      </c>
      <c r="Q10" s="31">
        <f t="shared" si="4"/>
        <v>17</v>
      </c>
      <c r="R10" s="30">
        <f t="shared" si="5"/>
        <v>79</v>
      </c>
      <c r="S10" s="203"/>
      <c r="T10" s="5"/>
    </row>
    <row r="11" spans="1:39">
      <c r="A11" s="1883"/>
      <c r="B11" s="11" t="s">
        <v>14</v>
      </c>
      <c r="C11" s="193"/>
      <c r="D11" s="11">
        <v>38</v>
      </c>
      <c r="E11" s="11">
        <v>6</v>
      </c>
      <c r="F11" s="31">
        <f t="shared" si="0"/>
        <v>44</v>
      </c>
      <c r="G11" s="31"/>
      <c r="H11" s="11">
        <v>6</v>
      </c>
      <c r="I11" s="11">
        <v>0</v>
      </c>
      <c r="J11" s="31">
        <f t="shared" si="1"/>
        <v>6</v>
      </c>
      <c r="K11" s="31"/>
      <c r="L11" s="11">
        <v>29</v>
      </c>
      <c r="M11" s="11">
        <v>4</v>
      </c>
      <c r="N11" s="31">
        <f t="shared" si="2"/>
        <v>33</v>
      </c>
      <c r="O11" s="31"/>
      <c r="P11" s="31">
        <f t="shared" si="3"/>
        <v>73</v>
      </c>
      <c r="Q11" s="31">
        <f t="shared" si="4"/>
        <v>10</v>
      </c>
      <c r="R11" s="30">
        <f t="shared" si="5"/>
        <v>83</v>
      </c>
      <c r="S11" s="203"/>
      <c r="T11" s="5"/>
    </row>
    <row r="12" spans="1:39">
      <c r="A12" s="1883"/>
      <c r="B12" s="11" t="s">
        <v>112</v>
      </c>
      <c r="C12" s="193"/>
      <c r="D12" s="11">
        <v>28</v>
      </c>
      <c r="E12" s="11">
        <v>5</v>
      </c>
      <c r="F12" s="31">
        <f t="shared" si="0"/>
        <v>33</v>
      </c>
      <c r="G12" s="31"/>
      <c r="H12" s="11">
        <v>3</v>
      </c>
      <c r="I12" s="11">
        <v>1</v>
      </c>
      <c r="J12" s="31">
        <f t="shared" si="1"/>
        <v>4</v>
      </c>
      <c r="K12" s="31"/>
      <c r="L12" s="11">
        <v>19</v>
      </c>
      <c r="M12" s="11">
        <v>5</v>
      </c>
      <c r="N12" s="31">
        <f t="shared" si="2"/>
        <v>24</v>
      </c>
      <c r="O12" s="31"/>
      <c r="P12" s="31">
        <f t="shared" si="3"/>
        <v>50</v>
      </c>
      <c r="Q12" s="31">
        <f t="shared" si="4"/>
        <v>11</v>
      </c>
      <c r="R12" s="30">
        <f t="shared" si="5"/>
        <v>61</v>
      </c>
      <c r="S12" s="203"/>
      <c r="T12" s="5"/>
    </row>
    <row r="13" spans="1:39">
      <c r="A13" s="1883"/>
      <c r="B13" s="11" t="s">
        <v>36</v>
      </c>
      <c r="C13" s="193"/>
      <c r="D13" s="11">
        <v>5</v>
      </c>
      <c r="E13" s="11">
        <v>3</v>
      </c>
      <c r="F13" s="31">
        <f t="shared" si="0"/>
        <v>8</v>
      </c>
      <c r="G13" s="31"/>
      <c r="H13" s="11">
        <v>0</v>
      </c>
      <c r="I13" s="11">
        <v>0</v>
      </c>
      <c r="J13" s="31">
        <f t="shared" si="1"/>
        <v>0</v>
      </c>
      <c r="K13" s="31"/>
      <c r="L13" s="11">
        <v>26</v>
      </c>
      <c r="M13" s="11">
        <v>14</v>
      </c>
      <c r="N13" s="31">
        <f t="shared" si="2"/>
        <v>40</v>
      </c>
      <c r="O13" s="31"/>
      <c r="P13" s="31">
        <f t="shared" si="3"/>
        <v>31</v>
      </c>
      <c r="Q13" s="31">
        <f t="shared" si="4"/>
        <v>17</v>
      </c>
      <c r="R13" s="30">
        <f t="shared" si="5"/>
        <v>48</v>
      </c>
      <c r="S13" s="203"/>
      <c r="T13" s="5"/>
    </row>
    <row r="14" spans="1:39">
      <c r="A14" s="1883"/>
      <c r="B14" s="11" t="s">
        <v>37</v>
      </c>
      <c r="C14" s="193"/>
      <c r="D14" s="11">
        <v>0</v>
      </c>
      <c r="E14" s="11">
        <v>2</v>
      </c>
      <c r="F14" s="31">
        <f t="shared" si="0"/>
        <v>2</v>
      </c>
      <c r="G14" s="31"/>
      <c r="H14" s="11">
        <v>0</v>
      </c>
      <c r="I14" s="11">
        <v>0</v>
      </c>
      <c r="J14" s="31">
        <f t="shared" si="1"/>
        <v>0</v>
      </c>
      <c r="K14" s="31"/>
      <c r="L14" s="11">
        <v>16</v>
      </c>
      <c r="M14" s="11">
        <v>1</v>
      </c>
      <c r="N14" s="31">
        <f t="shared" si="2"/>
        <v>17</v>
      </c>
      <c r="O14" s="31"/>
      <c r="P14" s="31">
        <f t="shared" si="3"/>
        <v>16</v>
      </c>
      <c r="Q14" s="31">
        <f t="shared" si="4"/>
        <v>3</v>
      </c>
      <c r="R14" s="30">
        <f t="shared" si="5"/>
        <v>19</v>
      </c>
      <c r="S14" s="203"/>
      <c r="T14" s="5"/>
    </row>
    <row r="15" spans="1:39">
      <c r="A15" s="1883"/>
      <c r="B15" s="11" t="s">
        <v>72</v>
      </c>
      <c r="C15" s="193"/>
      <c r="D15" s="11">
        <v>2</v>
      </c>
      <c r="E15" s="11">
        <v>0</v>
      </c>
      <c r="F15" s="31">
        <f t="shared" si="0"/>
        <v>2</v>
      </c>
      <c r="G15" s="31"/>
      <c r="H15" s="11">
        <v>1</v>
      </c>
      <c r="I15" s="11">
        <v>1</v>
      </c>
      <c r="J15" s="31">
        <f t="shared" si="1"/>
        <v>2</v>
      </c>
      <c r="K15" s="31"/>
      <c r="L15" s="11">
        <v>7</v>
      </c>
      <c r="M15" s="11">
        <v>7</v>
      </c>
      <c r="N15" s="31">
        <f t="shared" si="2"/>
        <v>14</v>
      </c>
      <c r="O15" s="31"/>
      <c r="P15" s="31">
        <f t="shared" si="3"/>
        <v>10</v>
      </c>
      <c r="Q15" s="31">
        <f t="shared" si="4"/>
        <v>8</v>
      </c>
      <c r="R15" s="30">
        <f t="shared" si="5"/>
        <v>18</v>
      </c>
      <c r="S15" s="203"/>
      <c r="T15" s="5"/>
    </row>
    <row r="16" spans="1:39">
      <c r="A16" s="1883"/>
      <c r="B16" s="11" t="s">
        <v>111</v>
      </c>
      <c r="C16" s="193"/>
      <c r="D16" s="11">
        <v>2</v>
      </c>
      <c r="E16" s="11">
        <v>0</v>
      </c>
      <c r="F16" s="31">
        <f t="shared" si="0"/>
        <v>2</v>
      </c>
      <c r="G16" s="31"/>
      <c r="H16" s="11">
        <v>0</v>
      </c>
      <c r="I16" s="11">
        <v>0</v>
      </c>
      <c r="J16" s="31">
        <f t="shared" si="1"/>
        <v>0</v>
      </c>
      <c r="K16" s="31"/>
      <c r="L16" s="11">
        <v>0</v>
      </c>
      <c r="M16" s="11">
        <v>0</v>
      </c>
      <c r="N16" s="31">
        <f t="shared" si="2"/>
        <v>0</v>
      </c>
      <c r="O16" s="31"/>
      <c r="P16" s="31">
        <f t="shared" si="3"/>
        <v>2</v>
      </c>
      <c r="Q16" s="31">
        <f t="shared" si="4"/>
        <v>0</v>
      </c>
      <c r="R16" s="30">
        <f t="shared" si="5"/>
        <v>2</v>
      </c>
      <c r="S16" s="203"/>
      <c r="T16" s="5"/>
    </row>
    <row r="17" spans="1:20">
      <c r="A17" s="1882">
        <v>1402</v>
      </c>
      <c r="B17" s="34" t="s">
        <v>16</v>
      </c>
      <c r="C17" s="119"/>
      <c r="D17" s="36">
        <f>SUM(D18:D26)</f>
        <v>147</v>
      </c>
      <c r="E17" s="36">
        <f>SUM(E18:E26)</f>
        <v>78</v>
      </c>
      <c r="F17" s="36">
        <f t="shared" si="0"/>
        <v>225</v>
      </c>
      <c r="G17" s="36"/>
      <c r="H17" s="36">
        <f>SUM(H18:H26)</f>
        <v>34</v>
      </c>
      <c r="I17" s="36">
        <f>SUM(I18:I26)</f>
        <v>9</v>
      </c>
      <c r="J17" s="36">
        <f t="shared" si="1"/>
        <v>43</v>
      </c>
      <c r="K17" s="36"/>
      <c r="L17" s="36">
        <f>SUM(L18:L26)</f>
        <v>149</v>
      </c>
      <c r="M17" s="36">
        <f>SUM(M18:M26)</f>
        <v>90</v>
      </c>
      <c r="N17" s="36">
        <f t="shared" si="2"/>
        <v>239</v>
      </c>
      <c r="O17" s="36"/>
      <c r="P17" s="36">
        <f t="shared" si="3"/>
        <v>330</v>
      </c>
      <c r="Q17" s="36">
        <f t="shared" si="4"/>
        <v>177</v>
      </c>
      <c r="R17" s="37">
        <f t="shared" si="5"/>
        <v>507</v>
      </c>
      <c r="S17" s="203"/>
      <c r="T17" s="218"/>
    </row>
    <row r="18" spans="1:20">
      <c r="A18" s="1883"/>
      <c r="B18" s="11" t="s">
        <v>68</v>
      </c>
      <c r="C18" s="13"/>
      <c r="D18" s="11">
        <v>53</v>
      </c>
      <c r="E18" s="11">
        <v>15</v>
      </c>
      <c r="F18" s="31">
        <f t="shared" si="0"/>
        <v>68</v>
      </c>
      <c r="G18" s="31"/>
      <c r="H18" s="11">
        <v>15</v>
      </c>
      <c r="I18" s="11">
        <v>4</v>
      </c>
      <c r="J18" s="31">
        <f t="shared" si="1"/>
        <v>19</v>
      </c>
      <c r="K18" s="31"/>
      <c r="L18" s="11">
        <v>52</v>
      </c>
      <c r="M18" s="11">
        <v>35</v>
      </c>
      <c r="N18" s="31">
        <f t="shared" si="2"/>
        <v>87</v>
      </c>
      <c r="O18" s="31"/>
      <c r="P18" s="31">
        <f t="shared" si="3"/>
        <v>120</v>
      </c>
      <c r="Q18" s="31">
        <f t="shared" si="4"/>
        <v>54</v>
      </c>
      <c r="R18" s="30">
        <f t="shared" si="5"/>
        <v>174</v>
      </c>
      <c r="S18" s="203"/>
      <c r="T18" s="218"/>
    </row>
    <row r="19" spans="1:20">
      <c r="A19" s="1883"/>
      <c r="B19" s="11" t="s">
        <v>69</v>
      </c>
      <c r="C19" s="13"/>
      <c r="D19" s="11">
        <v>26</v>
      </c>
      <c r="E19" s="11">
        <v>7</v>
      </c>
      <c r="F19" s="31">
        <f t="shared" si="0"/>
        <v>33</v>
      </c>
      <c r="G19" s="31"/>
      <c r="H19" s="11">
        <v>4</v>
      </c>
      <c r="I19" s="11">
        <v>2</v>
      </c>
      <c r="J19" s="31">
        <f t="shared" si="1"/>
        <v>6</v>
      </c>
      <c r="K19" s="31"/>
      <c r="L19" s="11">
        <v>37</v>
      </c>
      <c r="M19" s="11">
        <v>15</v>
      </c>
      <c r="N19" s="31">
        <f t="shared" si="2"/>
        <v>52</v>
      </c>
      <c r="O19" s="31"/>
      <c r="P19" s="31">
        <f t="shared" si="3"/>
        <v>67</v>
      </c>
      <c r="Q19" s="31">
        <f t="shared" si="4"/>
        <v>24</v>
      </c>
      <c r="R19" s="30">
        <f t="shared" si="5"/>
        <v>91</v>
      </c>
      <c r="S19" s="203"/>
      <c r="T19" s="218"/>
    </row>
    <row r="20" spans="1:20">
      <c r="A20" s="1883"/>
      <c r="B20" s="11" t="s">
        <v>73</v>
      </c>
      <c r="C20" s="13"/>
      <c r="D20" s="11">
        <v>30</v>
      </c>
      <c r="E20" s="11">
        <v>20</v>
      </c>
      <c r="F20" s="31">
        <f t="shared" si="0"/>
        <v>50</v>
      </c>
      <c r="G20" s="31"/>
      <c r="H20" s="11">
        <v>6</v>
      </c>
      <c r="I20" s="11">
        <v>0</v>
      </c>
      <c r="J20" s="31">
        <f t="shared" si="1"/>
        <v>6</v>
      </c>
      <c r="K20" s="31"/>
      <c r="L20" s="11">
        <v>20</v>
      </c>
      <c r="M20" s="11">
        <v>14</v>
      </c>
      <c r="N20" s="31">
        <f t="shared" si="2"/>
        <v>34</v>
      </c>
      <c r="O20" s="31"/>
      <c r="P20" s="31">
        <f t="shared" si="3"/>
        <v>56</v>
      </c>
      <c r="Q20" s="31">
        <f t="shared" si="4"/>
        <v>34</v>
      </c>
      <c r="R20" s="30">
        <f t="shared" si="5"/>
        <v>90</v>
      </c>
      <c r="S20" s="203"/>
      <c r="T20" s="218"/>
    </row>
    <row r="21" spans="1:20">
      <c r="A21" s="1883"/>
      <c r="B21" s="11" t="s">
        <v>51</v>
      </c>
      <c r="C21" s="13"/>
      <c r="D21" s="11">
        <v>9</v>
      </c>
      <c r="E21" s="11">
        <v>7</v>
      </c>
      <c r="F21" s="31">
        <f t="shared" si="0"/>
        <v>16</v>
      </c>
      <c r="G21" s="31"/>
      <c r="H21" s="11">
        <v>5</v>
      </c>
      <c r="I21" s="11">
        <v>3</v>
      </c>
      <c r="J21" s="31">
        <f t="shared" si="1"/>
        <v>8</v>
      </c>
      <c r="K21" s="31"/>
      <c r="L21" s="11">
        <v>17</v>
      </c>
      <c r="M21" s="11">
        <v>6</v>
      </c>
      <c r="N21" s="31">
        <f t="shared" si="2"/>
        <v>23</v>
      </c>
      <c r="O21" s="31"/>
      <c r="P21" s="31">
        <f t="shared" si="3"/>
        <v>31</v>
      </c>
      <c r="Q21" s="31">
        <f t="shared" si="4"/>
        <v>16</v>
      </c>
      <c r="R21" s="30">
        <f t="shared" si="5"/>
        <v>47</v>
      </c>
      <c r="S21" s="203"/>
      <c r="T21" s="218"/>
    </row>
    <row r="22" spans="1:20">
      <c r="A22" s="1883"/>
      <c r="B22" s="11" t="s">
        <v>52</v>
      </c>
      <c r="C22" s="13"/>
      <c r="D22" s="11">
        <v>6</v>
      </c>
      <c r="E22" s="11">
        <v>2</v>
      </c>
      <c r="F22" s="31">
        <f t="shared" si="0"/>
        <v>8</v>
      </c>
      <c r="G22" s="31"/>
      <c r="H22" s="11">
        <v>2</v>
      </c>
      <c r="I22" s="11">
        <v>0</v>
      </c>
      <c r="J22" s="31">
        <f t="shared" si="1"/>
        <v>2</v>
      </c>
      <c r="K22" s="31"/>
      <c r="L22" s="11">
        <v>10</v>
      </c>
      <c r="M22" s="11">
        <v>8</v>
      </c>
      <c r="N22" s="31">
        <f t="shared" si="2"/>
        <v>18</v>
      </c>
      <c r="O22" s="31"/>
      <c r="P22" s="31">
        <f t="shared" si="3"/>
        <v>18</v>
      </c>
      <c r="Q22" s="31">
        <f t="shared" si="4"/>
        <v>10</v>
      </c>
      <c r="R22" s="30">
        <f t="shared" si="5"/>
        <v>28</v>
      </c>
      <c r="S22" s="203"/>
      <c r="T22" s="218"/>
    </row>
    <row r="23" spans="1:20">
      <c r="A23" s="1883"/>
      <c r="B23" s="11" t="s">
        <v>65</v>
      </c>
      <c r="C23" s="13"/>
      <c r="D23" s="11">
        <v>5</v>
      </c>
      <c r="E23" s="11">
        <v>4</v>
      </c>
      <c r="F23" s="31">
        <f t="shared" si="0"/>
        <v>9</v>
      </c>
      <c r="G23" s="31"/>
      <c r="H23" s="11">
        <v>0</v>
      </c>
      <c r="I23" s="11">
        <v>0</v>
      </c>
      <c r="J23" s="31">
        <f t="shared" si="1"/>
        <v>0</v>
      </c>
      <c r="K23" s="31"/>
      <c r="L23" s="11">
        <v>5</v>
      </c>
      <c r="M23" s="11">
        <v>2</v>
      </c>
      <c r="N23" s="31">
        <f t="shared" si="2"/>
        <v>7</v>
      </c>
      <c r="O23" s="31"/>
      <c r="P23" s="31">
        <f t="shared" si="3"/>
        <v>10</v>
      </c>
      <c r="Q23" s="31">
        <f t="shared" si="4"/>
        <v>6</v>
      </c>
      <c r="R23" s="30">
        <f t="shared" si="5"/>
        <v>16</v>
      </c>
      <c r="S23" s="203"/>
      <c r="T23" s="218"/>
    </row>
    <row r="24" spans="1:20">
      <c r="A24" s="1883"/>
      <c r="B24" s="11" t="s">
        <v>71</v>
      </c>
      <c r="C24" s="13"/>
      <c r="D24" s="11">
        <v>8</v>
      </c>
      <c r="E24" s="11">
        <v>6</v>
      </c>
      <c r="F24" s="31">
        <f t="shared" si="0"/>
        <v>14</v>
      </c>
      <c r="G24" s="31"/>
      <c r="H24" s="11">
        <v>2</v>
      </c>
      <c r="I24" s="11">
        <v>0</v>
      </c>
      <c r="J24" s="31">
        <f t="shared" si="1"/>
        <v>2</v>
      </c>
      <c r="K24" s="31"/>
      <c r="L24" s="11">
        <v>7</v>
      </c>
      <c r="M24" s="11">
        <v>5</v>
      </c>
      <c r="N24" s="31">
        <f t="shared" si="2"/>
        <v>12</v>
      </c>
      <c r="O24" s="31"/>
      <c r="P24" s="31">
        <f t="shared" si="3"/>
        <v>17</v>
      </c>
      <c r="Q24" s="31">
        <f t="shared" si="4"/>
        <v>11</v>
      </c>
      <c r="R24" s="30">
        <f t="shared" si="5"/>
        <v>28</v>
      </c>
      <c r="S24" s="203"/>
      <c r="T24" s="218"/>
    </row>
    <row r="25" spans="1:20">
      <c r="A25" s="1883"/>
      <c r="B25" s="11" t="s">
        <v>38</v>
      </c>
      <c r="C25" s="13"/>
      <c r="D25" s="11">
        <v>10</v>
      </c>
      <c r="E25" s="11">
        <v>16</v>
      </c>
      <c r="F25" s="31">
        <f t="shared" si="0"/>
        <v>26</v>
      </c>
      <c r="G25" s="31"/>
      <c r="H25" s="11">
        <v>0</v>
      </c>
      <c r="I25" s="11">
        <v>0</v>
      </c>
      <c r="J25" s="31">
        <f t="shared" si="1"/>
        <v>0</v>
      </c>
      <c r="K25" s="31"/>
      <c r="L25" s="11">
        <v>1</v>
      </c>
      <c r="M25" s="11">
        <v>5</v>
      </c>
      <c r="N25" s="31">
        <f t="shared" si="2"/>
        <v>6</v>
      </c>
      <c r="O25" s="31"/>
      <c r="P25" s="31">
        <f t="shared" si="3"/>
        <v>11</v>
      </c>
      <c r="Q25" s="31">
        <f t="shared" si="4"/>
        <v>21</v>
      </c>
      <c r="R25" s="30">
        <f t="shared" si="5"/>
        <v>32</v>
      </c>
      <c r="S25" s="203"/>
      <c r="T25" s="218"/>
    </row>
    <row r="26" spans="1:20">
      <c r="A26" s="1883"/>
      <c r="B26" s="11" t="s">
        <v>57</v>
      </c>
      <c r="C26" s="13"/>
      <c r="D26" s="11">
        <v>0</v>
      </c>
      <c r="E26" s="11">
        <v>1</v>
      </c>
      <c r="F26" s="31">
        <f t="shared" si="0"/>
        <v>1</v>
      </c>
      <c r="G26" s="31"/>
      <c r="H26" s="11">
        <v>0</v>
      </c>
      <c r="I26" s="11">
        <v>0</v>
      </c>
      <c r="J26" s="31">
        <f t="shared" si="1"/>
        <v>0</v>
      </c>
      <c r="K26" s="31"/>
      <c r="L26" s="11">
        <v>0</v>
      </c>
      <c r="M26" s="11">
        <v>0</v>
      </c>
      <c r="N26" s="31">
        <f t="shared" si="2"/>
        <v>0</v>
      </c>
      <c r="O26" s="31"/>
      <c r="P26" s="31">
        <f t="shared" si="3"/>
        <v>0</v>
      </c>
      <c r="Q26" s="31">
        <f t="shared" si="4"/>
        <v>1</v>
      </c>
      <c r="R26" s="30">
        <f t="shared" si="5"/>
        <v>1</v>
      </c>
      <c r="S26" s="203"/>
      <c r="T26" s="218"/>
    </row>
    <row r="27" spans="1:20">
      <c r="A27" s="1882">
        <v>1403</v>
      </c>
      <c r="B27" s="34" t="s">
        <v>17</v>
      </c>
      <c r="C27" s="119"/>
      <c r="D27" s="205">
        <f>SUM(D28:D30)</f>
        <v>14</v>
      </c>
      <c r="E27" s="205">
        <f>SUM(E28:E30)</f>
        <v>44</v>
      </c>
      <c r="F27" s="205">
        <f t="shared" si="0"/>
        <v>58</v>
      </c>
      <c r="G27" s="205"/>
      <c r="H27" s="205">
        <f>SUM(H28:H30)</f>
        <v>2</v>
      </c>
      <c r="I27" s="205">
        <f>SUM(I28:I30)</f>
        <v>7</v>
      </c>
      <c r="J27" s="205">
        <f t="shared" si="1"/>
        <v>9</v>
      </c>
      <c r="K27" s="205"/>
      <c r="L27" s="205">
        <f>SUM(L28:L30)</f>
        <v>66</v>
      </c>
      <c r="M27" s="205">
        <f>SUM(M28:M30)</f>
        <v>113</v>
      </c>
      <c r="N27" s="205">
        <f t="shared" si="2"/>
        <v>179</v>
      </c>
      <c r="O27" s="205"/>
      <c r="P27" s="36">
        <f t="shared" si="3"/>
        <v>82</v>
      </c>
      <c r="Q27" s="36">
        <f t="shared" si="4"/>
        <v>164</v>
      </c>
      <c r="R27" s="28">
        <f t="shared" si="5"/>
        <v>246</v>
      </c>
      <c r="S27" s="203"/>
      <c r="T27" s="218"/>
    </row>
    <row r="28" spans="1:20">
      <c r="A28" s="1883"/>
      <c r="B28" s="11" t="s">
        <v>39</v>
      </c>
      <c r="C28" s="13"/>
      <c r="D28" s="11">
        <v>7</v>
      </c>
      <c r="E28" s="11">
        <v>26</v>
      </c>
      <c r="F28" s="31">
        <f t="shared" si="0"/>
        <v>33</v>
      </c>
      <c r="G28" s="31"/>
      <c r="H28" s="11">
        <v>0</v>
      </c>
      <c r="I28" s="11">
        <v>1</v>
      </c>
      <c r="J28" s="31">
        <f t="shared" si="1"/>
        <v>1</v>
      </c>
      <c r="K28" s="31"/>
      <c r="L28" s="11">
        <v>35</v>
      </c>
      <c r="M28" s="11">
        <v>67</v>
      </c>
      <c r="N28" s="31">
        <f t="shared" si="2"/>
        <v>102</v>
      </c>
      <c r="O28" s="31"/>
      <c r="P28" s="31">
        <f t="shared" si="3"/>
        <v>42</v>
      </c>
      <c r="Q28" s="31">
        <f t="shared" si="4"/>
        <v>94</v>
      </c>
      <c r="R28" s="30">
        <f t="shared" si="5"/>
        <v>136</v>
      </c>
      <c r="S28" s="203"/>
      <c r="T28" s="218"/>
    </row>
    <row r="29" spans="1:20">
      <c r="A29" s="1883"/>
      <c r="B29" s="11" t="s">
        <v>18</v>
      </c>
      <c r="C29" s="13"/>
      <c r="D29" s="11">
        <v>2</v>
      </c>
      <c r="E29" s="11">
        <v>6</v>
      </c>
      <c r="F29" s="31">
        <f t="shared" si="0"/>
        <v>8</v>
      </c>
      <c r="G29" s="31"/>
      <c r="H29" s="11">
        <v>2</v>
      </c>
      <c r="I29" s="11">
        <v>5</v>
      </c>
      <c r="J29" s="31">
        <f t="shared" si="1"/>
        <v>7</v>
      </c>
      <c r="K29" s="31"/>
      <c r="L29" s="11">
        <v>14</v>
      </c>
      <c r="M29" s="11">
        <v>21</v>
      </c>
      <c r="N29" s="31">
        <f t="shared" si="2"/>
        <v>35</v>
      </c>
      <c r="O29" s="31"/>
      <c r="P29" s="31">
        <f t="shared" si="3"/>
        <v>18</v>
      </c>
      <c r="Q29" s="31">
        <f t="shared" si="4"/>
        <v>32</v>
      </c>
      <c r="R29" s="30">
        <f t="shared" si="5"/>
        <v>50</v>
      </c>
      <c r="S29" s="203"/>
      <c r="T29" s="218"/>
    </row>
    <row r="30" spans="1:20">
      <c r="A30" s="1883"/>
      <c r="B30" s="11" t="s">
        <v>19</v>
      </c>
      <c r="C30" s="13"/>
      <c r="D30" s="11">
        <v>5</v>
      </c>
      <c r="E30" s="11">
        <v>12</v>
      </c>
      <c r="F30" s="31">
        <f t="shared" si="0"/>
        <v>17</v>
      </c>
      <c r="G30" s="31"/>
      <c r="H30" s="11">
        <v>0</v>
      </c>
      <c r="I30" s="11">
        <v>1</v>
      </c>
      <c r="J30" s="31">
        <f t="shared" si="1"/>
        <v>1</v>
      </c>
      <c r="K30" s="31"/>
      <c r="L30" s="11">
        <v>17</v>
      </c>
      <c r="M30" s="11">
        <v>25</v>
      </c>
      <c r="N30" s="31">
        <f t="shared" si="2"/>
        <v>42</v>
      </c>
      <c r="O30" s="31"/>
      <c r="P30" s="31">
        <f t="shared" si="3"/>
        <v>22</v>
      </c>
      <c r="Q30" s="31">
        <f t="shared" si="4"/>
        <v>38</v>
      </c>
      <c r="R30" s="30">
        <f t="shared" si="5"/>
        <v>60</v>
      </c>
      <c r="S30" s="203"/>
      <c r="T30" s="218"/>
    </row>
    <row r="31" spans="1:20">
      <c r="A31" s="1885">
        <v>1404</v>
      </c>
      <c r="B31" s="34" t="s">
        <v>40</v>
      </c>
      <c r="C31" s="119"/>
      <c r="D31" s="205">
        <f>SUM(D32:D33)</f>
        <v>69</v>
      </c>
      <c r="E31" s="205">
        <f>SUM(E32:E33)</f>
        <v>13</v>
      </c>
      <c r="F31" s="205">
        <f t="shared" si="0"/>
        <v>82</v>
      </c>
      <c r="G31" s="205"/>
      <c r="H31" s="205">
        <f>SUM(H32:H33)</f>
        <v>18</v>
      </c>
      <c r="I31" s="205">
        <f>SUM(I32:I33)</f>
        <v>3</v>
      </c>
      <c r="J31" s="205">
        <f t="shared" si="1"/>
        <v>21</v>
      </c>
      <c r="K31" s="205"/>
      <c r="L31" s="205">
        <f>SUM(L32:L33)</f>
        <v>98</v>
      </c>
      <c r="M31" s="205">
        <f>SUM(M32:M33)</f>
        <v>31</v>
      </c>
      <c r="N31" s="205">
        <f t="shared" si="2"/>
        <v>129</v>
      </c>
      <c r="O31" s="205"/>
      <c r="P31" s="36">
        <f t="shared" si="3"/>
        <v>185</v>
      </c>
      <c r="Q31" s="36">
        <f t="shared" si="4"/>
        <v>47</v>
      </c>
      <c r="R31" s="28">
        <f t="shared" si="5"/>
        <v>232</v>
      </c>
      <c r="S31" s="203"/>
      <c r="T31" s="218"/>
    </row>
    <row r="32" spans="1:20">
      <c r="A32" s="1890"/>
      <c r="B32" s="11" t="s">
        <v>53</v>
      </c>
      <c r="C32" s="13"/>
      <c r="D32" s="11">
        <v>43</v>
      </c>
      <c r="E32" s="11">
        <v>7</v>
      </c>
      <c r="F32" s="31">
        <f t="shared" si="0"/>
        <v>50</v>
      </c>
      <c r="G32" s="31"/>
      <c r="H32" s="11">
        <v>10</v>
      </c>
      <c r="I32" s="11">
        <v>2</v>
      </c>
      <c r="J32" s="31">
        <f t="shared" si="1"/>
        <v>12</v>
      </c>
      <c r="K32" s="31"/>
      <c r="L32" s="11">
        <v>35</v>
      </c>
      <c r="M32" s="11">
        <v>7</v>
      </c>
      <c r="N32" s="31">
        <f t="shared" si="2"/>
        <v>42</v>
      </c>
      <c r="O32" s="31"/>
      <c r="P32" s="31">
        <f t="shared" si="3"/>
        <v>88</v>
      </c>
      <c r="Q32" s="31">
        <f t="shared" si="4"/>
        <v>16</v>
      </c>
      <c r="R32" s="30">
        <f t="shared" si="5"/>
        <v>104</v>
      </c>
      <c r="S32" s="203"/>
      <c r="T32" s="218"/>
    </row>
    <row r="33" spans="1:20">
      <c r="A33" s="1890"/>
      <c r="B33" s="11" t="s">
        <v>20</v>
      </c>
      <c r="C33" s="13"/>
      <c r="D33" s="11">
        <v>26</v>
      </c>
      <c r="E33" s="11">
        <v>6</v>
      </c>
      <c r="F33" s="31">
        <f t="shared" si="0"/>
        <v>32</v>
      </c>
      <c r="G33" s="31"/>
      <c r="H33" s="11">
        <v>8</v>
      </c>
      <c r="I33" s="11">
        <v>1</v>
      </c>
      <c r="J33" s="31">
        <f t="shared" si="1"/>
        <v>9</v>
      </c>
      <c r="K33" s="31"/>
      <c r="L33" s="11">
        <v>63</v>
      </c>
      <c r="M33" s="11">
        <v>24</v>
      </c>
      <c r="N33" s="31">
        <f t="shared" si="2"/>
        <v>87</v>
      </c>
      <c r="O33" s="31"/>
      <c r="P33" s="31">
        <f t="shared" si="3"/>
        <v>97</v>
      </c>
      <c r="Q33" s="31">
        <f t="shared" si="4"/>
        <v>31</v>
      </c>
      <c r="R33" s="30">
        <f t="shared" si="5"/>
        <v>128</v>
      </c>
      <c r="S33" s="203"/>
      <c r="T33" s="218"/>
    </row>
    <row r="34" spans="1:20">
      <c r="A34" s="1882">
        <v>1405</v>
      </c>
      <c r="B34" s="34" t="s">
        <v>21</v>
      </c>
      <c r="C34" s="26"/>
      <c r="D34" s="205">
        <f>SUM(D35:D37)</f>
        <v>62</v>
      </c>
      <c r="E34" s="205">
        <f>SUM(E35:E37)</f>
        <v>58</v>
      </c>
      <c r="F34" s="205">
        <f t="shared" si="0"/>
        <v>120</v>
      </c>
      <c r="G34" s="205"/>
      <c r="H34" s="205">
        <f>SUM(H35:H37)</f>
        <v>30</v>
      </c>
      <c r="I34" s="205">
        <f>SUM(I35:I37)</f>
        <v>13</v>
      </c>
      <c r="J34" s="205">
        <f t="shared" si="1"/>
        <v>43</v>
      </c>
      <c r="K34" s="205"/>
      <c r="L34" s="205">
        <f>SUM(L35:L37)</f>
        <v>138</v>
      </c>
      <c r="M34" s="205">
        <f>SUM(M35:M37)</f>
        <v>113</v>
      </c>
      <c r="N34" s="205">
        <f t="shared" si="2"/>
        <v>251</v>
      </c>
      <c r="O34" s="205"/>
      <c r="P34" s="36">
        <f t="shared" si="3"/>
        <v>230</v>
      </c>
      <c r="Q34" s="36">
        <f t="shared" si="4"/>
        <v>184</v>
      </c>
      <c r="R34" s="28">
        <f t="shared" si="5"/>
        <v>414</v>
      </c>
      <c r="S34" s="203"/>
      <c r="T34" s="218"/>
    </row>
    <row r="35" spans="1:20">
      <c r="A35" s="1883"/>
      <c r="B35" s="11" t="s">
        <v>24</v>
      </c>
      <c r="C35" s="193"/>
      <c r="D35" s="11">
        <v>29</v>
      </c>
      <c r="E35" s="11">
        <v>18</v>
      </c>
      <c r="F35" s="192">
        <f t="shared" si="0"/>
        <v>47</v>
      </c>
      <c r="G35" s="192"/>
      <c r="H35" s="11">
        <v>14</v>
      </c>
      <c r="I35" s="11">
        <v>9</v>
      </c>
      <c r="J35" s="192">
        <f t="shared" si="1"/>
        <v>23</v>
      </c>
      <c r="K35" s="192"/>
      <c r="L35" s="11">
        <v>33</v>
      </c>
      <c r="M35" s="11">
        <v>28</v>
      </c>
      <c r="N35" s="192">
        <f t="shared" si="2"/>
        <v>61</v>
      </c>
      <c r="O35" s="192"/>
      <c r="P35" s="31">
        <f t="shared" si="3"/>
        <v>76</v>
      </c>
      <c r="Q35" s="31">
        <f t="shared" si="4"/>
        <v>55</v>
      </c>
      <c r="R35" s="191">
        <f t="shared" si="5"/>
        <v>131</v>
      </c>
      <c r="T35" s="218"/>
    </row>
    <row r="36" spans="1:20">
      <c r="A36" s="1883"/>
      <c r="B36" s="11" t="s">
        <v>22</v>
      </c>
      <c r="C36" s="193"/>
      <c r="D36" s="11">
        <v>32</v>
      </c>
      <c r="E36" s="11">
        <v>40</v>
      </c>
      <c r="F36" s="31">
        <f t="shared" si="0"/>
        <v>72</v>
      </c>
      <c r="G36" s="31"/>
      <c r="H36" s="11">
        <v>16</v>
      </c>
      <c r="I36" s="11">
        <v>4</v>
      </c>
      <c r="J36" s="31">
        <f t="shared" si="1"/>
        <v>20</v>
      </c>
      <c r="K36" s="31"/>
      <c r="L36" s="11">
        <v>98</v>
      </c>
      <c r="M36" s="11">
        <v>81</v>
      </c>
      <c r="N36" s="31">
        <f t="shared" si="2"/>
        <v>179</v>
      </c>
      <c r="O36" s="31"/>
      <c r="P36" s="31">
        <f t="shared" si="3"/>
        <v>146</v>
      </c>
      <c r="Q36" s="31">
        <f t="shared" si="4"/>
        <v>125</v>
      </c>
      <c r="R36" s="30">
        <f t="shared" si="5"/>
        <v>271</v>
      </c>
      <c r="T36" s="218"/>
    </row>
    <row r="37" spans="1:20">
      <c r="A37" s="1883"/>
      <c r="B37" s="11" t="s">
        <v>58</v>
      </c>
      <c r="C37" s="193"/>
      <c r="D37" s="11">
        <v>1</v>
      </c>
      <c r="E37" s="11">
        <v>0</v>
      </c>
      <c r="F37" s="193">
        <f t="shared" si="0"/>
        <v>1</v>
      </c>
      <c r="G37" s="193"/>
      <c r="H37" s="11">
        <v>0</v>
      </c>
      <c r="I37" s="11">
        <v>0</v>
      </c>
      <c r="J37" s="193">
        <f t="shared" si="1"/>
        <v>0</v>
      </c>
      <c r="K37" s="193"/>
      <c r="L37" s="11">
        <v>7</v>
      </c>
      <c r="M37" s="11">
        <v>4</v>
      </c>
      <c r="N37" s="193">
        <f t="shared" si="2"/>
        <v>11</v>
      </c>
      <c r="O37" s="193"/>
      <c r="P37" s="31">
        <f t="shared" si="3"/>
        <v>8</v>
      </c>
      <c r="Q37" s="31">
        <f t="shared" si="4"/>
        <v>4</v>
      </c>
      <c r="R37" s="204">
        <f t="shared" si="5"/>
        <v>12</v>
      </c>
      <c r="S37" s="203"/>
      <c r="T37" s="218"/>
    </row>
    <row r="38" spans="1:20">
      <c r="A38" s="1882">
        <v>1406</v>
      </c>
      <c r="B38" s="34" t="s">
        <v>25</v>
      </c>
      <c r="C38" s="119"/>
      <c r="D38" s="196">
        <f>SUM(D39:D42)</f>
        <v>75</v>
      </c>
      <c r="E38" s="196">
        <f>SUM(E39:E42)</f>
        <v>43</v>
      </c>
      <c r="F38" s="196">
        <f t="shared" si="0"/>
        <v>118</v>
      </c>
      <c r="G38" s="196"/>
      <c r="H38" s="196">
        <f>SUM(H39:H42)</f>
        <v>7</v>
      </c>
      <c r="I38" s="196">
        <f>SUM(I39:I42)</f>
        <v>2</v>
      </c>
      <c r="J38" s="196">
        <f t="shared" si="1"/>
        <v>9</v>
      </c>
      <c r="K38" s="196"/>
      <c r="L38" s="196">
        <f>SUM(L39:L42)</f>
        <v>159</v>
      </c>
      <c r="M38" s="196">
        <f>SUM(M39:M42)</f>
        <v>72</v>
      </c>
      <c r="N38" s="196">
        <f t="shared" si="2"/>
        <v>231</v>
      </c>
      <c r="O38" s="196"/>
      <c r="P38" s="36">
        <f t="shared" si="3"/>
        <v>241</v>
      </c>
      <c r="Q38" s="36">
        <f t="shared" si="4"/>
        <v>117</v>
      </c>
      <c r="R38" s="195">
        <f t="shared" si="5"/>
        <v>358</v>
      </c>
      <c r="T38" s="218"/>
    </row>
    <row r="39" spans="1:20">
      <c r="A39" s="1883"/>
      <c r="B39" s="11" t="s">
        <v>60</v>
      </c>
      <c r="C39" s="13"/>
      <c r="D39" s="11">
        <v>40</v>
      </c>
      <c r="E39" s="11">
        <v>17</v>
      </c>
      <c r="F39" s="192">
        <f t="shared" si="0"/>
        <v>57</v>
      </c>
      <c r="G39" s="192"/>
      <c r="H39" s="11">
        <v>5</v>
      </c>
      <c r="I39" s="11">
        <v>2</v>
      </c>
      <c r="J39" s="192">
        <f t="shared" si="1"/>
        <v>7</v>
      </c>
      <c r="K39" s="192"/>
      <c r="L39" s="11">
        <v>86</v>
      </c>
      <c r="M39" s="11">
        <v>40</v>
      </c>
      <c r="N39" s="192">
        <f t="shared" si="2"/>
        <v>126</v>
      </c>
      <c r="O39" s="192"/>
      <c r="P39" s="31">
        <f t="shared" si="3"/>
        <v>131</v>
      </c>
      <c r="Q39" s="31">
        <f t="shared" si="4"/>
        <v>59</v>
      </c>
      <c r="R39" s="191">
        <f t="shared" si="5"/>
        <v>190</v>
      </c>
      <c r="T39" s="218"/>
    </row>
    <row r="40" spans="1:20">
      <c r="A40" s="1883"/>
      <c r="B40" s="11" t="s">
        <v>26</v>
      </c>
      <c r="C40" s="13"/>
      <c r="D40" s="11">
        <v>24</v>
      </c>
      <c r="E40" s="11">
        <v>15</v>
      </c>
      <c r="F40" s="192">
        <f t="shared" si="0"/>
        <v>39</v>
      </c>
      <c r="G40" s="192"/>
      <c r="H40" s="11">
        <v>2</v>
      </c>
      <c r="I40" s="11">
        <v>0</v>
      </c>
      <c r="J40" s="192">
        <f t="shared" si="1"/>
        <v>2</v>
      </c>
      <c r="K40" s="192"/>
      <c r="L40" s="11">
        <v>21</v>
      </c>
      <c r="M40" s="11">
        <v>12</v>
      </c>
      <c r="N40" s="192">
        <f t="shared" si="2"/>
        <v>33</v>
      </c>
      <c r="O40" s="192"/>
      <c r="P40" s="31">
        <f t="shared" si="3"/>
        <v>47</v>
      </c>
      <c r="Q40" s="31">
        <f t="shared" si="4"/>
        <v>27</v>
      </c>
      <c r="R40" s="191">
        <f t="shared" si="5"/>
        <v>74</v>
      </c>
      <c r="T40" s="218"/>
    </row>
    <row r="41" spans="1:20">
      <c r="A41" s="1883"/>
      <c r="B41" s="11" t="s">
        <v>42</v>
      </c>
      <c r="C41" s="13"/>
      <c r="D41" s="11">
        <v>2</v>
      </c>
      <c r="E41" s="11">
        <v>1</v>
      </c>
      <c r="F41" s="192">
        <f t="shared" si="0"/>
        <v>3</v>
      </c>
      <c r="G41" s="192"/>
      <c r="H41" s="11">
        <v>0</v>
      </c>
      <c r="I41" s="11">
        <v>0</v>
      </c>
      <c r="J41" s="192">
        <f t="shared" si="1"/>
        <v>0</v>
      </c>
      <c r="K41" s="192"/>
      <c r="L41" s="11">
        <v>51</v>
      </c>
      <c r="M41" s="11">
        <v>19</v>
      </c>
      <c r="N41" s="192">
        <f t="shared" si="2"/>
        <v>70</v>
      </c>
      <c r="O41" s="192"/>
      <c r="P41" s="31">
        <f t="shared" si="3"/>
        <v>53</v>
      </c>
      <c r="Q41" s="31">
        <f t="shared" si="4"/>
        <v>20</v>
      </c>
      <c r="R41" s="191">
        <f t="shared" si="5"/>
        <v>73</v>
      </c>
      <c r="T41" s="218"/>
    </row>
    <row r="42" spans="1:20">
      <c r="A42" s="1883"/>
      <c r="B42" s="11" t="s">
        <v>43</v>
      </c>
      <c r="C42" s="13"/>
      <c r="D42" s="11">
        <v>9</v>
      </c>
      <c r="E42" s="11">
        <v>10</v>
      </c>
      <c r="F42" s="192">
        <f t="shared" si="0"/>
        <v>19</v>
      </c>
      <c r="G42" s="192"/>
      <c r="H42" s="11">
        <v>0</v>
      </c>
      <c r="I42" s="11">
        <v>0</v>
      </c>
      <c r="J42" s="192">
        <f t="shared" si="1"/>
        <v>0</v>
      </c>
      <c r="K42" s="192"/>
      <c r="L42" s="11">
        <v>1</v>
      </c>
      <c r="M42" s="11">
        <v>1</v>
      </c>
      <c r="N42" s="192">
        <f t="shared" si="2"/>
        <v>2</v>
      </c>
      <c r="O42" s="192"/>
      <c r="P42" s="31">
        <f t="shared" si="3"/>
        <v>10</v>
      </c>
      <c r="Q42" s="31">
        <f t="shared" si="4"/>
        <v>11</v>
      </c>
      <c r="R42" s="191">
        <f t="shared" si="5"/>
        <v>21</v>
      </c>
      <c r="T42" s="218"/>
    </row>
    <row r="43" spans="1:20">
      <c r="A43" s="1885">
        <v>1407</v>
      </c>
      <c r="B43" s="40" t="s">
        <v>27</v>
      </c>
      <c r="C43" s="119"/>
      <c r="D43" s="196">
        <f>SUM(D44:D46)</f>
        <v>27</v>
      </c>
      <c r="E43" s="196">
        <f>SUM(E44:E46)</f>
        <v>14</v>
      </c>
      <c r="F43" s="196">
        <f t="shared" si="0"/>
        <v>41</v>
      </c>
      <c r="G43" s="196"/>
      <c r="H43" s="196">
        <f>SUM(H44:H46)</f>
        <v>0</v>
      </c>
      <c r="I43" s="196">
        <f>SUM(I44:I46)</f>
        <v>1</v>
      </c>
      <c r="J43" s="196">
        <f t="shared" si="1"/>
        <v>1</v>
      </c>
      <c r="K43" s="196"/>
      <c r="L43" s="196">
        <f>SUM(L44:L46)</f>
        <v>17</v>
      </c>
      <c r="M43" s="196">
        <f>SUM(M44:M46)</f>
        <v>6</v>
      </c>
      <c r="N43" s="196">
        <f t="shared" si="2"/>
        <v>23</v>
      </c>
      <c r="O43" s="196"/>
      <c r="P43" s="36">
        <f t="shared" si="3"/>
        <v>44</v>
      </c>
      <c r="Q43" s="36">
        <f t="shared" si="4"/>
        <v>21</v>
      </c>
      <c r="R43" s="195">
        <f t="shared" si="5"/>
        <v>65</v>
      </c>
      <c r="T43" s="218"/>
    </row>
    <row r="44" spans="1:20">
      <c r="A44" s="1890"/>
      <c r="B44" s="11" t="s">
        <v>44</v>
      </c>
      <c r="C44" s="193"/>
      <c r="D44" s="11">
        <v>15</v>
      </c>
      <c r="E44" s="11">
        <v>3</v>
      </c>
      <c r="F44" s="192">
        <f t="shared" si="0"/>
        <v>18</v>
      </c>
      <c r="G44" s="192"/>
      <c r="H44" s="11">
        <v>0</v>
      </c>
      <c r="I44" s="11">
        <v>0</v>
      </c>
      <c r="J44" s="192">
        <f t="shared" si="1"/>
        <v>0</v>
      </c>
      <c r="K44" s="192"/>
      <c r="L44" s="11">
        <v>3</v>
      </c>
      <c r="M44" s="11">
        <v>1</v>
      </c>
      <c r="N44" s="192">
        <f t="shared" si="2"/>
        <v>4</v>
      </c>
      <c r="O44" s="192"/>
      <c r="P44" s="31">
        <f t="shared" si="3"/>
        <v>18</v>
      </c>
      <c r="Q44" s="31">
        <f t="shared" si="4"/>
        <v>4</v>
      </c>
      <c r="R44" s="191">
        <f t="shared" si="5"/>
        <v>22</v>
      </c>
      <c r="T44" s="218"/>
    </row>
    <row r="45" spans="1:20">
      <c r="A45" s="1890"/>
      <c r="B45" s="11" t="s">
        <v>61</v>
      </c>
      <c r="C45" s="193"/>
      <c r="D45" s="11">
        <v>10</v>
      </c>
      <c r="E45" s="11">
        <v>10</v>
      </c>
      <c r="F45" s="192">
        <f t="shared" si="0"/>
        <v>20</v>
      </c>
      <c r="G45" s="192"/>
      <c r="H45" s="11">
        <v>0</v>
      </c>
      <c r="I45" s="11">
        <v>1</v>
      </c>
      <c r="J45" s="192">
        <f t="shared" si="1"/>
        <v>1</v>
      </c>
      <c r="K45" s="192"/>
      <c r="L45" s="11">
        <v>14</v>
      </c>
      <c r="M45" s="11">
        <v>5</v>
      </c>
      <c r="N45" s="192">
        <f t="shared" si="2"/>
        <v>19</v>
      </c>
      <c r="O45" s="192"/>
      <c r="P45" s="31">
        <f t="shared" si="3"/>
        <v>24</v>
      </c>
      <c r="Q45" s="31">
        <f t="shared" si="4"/>
        <v>16</v>
      </c>
      <c r="R45" s="191">
        <f t="shared" si="5"/>
        <v>40</v>
      </c>
      <c r="T45" s="218"/>
    </row>
    <row r="46" spans="1:20">
      <c r="A46" s="1891"/>
      <c r="B46" s="11" t="s">
        <v>66</v>
      </c>
      <c r="C46" s="201"/>
      <c r="D46" s="48">
        <v>2</v>
      </c>
      <c r="E46" s="48">
        <v>1</v>
      </c>
      <c r="F46" s="200">
        <f t="shared" si="0"/>
        <v>3</v>
      </c>
      <c r="G46" s="200"/>
      <c r="H46" s="48">
        <v>0</v>
      </c>
      <c r="I46" s="48">
        <v>0</v>
      </c>
      <c r="J46" s="200">
        <f t="shared" si="1"/>
        <v>0</v>
      </c>
      <c r="K46" s="200"/>
      <c r="L46" s="48">
        <v>0</v>
      </c>
      <c r="M46" s="48">
        <v>0</v>
      </c>
      <c r="N46" s="200">
        <f t="shared" si="2"/>
        <v>0</v>
      </c>
      <c r="O46" s="200"/>
      <c r="P46" s="31">
        <f t="shared" si="3"/>
        <v>2</v>
      </c>
      <c r="Q46" s="31">
        <f t="shared" si="4"/>
        <v>1</v>
      </c>
      <c r="R46" s="199">
        <f t="shared" si="5"/>
        <v>3</v>
      </c>
      <c r="T46" s="218"/>
    </row>
    <row r="47" spans="1:20">
      <c r="A47" s="1885">
        <v>1408</v>
      </c>
      <c r="B47" s="34" t="s">
        <v>28</v>
      </c>
      <c r="C47" s="40"/>
      <c r="D47" s="196">
        <f>SUM(D48:D51)</f>
        <v>48</v>
      </c>
      <c r="E47" s="196">
        <f>SUM(E48:E51)</f>
        <v>15</v>
      </c>
      <c r="F47" s="196">
        <f t="shared" si="0"/>
        <v>63</v>
      </c>
      <c r="G47" s="196"/>
      <c r="H47" s="196">
        <f>SUM(H48:H51)</f>
        <v>9</v>
      </c>
      <c r="I47" s="196">
        <f>SUM(I48:I51)</f>
        <v>1</v>
      </c>
      <c r="J47" s="196">
        <f t="shared" si="1"/>
        <v>10</v>
      </c>
      <c r="K47" s="196"/>
      <c r="L47" s="196">
        <f>SUM(L48:L51)</f>
        <v>33</v>
      </c>
      <c r="M47" s="196">
        <f>SUM(M48:M51)</f>
        <v>19</v>
      </c>
      <c r="N47" s="196">
        <f t="shared" si="2"/>
        <v>52</v>
      </c>
      <c r="O47" s="196"/>
      <c r="P47" s="36">
        <f t="shared" si="3"/>
        <v>90</v>
      </c>
      <c r="Q47" s="36">
        <f t="shared" si="4"/>
        <v>35</v>
      </c>
      <c r="R47" s="195">
        <f t="shared" si="5"/>
        <v>125</v>
      </c>
      <c r="T47" s="218"/>
    </row>
    <row r="48" spans="1:20">
      <c r="A48" s="1890"/>
      <c r="B48" s="11" t="s">
        <v>23</v>
      </c>
      <c r="C48" s="4"/>
      <c r="D48" s="11">
        <v>20</v>
      </c>
      <c r="E48" s="11">
        <v>7</v>
      </c>
      <c r="F48" s="192">
        <f t="shared" si="0"/>
        <v>27</v>
      </c>
      <c r="G48" s="192"/>
      <c r="H48" s="11">
        <v>8</v>
      </c>
      <c r="I48" s="11">
        <v>1</v>
      </c>
      <c r="J48" s="192">
        <f t="shared" si="1"/>
        <v>9</v>
      </c>
      <c r="K48" s="192"/>
      <c r="L48" s="11">
        <v>14</v>
      </c>
      <c r="M48" s="11">
        <v>9</v>
      </c>
      <c r="N48" s="192">
        <f t="shared" si="2"/>
        <v>23</v>
      </c>
      <c r="O48" s="192"/>
      <c r="P48" s="31">
        <f t="shared" si="3"/>
        <v>42</v>
      </c>
      <c r="Q48" s="31">
        <f t="shared" si="4"/>
        <v>17</v>
      </c>
      <c r="R48" s="191">
        <f t="shared" si="5"/>
        <v>59</v>
      </c>
      <c r="T48" s="218"/>
    </row>
    <row r="49" spans="1:22">
      <c r="A49" s="1890"/>
      <c r="B49" s="11" t="s">
        <v>59</v>
      </c>
      <c r="C49" s="13"/>
      <c r="D49" s="11">
        <v>8</v>
      </c>
      <c r="E49" s="11">
        <v>2</v>
      </c>
      <c r="F49" s="31">
        <f t="shared" si="0"/>
        <v>10</v>
      </c>
      <c r="G49" s="31"/>
      <c r="H49" s="11">
        <v>0</v>
      </c>
      <c r="I49" s="11">
        <v>0</v>
      </c>
      <c r="J49" s="31">
        <f t="shared" si="1"/>
        <v>0</v>
      </c>
      <c r="K49" s="31"/>
      <c r="L49" s="11">
        <v>0</v>
      </c>
      <c r="M49" s="11">
        <v>0</v>
      </c>
      <c r="N49" s="192">
        <f t="shared" si="2"/>
        <v>0</v>
      </c>
      <c r="O49" s="192"/>
      <c r="P49" s="31">
        <f t="shared" si="3"/>
        <v>8</v>
      </c>
      <c r="Q49" s="31">
        <f t="shared" si="4"/>
        <v>2</v>
      </c>
      <c r="R49" s="191">
        <f t="shared" si="5"/>
        <v>10</v>
      </c>
      <c r="T49" s="218"/>
    </row>
    <row r="50" spans="1:22">
      <c r="A50" s="1890"/>
      <c r="B50" s="11" t="s">
        <v>45</v>
      </c>
      <c r="C50" s="13"/>
      <c r="D50" s="11">
        <v>10</v>
      </c>
      <c r="E50" s="11">
        <v>4</v>
      </c>
      <c r="F50" s="192">
        <f t="shared" si="0"/>
        <v>14</v>
      </c>
      <c r="G50" s="192"/>
      <c r="H50" s="11">
        <v>0</v>
      </c>
      <c r="I50" s="11">
        <v>0</v>
      </c>
      <c r="J50" s="192">
        <f t="shared" si="1"/>
        <v>0</v>
      </c>
      <c r="K50" s="192"/>
      <c r="L50" s="11">
        <v>14</v>
      </c>
      <c r="M50" s="11">
        <v>8</v>
      </c>
      <c r="N50" s="192">
        <f t="shared" si="2"/>
        <v>22</v>
      </c>
      <c r="O50" s="192"/>
      <c r="P50" s="31">
        <f t="shared" si="3"/>
        <v>24</v>
      </c>
      <c r="Q50" s="31">
        <f t="shared" si="4"/>
        <v>12</v>
      </c>
      <c r="R50" s="191">
        <f t="shared" si="5"/>
        <v>36</v>
      </c>
      <c r="T50" s="218"/>
    </row>
    <row r="51" spans="1:22">
      <c r="A51" s="1890"/>
      <c r="B51" s="11" t="s">
        <v>46</v>
      </c>
      <c r="C51" s="4"/>
      <c r="D51" s="11">
        <v>10</v>
      </c>
      <c r="E51" s="11">
        <v>2</v>
      </c>
      <c r="F51" s="192">
        <f t="shared" si="0"/>
        <v>12</v>
      </c>
      <c r="G51" s="192"/>
      <c r="H51" s="11">
        <v>1</v>
      </c>
      <c r="I51" s="11">
        <v>0</v>
      </c>
      <c r="J51" s="192">
        <f t="shared" si="1"/>
        <v>1</v>
      </c>
      <c r="K51" s="192"/>
      <c r="L51" s="11">
        <v>5</v>
      </c>
      <c r="M51" s="11">
        <v>2</v>
      </c>
      <c r="N51" s="192">
        <f t="shared" si="2"/>
        <v>7</v>
      </c>
      <c r="O51" s="192"/>
      <c r="P51" s="31">
        <f t="shared" si="3"/>
        <v>16</v>
      </c>
      <c r="Q51" s="31">
        <f t="shared" si="4"/>
        <v>4</v>
      </c>
      <c r="R51" s="191">
        <f t="shared" si="5"/>
        <v>20</v>
      </c>
      <c r="T51" s="218"/>
    </row>
    <row r="52" spans="1:22">
      <c r="A52" s="1885">
        <v>1407</v>
      </c>
      <c r="B52" s="40" t="s">
        <v>56</v>
      </c>
      <c r="C52" s="119"/>
      <c r="D52" s="196">
        <f>SUM(D53:D55)</f>
        <v>8</v>
      </c>
      <c r="E52" s="196">
        <f>SUM(E53:E55)</f>
        <v>15</v>
      </c>
      <c r="F52" s="196">
        <f t="shared" si="0"/>
        <v>23</v>
      </c>
      <c r="G52" s="196"/>
      <c r="H52" s="219">
        <f>SUM(H53:H55)</f>
        <v>0</v>
      </c>
      <c r="I52" s="219">
        <f>SUM(I53:I55)</f>
        <v>0</v>
      </c>
      <c r="J52" s="196">
        <f t="shared" si="1"/>
        <v>0</v>
      </c>
      <c r="K52" s="196"/>
      <c r="L52" s="196">
        <f>SUM(L53:L55)</f>
        <v>8</v>
      </c>
      <c r="M52" s="196">
        <f>SUM(M53:M55)</f>
        <v>8</v>
      </c>
      <c r="N52" s="196">
        <f t="shared" si="2"/>
        <v>16</v>
      </c>
      <c r="O52" s="196"/>
      <c r="P52" s="36">
        <f t="shared" si="3"/>
        <v>16</v>
      </c>
      <c r="Q52" s="36">
        <f t="shared" si="4"/>
        <v>23</v>
      </c>
      <c r="R52" s="195">
        <f t="shared" si="5"/>
        <v>39</v>
      </c>
      <c r="T52" s="218"/>
    </row>
    <row r="53" spans="1:22">
      <c r="A53" s="1890"/>
      <c r="B53" s="11" t="s">
        <v>41</v>
      </c>
      <c r="C53" s="193"/>
      <c r="D53" s="11">
        <v>1</v>
      </c>
      <c r="E53" s="11">
        <v>4</v>
      </c>
      <c r="F53" s="192">
        <f t="shared" si="0"/>
        <v>5</v>
      </c>
      <c r="G53" s="192"/>
      <c r="H53" s="11">
        <v>0</v>
      </c>
      <c r="I53" s="11">
        <v>0</v>
      </c>
      <c r="J53" s="192">
        <f t="shared" si="1"/>
        <v>0</v>
      </c>
      <c r="K53" s="192"/>
      <c r="L53" s="11">
        <v>4</v>
      </c>
      <c r="M53" s="11">
        <v>2</v>
      </c>
      <c r="N53" s="192">
        <f t="shared" si="2"/>
        <v>6</v>
      </c>
      <c r="O53" s="192"/>
      <c r="P53" s="31">
        <f t="shared" si="3"/>
        <v>5</v>
      </c>
      <c r="Q53" s="31">
        <f t="shared" si="4"/>
        <v>6</v>
      </c>
      <c r="R53" s="191">
        <f t="shared" si="5"/>
        <v>11</v>
      </c>
      <c r="T53" s="218"/>
      <c r="V53" s="5"/>
    </row>
    <row r="54" spans="1:22">
      <c r="A54" s="1890"/>
      <c r="B54" s="11" t="s">
        <v>54</v>
      </c>
      <c r="C54" s="193"/>
      <c r="D54" s="11">
        <v>6</v>
      </c>
      <c r="E54" s="11">
        <v>9</v>
      </c>
      <c r="F54" s="192">
        <f t="shared" si="0"/>
        <v>15</v>
      </c>
      <c r="G54" s="192"/>
      <c r="H54" s="11">
        <v>0</v>
      </c>
      <c r="I54" s="11">
        <v>0</v>
      </c>
      <c r="J54" s="192">
        <f t="shared" si="1"/>
        <v>0</v>
      </c>
      <c r="K54" s="192"/>
      <c r="L54" s="11">
        <v>0</v>
      </c>
      <c r="M54" s="11">
        <v>0</v>
      </c>
      <c r="N54" s="192">
        <f t="shared" si="2"/>
        <v>0</v>
      </c>
      <c r="O54" s="192"/>
      <c r="P54" s="31">
        <f t="shared" si="3"/>
        <v>6</v>
      </c>
      <c r="Q54" s="31">
        <f t="shared" si="4"/>
        <v>9</v>
      </c>
      <c r="R54" s="191">
        <f t="shared" si="5"/>
        <v>15</v>
      </c>
      <c r="T54" s="218"/>
    </row>
    <row r="55" spans="1:22">
      <c r="A55" s="1891"/>
      <c r="B55" s="11" t="s">
        <v>62</v>
      </c>
      <c r="C55" s="193"/>
      <c r="D55" s="11">
        <v>1</v>
      </c>
      <c r="E55" s="11">
        <v>2</v>
      </c>
      <c r="F55" s="192">
        <f t="shared" si="0"/>
        <v>3</v>
      </c>
      <c r="G55" s="192"/>
      <c r="H55" s="11">
        <v>0</v>
      </c>
      <c r="I55" s="11">
        <v>0</v>
      </c>
      <c r="J55" s="192">
        <f t="shared" si="1"/>
        <v>0</v>
      </c>
      <c r="K55" s="192"/>
      <c r="L55" s="11">
        <v>4</v>
      </c>
      <c r="M55" s="11">
        <v>6</v>
      </c>
      <c r="N55" s="192">
        <f t="shared" si="2"/>
        <v>10</v>
      </c>
      <c r="O55" s="192"/>
      <c r="P55" s="31">
        <f t="shared" si="3"/>
        <v>5</v>
      </c>
      <c r="Q55" s="31">
        <f t="shared" si="4"/>
        <v>8</v>
      </c>
      <c r="R55" s="191">
        <f t="shared" si="5"/>
        <v>13</v>
      </c>
      <c r="T55" s="218"/>
    </row>
    <row r="56" spans="1:22">
      <c r="A56" s="116"/>
      <c r="B56" s="40" t="s">
        <v>50</v>
      </c>
      <c r="C56" s="177"/>
      <c r="D56" s="70">
        <v>90</v>
      </c>
      <c r="E56" s="70">
        <v>74</v>
      </c>
      <c r="F56" s="190">
        <f t="shared" si="0"/>
        <v>164</v>
      </c>
      <c r="G56" s="190"/>
      <c r="H56" s="70">
        <v>2</v>
      </c>
      <c r="I56" s="70">
        <v>1</v>
      </c>
      <c r="J56" s="190">
        <f t="shared" si="1"/>
        <v>3</v>
      </c>
      <c r="K56" s="190"/>
      <c r="L56" s="70">
        <v>1</v>
      </c>
      <c r="M56" s="70">
        <v>0</v>
      </c>
      <c r="N56" s="190">
        <f t="shared" si="2"/>
        <v>1</v>
      </c>
      <c r="O56" s="190"/>
      <c r="P56" s="36">
        <f t="shared" si="3"/>
        <v>93</v>
      </c>
      <c r="Q56" s="36">
        <f t="shared" si="4"/>
        <v>75</v>
      </c>
      <c r="R56" s="188">
        <f t="shared" si="5"/>
        <v>168</v>
      </c>
      <c r="T56" s="218"/>
    </row>
    <row r="57" spans="1:22">
      <c r="A57" s="112"/>
      <c r="B57" s="1896" t="s">
        <v>6</v>
      </c>
      <c r="C57" s="1897"/>
      <c r="D57" s="129">
        <f>SUM(D9+D17+D27+D31+D34+D38+D43+D47+D52+D56)</f>
        <v>659</v>
      </c>
      <c r="E57" s="129">
        <f>SUM(E9+E17+E27+E31+E34+E38+E43+E47+E52+E56)</f>
        <v>383</v>
      </c>
      <c r="F57" s="129">
        <f>SUM(F9+F17+F27+F31+F34+F38+F43+F47+F52+F56)</f>
        <v>1042</v>
      </c>
      <c r="G57" s="129"/>
      <c r="H57" s="129">
        <f>SUM(H9+H17+H27+H31+H34+H38+H43+H47+H52+H56)</f>
        <v>113</v>
      </c>
      <c r="I57" s="129">
        <f>SUM(I9+I17+I27+I31+I34+I38+I43+I47+I52+I56)</f>
        <v>39</v>
      </c>
      <c r="J57" s="129">
        <f>SUM(J9+J17+J27+J31+J34+J38+J43+J47+J52+J56)</f>
        <v>152</v>
      </c>
      <c r="K57" s="129"/>
      <c r="L57" s="129">
        <f>SUM(L9+L17+L27+L31+L34+L38+L43+L47+L52+L56)</f>
        <v>783</v>
      </c>
      <c r="M57" s="129">
        <f>SUM(M9+M17+M27+M31+M34+M38+M43+M47+M52+M56)</f>
        <v>487</v>
      </c>
      <c r="N57" s="129">
        <f>SUM(N9+N17+N27+N31+N34+N38+N43+N47+N52+N56)</f>
        <v>1270</v>
      </c>
      <c r="O57" s="129"/>
      <c r="P57" s="129">
        <f>SUM(P9+P17+P27+P31+P34+P38+P43+P47+P52+P56)</f>
        <v>1555</v>
      </c>
      <c r="Q57" s="129">
        <f>SUM(Q9+Q17+Q27+Q31+Q34+Q38+Q43+Q47+Q52+Q56)</f>
        <v>909</v>
      </c>
      <c r="R57" s="128">
        <f>SUM(R9+R17+R27+R31+R34+R38+R43+R47+R52+R56)</f>
        <v>2464</v>
      </c>
      <c r="T57" s="218"/>
    </row>
    <row r="58" spans="1:22" ht="12" customHeight="1">
      <c r="A58" s="187"/>
      <c r="B58" s="13" t="s">
        <v>48</v>
      </c>
      <c r="C58" s="13"/>
    </row>
    <row r="59" spans="1:22" ht="12" customHeight="1">
      <c r="A59" s="187"/>
      <c r="B59" s="13" t="s">
        <v>64</v>
      </c>
    </row>
    <row r="60" spans="1:22" ht="12" customHeight="1">
      <c r="B60" s="13" t="s">
        <v>75</v>
      </c>
    </row>
    <row r="61" spans="1:22" ht="9" customHeight="1">
      <c r="A61" s="187"/>
    </row>
    <row r="62" spans="1:22" ht="9" customHeight="1">
      <c r="A62" s="187"/>
    </row>
    <row r="63" spans="1:22" ht="9" customHeight="1"/>
    <row r="64" spans="1:22"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2:18" ht="9" customHeight="1"/>
    <row r="146" spans="2:18" ht="9" customHeight="1"/>
    <row r="147" spans="2:18" ht="9" customHeight="1">
      <c r="B147" s="13"/>
      <c r="C147" s="13"/>
      <c r="D147" s="185"/>
      <c r="E147" s="185"/>
      <c r="F147" s="186"/>
      <c r="G147" s="186"/>
      <c r="H147" s="185"/>
      <c r="I147" s="185"/>
      <c r="J147" s="186"/>
      <c r="K147" s="186"/>
      <c r="L147" s="185"/>
      <c r="M147" s="185"/>
      <c r="N147" s="186"/>
      <c r="O147" s="186"/>
      <c r="P147" s="186"/>
      <c r="Q147" s="186"/>
      <c r="R147" s="185"/>
    </row>
    <row r="148" spans="2:18" ht="9" customHeight="1"/>
    <row r="149" spans="2:18" ht="9" customHeight="1"/>
    <row r="150" spans="2:18" ht="9" customHeight="1"/>
    <row r="151" spans="2:18" ht="9" customHeight="1"/>
    <row r="152" spans="2:18" ht="9" customHeight="1"/>
    <row r="153" spans="2:18" ht="9" customHeight="1"/>
    <row r="154" spans="2:18" ht="9" customHeight="1"/>
    <row r="155" spans="2:18" ht="9" customHeight="1"/>
    <row r="156" spans="2:18" ht="9" customHeight="1"/>
    <row r="157" spans="2:18" ht="9" customHeight="1"/>
    <row r="158" spans="2:18" ht="9" customHeight="1"/>
    <row r="159" spans="2:18" ht="9" customHeight="1"/>
    <row r="160" spans="2:1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20">
    <mergeCell ref="A27:A30"/>
    <mergeCell ref="A31:A33"/>
    <mergeCell ref="A34:A37"/>
    <mergeCell ref="R7:R8"/>
    <mergeCell ref="A52:A55"/>
    <mergeCell ref="B57:C57"/>
    <mergeCell ref="V3:AJ3"/>
    <mergeCell ref="L7:N7"/>
    <mergeCell ref="D6:N6"/>
    <mergeCell ref="D7:F7"/>
    <mergeCell ref="A6:A8"/>
    <mergeCell ref="A3:R3"/>
    <mergeCell ref="H7:J7"/>
    <mergeCell ref="A4:R4"/>
    <mergeCell ref="A38:A42"/>
    <mergeCell ref="A43:A46"/>
    <mergeCell ref="A47:A51"/>
    <mergeCell ref="A9:A16"/>
    <mergeCell ref="P7:Q7"/>
    <mergeCell ref="A17:A26"/>
  </mergeCells>
  <printOptions horizontalCentered="1"/>
  <pageMargins left="0.51" right="0.43" top="0.52" bottom="0.94488188976377963" header="0.51181102362204722" footer="0.51181102362204722"/>
  <pageSetup scale="69" orientation="portrait" r:id="rId1"/>
  <headerFooter alignWithMargins="0">
    <oddFooter>&amp;F</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D3F36-F98C-4EEF-BD9E-4ED44DB7A83D}">
  <dimension ref="A1:AM412"/>
  <sheetViews>
    <sheetView view="pageBreakPreview" zoomScaleNormal="115" zoomScaleSheetLayoutView="100" workbookViewId="0">
      <selection sqref="A1:R65536"/>
    </sheetView>
  </sheetViews>
  <sheetFormatPr baseColWidth="10" defaultRowHeight="12.75"/>
  <cols>
    <col min="1" max="1" width="6.7109375" style="12" customWidth="1"/>
    <col min="2" max="2" width="1.5703125" style="12" customWidth="1"/>
    <col min="3" max="3" width="53.140625" style="12" customWidth="1"/>
    <col min="4" max="6" width="5.7109375" style="12" customWidth="1"/>
    <col min="7" max="7" width="0.85546875" style="12" customWidth="1"/>
    <col min="8" max="10" width="5.7109375" style="12" customWidth="1"/>
    <col min="11" max="11" width="0.85546875" style="12" customWidth="1"/>
    <col min="12" max="14" width="5.7109375" style="12" customWidth="1"/>
    <col min="15" max="15" width="0.85546875" style="12" customWidth="1"/>
    <col min="16" max="17" width="5.7109375" style="12" customWidth="1"/>
    <col min="18" max="18" width="7.28515625" style="12" customWidth="1"/>
    <col min="19" max="20" width="11.42578125" style="12"/>
    <col min="21" max="21" width="4.7109375" style="12" customWidth="1"/>
    <col min="22" max="22" width="5" style="12" customWidth="1"/>
    <col min="23" max="23" width="2.28515625" style="12" customWidth="1"/>
    <col min="24" max="24" width="26" style="12" customWidth="1"/>
    <col min="25" max="25" width="8" style="12" customWidth="1"/>
    <col min="26" max="26" width="1" style="12" customWidth="1"/>
    <col min="27" max="27" width="6.7109375" style="12" customWidth="1"/>
    <col min="28" max="28" width="1" style="12" customWidth="1"/>
    <col min="29" max="29" width="6.7109375" style="12" customWidth="1"/>
    <col min="30" max="30" width="1" style="12" customWidth="1"/>
    <col min="31" max="31" width="6.7109375" style="12" customWidth="1"/>
    <col min="32" max="32" width="1" style="12" customWidth="1"/>
    <col min="33" max="33" width="6.7109375" style="12" customWidth="1"/>
    <col min="34" max="34" width="1" style="12" customWidth="1"/>
    <col min="35" max="35" width="6.7109375" style="12" customWidth="1"/>
    <col min="36" max="36" width="1" style="12" customWidth="1"/>
    <col min="37" max="38" width="6.7109375" style="12" customWidth="1"/>
    <col min="39" max="16384" width="11.42578125" style="12"/>
  </cols>
  <sheetData>
    <row r="1" spans="1:39" ht="13.5" customHeight="1">
      <c r="D1" s="203"/>
      <c r="E1" s="203"/>
      <c r="F1" s="203"/>
      <c r="G1" s="203"/>
      <c r="H1" s="203"/>
      <c r="I1" s="203"/>
      <c r="J1" s="203"/>
      <c r="K1" s="203"/>
      <c r="L1" s="203"/>
      <c r="M1" s="203"/>
      <c r="N1" s="203"/>
      <c r="O1" s="203"/>
      <c r="P1" s="203"/>
      <c r="Q1" s="203"/>
      <c r="R1" s="203"/>
      <c r="S1" s="203"/>
      <c r="T1" s="203"/>
    </row>
    <row r="2" spans="1:39" ht="3.75" customHeight="1">
      <c r="D2" s="203"/>
      <c r="E2" s="203"/>
      <c r="F2" s="203"/>
      <c r="G2" s="203"/>
      <c r="H2" s="203"/>
      <c r="I2" s="203"/>
      <c r="J2" s="203"/>
      <c r="K2" s="203"/>
      <c r="L2" s="203"/>
      <c r="M2" s="203"/>
      <c r="N2" s="203"/>
      <c r="O2" s="203"/>
      <c r="P2" s="203"/>
      <c r="Q2" s="203"/>
      <c r="R2" s="203"/>
      <c r="S2" s="203"/>
      <c r="T2" s="203"/>
    </row>
    <row r="3" spans="1:39" ht="12.75" customHeight="1">
      <c r="A3" s="1898" t="s">
        <v>110</v>
      </c>
      <c r="B3" s="1898"/>
      <c r="C3" s="1898"/>
      <c r="D3" s="1898"/>
      <c r="E3" s="1898"/>
      <c r="F3" s="1898"/>
      <c r="G3" s="1898"/>
      <c r="H3" s="1898"/>
      <c r="I3" s="1898"/>
      <c r="J3" s="1898"/>
      <c r="K3" s="1898"/>
      <c r="L3" s="1898"/>
      <c r="M3" s="1898"/>
      <c r="N3" s="1898"/>
      <c r="O3" s="1898"/>
      <c r="P3" s="1898"/>
      <c r="Q3" s="1898"/>
      <c r="R3" s="1898"/>
      <c r="S3" s="203"/>
      <c r="V3" s="1898"/>
      <c r="W3" s="1898"/>
      <c r="X3" s="1898"/>
      <c r="Y3" s="1898"/>
      <c r="Z3" s="1898"/>
      <c r="AA3" s="1898"/>
      <c r="AB3" s="1898"/>
      <c r="AC3" s="1898"/>
      <c r="AD3" s="1898"/>
      <c r="AE3" s="1898"/>
      <c r="AF3" s="1898"/>
      <c r="AG3" s="1898"/>
      <c r="AH3" s="1898"/>
      <c r="AI3" s="1898"/>
      <c r="AJ3" s="1898"/>
    </row>
    <row r="4" spans="1:39" ht="12.75" customHeight="1">
      <c r="A4" s="1898" t="s">
        <v>74</v>
      </c>
      <c r="B4" s="1898"/>
      <c r="C4" s="1898"/>
      <c r="D4" s="1898"/>
      <c r="E4" s="1898"/>
      <c r="F4" s="1898"/>
      <c r="G4" s="1898"/>
      <c r="H4" s="1898"/>
      <c r="I4" s="1898"/>
      <c r="J4" s="1898"/>
      <c r="K4" s="1898"/>
      <c r="L4" s="1898"/>
      <c r="M4" s="1898"/>
      <c r="N4" s="1898"/>
      <c r="O4" s="1898"/>
      <c r="P4" s="1898"/>
      <c r="Q4" s="1898"/>
      <c r="R4" s="1898"/>
      <c r="S4" s="203"/>
      <c r="T4" s="217"/>
      <c r="U4" s="217"/>
      <c r="V4" s="216"/>
      <c r="AL4" s="215"/>
      <c r="AM4" s="215"/>
    </row>
    <row r="5" spans="1:39" ht="3" customHeight="1">
      <c r="B5" s="21"/>
      <c r="C5" s="21"/>
      <c r="D5" s="21"/>
      <c r="E5" s="214"/>
      <c r="F5" s="214"/>
      <c r="G5" s="214"/>
      <c r="H5" s="21"/>
      <c r="I5" s="214"/>
      <c r="J5" s="214"/>
      <c r="K5" s="214"/>
      <c r="L5" s="21"/>
      <c r="M5" s="214"/>
      <c r="N5" s="214"/>
      <c r="O5" s="214"/>
      <c r="P5" s="214"/>
      <c r="Q5" s="214"/>
      <c r="R5" s="213"/>
      <c r="S5" s="203"/>
      <c r="V5" s="13"/>
    </row>
    <row r="6" spans="1:39" ht="12.75" customHeight="1">
      <c r="A6" s="1900" t="s">
        <v>32</v>
      </c>
      <c r="B6" s="126"/>
      <c r="C6" s="125"/>
      <c r="D6" s="1899" t="s">
        <v>109</v>
      </c>
      <c r="E6" s="1899"/>
      <c r="F6" s="1899"/>
      <c r="G6" s="1899"/>
      <c r="H6" s="1899"/>
      <c r="I6" s="1899"/>
      <c r="J6" s="1899"/>
      <c r="K6" s="1899"/>
      <c r="L6" s="1899"/>
      <c r="M6" s="1899"/>
      <c r="N6" s="1899"/>
      <c r="O6" s="212"/>
      <c r="P6" s="212"/>
      <c r="Q6" s="212"/>
      <c r="R6" s="211"/>
      <c r="S6" s="203"/>
      <c r="V6" s="13"/>
    </row>
    <row r="7" spans="1:39" ht="12.75" customHeight="1">
      <c r="A7" s="1901"/>
      <c r="B7" s="19" t="s">
        <v>35</v>
      </c>
      <c r="C7" s="14"/>
      <c r="D7" s="1899" t="s">
        <v>108</v>
      </c>
      <c r="E7" s="1899"/>
      <c r="F7" s="1899"/>
      <c r="G7" s="210"/>
      <c r="H7" s="1899" t="s">
        <v>107</v>
      </c>
      <c r="I7" s="1899"/>
      <c r="J7" s="1899"/>
      <c r="K7" s="210"/>
      <c r="L7" s="1899" t="s">
        <v>106</v>
      </c>
      <c r="M7" s="1899"/>
      <c r="N7" s="1899"/>
      <c r="O7" s="210"/>
      <c r="P7" s="1881" t="s">
        <v>97</v>
      </c>
      <c r="Q7" s="1881"/>
      <c r="R7" s="1903" t="s">
        <v>6</v>
      </c>
      <c r="S7" s="203"/>
      <c r="T7" s="209"/>
    </row>
    <row r="8" spans="1:39">
      <c r="A8" s="1902"/>
      <c r="B8" s="21"/>
      <c r="C8" s="19"/>
      <c r="D8" s="208" t="s">
        <v>29</v>
      </c>
      <c r="E8" s="208" t="s">
        <v>30</v>
      </c>
      <c r="F8" s="208" t="s">
        <v>6</v>
      </c>
      <c r="G8" s="208"/>
      <c r="H8" s="208" t="s">
        <v>29</v>
      </c>
      <c r="I8" s="208" t="s">
        <v>30</v>
      </c>
      <c r="J8" s="208" t="s">
        <v>6</v>
      </c>
      <c r="K8" s="208"/>
      <c r="L8" s="208" t="s">
        <v>29</v>
      </c>
      <c r="M8" s="208" t="s">
        <v>30</v>
      </c>
      <c r="N8" s="208" t="s">
        <v>6</v>
      </c>
      <c r="O8" s="208"/>
      <c r="P8" s="208" t="s">
        <v>29</v>
      </c>
      <c r="Q8" s="208" t="s">
        <v>30</v>
      </c>
      <c r="R8" s="1904"/>
      <c r="S8" s="203"/>
    </row>
    <row r="9" spans="1:39">
      <c r="A9" s="1882">
        <v>1401</v>
      </c>
      <c r="B9" s="34" t="s">
        <v>12</v>
      </c>
      <c r="C9" s="26"/>
      <c r="D9" s="27">
        <f>SUM(D10:D16)</f>
        <v>118</v>
      </c>
      <c r="E9" s="27">
        <f>SUM(E10:E16)</f>
        <v>29</v>
      </c>
      <c r="F9" s="27">
        <f t="shared" ref="F9:F56" si="0">SUM(D9:E9)</f>
        <v>147</v>
      </c>
      <c r="G9" s="27"/>
      <c r="H9" s="27">
        <f>SUM(H10:H16)</f>
        <v>11</v>
      </c>
      <c r="I9" s="27">
        <f>SUM(I10:I16)</f>
        <v>2</v>
      </c>
      <c r="J9" s="207">
        <f t="shared" ref="J9:J56" si="1">SUM(H9:I9)</f>
        <v>13</v>
      </c>
      <c r="K9" s="207"/>
      <c r="L9" s="27">
        <f>SUM(L10:L16)</f>
        <v>109</v>
      </c>
      <c r="M9" s="27">
        <f>SUM(M10:M16)</f>
        <v>40</v>
      </c>
      <c r="N9" s="207">
        <f t="shared" ref="N9:N56" si="2">SUM(L9:M9)</f>
        <v>149</v>
      </c>
      <c r="O9" s="207"/>
      <c r="P9" s="27">
        <f t="shared" ref="P9:P56" si="3">SUM(D9+H9+L9)</f>
        <v>238</v>
      </c>
      <c r="Q9" s="27">
        <f t="shared" ref="Q9:Q56" si="4">SUM(E9+I9+M9)</f>
        <v>71</v>
      </c>
      <c r="R9" s="206">
        <f t="shared" ref="R9:R56" si="5">SUM(N9,J9,F9)</f>
        <v>309</v>
      </c>
      <c r="S9" s="203"/>
      <c r="T9" s="5"/>
    </row>
    <row r="10" spans="1:39">
      <c r="A10" s="1883"/>
      <c r="B10" s="11" t="s">
        <v>13</v>
      </c>
      <c r="C10" s="193"/>
      <c r="D10" s="11">
        <v>44</v>
      </c>
      <c r="E10" s="11">
        <v>13</v>
      </c>
      <c r="F10" s="31">
        <f t="shared" si="0"/>
        <v>57</v>
      </c>
      <c r="G10" s="31"/>
      <c r="H10" s="11">
        <v>1</v>
      </c>
      <c r="I10" s="11">
        <v>0</v>
      </c>
      <c r="J10" s="31">
        <f t="shared" si="1"/>
        <v>1</v>
      </c>
      <c r="K10" s="31"/>
      <c r="L10" s="11">
        <v>18</v>
      </c>
      <c r="M10" s="11">
        <v>8</v>
      </c>
      <c r="N10" s="31">
        <f t="shared" si="2"/>
        <v>26</v>
      </c>
      <c r="O10" s="31"/>
      <c r="P10" s="31">
        <f t="shared" si="3"/>
        <v>63</v>
      </c>
      <c r="Q10" s="31">
        <f t="shared" si="4"/>
        <v>21</v>
      </c>
      <c r="R10" s="30">
        <f t="shared" si="5"/>
        <v>84</v>
      </c>
      <c r="S10" s="203"/>
      <c r="T10" s="5"/>
    </row>
    <row r="11" spans="1:39">
      <c r="A11" s="1883"/>
      <c r="B11" s="11" t="s">
        <v>14</v>
      </c>
      <c r="C11" s="193"/>
      <c r="D11" s="11">
        <v>37</v>
      </c>
      <c r="E11" s="11">
        <v>6</v>
      </c>
      <c r="F11" s="31">
        <f t="shared" si="0"/>
        <v>43</v>
      </c>
      <c r="G11" s="31"/>
      <c r="H11" s="11">
        <v>6</v>
      </c>
      <c r="I11" s="11">
        <v>0</v>
      </c>
      <c r="J11" s="31">
        <f t="shared" si="1"/>
        <v>6</v>
      </c>
      <c r="K11" s="31"/>
      <c r="L11" s="11">
        <v>28</v>
      </c>
      <c r="M11" s="11">
        <v>4</v>
      </c>
      <c r="N11" s="31">
        <f t="shared" si="2"/>
        <v>32</v>
      </c>
      <c r="O11" s="31"/>
      <c r="P11" s="31">
        <f t="shared" si="3"/>
        <v>71</v>
      </c>
      <c r="Q11" s="31">
        <f t="shared" si="4"/>
        <v>10</v>
      </c>
      <c r="R11" s="30">
        <f t="shared" si="5"/>
        <v>81</v>
      </c>
      <c r="S11" s="203"/>
      <c r="T11" s="5"/>
    </row>
    <row r="12" spans="1:39">
      <c r="A12" s="1883"/>
      <c r="B12" s="11" t="s">
        <v>15</v>
      </c>
      <c r="C12" s="193"/>
      <c r="D12" s="11">
        <v>27</v>
      </c>
      <c r="E12" s="11">
        <v>5</v>
      </c>
      <c r="F12" s="31">
        <f t="shared" si="0"/>
        <v>32</v>
      </c>
      <c r="G12" s="31"/>
      <c r="H12" s="11">
        <v>3</v>
      </c>
      <c r="I12" s="11">
        <v>1</v>
      </c>
      <c r="J12" s="31">
        <f t="shared" si="1"/>
        <v>4</v>
      </c>
      <c r="K12" s="31"/>
      <c r="L12" s="11">
        <v>17</v>
      </c>
      <c r="M12" s="11">
        <v>5</v>
      </c>
      <c r="N12" s="31">
        <f t="shared" si="2"/>
        <v>22</v>
      </c>
      <c r="O12" s="31"/>
      <c r="P12" s="31">
        <f t="shared" si="3"/>
        <v>47</v>
      </c>
      <c r="Q12" s="31">
        <f t="shared" si="4"/>
        <v>11</v>
      </c>
      <c r="R12" s="30">
        <f t="shared" si="5"/>
        <v>58</v>
      </c>
      <c r="S12" s="203"/>
      <c r="T12" s="5"/>
    </row>
    <row r="13" spans="1:39">
      <c r="A13" s="1883"/>
      <c r="B13" s="11" t="s">
        <v>36</v>
      </c>
      <c r="C13" s="193"/>
      <c r="D13" s="11">
        <v>5</v>
      </c>
      <c r="E13" s="11">
        <v>3</v>
      </c>
      <c r="F13" s="31">
        <f t="shared" si="0"/>
        <v>8</v>
      </c>
      <c r="G13" s="31"/>
      <c r="H13" s="11">
        <v>0</v>
      </c>
      <c r="I13" s="11">
        <v>0</v>
      </c>
      <c r="J13" s="31">
        <f t="shared" si="1"/>
        <v>0</v>
      </c>
      <c r="K13" s="31"/>
      <c r="L13" s="11">
        <v>23</v>
      </c>
      <c r="M13" s="11">
        <v>15</v>
      </c>
      <c r="N13" s="31">
        <f t="shared" si="2"/>
        <v>38</v>
      </c>
      <c r="O13" s="31"/>
      <c r="P13" s="31">
        <f t="shared" si="3"/>
        <v>28</v>
      </c>
      <c r="Q13" s="31">
        <f t="shared" si="4"/>
        <v>18</v>
      </c>
      <c r="R13" s="30">
        <f t="shared" si="5"/>
        <v>46</v>
      </c>
      <c r="S13" s="203"/>
      <c r="T13" s="5"/>
    </row>
    <row r="14" spans="1:39">
      <c r="A14" s="1883"/>
      <c r="B14" s="11" t="s">
        <v>37</v>
      </c>
      <c r="C14" s="193"/>
      <c r="D14" s="11">
        <v>1</v>
      </c>
      <c r="E14" s="11">
        <v>2</v>
      </c>
      <c r="F14" s="31">
        <f t="shared" si="0"/>
        <v>3</v>
      </c>
      <c r="G14" s="31"/>
      <c r="H14" s="11">
        <v>0</v>
      </c>
      <c r="I14" s="11">
        <v>0</v>
      </c>
      <c r="J14" s="31">
        <f t="shared" si="1"/>
        <v>0</v>
      </c>
      <c r="K14" s="31"/>
      <c r="L14" s="11">
        <v>16</v>
      </c>
      <c r="M14" s="11">
        <v>1</v>
      </c>
      <c r="N14" s="31">
        <f t="shared" si="2"/>
        <v>17</v>
      </c>
      <c r="O14" s="31"/>
      <c r="P14" s="31">
        <f t="shared" si="3"/>
        <v>17</v>
      </c>
      <c r="Q14" s="31">
        <f t="shared" si="4"/>
        <v>3</v>
      </c>
      <c r="R14" s="30">
        <f t="shared" si="5"/>
        <v>20</v>
      </c>
      <c r="S14" s="203"/>
      <c r="T14" s="5"/>
    </row>
    <row r="15" spans="1:39">
      <c r="A15" s="1883"/>
      <c r="B15" s="11" t="s">
        <v>72</v>
      </c>
      <c r="C15" s="193"/>
      <c r="D15" s="11">
        <v>2</v>
      </c>
      <c r="E15" s="11">
        <v>0</v>
      </c>
      <c r="F15" s="31">
        <f t="shared" si="0"/>
        <v>2</v>
      </c>
      <c r="G15" s="31"/>
      <c r="H15" s="11">
        <v>1</v>
      </c>
      <c r="I15" s="11">
        <v>1</v>
      </c>
      <c r="J15" s="31">
        <f t="shared" si="1"/>
        <v>2</v>
      </c>
      <c r="K15" s="31"/>
      <c r="L15" s="11">
        <v>7</v>
      </c>
      <c r="M15" s="11">
        <v>7</v>
      </c>
      <c r="N15" s="31">
        <f t="shared" si="2"/>
        <v>14</v>
      </c>
      <c r="O15" s="31"/>
      <c r="P15" s="31">
        <f t="shared" si="3"/>
        <v>10</v>
      </c>
      <c r="Q15" s="31">
        <f t="shared" si="4"/>
        <v>8</v>
      </c>
      <c r="R15" s="30">
        <f t="shared" si="5"/>
        <v>18</v>
      </c>
      <c r="S15" s="203"/>
      <c r="T15" s="5"/>
    </row>
    <row r="16" spans="1:39">
      <c r="A16" s="1883"/>
      <c r="B16" s="11" t="s">
        <v>63</v>
      </c>
      <c r="C16" s="193"/>
      <c r="D16" s="11">
        <v>2</v>
      </c>
      <c r="E16" s="11">
        <v>0</v>
      </c>
      <c r="F16" s="31">
        <f t="shared" si="0"/>
        <v>2</v>
      </c>
      <c r="G16" s="31"/>
      <c r="H16" s="11">
        <v>0</v>
      </c>
      <c r="I16" s="11">
        <v>0</v>
      </c>
      <c r="J16" s="31">
        <f t="shared" si="1"/>
        <v>0</v>
      </c>
      <c r="K16" s="31"/>
      <c r="L16" s="11">
        <v>0</v>
      </c>
      <c r="M16" s="11">
        <v>0</v>
      </c>
      <c r="N16" s="31">
        <f t="shared" si="2"/>
        <v>0</v>
      </c>
      <c r="O16" s="31"/>
      <c r="P16" s="31">
        <f t="shared" si="3"/>
        <v>2</v>
      </c>
      <c r="Q16" s="31">
        <f t="shared" si="4"/>
        <v>0</v>
      </c>
      <c r="R16" s="30">
        <f t="shared" si="5"/>
        <v>2</v>
      </c>
      <c r="S16" s="203"/>
      <c r="T16" s="5"/>
    </row>
    <row r="17" spans="1:20">
      <c r="A17" s="1882">
        <v>1402</v>
      </c>
      <c r="B17" s="34" t="s">
        <v>16</v>
      </c>
      <c r="C17" s="119"/>
      <c r="D17" s="36">
        <f>SUM(D18:D26)</f>
        <v>146</v>
      </c>
      <c r="E17" s="36">
        <f>SUM(E18:E26)</f>
        <v>77</v>
      </c>
      <c r="F17" s="36">
        <f t="shared" si="0"/>
        <v>223</v>
      </c>
      <c r="G17" s="36"/>
      <c r="H17" s="36">
        <f>SUM(H18:H26)</f>
        <v>31</v>
      </c>
      <c r="I17" s="36">
        <f>SUM(I18:I26)</f>
        <v>9</v>
      </c>
      <c r="J17" s="36">
        <f t="shared" si="1"/>
        <v>40</v>
      </c>
      <c r="K17" s="36"/>
      <c r="L17" s="36">
        <f>SUM(L18:L26)</f>
        <v>151</v>
      </c>
      <c r="M17" s="36">
        <f>SUM(M18:M26)</f>
        <v>93</v>
      </c>
      <c r="N17" s="36">
        <f t="shared" si="2"/>
        <v>244</v>
      </c>
      <c r="O17" s="36"/>
      <c r="P17" s="36">
        <f t="shared" si="3"/>
        <v>328</v>
      </c>
      <c r="Q17" s="36">
        <f t="shared" si="4"/>
        <v>179</v>
      </c>
      <c r="R17" s="37">
        <f t="shared" si="5"/>
        <v>507</v>
      </c>
      <c r="S17" s="203"/>
      <c r="T17" s="5"/>
    </row>
    <row r="18" spans="1:20">
      <c r="A18" s="1883"/>
      <c r="B18" s="11" t="s">
        <v>68</v>
      </c>
      <c r="C18" s="13"/>
      <c r="D18" s="11">
        <v>53</v>
      </c>
      <c r="E18" s="11">
        <v>15</v>
      </c>
      <c r="F18" s="31">
        <f t="shared" si="0"/>
        <v>68</v>
      </c>
      <c r="G18" s="31"/>
      <c r="H18" s="11">
        <v>13</v>
      </c>
      <c r="I18" s="11">
        <v>4</v>
      </c>
      <c r="J18" s="31">
        <f t="shared" si="1"/>
        <v>17</v>
      </c>
      <c r="K18" s="31"/>
      <c r="L18" s="11">
        <v>52</v>
      </c>
      <c r="M18" s="11">
        <v>35</v>
      </c>
      <c r="N18" s="31">
        <f t="shared" si="2"/>
        <v>87</v>
      </c>
      <c r="O18" s="31"/>
      <c r="P18" s="31">
        <f t="shared" si="3"/>
        <v>118</v>
      </c>
      <c r="Q18" s="31">
        <f t="shared" si="4"/>
        <v>54</v>
      </c>
      <c r="R18" s="30">
        <f t="shared" si="5"/>
        <v>172</v>
      </c>
      <c r="S18" s="203"/>
      <c r="T18" s="5"/>
    </row>
    <row r="19" spans="1:20">
      <c r="A19" s="1883"/>
      <c r="B19" s="11" t="s">
        <v>69</v>
      </c>
      <c r="C19" s="13"/>
      <c r="D19" s="11">
        <v>26</v>
      </c>
      <c r="E19" s="11">
        <v>7</v>
      </c>
      <c r="F19" s="31">
        <f t="shared" si="0"/>
        <v>33</v>
      </c>
      <c r="G19" s="31"/>
      <c r="H19" s="11">
        <v>4</v>
      </c>
      <c r="I19" s="11">
        <v>2</v>
      </c>
      <c r="J19" s="31">
        <f t="shared" si="1"/>
        <v>6</v>
      </c>
      <c r="K19" s="31"/>
      <c r="L19" s="11">
        <v>36</v>
      </c>
      <c r="M19" s="11">
        <v>16</v>
      </c>
      <c r="N19" s="31">
        <f t="shared" si="2"/>
        <v>52</v>
      </c>
      <c r="O19" s="31"/>
      <c r="P19" s="31">
        <f t="shared" si="3"/>
        <v>66</v>
      </c>
      <c r="Q19" s="31">
        <f t="shared" si="4"/>
        <v>25</v>
      </c>
      <c r="R19" s="30">
        <f t="shared" si="5"/>
        <v>91</v>
      </c>
      <c r="S19" s="203"/>
      <c r="T19" s="5"/>
    </row>
    <row r="20" spans="1:20">
      <c r="A20" s="1883"/>
      <c r="B20" s="11" t="s">
        <v>73</v>
      </c>
      <c r="C20" s="13"/>
      <c r="D20" s="11">
        <v>29</v>
      </c>
      <c r="E20" s="11">
        <v>20</v>
      </c>
      <c r="F20" s="31">
        <f t="shared" si="0"/>
        <v>49</v>
      </c>
      <c r="G20" s="31"/>
      <c r="H20" s="11">
        <v>5</v>
      </c>
      <c r="I20" s="11">
        <v>0</v>
      </c>
      <c r="J20" s="31">
        <f t="shared" si="1"/>
        <v>5</v>
      </c>
      <c r="K20" s="31"/>
      <c r="L20" s="11">
        <v>20</v>
      </c>
      <c r="M20" s="11">
        <v>14</v>
      </c>
      <c r="N20" s="31">
        <f t="shared" si="2"/>
        <v>34</v>
      </c>
      <c r="O20" s="31"/>
      <c r="P20" s="31">
        <f t="shared" si="3"/>
        <v>54</v>
      </c>
      <c r="Q20" s="31">
        <f t="shared" si="4"/>
        <v>34</v>
      </c>
      <c r="R20" s="30">
        <f t="shared" si="5"/>
        <v>88</v>
      </c>
      <c r="S20" s="203"/>
      <c r="T20" s="5"/>
    </row>
    <row r="21" spans="1:20">
      <c r="A21" s="1883"/>
      <c r="B21" s="11" t="s">
        <v>51</v>
      </c>
      <c r="C21" s="13"/>
      <c r="D21" s="11">
        <v>9</v>
      </c>
      <c r="E21" s="11">
        <v>7</v>
      </c>
      <c r="F21" s="31">
        <f t="shared" si="0"/>
        <v>16</v>
      </c>
      <c r="G21" s="31"/>
      <c r="H21" s="11">
        <v>5</v>
      </c>
      <c r="I21" s="11">
        <v>3</v>
      </c>
      <c r="J21" s="31">
        <f t="shared" si="1"/>
        <v>8</v>
      </c>
      <c r="K21" s="31"/>
      <c r="L21" s="11">
        <v>19</v>
      </c>
      <c r="M21" s="11">
        <v>6</v>
      </c>
      <c r="N21" s="31">
        <f t="shared" si="2"/>
        <v>25</v>
      </c>
      <c r="O21" s="31"/>
      <c r="P21" s="31">
        <f t="shared" si="3"/>
        <v>33</v>
      </c>
      <c r="Q21" s="31">
        <f t="shared" si="4"/>
        <v>16</v>
      </c>
      <c r="R21" s="30">
        <f t="shared" si="5"/>
        <v>49</v>
      </c>
      <c r="S21" s="203"/>
      <c r="T21" s="5"/>
    </row>
    <row r="22" spans="1:20">
      <c r="A22" s="1883"/>
      <c r="B22" s="11" t="s">
        <v>52</v>
      </c>
      <c r="C22" s="13"/>
      <c r="D22" s="11">
        <v>6</v>
      </c>
      <c r="E22" s="11">
        <v>2</v>
      </c>
      <c r="F22" s="31">
        <f t="shared" si="0"/>
        <v>8</v>
      </c>
      <c r="G22" s="31"/>
      <c r="H22" s="11">
        <v>2</v>
      </c>
      <c r="I22" s="11">
        <v>0</v>
      </c>
      <c r="J22" s="31">
        <f t="shared" si="1"/>
        <v>2</v>
      </c>
      <c r="K22" s="31"/>
      <c r="L22" s="11">
        <v>10</v>
      </c>
      <c r="M22" s="11">
        <v>9</v>
      </c>
      <c r="N22" s="31">
        <f t="shared" si="2"/>
        <v>19</v>
      </c>
      <c r="O22" s="31"/>
      <c r="P22" s="31">
        <f t="shared" si="3"/>
        <v>18</v>
      </c>
      <c r="Q22" s="31">
        <f t="shared" si="4"/>
        <v>11</v>
      </c>
      <c r="R22" s="30">
        <f t="shared" si="5"/>
        <v>29</v>
      </c>
      <c r="S22" s="203"/>
      <c r="T22" s="5"/>
    </row>
    <row r="23" spans="1:20">
      <c r="A23" s="1883"/>
      <c r="B23" s="11" t="s">
        <v>65</v>
      </c>
      <c r="C23" s="13"/>
      <c r="D23" s="11">
        <v>5</v>
      </c>
      <c r="E23" s="11">
        <v>4</v>
      </c>
      <c r="F23" s="31">
        <f t="shared" si="0"/>
        <v>9</v>
      </c>
      <c r="G23" s="31"/>
      <c r="H23" s="11">
        <v>0</v>
      </c>
      <c r="I23" s="11">
        <v>0</v>
      </c>
      <c r="J23" s="31">
        <f t="shared" si="1"/>
        <v>0</v>
      </c>
      <c r="K23" s="31"/>
      <c r="L23" s="11">
        <v>5</v>
      </c>
      <c r="M23" s="11">
        <v>2</v>
      </c>
      <c r="N23" s="31">
        <f t="shared" si="2"/>
        <v>7</v>
      </c>
      <c r="O23" s="31"/>
      <c r="P23" s="31">
        <f t="shared" si="3"/>
        <v>10</v>
      </c>
      <c r="Q23" s="31">
        <f t="shared" si="4"/>
        <v>6</v>
      </c>
      <c r="R23" s="30">
        <f t="shared" si="5"/>
        <v>16</v>
      </c>
      <c r="S23" s="203"/>
      <c r="T23" s="5"/>
    </row>
    <row r="24" spans="1:20">
      <c r="A24" s="1883"/>
      <c r="B24" s="11" t="s">
        <v>71</v>
      </c>
      <c r="C24" s="13"/>
      <c r="D24" s="11">
        <v>8</v>
      </c>
      <c r="E24" s="11">
        <v>6</v>
      </c>
      <c r="F24" s="31">
        <f t="shared" si="0"/>
        <v>14</v>
      </c>
      <c r="G24" s="31"/>
      <c r="H24" s="11">
        <v>2</v>
      </c>
      <c r="I24" s="11">
        <v>0</v>
      </c>
      <c r="J24" s="31">
        <f t="shared" si="1"/>
        <v>2</v>
      </c>
      <c r="K24" s="31"/>
      <c r="L24" s="11">
        <v>7</v>
      </c>
      <c r="M24" s="11">
        <v>5</v>
      </c>
      <c r="N24" s="31">
        <f t="shared" si="2"/>
        <v>12</v>
      </c>
      <c r="O24" s="31"/>
      <c r="P24" s="31">
        <f t="shared" si="3"/>
        <v>17</v>
      </c>
      <c r="Q24" s="31">
        <f t="shared" si="4"/>
        <v>11</v>
      </c>
      <c r="R24" s="30">
        <f t="shared" si="5"/>
        <v>28</v>
      </c>
      <c r="S24" s="203"/>
      <c r="T24" s="5"/>
    </row>
    <row r="25" spans="1:20">
      <c r="A25" s="1883"/>
      <c r="B25" s="11" t="s">
        <v>38</v>
      </c>
      <c r="C25" s="13"/>
      <c r="D25" s="11">
        <v>10</v>
      </c>
      <c r="E25" s="11">
        <v>15</v>
      </c>
      <c r="F25" s="31">
        <f t="shared" si="0"/>
        <v>25</v>
      </c>
      <c r="G25" s="31"/>
      <c r="H25" s="11">
        <v>0</v>
      </c>
      <c r="I25" s="11">
        <v>0</v>
      </c>
      <c r="J25" s="31">
        <f t="shared" si="1"/>
        <v>0</v>
      </c>
      <c r="K25" s="31"/>
      <c r="L25" s="11">
        <v>2</v>
      </c>
      <c r="M25" s="11">
        <v>6</v>
      </c>
      <c r="N25" s="31">
        <f t="shared" si="2"/>
        <v>8</v>
      </c>
      <c r="O25" s="31"/>
      <c r="P25" s="31">
        <f t="shared" si="3"/>
        <v>12</v>
      </c>
      <c r="Q25" s="31">
        <f t="shared" si="4"/>
        <v>21</v>
      </c>
      <c r="R25" s="30">
        <f t="shared" si="5"/>
        <v>33</v>
      </c>
      <c r="S25" s="203"/>
      <c r="T25" s="5"/>
    </row>
    <row r="26" spans="1:20">
      <c r="A26" s="1883"/>
      <c r="B26" s="11" t="s">
        <v>57</v>
      </c>
      <c r="C26" s="13"/>
      <c r="D26" s="11">
        <v>0</v>
      </c>
      <c r="E26" s="11">
        <v>1</v>
      </c>
      <c r="F26" s="31">
        <f t="shared" si="0"/>
        <v>1</v>
      </c>
      <c r="G26" s="31"/>
      <c r="H26" s="11">
        <v>0</v>
      </c>
      <c r="I26" s="11">
        <v>0</v>
      </c>
      <c r="J26" s="31">
        <f t="shared" si="1"/>
        <v>0</v>
      </c>
      <c r="K26" s="31"/>
      <c r="L26" s="11">
        <v>0</v>
      </c>
      <c r="M26" s="11">
        <v>0</v>
      </c>
      <c r="N26" s="31">
        <f t="shared" si="2"/>
        <v>0</v>
      </c>
      <c r="O26" s="31"/>
      <c r="P26" s="31">
        <f t="shared" si="3"/>
        <v>0</v>
      </c>
      <c r="Q26" s="31">
        <f t="shared" si="4"/>
        <v>1</v>
      </c>
      <c r="R26" s="30">
        <f t="shared" si="5"/>
        <v>1</v>
      </c>
      <c r="S26" s="203"/>
      <c r="T26" s="5"/>
    </row>
    <row r="27" spans="1:20">
      <c r="A27" s="1882">
        <v>1403</v>
      </c>
      <c r="B27" s="34" t="s">
        <v>17</v>
      </c>
      <c r="C27" s="119"/>
      <c r="D27" s="205">
        <f>SUM(D28:D30)</f>
        <v>12</v>
      </c>
      <c r="E27" s="205">
        <f>SUM(E28:E30)</f>
        <v>44</v>
      </c>
      <c r="F27" s="205">
        <f t="shared" si="0"/>
        <v>56</v>
      </c>
      <c r="G27" s="205"/>
      <c r="H27" s="205">
        <f>SUM(H28:H30)</f>
        <v>2</v>
      </c>
      <c r="I27" s="205">
        <f>SUM(I28:I30)</f>
        <v>7</v>
      </c>
      <c r="J27" s="205">
        <f t="shared" si="1"/>
        <v>9</v>
      </c>
      <c r="K27" s="205"/>
      <c r="L27" s="205">
        <f>SUM(L28:L30)</f>
        <v>69</v>
      </c>
      <c r="M27" s="205">
        <f>SUM(M28:M30)</f>
        <v>113</v>
      </c>
      <c r="N27" s="205">
        <f t="shared" si="2"/>
        <v>182</v>
      </c>
      <c r="O27" s="205"/>
      <c r="P27" s="36">
        <f t="shared" si="3"/>
        <v>83</v>
      </c>
      <c r="Q27" s="36">
        <f t="shared" si="4"/>
        <v>164</v>
      </c>
      <c r="R27" s="28">
        <f t="shared" si="5"/>
        <v>247</v>
      </c>
      <c r="S27" s="203"/>
      <c r="T27" s="5"/>
    </row>
    <row r="28" spans="1:20">
      <c r="A28" s="1883"/>
      <c r="B28" s="11" t="s">
        <v>39</v>
      </c>
      <c r="C28" s="13"/>
      <c r="D28" s="11">
        <v>6</v>
      </c>
      <c r="E28" s="11">
        <v>26</v>
      </c>
      <c r="F28" s="31">
        <f t="shared" si="0"/>
        <v>32</v>
      </c>
      <c r="G28" s="31"/>
      <c r="H28" s="11">
        <v>0</v>
      </c>
      <c r="I28" s="11">
        <v>1</v>
      </c>
      <c r="J28" s="31">
        <f t="shared" si="1"/>
        <v>1</v>
      </c>
      <c r="K28" s="31"/>
      <c r="L28" s="11">
        <v>36</v>
      </c>
      <c r="M28" s="11">
        <v>65</v>
      </c>
      <c r="N28" s="31">
        <f t="shared" si="2"/>
        <v>101</v>
      </c>
      <c r="O28" s="31"/>
      <c r="P28" s="31">
        <f t="shared" si="3"/>
        <v>42</v>
      </c>
      <c r="Q28" s="31">
        <f t="shared" si="4"/>
        <v>92</v>
      </c>
      <c r="R28" s="30">
        <f t="shared" si="5"/>
        <v>134</v>
      </c>
      <c r="S28" s="203"/>
      <c r="T28" s="5"/>
    </row>
    <row r="29" spans="1:20">
      <c r="A29" s="1883"/>
      <c r="B29" s="11" t="s">
        <v>18</v>
      </c>
      <c r="C29" s="13"/>
      <c r="D29" s="11">
        <v>2</v>
      </c>
      <c r="E29" s="11">
        <v>6</v>
      </c>
      <c r="F29" s="31">
        <f t="shared" si="0"/>
        <v>8</v>
      </c>
      <c r="G29" s="31"/>
      <c r="H29" s="11">
        <v>2</v>
      </c>
      <c r="I29" s="11">
        <v>5</v>
      </c>
      <c r="J29" s="31">
        <f t="shared" si="1"/>
        <v>7</v>
      </c>
      <c r="K29" s="31"/>
      <c r="L29" s="11">
        <v>14</v>
      </c>
      <c r="M29" s="11">
        <v>20</v>
      </c>
      <c r="N29" s="31">
        <f t="shared" si="2"/>
        <v>34</v>
      </c>
      <c r="O29" s="31"/>
      <c r="P29" s="31">
        <f t="shared" si="3"/>
        <v>18</v>
      </c>
      <c r="Q29" s="31">
        <f t="shared" si="4"/>
        <v>31</v>
      </c>
      <c r="R29" s="30">
        <f t="shared" si="5"/>
        <v>49</v>
      </c>
      <c r="S29" s="203"/>
      <c r="T29" s="5"/>
    </row>
    <row r="30" spans="1:20">
      <c r="A30" s="1883"/>
      <c r="B30" s="11" t="s">
        <v>19</v>
      </c>
      <c r="C30" s="13"/>
      <c r="D30" s="11">
        <v>4</v>
      </c>
      <c r="E30" s="11">
        <v>12</v>
      </c>
      <c r="F30" s="31">
        <f t="shared" si="0"/>
        <v>16</v>
      </c>
      <c r="G30" s="31"/>
      <c r="H30" s="11">
        <v>0</v>
      </c>
      <c r="I30" s="11">
        <v>1</v>
      </c>
      <c r="J30" s="31">
        <f t="shared" si="1"/>
        <v>1</v>
      </c>
      <c r="K30" s="31"/>
      <c r="L30" s="11">
        <v>19</v>
      </c>
      <c r="M30" s="11">
        <v>28</v>
      </c>
      <c r="N30" s="31">
        <f t="shared" si="2"/>
        <v>47</v>
      </c>
      <c r="O30" s="31"/>
      <c r="P30" s="31">
        <f t="shared" si="3"/>
        <v>23</v>
      </c>
      <c r="Q30" s="31">
        <f t="shared" si="4"/>
        <v>41</v>
      </c>
      <c r="R30" s="30">
        <f t="shared" si="5"/>
        <v>64</v>
      </c>
      <c r="S30" s="203"/>
      <c r="T30" s="5"/>
    </row>
    <row r="31" spans="1:20">
      <c r="A31" s="1885">
        <v>1404</v>
      </c>
      <c r="B31" s="34" t="s">
        <v>40</v>
      </c>
      <c r="C31" s="119"/>
      <c r="D31" s="205">
        <f>SUM(D32:D33)</f>
        <v>70</v>
      </c>
      <c r="E31" s="205">
        <f>SUM(E32:E33)</f>
        <v>13</v>
      </c>
      <c r="F31" s="205">
        <f t="shared" si="0"/>
        <v>83</v>
      </c>
      <c r="G31" s="205"/>
      <c r="H31" s="205">
        <f>SUM(H32:H33)</f>
        <v>18</v>
      </c>
      <c r="I31" s="205">
        <f>SUM(I32:I33)</f>
        <v>3</v>
      </c>
      <c r="J31" s="205">
        <f t="shared" si="1"/>
        <v>21</v>
      </c>
      <c r="K31" s="205"/>
      <c r="L31" s="205">
        <f>SUM(L32:L33)</f>
        <v>101</v>
      </c>
      <c r="M31" s="205">
        <f>SUM(M32:M33)</f>
        <v>30</v>
      </c>
      <c r="N31" s="205">
        <f t="shared" si="2"/>
        <v>131</v>
      </c>
      <c r="O31" s="205"/>
      <c r="P31" s="36">
        <f t="shared" si="3"/>
        <v>189</v>
      </c>
      <c r="Q31" s="36">
        <f t="shared" si="4"/>
        <v>46</v>
      </c>
      <c r="R31" s="28">
        <f t="shared" si="5"/>
        <v>235</v>
      </c>
      <c r="S31" s="203"/>
      <c r="T31" s="5"/>
    </row>
    <row r="32" spans="1:20">
      <c r="A32" s="1890"/>
      <c r="B32" s="11" t="s">
        <v>53</v>
      </c>
      <c r="C32" s="13"/>
      <c r="D32" s="11">
        <v>44</v>
      </c>
      <c r="E32" s="11">
        <v>7</v>
      </c>
      <c r="F32" s="31">
        <f t="shared" si="0"/>
        <v>51</v>
      </c>
      <c r="G32" s="31"/>
      <c r="H32" s="11">
        <v>10</v>
      </c>
      <c r="I32" s="11">
        <v>2</v>
      </c>
      <c r="J32" s="31">
        <f t="shared" si="1"/>
        <v>12</v>
      </c>
      <c r="K32" s="31"/>
      <c r="L32" s="11">
        <v>37</v>
      </c>
      <c r="M32" s="11">
        <v>6</v>
      </c>
      <c r="N32" s="31">
        <f t="shared" si="2"/>
        <v>43</v>
      </c>
      <c r="O32" s="31"/>
      <c r="P32" s="31">
        <f t="shared" si="3"/>
        <v>91</v>
      </c>
      <c r="Q32" s="31">
        <f t="shared" si="4"/>
        <v>15</v>
      </c>
      <c r="R32" s="30">
        <f t="shared" si="5"/>
        <v>106</v>
      </c>
      <c r="S32" s="203"/>
      <c r="T32" s="5"/>
    </row>
    <row r="33" spans="1:20">
      <c r="A33" s="1890"/>
      <c r="B33" s="11" t="s">
        <v>20</v>
      </c>
      <c r="C33" s="13"/>
      <c r="D33" s="11">
        <v>26</v>
      </c>
      <c r="E33" s="11">
        <v>6</v>
      </c>
      <c r="F33" s="31">
        <f t="shared" si="0"/>
        <v>32</v>
      </c>
      <c r="G33" s="31"/>
      <c r="H33" s="11">
        <v>8</v>
      </c>
      <c r="I33" s="11">
        <v>1</v>
      </c>
      <c r="J33" s="31">
        <f t="shared" si="1"/>
        <v>9</v>
      </c>
      <c r="K33" s="31"/>
      <c r="L33" s="11">
        <v>64</v>
      </c>
      <c r="M33" s="11">
        <v>24</v>
      </c>
      <c r="N33" s="31">
        <f t="shared" si="2"/>
        <v>88</v>
      </c>
      <c r="O33" s="31"/>
      <c r="P33" s="31">
        <f t="shared" si="3"/>
        <v>98</v>
      </c>
      <c r="Q33" s="31">
        <f t="shared" si="4"/>
        <v>31</v>
      </c>
      <c r="R33" s="30">
        <f t="shared" si="5"/>
        <v>129</v>
      </c>
      <c r="S33" s="203"/>
      <c r="T33" s="5"/>
    </row>
    <row r="34" spans="1:20">
      <c r="A34" s="1882">
        <v>1405</v>
      </c>
      <c r="B34" s="34" t="s">
        <v>21</v>
      </c>
      <c r="C34" s="26"/>
      <c r="D34" s="205">
        <f>SUM(D35:D37)</f>
        <v>65</v>
      </c>
      <c r="E34" s="205">
        <f>SUM(E35:E37)</f>
        <v>58</v>
      </c>
      <c r="F34" s="205">
        <f t="shared" si="0"/>
        <v>123</v>
      </c>
      <c r="G34" s="205"/>
      <c r="H34" s="205">
        <f>SUM(H35:H37)</f>
        <v>29</v>
      </c>
      <c r="I34" s="205">
        <f>SUM(I35:I37)</f>
        <v>13</v>
      </c>
      <c r="J34" s="205">
        <f t="shared" si="1"/>
        <v>42</v>
      </c>
      <c r="K34" s="205"/>
      <c r="L34" s="205">
        <f>SUM(L35:L37)</f>
        <v>136</v>
      </c>
      <c r="M34" s="205">
        <f>SUM(M35:M37)</f>
        <v>100</v>
      </c>
      <c r="N34" s="205">
        <f t="shared" si="2"/>
        <v>236</v>
      </c>
      <c r="O34" s="205"/>
      <c r="P34" s="36">
        <f t="shared" si="3"/>
        <v>230</v>
      </c>
      <c r="Q34" s="36">
        <f t="shared" si="4"/>
        <v>171</v>
      </c>
      <c r="R34" s="28">
        <f t="shared" si="5"/>
        <v>401</v>
      </c>
      <c r="S34" s="203"/>
      <c r="T34" s="5"/>
    </row>
    <row r="35" spans="1:20">
      <c r="A35" s="1883"/>
      <c r="B35" s="11" t="s">
        <v>24</v>
      </c>
      <c r="C35" s="193"/>
      <c r="D35" s="11">
        <v>30</v>
      </c>
      <c r="E35" s="11">
        <v>18</v>
      </c>
      <c r="F35" s="192">
        <f t="shared" si="0"/>
        <v>48</v>
      </c>
      <c r="G35" s="192"/>
      <c r="H35" s="11">
        <v>13</v>
      </c>
      <c r="I35" s="11">
        <v>9</v>
      </c>
      <c r="J35" s="192">
        <f t="shared" si="1"/>
        <v>22</v>
      </c>
      <c r="K35" s="192"/>
      <c r="L35" s="11">
        <v>33</v>
      </c>
      <c r="M35" s="11">
        <v>26</v>
      </c>
      <c r="N35" s="192">
        <f t="shared" si="2"/>
        <v>59</v>
      </c>
      <c r="O35" s="192"/>
      <c r="P35" s="31">
        <f t="shared" si="3"/>
        <v>76</v>
      </c>
      <c r="Q35" s="31">
        <f t="shared" si="4"/>
        <v>53</v>
      </c>
      <c r="R35" s="191">
        <f t="shared" si="5"/>
        <v>129</v>
      </c>
      <c r="T35" s="5"/>
    </row>
    <row r="36" spans="1:20">
      <c r="A36" s="1883"/>
      <c r="B36" s="11" t="s">
        <v>22</v>
      </c>
      <c r="C36" s="193"/>
      <c r="D36" s="11">
        <v>33</v>
      </c>
      <c r="E36" s="11">
        <v>40</v>
      </c>
      <c r="F36" s="31">
        <f t="shared" si="0"/>
        <v>73</v>
      </c>
      <c r="G36" s="31"/>
      <c r="H36" s="11">
        <v>16</v>
      </c>
      <c r="I36" s="11">
        <v>4</v>
      </c>
      <c r="J36" s="31">
        <f t="shared" si="1"/>
        <v>20</v>
      </c>
      <c r="K36" s="31"/>
      <c r="L36" s="11">
        <v>95</v>
      </c>
      <c r="M36" s="11">
        <v>70</v>
      </c>
      <c r="N36" s="31">
        <f t="shared" si="2"/>
        <v>165</v>
      </c>
      <c r="O36" s="31"/>
      <c r="P36" s="31">
        <f t="shared" si="3"/>
        <v>144</v>
      </c>
      <c r="Q36" s="31">
        <f t="shared" si="4"/>
        <v>114</v>
      </c>
      <c r="R36" s="30">
        <f t="shared" si="5"/>
        <v>258</v>
      </c>
      <c r="T36" s="5"/>
    </row>
    <row r="37" spans="1:20">
      <c r="A37" s="1883"/>
      <c r="B37" s="11" t="s">
        <v>58</v>
      </c>
      <c r="C37" s="193"/>
      <c r="D37" s="11">
        <v>2</v>
      </c>
      <c r="E37" s="11">
        <v>0</v>
      </c>
      <c r="F37" s="193">
        <f t="shared" si="0"/>
        <v>2</v>
      </c>
      <c r="G37" s="193"/>
      <c r="H37" s="11">
        <v>0</v>
      </c>
      <c r="I37" s="11">
        <v>0</v>
      </c>
      <c r="J37" s="193">
        <f t="shared" si="1"/>
        <v>0</v>
      </c>
      <c r="K37" s="193"/>
      <c r="L37" s="11">
        <v>8</v>
      </c>
      <c r="M37" s="11">
        <v>4</v>
      </c>
      <c r="N37" s="193">
        <f t="shared" si="2"/>
        <v>12</v>
      </c>
      <c r="O37" s="193"/>
      <c r="P37" s="31">
        <f t="shared" si="3"/>
        <v>10</v>
      </c>
      <c r="Q37" s="31">
        <f t="shared" si="4"/>
        <v>4</v>
      </c>
      <c r="R37" s="204">
        <f t="shared" si="5"/>
        <v>14</v>
      </c>
      <c r="S37" s="203"/>
      <c r="T37" s="5"/>
    </row>
    <row r="38" spans="1:20">
      <c r="A38" s="1882">
        <v>1406</v>
      </c>
      <c r="B38" s="34" t="s">
        <v>25</v>
      </c>
      <c r="C38" s="119"/>
      <c r="D38" s="196">
        <f>SUM(D39:D42)</f>
        <v>74</v>
      </c>
      <c r="E38" s="196">
        <f>SUM(E39:E42)</f>
        <v>40</v>
      </c>
      <c r="F38" s="196">
        <f t="shared" si="0"/>
        <v>114</v>
      </c>
      <c r="G38" s="196"/>
      <c r="H38" s="196">
        <f>SUM(H39:H42)</f>
        <v>7</v>
      </c>
      <c r="I38" s="196">
        <f>SUM(I39:I42)</f>
        <v>2</v>
      </c>
      <c r="J38" s="196">
        <f t="shared" si="1"/>
        <v>9</v>
      </c>
      <c r="K38" s="196"/>
      <c r="L38" s="196">
        <f>SUM(L39:L42)</f>
        <v>155</v>
      </c>
      <c r="M38" s="196">
        <f>SUM(M39:M42)</f>
        <v>66</v>
      </c>
      <c r="N38" s="196">
        <f t="shared" si="2"/>
        <v>221</v>
      </c>
      <c r="O38" s="196"/>
      <c r="P38" s="36">
        <f t="shared" si="3"/>
        <v>236</v>
      </c>
      <c r="Q38" s="36">
        <f t="shared" si="4"/>
        <v>108</v>
      </c>
      <c r="R38" s="195">
        <f t="shared" si="5"/>
        <v>344</v>
      </c>
      <c r="T38" s="5"/>
    </row>
    <row r="39" spans="1:20">
      <c r="A39" s="1883"/>
      <c r="B39" s="11" t="s">
        <v>60</v>
      </c>
      <c r="C39" s="13"/>
      <c r="D39" s="11">
        <v>39</v>
      </c>
      <c r="E39" s="11">
        <v>17</v>
      </c>
      <c r="F39" s="192">
        <f t="shared" si="0"/>
        <v>56</v>
      </c>
      <c r="G39" s="192"/>
      <c r="H39" s="11">
        <v>5</v>
      </c>
      <c r="I39" s="11">
        <v>2</v>
      </c>
      <c r="J39" s="192">
        <f t="shared" si="1"/>
        <v>7</v>
      </c>
      <c r="K39" s="192"/>
      <c r="L39" s="11">
        <v>81</v>
      </c>
      <c r="M39" s="11">
        <v>37</v>
      </c>
      <c r="N39" s="192">
        <f t="shared" si="2"/>
        <v>118</v>
      </c>
      <c r="O39" s="192"/>
      <c r="P39" s="31">
        <f t="shared" si="3"/>
        <v>125</v>
      </c>
      <c r="Q39" s="31">
        <f t="shared" si="4"/>
        <v>56</v>
      </c>
      <c r="R39" s="191">
        <f t="shared" si="5"/>
        <v>181</v>
      </c>
      <c r="T39" s="5"/>
    </row>
    <row r="40" spans="1:20">
      <c r="A40" s="1883"/>
      <c r="B40" s="11" t="s">
        <v>26</v>
      </c>
      <c r="C40" s="13"/>
      <c r="D40" s="11">
        <v>24</v>
      </c>
      <c r="E40" s="11">
        <v>15</v>
      </c>
      <c r="F40" s="192">
        <f t="shared" si="0"/>
        <v>39</v>
      </c>
      <c r="G40" s="192"/>
      <c r="H40" s="11">
        <v>2</v>
      </c>
      <c r="I40" s="11">
        <v>0</v>
      </c>
      <c r="J40" s="192">
        <f t="shared" si="1"/>
        <v>2</v>
      </c>
      <c r="K40" s="192"/>
      <c r="L40" s="11">
        <v>23</v>
      </c>
      <c r="M40" s="11">
        <v>12</v>
      </c>
      <c r="N40" s="192">
        <f t="shared" si="2"/>
        <v>35</v>
      </c>
      <c r="O40" s="192"/>
      <c r="P40" s="31">
        <f t="shared" si="3"/>
        <v>49</v>
      </c>
      <c r="Q40" s="31">
        <f t="shared" si="4"/>
        <v>27</v>
      </c>
      <c r="R40" s="191">
        <f t="shared" si="5"/>
        <v>76</v>
      </c>
      <c r="T40" s="5"/>
    </row>
    <row r="41" spans="1:20">
      <c r="A41" s="1883"/>
      <c r="B41" s="11" t="s">
        <v>42</v>
      </c>
      <c r="C41" s="13"/>
      <c r="D41" s="11">
        <v>3</v>
      </c>
      <c r="E41" s="11">
        <v>2</v>
      </c>
      <c r="F41" s="192">
        <f t="shared" si="0"/>
        <v>5</v>
      </c>
      <c r="G41" s="192"/>
      <c r="H41" s="11">
        <v>0</v>
      </c>
      <c r="I41" s="11">
        <v>0</v>
      </c>
      <c r="J41" s="192">
        <f t="shared" si="1"/>
        <v>0</v>
      </c>
      <c r="K41" s="192"/>
      <c r="L41" s="11">
        <v>50</v>
      </c>
      <c r="M41" s="11">
        <v>16</v>
      </c>
      <c r="N41" s="192">
        <f t="shared" si="2"/>
        <v>66</v>
      </c>
      <c r="O41" s="192"/>
      <c r="P41" s="31">
        <f t="shared" si="3"/>
        <v>53</v>
      </c>
      <c r="Q41" s="31">
        <f t="shared" si="4"/>
        <v>18</v>
      </c>
      <c r="R41" s="191">
        <f t="shared" si="5"/>
        <v>71</v>
      </c>
      <c r="T41" s="5"/>
    </row>
    <row r="42" spans="1:20">
      <c r="A42" s="1883"/>
      <c r="B42" s="11" t="s">
        <v>43</v>
      </c>
      <c r="C42" s="13"/>
      <c r="D42" s="11">
        <v>8</v>
      </c>
      <c r="E42" s="11">
        <v>6</v>
      </c>
      <c r="F42" s="192">
        <f t="shared" si="0"/>
        <v>14</v>
      </c>
      <c r="G42" s="192"/>
      <c r="H42" s="11">
        <v>0</v>
      </c>
      <c r="I42" s="11">
        <v>0</v>
      </c>
      <c r="J42" s="192">
        <f t="shared" si="1"/>
        <v>0</v>
      </c>
      <c r="K42" s="192"/>
      <c r="L42" s="11">
        <v>1</v>
      </c>
      <c r="M42" s="11">
        <v>1</v>
      </c>
      <c r="N42" s="192">
        <f t="shared" si="2"/>
        <v>2</v>
      </c>
      <c r="O42" s="192"/>
      <c r="P42" s="31">
        <f t="shared" si="3"/>
        <v>9</v>
      </c>
      <c r="Q42" s="31">
        <f t="shared" si="4"/>
        <v>7</v>
      </c>
      <c r="R42" s="191">
        <f t="shared" si="5"/>
        <v>16</v>
      </c>
      <c r="T42" s="5"/>
    </row>
    <row r="43" spans="1:20">
      <c r="A43" s="1885">
        <v>1407</v>
      </c>
      <c r="B43" s="40" t="s">
        <v>27</v>
      </c>
      <c r="C43" s="119"/>
      <c r="D43" s="196">
        <f>SUM(D44:D46)</f>
        <v>28</v>
      </c>
      <c r="E43" s="196">
        <f>SUM(E44:E46)</f>
        <v>14</v>
      </c>
      <c r="F43" s="196">
        <f t="shared" si="0"/>
        <v>42</v>
      </c>
      <c r="G43" s="196"/>
      <c r="H43" s="196">
        <f>SUM(H44:H46)</f>
        <v>0</v>
      </c>
      <c r="I43" s="196">
        <f>SUM(I44:I46)</f>
        <v>1</v>
      </c>
      <c r="J43" s="196">
        <f t="shared" si="1"/>
        <v>1</v>
      </c>
      <c r="K43" s="196"/>
      <c r="L43" s="196">
        <f>SUM(L44:L46)</f>
        <v>16</v>
      </c>
      <c r="M43" s="196">
        <f>SUM(M44:M46)</f>
        <v>7</v>
      </c>
      <c r="N43" s="196">
        <f t="shared" si="2"/>
        <v>23</v>
      </c>
      <c r="O43" s="196"/>
      <c r="P43" s="36">
        <f t="shared" si="3"/>
        <v>44</v>
      </c>
      <c r="Q43" s="36">
        <f t="shared" si="4"/>
        <v>22</v>
      </c>
      <c r="R43" s="195">
        <f t="shared" si="5"/>
        <v>66</v>
      </c>
      <c r="T43" s="5"/>
    </row>
    <row r="44" spans="1:20">
      <c r="A44" s="1890"/>
      <c r="B44" s="11" t="s">
        <v>44</v>
      </c>
      <c r="C44" s="193"/>
      <c r="D44" s="11">
        <v>16</v>
      </c>
      <c r="E44" s="11">
        <v>3</v>
      </c>
      <c r="F44" s="192">
        <f t="shared" si="0"/>
        <v>19</v>
      </c>
      <c r="G44" s="192"/>
      <c r="H44" s="11">
        <v>0</v>
      </c>
      <c r="I44" s="11">
        <v>0</v>
      </c>
      <c r="J44" s="192">
        <f t="shared" si="1"/>
        <v>0</v>
      </c>
      <c r="K44" s="192"/>
      <c r="L44" s="11">
        <v>3</v>
      </c>
      <c r="M44" s="11">
        <v>2</v>
      </c>
      <c r="N44" s="192">
        <f t="shared" si="2"/>
        <v>5</v>
      </c>
      <c r="O44" s="192"/>
      <c r="P44" s="31">
        <f t="shared" si="3"/>
        <v>19</v>
      </c>
      <c r="Q44" s="31">
        <f t="shared" si="4"/>
        <v>5</v>
      </c>
      <c r="R44" s="191">
        <f t="shared" si="5"/>
        <v>24</v>
      </c>
      <c r="T44" s="5"/>
    </row>
    <row r="45" spans="1:20">
      <c r="A45" s="1886"/>
      <c r="B45" s="52" t="s">
        <v>105</v>
      </c>
      <c r="C45" s="193"/>
      <c r="D45" s="11">
        <v>10</v>
      </c>
      <c r="E45" s="11">
        <v>10</v>
      </c>
      <c r="F45" s="192">
        <f t="shared" si="0"/>
        <v>20</v>
      </c>
      <c r="G45" s="192"/>
      <c r="H45" s="11">
        <v>0</v>
      </c>
      <c r="I45" s="11">
        <v>1</v>
      </c>
      <c r="J45" s="192">
        <f t="shared" si="1"/>
        <v>1</v>
      </c>
      <c r="K45" s="192"/>
      <c r="L45" s="11">
        <v>13</v>
      </c>
      <c r="M45" s="11">
        <v>5</v>
      </c>
      <c r="N45" s="192">
        <f t="shared" si="2"/>
        <v>18</v>
      </c>
      <c r="O45" s="192"/>
      <c r="P45" s="31">
        <f t="shared" si="3"/>
        <v>23</v>
      </c>
      <c r="Q45" s="31">
        <f t="shared" si="4"/>
        <v>16</v>
      </c>
      <c r="R45" s="191">
        <f t="shared" si="5"/>
        <v>39</v>
      </c>
      <c r="T45" s="5"/>
    </row>
    <row r="46" spans="1:20">
      <c r="A46" s="202"/>
      <c r="B46" s="46" t="s">
        <v>66</v>
      </c>
      <c r="C46" s="201"/>
      <c r="D46" s="48">
        <v>2</v>
      </c>
      <c r="E46" s="48">
        <v>1</v>
      </c>
      <c r="F46" s="200">
        <f t="shared" si="0"/>
        <v>3</v>
      </c>
      <c r="G46" s="200"/>
      <c r="H46" s="48">
        <v>0</v>
      </c>
      <c r="I46" s="48">
        <v>0</v>
      </c>
      <c r="J46" s="200">
        <f t="shared" si="1"/>
        <v>0</v>
      </c>
      <c r="K46" s="200"/>
      <c r="L46" s="48">
        <v>0</v>
      </c>
      <c r="M46" s="48">
        <v>0</v>
      </c>
      <c r="N46" s="200">
        <f t="shared" si="2"/>
        <v>0</v>
      </c>
      <c r="O46" s="200"/>
      <c r="P46" s="31">
        <f t="shared" si="3"/>
        <v>2</v>
      </c>
      <c r="Q46" s="31">
        <f t="shared" si="4"/>
        <v>1</v>
      </c>
      <c r="R46" s="199">
        <f t="shared" si="5"/>
        <v>3</v>
      </c>
      <c r="T46" s="5"/>
    </row>
    <row r="47" spans="1:20">
      <c r="A47" s="1885">
        <v>1408</v>
      </c>
      <c r="B47" s="34" t="s">
        <v>28</v>
      </c>
      <c r="C47" s="40"/>
      <c r="D47" s="196">
        <f>SUM(D48:D51)</f>
        <v>43</v>
      </c>
      <c r="E47" s="196">
        <f>SUM(E48:E51)</f>
        <v>15</v>
      </c>
      <c r="F47" s="196">
        <f t="shared" si="0"/>
        <v>58</v>
      </c>
      <c r="G47" s="196"/>
      <c r="H47" s="196">
        <f>SUM(H48:H51)</f>
        <v>9</v>
      </c>
      <c r="I47" s="196">
        <f>SUM(I48:I51)</f>
        <v>1</v>
      </c>
      <c r="J47" s="196">
        <f t="shared" si="1"/>
        <v>10</v>
      </c>
      <c r="K47" s="196"/>
      <c r="L47" s="196">
        <f>SUM(L48:L51)</f>
        <v>35</v>
      </c>
      <c r="M47" s="196">
        <f>SUM(M48:M51)</f>
        <v>22</v>
      </c>
      <c r="N47" s="196">
        <f t="shared" si="2"/>
        <v>57</v>
      </c>
      <c r="O47" s="196"/>
      <c r="P47" s="36">
        <f t="shared" si="3"/>
        <v>87</v>
      </c>
      <c r="Q47" s="36">
        <f t="shared" si="4"/>
        <v>38</v>
      </c>
      <c r="R47" s="195">
        <f t="shared" si="5"/>
        <v>125</v>
      </c>
      <c r="T47" s="5"/>
    </row>
    <row r="48" spans="1:20">
      <c r="A48" s="1890"/>
      <c r="B48" s="11" t="s">
        <v>23</v>
      </c>
      <c r="C48" s="4"/>
      <c r="D48" s="11">
        <v>18</v>
      </c>
      <c r="E48" s="11">
        <v>7</v>
      </c>
      <c r="F48" s="192">
        <f t="shared" si="0"/>
        <v>25</v>
      </c>
      <c r="G48" s="192"/>
      <c r="H48" s="11">
        <v>8</v>
      </c>
      <c r="I48" s="11">
        <v>1</v>
      </c>
      <c r="J48" s="198">
        <f t="shared" si="1"/>
        <v>9</v>
      </c>
      <c r="K48" s="192"/>
      <c r="L48" s="11">
        <v>14</v>
      </c>
      <c r="M48" s="11">
        <v>9</v>
      </c>
      <c r="N48" s="192">
        <f t="shared" si="2"/>
        <v>23</v>
      </c>
      <c r="O48" s="192"/>
      <c r="P48" s="31">
        <f t="shared" si="3"/>
        <v>40</v>
      </c>
      <c r="Q48" s="31">
        <f t="shared" si="4"/>
        <v>17</v>
      </c>
      <c r="R48" s="191">
        <f t="shared" si="5"/>
        <v>57</v>
      </c>
      <c r="T48" s="5"/>
    </row>
    <row r="49" spans="1:20">
      <c r="A49" s="1890"/>
      <c r="B49" s="11" t="s">
        <v>59</v>
      </c>
      <c r="C49" s="13"/>
      <c r="D49" s="11">
        <v>7</v>
      </c>
      <c r="E49" s="11">
        <v>2</v>
      </c>
      <c r="F49" s="31">
        <f t="shared" si="0"/>
        <v>9</v>
      </c>
      <c r="G49" s="31"/>
      <c r="H49" s="11">
        <v>0</v>
      </c>
      <c r="I49" s="11">
        <v>0</v>
      </c>
      <c r="J49" s="31">
        <f t="shared" si="1"/>
        <v>0</v>
      </c>
      <c r="K49" s="31"/>
      <c r="L49" s="11">
        <v>0</v>
      </c>
      <c r="M49" s="11">
        <v>0</v>
      </c>
      <c r="N49" s="192">
        <f t="shared" si="2"/>
        <v>0</v>
      </c>
      <c r="O49" s="192"/>
      <c r="P49" s="31">
        <f t="shared" si="3"/>
        <v>7</v>
      </c>
      <c r="Q49" s="31">
        <f t="shared" si="4"/>
        <v>2</v>
      </c>
      <c r="R49" s="191">
        <f t="shared" si="5"/>
        <v>9</v>
      </c>
      <c r="T49" s="5"/>
    </row>
    <row r="50" spans="1:20">
      <c r="A50" s="1890"/>
      <c r="B50" s="11" t="s">
        <v>45</v>
      </c>
      <c r="C50" s="13"/>
      <c r="D50" s="11">
        <v>9</v>
      </c>
      <c r="E50" s="11">
        <v>4</v>
      </c>
      <c r="F50" s="192">
        <f t="shared" si="0"/>
        <v>13</v>
      </c>
      <c r="G50" s="192"/>
      <c r="H50" s="11">
        <v>0</v>
      </c>
      <c r="I50" s="11">
        <v>0</v>
      </c>
      <c r="J50" s="192">
        <f t="shared" si="1"/>
        <v>0</v>
      </c>
      <c r="K50" s="192"/>
      <c r="L50" s="11">
        <v>13</v>
      </c>
      <c r="M50" s="11">
        <v>9</v>
      </c>
      <c r="N50" s="192">
        <f t="shared" si="2"/>
        <v>22</v>
      </c>
      <c r="O50" s="192"/>
      <c r="P50" s="31">
        <f t="shared" si="3"/>
        <v>22</v>
      </c>
      <c r="Q50" s="31">
        <f t="shared" si="4"/>
        <v>13</v>
      </c>
      <c r="R50" s="191">
        <f t="shared" si="5"/>
        <v>35</v>
      </c>
      <c r="T50" s="5"/>
    </row>
    <row r="51" spans="1:20">
      <c r="A51" s="1890"/>
      <c r="B51" s="11" t="s">
        <v>46</v>
      </c>
      <c r="C51" s="4"/>
      <c r="D51" s="11">
        <v>9</v>
      </c>
      <c r="E51" s="11">
        <v>2</v>
      </c>
      <c r="F51" s="192">
        <f t="shared" si="0"/>
        <v>11</v>
      </c>
      <c r="G51" s="192"/>
      <c r="H51" s="11">
        <v>1</v>
      </c>
      <c r="I51" s="11">
        <v>0</v>
      </c>
      <c r="J51" s="192">
        <f t="shared" si="1"/>
        <v>1</v>
      </c>
      <c r="K51" s="192"/>
      <c r="L51" s="11">
        <v>8</v>
      </c>
      <c r="M51" s="11">
        <v>4</v>
      </c>
      <c r="N51" s="192">
        <f t="shared" si="2"/>
        <v>12</v>
      </c>
      <c r="O51" s="192"/>
      <c r="P51" s="31">
        <f t="shared" si="3"/>
        <v>18</v>
      </c>
      <c r="Q51" s="31">
        <f t="shared" si="4"/>
        <v>6</v>
      </c>
      <c r="R51" s="191">
        <f t="shared" si="5"/>
        <v>24</v>
      </c>
      <c r="T51" s="5"/>
    </row>
    <row r="52" spans="1:20">
      <c r="A52" s="197">
        <v>1407</v>
      </c>
      <c r="B52" s="40" t="s">
        <v>56</v>
      </c>
      <c r="C52" s="119"/>
      <c r="D52" s="196">
        <f>SUM(D53:D55)</f>
        <v>6</v>
      </c>
      <c r="E52" s="196">
        <f>SUM(E53:E55)</f>
        <v>15</v>
      </c>
      <c r="F52" s="196">
        <f t="shared" si="0"/>
        <v>21</v>
      </c>
      <c r="G52" s="196"/>
      <c r="H52" s="196">
        <f>SUM(H53:H55)</f>
        <v>0</v>
      </c>
      <c r="I52" s="196">
        <f>SUM(I53:I55)</f>
        <v>0</v>
      </c>
      <c r="J52" s="196">
        <f t="shared" si="1"/>
        <v>0</v>
      </c>
      <c r="K52" s="196"/>
      <c r="L52" s="196">
        <f>SUM(L53:L55)</f>
        <v>9</v>
      </c>
      <c r="M52" s="196">
        <f>SUM(M53:M55)</f>
        <v>9</v>
      </c>
      <c r="N52" s="196">
        <f t="shared" si="2"/>
        <v>18</v>
      </c>
      <c r="O52" s="196"/>
      <c r="P52" s="36">
        <f t="shared" si="3"/>
        <v>15</v>
      </c>
      <c r="Q52" s="36">
        <f t="shared" si="4"/>
        <v>24</v>
      </c>
      <c r="R52" s="195">
        <f t="shared" si="5"/>
        <v>39</v>
      </c>
      <c r="T52" s="5"/>
    </row>
    <row r="53" spans="1:20">
      <c r="A53" s="194"/>
      <c r="B53" s="11" t="s">
        <v>41</v>
      </c>
      <c r="C53" s="193"/>
      <c r="D53" s="11">
        <v>0</v>
      </c>
      <c r="E53" s="11">
        <v>4</v>
      </c>
      <c r="F53" s="192">
        <f t="shared" si="0"/>
        <v>4</v>
      </c>
      <c r="G53" s="192"/>
      <c r="H53" s="11">
        <v>0</v>
      </c>
      <c r="I53" s="11">
        <v>0</v>
      </c>
      <c r="J53" s="192">
        <f t="shared" si="1"/>
        <v>0</v>
      </c>
      <c r="K53" s="192"/>
      <c r="L53" s="11">
        <v>5</v>
      </c>
      <c r="M53" s="11">
        <v>3</v>
      </c>
      <c r="N53" s="192">
        <f t="shared" si="2"/>
        <v>8</v>
      </c>
      <c r="O53" s="192"/>
      <c r="P53" s="31">
        <f t="shared" si="3"/>
        <v>5</v>
      </c>
      <c r="Q53" s="31">
        <f t="shared" si="4"/>
        <v>7</v>
      </c>
      <c r="R53" s="191">
        <f t="shared" si="5"/>
        <v>12</v>
      </c>
      <c r="T53" s="5"/>
    </row>
    <row r="54" spans="1:20">
      <c r="A54" s="194"/>
      <c r="B54" s="11" t="s">
        <v>54</v>
      </c>
      <c r="C54" s="193"/>
      <c r="D54" s="11">
        <v>5</v>
      </c>
      <c r="E54" s="11">
        <v>9</v>
      </c>
      <c r="F54" s="192">
        <f t="shared" si="0"/>
        <v>14</v>
      </c>
      <c r="G54" s="192"/>
      <c r="H54" s="11">
        <v>0</v>
      </c>
      <c r="I54" s="11">
        <v>0</v>
      </c>
      <c r="J54" s="192">
        <f t="shared" si="1"/>
        <v>0</v>
      </c>
      <c r="K54" s="192"/>
      <c r="L54" s="11">
        <v>0</v>
      </c>
      <c r="M54" s="11">
        <v>0</v>
      </c>
      <c r="N54" s="192">
        <f t="shared" si="2"/>
        <v>0</v>
      </c>
      <c r="O54" s="192"/>
      <c r="P54" s="31">
        <f t="shared" si="3"/>
        <v>5</v>
      </c>
      <c r="Q54" s="31">
        <f t="shared" si="4"/>
        <v>9</v>
      </c>
      <c r="R54" s="191">
        <f t="shared" si="5"/>
        <v>14</v>
      </c>
      <c r="T54" s="5"/>
    </row>
    <row r="55" spans="1:20">
      <c r="A55" s="194"/>
      <c r="B55" s="11" t="s">
        <v>62</v>
      </c>
      <c r="C55" s="193"/>
      <c r="D55" s="11">
        <v>1</v>
      </c>
      <c r="E55" s="11">
        <v>2</v>
      </c>
      <c r="F55" s="192">
        <f t="shared" si="0"/>
        <v>3</v>
      </c>
      <c r="G55" s="192"/>
      <c r="H55" s="11">
        <v>0</v>
      </c>
      <c r="I55" s="11">
        <v>0</v>
      </c>
      <c r="J55" s="192">
        <f t="shared" si="1"/>
        <v>0</v>
      </c>
      <c r="K55" s="192"/>
      <c r="L55" s="11">
        <v>4</v>
      </c>
      <c r="M55" s="11">
        <v>6</v>
      </c>
      <c r="N55" s="192">
        <f t="shared" si="2"/>
        <v>10</v>
      </c>
      <c r="O55" s="192"/>
      <c r="P55" s="31">
        <f t="shared" si="3"/>
        <v>5</v>
      </c>
      <c r="Q55" s="31">
        <f t="shared" si="4"/>
        <v>8</v>
      </c>
      <c r="R55" s="191">
        <f t="shared" si="5"/>
        <v>13</v>
      </c>
      <c r="T55" s="5"/>
    </row>
    <row r="56" spans="1:20">
      <c r="A56" s="116"/>
      <c r="B56" s="34" t="s">
        <v>50</v>
      </c>
      <c r="C56" s="177"/>
      <c r="D56" s="70">
        <v>90</v>
      </c>
      <c r="E56" s="70">
        <v>77</v>
      </c>
      <c r="F56" s="190">
        <f t="shared" si="0"/>
        <v>167</v>
      </c>
      <c r="G56" s="190"/>
      <c r="H56" s="70">
        <v>2</v>
      </c>
      <c r="I56" s="70">
        <v>1</v>
      </c>
      <c r="J56" s="190">
        <f t="shared" si="1"/>
        <v>3</v>
      </c>
      <c r="K56" s="190"/>
      <c r="L56" s="70">
        <v>1</v>
      </c>
      <c r="M56" s="70">
        <v>0</v>
      </c>
      <c r="N56" s="190">
        <f t="shared" si="2"/>
        <v>1</v>
      </c>
      <c r="O56" s="190"/>
      <c r="P56" s="189">
        <f t="shared" si="3"/>
        <v>93</v>
      </c>
      <c r="Q56" s="189">
        <f t="shared" si="4"/>
        <v>78</v>
      </c>
      <c r="R56" s="188">
        <f t="shared" si="5"/>
        <v>171</v>
      </c>
      <c r="T56" s="5"/>
    </row>
    <row r="57" spans="1:20">
      <c r="A57" s="112"/>
      <c r="B57" s="1896" t="s">
        <v>6</v>
      </c>
      <c r="C57" s="1897"/>
      <c r="D57" s="129">
        <f>SUM(D9+D17+D27+D31+D34+D38+D43+D47+D52+D56)</f>
        <v>652</v>
      </c>
      <c r="E57" s="129">
        <f>SUM(E9+E17+E27+E31+E34+E38+E43+E47+E52+E56)</f>
        <v>382</v>
      </c>
      <c r="F57" s="129">
        <f>SUM(F9+F17+F27+F31+F34+F38+F43+F47+F52+F56)</f>
        <v>1034</v>
      </c>
      <c r="G57" s="129"/>
      <c r="H57" s="129">
        <f>SUM(H9+H17+H27+H31+H34+H38+H43+H47+H52+H56)</f>
        <v>109</v>
      </c>
      <c r="I57" s="129">
        <f>SUM(I9+I17+I27+I31+I34+I38+I43+I47+I52+I56)</f>
        <v>39</v>
      </c>
      <c r="J57" s="129">
        <f>SUM(J9+J17+J27+J31+J34+J38+J43+J47+J52+J56)</f>
        <v>148</v>
      </c>
      <c r="K57" s="129"/>
      <c r="L57" s="129">
        <f>SUM(L9+L17+L27+L31+L34+L38+L43+L47+L52+L56)</f>
        <v>782</v>
      </c>
      <c r="M57" s="129">
        <f>SUM(M9+M17+M27+M31+M34+M38+M43+M47+M52+M56)</f>
        <v>480</v>
      </c>
      <c r="N57" s="129">
        <f>SUM(N9+N17+N27+N31+N34+N38+N43+N47+N52+N56)</f>
        <v>1262</v>
      </c>
      <c r="O57" s="129"/>
      <c r="P57" s="129">
        <f>SUM(P9+P17+P27+P31+P34+P38+P43+P47+P52+P56)</f>
        <v>1543</v>
      </c>
      <c r="Q57" s="129">
        <f>SUM(Q9+Q17+Q27+Q31+Q34+Q38+Q43+Q47+Q52+Q56)</f>
        <v>901</v>
      </c>
      <c r="R57" s="128">
        <f>SUM(R9+R17+R27+R31+R34+R38+R43+R47+R52+R56)</f>
        <v>2444</v>
      </c>
      <c r="T57" s="5"/>
    </row>
    <row r="58" spans="1:20" ht="12" customHeight="1">
      <c r="A58" s="187"/>
      <c r="B58" s="13" t="s">
        <v>48</v>
      </c>
      <c r="C58" s="13"/>
    </row>
    <row r="59" spans="1:20" ht="12" customHeight="1">
      <c r="A59" s="187"/>
      <c r="B59" s="13" t="s">
        <v>64</v>
      </c>
      <c r="T59" s="5"/>
    </row>
    <row r="60" spans="1:20" ht="12" customHeight="1">
      <c r="B60" s="13" t="s">
        <v>75</v>
      </c>
    </row>
    <row r="61" spans="1:20" ht="9" customHeight="1">
      <c r="A61" s="187"/>
    </row>
    <row r="62" spans="1:20" ht="9" customHeight="1">
      <c r="A62" s="187"/>
    </row>
    <row r="63" spans="1:20" ht="9" customHeight="1"/>
    <row r="64" spans="1:2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2:18" ht="9" customHeight="1"/>
    <row r="146" spans="2:18" ht="9" customHeight="1"/>
    <row r="147" spans="2:18" ht="9" customHeight="1">
      <c r="B147" s="13"/>
      <c r="C147" s="13"/>
      <c r="D147" s="185"/>
      <c r="E147" s="185"/>
      <c r="F147" s="186"/>
      <c r="G147" s="186"/>
      <c r="H147" s="185"/>
      <c r="I147" s="185"/>
      <c r="J147" s="186"/>
      <c r="K147" s="186"/>
      <c r="L147" s="185"/>
      <c r="M147" s="185"/>
      <c r="N147" s="186"/>
      <c r="O147" s="186"/>
      <c r="P147" s="186"/>
      <c r="Q147" s="186"/>
      <c r="R147" s="185"/>
    </row>
    <row r="148" spans="2:18" ht="9" customHeight="1"/>
    <row r="149" spans="2:18" ht="9" customHeight="1"/>
    <row r="150" spans="2:18" ht="9" customHeight="1"/>
    <row r="151" spans="2:18" ht="9" customHeight="1"/>
    <row r="152" spans="2:18" ht="9" customHeight="1"/>
    <row r="153" spans="2:18" ht="9" customHeight="1"/>
    <row r="154" spans="2:18" ht="9" customHeight="1"/>
    <row r="155" spans="2:18" ht="9" customHeight="1"/>
    <row r="156" spans="2:18" ht="9" customHeight="1"/>
    <row r="157" spans="2:18" ht="9" customHeight="1"/>
    <row r="158" spans="2:18" ht="9" customHeight="1"/>
    <row r="159" spans="2:18" ht="9" customHeight="1"/>
    <row r="160" spans="2:1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19">
    <mergeCell ref="A31:A33"/>
    <mergeCell ref="A34:A37"/>
    <mergeCell ref="A6:A8"/>
    <mergeCell ref="B57:C57"/>
    <mergeCell ref="V3:AJ3"/>
    <mergeCell ref="L7:N7"/>
    <mergeCell ref="D6:N6"/>
    <mergeCell ref="D7:F7"/>
    <mergeCell ref="A3:R3"/>
    <mergeCell ref="A4:R4"/>
    <mergeCell ref="R7:R8"/>
    <mergeCell ref="A43:A45"/>
    <mergeCell ref="A38:A42"/>
    <mergeCell ref="A47:A51"/>
    <mergeCell ref="H7:J7"/>
    <mergeCell ref="P7:Q7"/>
    <mergeCell ref="A9:A16"/>
    <mergeCell ref="A17:A26"/>
    <mergeCell ref="A27:A30"/>
  </mergeCells>
  <printOptions horizontalCentered="1"/>
  <pageMargins left="0.51" right="0.43" top="0.52" bottom="0.94488188976377963" header="0.51181102362204722" footer="0.51181102362204722"/>
  <pageSetup scale="69" orientation="portrait" r:id="rId1"/>
  <headerFooter alignWithMargins="0">
    <oddFooter>&amp;F</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F5664-7170-44CE-81FF-6FCAE2077D78}">
  <dimension ref="A1:AY57"/>
  <sheetViews>
    <sheetView view="pageBreakPreview" zoomScaleNormal="115" zoomScaleSheetLayoutView="100" workbookViewId="0">
      <selection sqref="A1:C1048576"/>
    </sheetView>
  </sheetViews>
  <sheetFormatPr baseColWidth="10" defaultColWidth="11.42578125" defaultRowHeight="12.75"/>
  <cols>
    <col min="1" max="1" width="6" style="62" customWidth="1"/>
    <col min="2" max="2" width="4.7109375" style="62" customWidth="1"/>
    <col min="3" max="3" width="50.5703125" style="62" customWidth="1"/>
    <col min="4" max="4" width="4" style="5" bestFit="1" customWidth="1"/>
    <col min="5" max="5" width="3.28515625" style="72" customWidth="1"/>
    <col min="6" max="6" width="5.42578125" style="72" customWidth="1"/>
    <col min="7" max="7" width="0.85546875" style="72" customWidth="1"/>
    <col min="8" max="8" width="3.5703125" style="72" bestFit="1" customWidth="1"/>
    <col min="9" max="9" width="3.28515625" style="72" customWidth="1"/>
    <col min="10" max="10" width="4" style="72" customWidth="1"/>
    <col min="11" max="11" width="0.5703125" style="72" customWidth="1"/>
    <col min="12" max="12" width="3.28515625" style="72" customWidth="1"/>
    <col min="13" max="13" width="3.42578125" style="72" customWidth="1"/>
    <col min="14" max="14" width="4" style="72" customWidth="1"/>
    <col min="15" max="15" width="0.85546875" style="72" customWidth="1"/>
    <col min="16" max="16" width="3.5703125" style="72" bestFit="1" customWidth="1"/>
    <col min="17" max="17" width="3.28515625" style="72" customWidth="1"/>
    <col min="18" max="18" width="4" style="72" customWidth="1"/>
    <col min="19" max="19" width="1.42578125" style="72" customWidth="1"/>
    <col min="20" max="21" width="3.28515625" style="72" customWidth="1"/>
    <col min="22" max="22" width="4" style="72" customWidth="1"/>
    <col min="23" max="23" width="1" style="1" customWidth="1"/>
    <col min="24" max="24" width="4.5703125" style="1" customWidth="1"/>
    <col min="25" max="25" width="4" style="1" customWidth="1"/>
    <col min="26" max="26" width="5.28515625" style="1" customWidth="1"/>
    <col min="27" max="28" width="4.5703125" style="1" customWidth="1"/>
    <col min="29" max="29" width="6" style="1" customWidth="1"/>
    <col min="30" max="40" width="4.5703125" style="1" customWidth="1"/>
    <col min="41" max="46" width="5.42578125" style="1" customWidth="1"/>
    <col min="47" max="47" width="6" style="1" customWidth="1"/>
    <col min="48" max="48" width="12.28515625" style="1" bestFit="1" customWidth="1"/>
    <col min="49" max="16384" width="11.42578125" style="1"/>
  </cols>
  <sheetData>
    <row r="1" spans="1:51" ht="3.75" customHeight="1"/>
    <row r="2" spans="1:51" ht="12" customHeight="1">
      <c r="A2" s="1905" t="s">
        <v>104</v>
      </c>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74"/>
      <c r="AB2" s="174"/>
      <c r="AC2" s="174"/>
      <c r="AD2" s="174"/>
      <c r="AE2" s="174"/>
      <c r="AF2" s="174"/>
      <c r="AG2" s="174"/>
      <c r="AH2" s="174"/>
      <c r="AI2" s="174"/>
      <c r="AJ2" s="174"/>
      <c r="AK2" s="174"/>
      <c r="AL2" s="174"/>
      <c r="AM2" s="174"/>
      <c r="AN2" s="174"/>
      <c r="AO2" s="174"/>
      <c r="AP2" s="174"/>
      <c r="AQ2" s="174"/>
      <c r="AR2" s="174"/>
      <c r="AS2" s="174"/>
      <c r="AT2" s="174"/>
    </row>
    <row r="3" spans="1:51" ht="12" customHeight="1">
      <c r="A3" s="1906" t="s">
        <v>55</v>
      </c>
      <c r="B3" s="1906"/>
      <c r="C3" s="1906"/>
      <c r="D3" s="1906"/>
      <c r="E3" s="1906"/>
      <c r="F3" s="1906"/>
      <c r="G3" s="1906"/>
      <c r="H3" s="1906"/>
      <c r="I3" s="1906"/>
      <c r="J3" s="1906"/>
      <c r="K3" s="1906"/>
      <c r="L3" s="1906"/>
      <c r="M3" s="1906"/>
      <c r="N3" s="1906"/>
      <c r="O3" s="1906"/>
      <c r="P3" s="1906"/>
      <c r="Q3" s="1906"/>
      <c r="R3" s="1906"/>
      <c r="S3" s="1906"/>
      <c r="T3" s="1906"/>
      <c r="U3" s="1906"/>
      <c r="V3" s="1906"/>
      <c r="W3" s="1906"/>
      <c r="X3" s="1906"/>
      <c r="Y3" s="1906"/>
      <c r="Z3" s="1906"/>
      <c r="AA3" s="174"/>
      <c r="AB3" s="174"/>
      <c r="AC3" s="174"/>
      <c r="AD3" s="174"/>
      <c r="AE3" s="174"/>
      <c r="AF3" s="174"/>
      <c r="AG3" s="174"/>
      <c r="AH3" s="174"/>
      <c r="AI3" s="174"/>
      <c r="AJ3" s="174"/>
      <c r="AK3" s="174"/>
      <c r="AL3" s="174"/>
      <c r="AM3" s="174"/>
      <c r="AN3" s="174"/>
      <c r="AO3" s="174"/>
      <c r="AP3" s="174"/>
      <c r="AQ3" s="174"/>
      <c r="AR3" s="174"/>
      <c r="AS3" s="174"/>
      <c r="AT3" s="174"/>
    </row>
    <row r="4" spans="1:51" ht="3.75" customHeight="1">
      <c r="A4" s="1907"/>
      <c r="B4" s="1907"/>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row>
    <row r="5" spans="1:51" ht="12.75" customHeight="1">
      <c r="A5" s="1857" t="s">
        <v>32</v>
      </c>
      <c r="B5" s="98"/>
      <c r="C5" s="170"/>
      <c r="D5" s="1838" t="s">
        <v>103</v>
      </c>
      <c r="E5" s="1838"/>
      <c r="F5" s="1838"/>
      <c r="G5" s="1838"/>
      <c r="H5" s="1838"/>
      <c r="I5" s="1838"/>
      <c r="J5" s="1838"/>
      <c r="K5" s="1838"/>
      <c r="L5" s="1838"/>
      <c r="M5" s="1838"/>
      <c r="N5" s="1838"/>
      <c r="O5" s="1838"/>
      <c r="P5" s="1838"/>
      <c r="Q5" s="1838"/>
      <c r="R5" s="1838"/>
      <c r="S5" s="1838"/>
      <c r="T5" s="1838"/>
      <c r="U5" s="1838"/>
      <c r="V5" s="1838"/>
      <c r="W5" s="184"/>
      <c r="X5" s="184"/>
      <c r="Y5" s="184"/>
      <c r="Z5" s="172"/>
    </row>
    <row r="6" spans="1:51">
      <c r="A6" s="1857"/>
      <c r="B6" s="171" t="s">
        <v>35</v>
      </c>
      <c r="C6" s="170"/>
      <c r="D6" s="1873" t="s">
        <v>102</v>
      </c>
      <c r="E6" s="1873"/>
      <c r="F6" s="1873"/>
      <c r="G6" s="168"/>
      <c r="H6" s="1908" t="s">
        <v>101</v>
      </c>
      <c r="I6" s="1908"/>
      <c r="J6" s="1908"/>
      <c r="K6" s="168"/>
      <c r="L6" s="1908" t="s">
        <v>100</v>
      </c>
      <c r="M6" s="1908"/>
      <c r="N6" s="1908"/>
      <c r="O6" s="168"/>
      <c r="P6" s="1908" t="s">
        <v>99</v>
      </c>
      <c r="Q6" s="1908"/>
      <c r="R6" s="1908"/>
      <c r="S6" s="167"/>
      <c r="T6" s="1908" t="s">
        <v>98</v>
      </c>
      <c r="U6" s="1908"/>
      <c r="V6" s="1908"/>
      <c r="W6" s="165"/>
      <c r="X6" s="1909" t="s">
        <v>97</v>
      </c>
      <c r="Y6" s="1909"/>
      <c r="Z6" s="164" t="s">
        <v>6</v>
      </c>
    </row>
    <row r="7" spans="1:51" ht="11.25" customHeight="1">
      <c r="A7" s="1878"/>
      <c r="B7" s="163"/>
      <c r="C7" s="162"/>
      <c r="D7" s="161" t="s">
        <v>29</v>
      </c>
      <c r="E7" s="160" t="s">
        <v>30</v>
      </c>
      <c r="F7" s="160" t="s">
        <v>6</v>
      </c>
      <c r="G7" s="160"/>
      <c r="H7" s="160" t="s">
        <v>29</v>
      </c>
      <c r="I7" s="160" t="s">
        <v>30</v>
      </c>
      <c r="J7" s="160" t="s">
        <v>6</v>
      </c>
      <c r="K7" s="160"/>
      <c r="L7" s="160" t="s">
        <v>29</v>
      </c>
      <c r="M7" s="160" t="s">
        <v>30</v>
      </c>
      <c r="N7" s="160" t="s">
        <v>6</v>
      </c>
      <c r="O7" s="160"/>
      <c r="P7" s="160" t="s">
        <v>29</v>
      </c>
      <c r="Q7" s="160" t="s">
        <v>30</v>
      </c>
      <c r="R7" s="160" t="s">
        <v>6</v>
      </c>
      <c r="S7" s="160"/>
      <c r="T7" s="160" t="s">
        <v>29</v>
      </c>
      <c r="U7" s="160" t="s">
        <v>30</v>
      </c>
      <c r="V7" s="160" t="s">
        <v>6</v>
      </c>
      <c r="W7" s="183"/>
      <c r="X7" s="160" t="s">
        <v>29</v>
      </c>
      <c r="Y7" s="160" t="s">
        <v>30</v>
      </c>
      <c r="Z7" s="159"/>
    </row>
    <row r="8" spans="1:51" ht="13.5" customHeight="1">
      <c r="A8" s="1581">
        <v>1401</v>
      </c>
      <c r="B8" s="139" t="s">
        <v>12</v>
      </c>
      <c r="C8" s="151"/>
      <c r="D8" s="56">
        <f>SUM(D9:D15)</f>
        <v>101</v>
      </c>
      <c r="E8" s="56">
        <f>SUM(E9:E15)</f>
        <v>36</v>
      </c>
      <c r="F8" s="136">
        <f t="shared" ref="F8:F55" si="0">SUM(D8:E8)</f>
        <v>137</v>
      </c>
      <c r="G8" s="136"/>
      <c r="H8" s="136">
        <f>SUM(H9:H15)</f>
        <v>18</v>
      </c>
      <c r="I8" s="136">
        <f>SUM(I9:I15)</f>
        <v>4</v>
      </c>
      <c r="J8" s="136">
        <f t="shared" ref="J8:J55" si="1">SUM(H8:I8)</f>
        <v>22</v>
      </c>
      <c r="K8" s="136"/>
      <c r="L8" s="136">
        <f>SUM(L9:L15)</f>
        <v>12</v>
      </c>
      <c r="M8" s="136">
        <f>SUM(M9:M15)</f>
        <v>4</v>
      </c>
      <c r="N8" s="136">
        <f t="shared" ref="N8:N55" si="2">SUM(L8:M8)</f>
        <v>16</v>
      </c>
      <c r="O8" s="136"/>
      <c r="P8" s="136">
        <f>SUM(P9:P15)</f>
        <v>27</v>
      </c>
      <c r="Q8" s="136">
        <f>SUM(Q9:Q15)</f>
        <v>12</v>
      </c>
      <c r="R8" s="136">
        <f t="shared" ref="R8:R55" si="3">SUM(P8:Q8)</f>
        <v>39</v>
      </c>
      <c r="S8" s="136"/>
      <c r="T8" s="136">
        <f>SUM(T9:T15)</f>
        <v>86</v>
      </c>
      <c r="U8" s="136">
        <f>SUM(U9:U15)</f>
        <v>10</v>
      </c>
      <c r="V8" s="136">
        <f t="shared" ref="V8:V55" si="4">SUM(T8:U8)</f>
        <v>96</v>
      </c>
      <c r="W8" s="182"/>
      <c r="X8" s="182">
        <f t="shared" ref="X8:X55" si="5">SUM(D8+H8+L8+P8+T8)</f>
        <v>244</v>
      </c>
      <c r="Y8" s="182">
        <f t="shared" ref="Y8:Y55" si="6">SUM(E8+I8+M8+Q8+U8)</f>
        <v>66</v>
      </c>
      <c r="Z8" s="158">
        <f t="shared" ref="Z8:Z55" si="7">SUM(V8,R8,N8,J8,F8)</f>
        <v>310</v>
      </c>
    </row>
    <row r="9" spans="1:51" ht="13.5" customHeight="1">
      <c r="A9" s="1582"/>
      <c r="B9" s="11" t="s">
        <v>13</v>
      </c>
      <c r="C9" s="98"/>
      <c r="D9" s="11">
        <v>23</v>
      </c>
      <c r="E9" s="11">
        <v>5</v>
      </c>
      <c r="F9" s="142">
        <f t="shared" si="0"/>
        <v>28</v>
      </c>
      <c r="G9" s="142"/>
      <c r="H9" s="11">
        <v>1</v>
      </c>
      <c r="I9" s="11">
        <v>0</v>
      </c>
      <c r="J9" s="142">
        <f t="shared" si="1"/>
        <v>1</v>
      </c>
      <c r="K9" s="142"/>
      <c r="L9" s="11">
        <v>5</v>
      </c>
      <c r="M9" s="11">
        <v>1</v>
      </c>
      <c r="N9" s="142">
        <f t="shared" si="2"/>
        <v>6</v>
      </c>
      <c r="O9" s="142"/>
      <c r="P9" s="11">
        <v>8</v>
      </c>
      <c r="Q9" s="11">
        <v>5</v>
      </c>
      <c r="R9" s="142">
        <f t="shared" si="3"/>
        <v>13</v>
      </c>
      <c r="S9" s="142"/>
      <c r="T9" s="11">
        <v>25</v>
      </c>
      <c r="U9" s="11">
        <v>6</v>
      </c>
      <c r="V9" s="142">
        <f t="shared" si="4"/>
        <v>31</v>
      </c>
      <c r="W9" s="178"/>
      <c r="X9" s="178">
        <f t="shared" si="5"/>
        <v>62</v>
      </c>
      <c r="Y9" s="178">
        <f t="shared" si="6"/>
        <v>17</v>
      </c>
      <c r="Z9" s="155">
        <f t="shared" si="7"/>
        <v>79</v>
      </c>
      <c r="AW9" s="153"/>
      <c r="AX9" s="3"/>
      <c r="AY9" s="3"/>
    </row>
    <row r="10" spans="1:51" ht="13.5" customHeight="1">
      <c r="A10" s="1582"/>
      <c r="B10" s="11" t="s">
        <v>14</v>
      </c>
      <c r="C10" s="98"/>
      <c r="D10" s="11">
        <v>21</v>
      </c>
      <c r="E10" s="11">
        <v>4</v>
      </c>
      <c r="F10" s="142">
        <f t="shared" si="0"/>
        <v>25</v>
      </c>
      <c r="G10" s="142"/>
      <c r="H10" s="11">
        <v>9</v>
      </c>
      <c r="I10" s="11">
        <v>0</v>
      </c>
      <c r="J10" s="142">
        <f t="shared" si="1"/>
        <v>9</v>
      </c>
      <c r="K10" s="142"/>
      <c r="L10" s="11">
        <v>1</v>
      </c>
      <c r="M10" s="11">
        <v>1</v>
      </c>
      <c r="N10" s="142">
        <f t="shared" si="2"/>
        <v>2</v>
      </c>
      <c r="O10" s="142"/>
      <c r="P10" s="11">
        <v>13</v>
      </c>
      <c r="Q10" s="11">
        <v>4</v>
      </c>
      <c r="R10" s="142">
        <f t="shared" si="3"/>
        <v>17</v>
      </c>
      <c r="S10" s="142"/>
      <c r="T10" s="11">
        <v>29</v>
      </c>
      <c r="U10" s="11">
        <v>1</v>
      </c>
      <c r="V10" s="142">
        <f t="shared" si="4"/>
        <v>30</v>
      </c>
      <c r="W10" s="178"/>
      <c r="X10" s="178">
        <f t="shared" si="5"/>
        <v>73</v>
      </c>
      <c r="Y10" s="178">
        <f t="shared" si="6"/>
        <v>10</v>
      </c>
      <c r="Z10" s="155">
        <f t="shared" si="7"/>
        <v>83</v>
      </c>
      <c r="AW10" s="153"/>
      <c r="AX10" s="3"/>
      <c r="AY10" s="3"/>
    </row>
    <row r="11" spans="1:51" ht="13.5" customHeight="1">
      <c r="A11" s="1582"/>
      <c r="B11" s="11" t="s">
        <v>15</v>
      </c>
      <c r="C11" s="98"/>
      <c r="D11" s="11">
        <v>5</v>
      </c>
      <c r="E11" s="11">
        <v>3</v>
      </c>
      <c r="F11" s="142">
        <f t="shared" si="0"/>
        <v>8</v>
      </c>
      <c r="G11" s="142"/>
      <c r="H11" s="11">
        <v>3</v>
      </c>
      <c r="I11" s="11">
        <v>0</v>
      </c>
      <c r="J11" s="142">
        <f t="shared" si="1"/>
        <v>3</v>
      </c>
      <c r="K11" s="142"/>
      <c r="L11" s="11">
        <v>6</v>
      </c>
      <c r="M11" s="11">
        <v>2</v>
      </c>
      <c r="N11" s="142">
        <f t="shared" si="2"/>
        <v>8</v>
      </c>
      <c r="O11" s="142"/>
      <c r="P11" s="11">
        <v>6</v>
      </c>
      <c r="Q11" s="11">
        <v>3</v>
      </c>
      <c r="R11" s="142">
        <f t="shared" si="3"/>
        <v>9</v>
      </c>
      <c r="S11" s="142"/>
      <c r="T11" s="11">
        <v>30</v>
      </c>
      <c r="U11" s="11">
        <v>3</v>
      </c>
      <c r="V11" s="142">
        <f t="shared" si="4"/>
        <v>33</v>
      </c>
      <c r="W11" s="178"/>
      <c r="X11" s="178">
        <f t="shared" si="5"/>
        <v>50</v>
      </c>
      <c r="Y11" s="178">
        <f t="shared" si="6"/>
        <v>11</v>
      </c>
      <c r="Z11" s="155">
        <f t="shared" si="7"/>
        <v>61</v>
      </c>
      <c r="AW11" s="153"/>
      <c r="AX11" s="3"/>
      <c r="AY11" s="3"/>
    </row>
    <row r="12" spans="1:51" ht="13.5" customHeight="1">
      <c r="A12" s="1582"/>
      <c r="B12" s="11" t="s">
        <v>36</v>
      </c>
      <c r="C12" s="98"/>
      <c r="D12" s="11">
        <v>29</v>
      </c>
      <c r="E12" s="11">
        <v>15</v>
      </c>
      <c r="F12" s="142">
        <f t="shared" si="0"/>
        <v>44</v>
      </c>
      <c r="G12" s="142"/>
      <c r="H12" s="11">
        <v>2</v>
      </c>
      <c r="I12" s="11">
        <v>2</v>
      </c>
      <c r="J12" s="142">
        <f t="shared" si="1"/>
        <v>4</v>
      </c>
      <c r="K12" s="142"/>
      <c r="L12" s="11">
        <v>0</v>
      </c>
      <c r="M12" s="11">
        <v>0</v>
      </c>
      <c r="N12" s="142">
        <f t="shared" si="2"/>
        <v>0</v>
      </c>
      <c r="O12" s="142"/>
      <c r="P12" s="11">
        <v>0</v>
      </c>
      <c r="Q12" s="11">
        <v>0</v>
      </c>
      <c r="R12" s="142">
        <f t="shared" si="3"/>
        <v>0</v>
      </c>
      <c r="S12" s="142"/>
      <c r="T12" s="11">
        <v>0</v>
      </c>
      <c r="U12" s="11">
        <v>0</v>
      </c>
      <c r="V12" s="142">
        <f t="shared" si="4"/>
        <v>0</v>
      </c>
      <c r="W12" s="178"/>
      <c r="X12" s="178">
        <f t="shared" si="5"/>
        <v>31</v>
      </c>
      <c r="Y12" s="178">
        <f t="shared" si="6"/>
        <v>17</v>
      </c>
      <c r="Z12" s="155">
        <f t="shared" si="7"/>
        <v>48</v>
      </c>
      <c r="AW12" s="153"/>
      <c r="AX12" s="3"/>
      <c r="AY12" s="3"/>
    </row>
    <row r="13" spans="1:51" ht="13.5" customHeight="1">
      <c r="A13" s="1582"/>
      <c r="B13" s="11" t="s">
        <v>37</v>
      </c>
      <c r="C13" s="98"/>
      <c r="D13" s="11">
        <v>16</v>
      </c>
      <c r="E13" s="11">
        <v>3</v>
      </c>
      <c r="F13" s="142">
        <f t="shared" si="0"/>
        <v>19</v>
      </c>
      <c r="G13" s="142"/>
      <c r="H13" s="11">
        <v>0</v>
      </c>
      <c r="I13" s="11">
        <v>0</v>
      </c>
      <c r="J13" s="142">
        <f t="shared" si="1"/>
        <v>0</v>
      </c>
      <c r="K13" s="142"/>
      <c r="L13" s="11">
        <v>0</v>
      </c>
      <c r="M13" s="11">
        <v>0</v>
      </c>
      <c r="N13" s="142">
        <f t="shared" si="2"/>
        <v>0</v>
      </c>
      <c r="O13" s="142"/>
      <c r="P13" s="11">
        <v>0</v>
      </c>
      <c r="Q13" s="11">
        <v>0</v>
      </c>
      <c r="R13" s="142">
        <f t="shared" si="3"/>
        <v>0</v>
      </c>
      <c r="S13" s="142"/>
      <c r="T13" s="11">
        <v>0</v>
      </c>
      <c r="U13" s="11">
        <v>0</v>
      </c>
      <c r="V13" s="142">
        <f t="shared" si="4"/>
        <v>0</v>
      </c>
      <c r="W13" s="178"/>
      <c r="X13" s="178">
        <f t="shared" si="5"/>
        <v>16</v>
      </c>
      <c r="Y13" s="178">
        <f t="shared" si="6"/>
        <v>3</v>
      </c>
      <c r="Z13" s="155">
        <f t="shared" si="7"/>
        <v>19</v>
      </c>
      <c r="AW13" s="153"/>
      <c r="AX13" s="3"/>
      <c r="AY13" s="3"/>
    </row>
    <row r="14" spans="1:51" ht="13.5" customHeight="1">
      <c r="A14" s="1582"/>
      <c r="B14" s="11" t="s">
        <v>72</v>
      </c>
      <c r="C14" s="156"/>
      <c r="D14" s="11">
        <v>7</v>
      </c>
      <c r="E14" s="11">
        <v>6</v>
      </c>
      <c r="F14" s="142">
        <f t="shared" si="0"/>
        <v>13</v>
      </c>
      <c r="G14" s="142"/>
      <c r="H14" s="11">
        <v>3</v>
      </c>
      <c r="I14" s="11">
        <v>2</v>
      </c>
      <c r="J14" s="142">
        <f t="shared" si="1"/>
        <v>5</v>
      </c>
      <c r="K14" s="142"/>
      <c r="L14" s="11">
        <v>0</v>
      </c>
      <c r="M14" s="11">
        <v>0</v>
      </c>
      <c r="N14" s="142">
        <f t="shared" si="2"/>
        <v>0</v>
      </c>
      <c r="O14" s="142"/>
      <c r="P14" s="11">
        <v>0</v>
      </c>
      <c r="Q14" s="11">
        <v>0</v>
      </c>
      <c r="R14" s="142">
        <f t="shared" si="3"/>
        <v>0</v>
      </c>
      <c r="S14" s="142"/>
      <c r="T14" s="11">
        <v>0</v>
      </c>
      <c r="U14" s="11">
        <v>0</v>
      </c>
      <c r="V14" s="142">
        <f t="shared" si="4"/>
        <v>0</v>
      </c>
      <c r="W14" s="178"/>
      <c r="X14" s="178">
        <f t="shared" si="5"/>
        <v>10</v>
      </c>
      <c r="Y14" s="178">
        <f t="shared" si="6"/>
        <v>8</v>
      </c>
      <c r="Z14" s="155">
        <f t="shared" si="7"/>
        <v>18</v>
      </c>
      <c r="AW14" s="153"/>
      <c r="AX14" s="3"/>
    </row>
    <row r="15" spans="1:51" s="2" customFormat="1" ht="13.5" customHeight="1">
      <c r="A15" s="1582"/>
      <c r="B15" s="11" t="s">
        <v>63</v>
      </c>
      <c r="C15" s="98"/>
      <c r="D15" s="11">
        <v>0</v>
      </c>
      <c r="E15" s="11">
        <v>0</v>
      </c>
      <c r="F15" s="142">
        <f t="shared" si="0"/>
        <v>0</v>
      </c>
      <c r="G15" s="142"/>
      <c r="H15" s="11">
        <v>0</v>
      </c>
      <c r="I15" s="11">
        <v>0</v>
      </c>
      <c r="J15" s="142">
        <f t="shared" si="1"/>
        <v>0</v>
      </c>
      <c r="K15" s="142"/>
      <c r="L15" s="11">
        <v>0</v>
      </c>
      <c r="M15" s="11">
        <v>0</v>
      </c>
      <c r="N15" s="142">
        <f t="shared" si="2"/>
        <v>0</v>
      </c>
      <c r="O15" s="142"/>
      <c r="P15" s="11">
        <v>0</v>
      </c>
      <c r="Q15" s="11">
        <v>0</v>
      </c>
      <c r="R15" s="142">
        <f t="shared" si="3"/>
        <v>0</v>
      </c>
      <c r="S15" s="142"/>
      <c r="T15" s="11">
        <v>2</v>
      </c>
      <c r="U15" s="11">
        <v>0</v>
      </c>
      <c r="V15" s="142">
        <f t="shared" si="4"/>
        <v>2</v>
      </c>
      <c r="W15" s="181"/>
      <c r="X15" s="178">
        <f t="shared" si="5"/>
        <v>2</v>
      </c>
      <c r="Y15" s="178">
        <f t="shared" si="6"/>
        <v>0</v>
      </c>
      <c r="Z15" s="155">
        <f t="shared" si="7"/>
        <v>2</v>
      </c>
    </row>
    <row r="16" spans="1:51" ht="13.5" customHeight="1">
      <c r="A16" s="1581">
        <v>1402</v>
      </c>
      <c r="B16" s="139" t="s">
        <v>16</v>
      </c>
      <c r="C16" s="145"/>
      <c r="D16" s="56">
        <f>SUM(D17:D25)</f>
        <v>87</v>
      </c>
      <c r="E16" s="56">
        <f>SUM(E17:E25)</f>
        <v>70</v>
      </c>
      <c r="F16" s="136">
        <f t="shared" si="0"/>
        <v>157</v>
      </c>
      <c r="G16" s="136"/>
      <c r="H16" s="136">
        <f>SUM(H17:H25)</f>
        <v>14</v>
      </c>
      <c r="I16" s="136">
        <f>SUM(I17:I25)</f>
        <v>17</v>
      </c>
      <c r="J16" s="136">
        <f t="shared" si="1"/>
        <v>31</v>
      </c>
      <c r="K16" s="136"/>
      <c r="L16" s="136">
        <f>SUM(L17:L25)</f>
        <v>33</v>
      </c>
      <c r="M16" s="136">
        <f>SUM(M17:M25)</f>
        <v>18</v>
      </c>
      <c r="N16" s="136">
        <f t="shared" si="2"/>
        <v>51</v>
      </c>
      <c r="O16" s="136"/>
      <c r="P16" s="136">
        <f>SUM(P17:P25)</f>
        <v>32</v>
      </c>
      <c r="Q16" s="136">
        <f>SUM(Q17:Q25)</f>
        <v>21</v>
      </c>
      <c r="R16" s="136">
        <f t="shared" si="3"/>
        <v>53</v>
      </c>
      <c r="S16" s="136"/>
      <c r="T16" s="136">
        <f>SUM(T17:T25)</f>
        <v>164</v>
      </c>
      <c r="U16" s="136">
        <f>SUM(U17:U25)</f>
        <v>51</v>
      </c>
      <c r="V16" s="136">
        <f t="shared" si="4"/>
        <v>215</v>
      </c>
      <c r="W16" s="180"/>
      <c r="X16" s="176">
        <f t="shared" si="5"/>
        <v>330</v>
      </c>
      <c r="Y16" s="176">
        <f t="shared" si="6"/>
        <v>177</v>
      </c>
      <c r="Z16" s="135">
        <f t="shared" si="7"/>
        <v>507</v>
      </c>
      <c r="AW16" s="153"/>
      <c r="AX16" s="3"/>
      <c r="AY16" s="3"/>
    </row>
    <row r="17" spans="1:51" ht="13.5" customHeight="1">
      <c r="A17" s="1582"/>
      <c r="B17" s="11" t="s">
        <v>68</v>
      </c>
      <c r="C17" s="98"/>
      <c r="D17" s="11">
        <v>32</v>
      </c>
      <c r="E17" s="11">
        <v>26</v>
      </c>
      <c r="F17" s="142">
        <f t="shared" si="0"/>
        <v>58</v>
      </c>
      <c r="G17" s="142"/>
      <c r="H17" s="11">
        <v>2</v>
      </c>
      <c r="I17" s="11">
        <v>2</v>
      </c>
      <c r="J17" s="142">
        <f t="shared" si="1"/>
        <v>4</v>
      </c>
      <c r="K17" s="142"/>
      <c r="L17" s="11">
        <v>4</v>
      </c>
      <c r="M17" s="11">
        <v>1</v>
      </c>
      <c r="N17" s="142">
        <f t="shared" si="2"/>
        <v>5</v>
      </c>
      <c r="O17" s="142"/>
      <c r="P17" s="11">
        <v>12</v>
      </c>
      <c r="Q17" s="11">
        <v>8</v>
      </c>
      <c r="R17" s="142">
        <f t="shared" si="3"/>
        <v>20</v>
      </c>
      <c r="S17" s="142"/>
      <c r="T17" s="11">
        <v>70</v>
      </c>
      <c r="U17" s="11">
        <v>17</v>
      </c>
      <c r="V17" s="142">
        <f t="shared" si="4"/>
        <v>87</v>
      </c>
      <c r="W17" s="142"/>
      <c r="X17" s="179">
        <f t="shared" si="5"/>
        <v>120</v>
      </c>
      <c r="Y17" s="179">
        <f t="shared" si="6"/>
        <v>54</v>
      </c>
      <c r="Z17" s="141">
        <f t="shared" si="7"/>
        <v>174</v>
      </c>
      <c r="AA17" s="154"/>
      <c r="AC17" s="154"/>
      <c r="AD17" s="154"/>
      <c r="AE17" s="154"/>
      <c r="AF17" s="154"/>
      <c r="AG17" s="154"/>
      <c r="AH17" s="154"/>
      <c r="AI17" s="154"/>
      <c r="AJ17" s="154"/>
      <c r="AK17" s="154"/>
      <c r="AL17" s="154"/>
      <c r="AM17" s="154"/>
      <c r="AN17" s="154"/>
      <c r="AO17" s="154"/>
      <c r="AP17" s="154"/>
      <c r="AQ17" s="154"/>
      <c r="AR17" s="154"/>
      <c r="AS17" s="154"/>
      <c r="AT17" s="154"/>
      <c r="AW17" s="153"/>
      <c r="AX17" s="3"/>
      <c r="AY17" s="3"/>
    </row>
    <row r="18" spans="1:51" ht="12.75" customHeight="1">
      <c r="A18" s="1582"/>
      <c r="B18" s="11" t="s">
        <v>69</v>
      </c>
      <c r="C18" s="98"/>
      <c r="D18" s="11">
        <v>23</v>
      </c>
      <c r="E18" s="11">
        <v>14</v>
      </c>
      <c r="F18" s="142">
        <f t="shared" si="0"/>
        <v>37</v>
      </c>
      <c r="G18" s="142"/>
      <c r="H18" s="11">
        <v>1</v>
      </c>
      <c r="I18" s="11">
        <v>1</v>
      </c>
      <c r="J18" s="142">
        <f t="shared" si="1"/>
        <v>2</v>
      </c>
      <c r="K18" s="142"/>
      <c r="L18" s="11">
        <v>4</v>
      </c>
      <c r="M18" s="11">
        <v>1</v>
      </c>
      <c r="N18" s="142">
        <f t="shared" si="2"/>
        <v>5</v>
      </c>
      <c r="O18" s="142"/>
      <c r="P18" s="11">
        <v>9</v>
      </c>
      <c r="Q18" s="11">
        <v>4</v>
      </c>
      <c r="R18" s="142">
        <f t="shared" si="3"/>
        <v>13</v>
      </c>
      <c r="S18" s="142"/>
      <c r="T18" s="11">
        <v>30</v>
      </c>
      <c r="U18" s="11">
        <v>4</v>
      </c>
      <c r="V18" s="142">
        <f t="shared" si="4"/>
        <v>34</v>
      </c>
      <c r="W18" s="142"/>
      <c r="X18" s="178">
        <f t="shared" si="5"/>
        <v>67</v>
      </c>
      <c r="Y18" s="178">
        <f t="shared" si="6"/>
        <v>24</v>
      </c>
      <c r="Z18" s="141">
        <f t="shared" si="7"/>
        <v>91</v>
      </c>
    </row>
    <row r="19" spans="1:51" ht="13.5" customHeight="1">
      <c r="A19" s="1582"/>
      <c r="B19" s="11" t="s">
        <v>73</v>
      </c>
      <c r="C19" s="98"/>
      <c r="D19" s="11">
        <v>6</v>
      </c>
      <c r="E19" s="11">
        <v>4</v>
      </c>
      <c r="F19" s="142">
        <f t="shared" si="0"/>
        <v>10</v>
      </c>
      <c r="G19" s="142"/>
      <c r="H19" s="11">
        <v>6</v>
      </c>
      <c r="I19" s="11">
        <v>5</v>
      </c>
      <c r="J19" s="142">
        <f t="shared" si="1"/>
        <v>11</v>
      </c>
      <c r="K19" s="142"/>
      <c r="L19" s="11">
        <v>5</v>
      </c>
      <c r="M19" s="11">
        <v>3</v>
      </c>
      <c r="N19" s="142">
        <f t="shared" si="2"/>
        <v>8</v>
      </c>
      <c r="O19" s="142"/>
      <c r="P19" s="11">
        <v>2</v>
      </c>
      <c r="Q19" s="11">
        <v>2</v>
      </c>
      <c r="R19" s="142">
        <f t="shared" si="3"/>
        <v>4</v>
      </c>
      <c r="S19" s="142"/>
      <c r="T19" s="11">
        <v>37</v>
      </c>
      <c r="U19" s="11">
        <v>20</v>
      </c>
      <c r="V19" s="142">
        <f t="shared" si="4"/>
        <v>57</v>
      </c>
      <c r="W19" s="142"/>
      <c r="X19" s="178">
        <f t="shared" si="5"/>
        <v>56</v>
      </c>
      <c r="Y19" s="178">
        <f t="shared" si="6"/>
        <v>34</v>
      </c>
      <c r="Z19" s="141">
        <f t="shared" si="7"/>
        <v>90</v>
      </c>
      <c r="AA19" s="154"/>
      <c r="AC19" s="154"/>
      <c r="AD19" s="154"/>
      <c r="AE19" s="154"/>
      <c r="AF19" s="154"/>
      <c r="AG19" s="154"/>
      <c r="AH19" s="154"/>
      <c r="AI19" s="154"/>
      <c r="AJ19" s="154"/>
      <c r="AK19" s="154"/>
      <c r="AL19" s="154"/>
      <c r="AM19" s="154"/>
      <c r="AN19" s="154"/>
      <c r="AO19" s="154"/>
      <c r="AP19" s="154"/>
      <c r="AQ19" s="154"/>
      <c r="AR19" s="154"/>
      <c r="AS19" s="154"/>
      <c r="AT19" s="154"/>
      <c r="AW19" s="153"/>
      <c r="AX19" s="3"/>
      <c r="AY19" s="3"/>
    </row>
    <row r="20" spans="1:51" ht="12.75" customHeight="1">
      <c r="A20" s="1582"/>
      <c r="B20" s="11" t="s">
        <v>51</v>
      </c>
      <c r="C20" s="98"/>
      <c r="D20" s="11">
        <v>10</v>
      </c>
      <c r="E20" s="11">
        <v>5</v>
      </c>
      <c r="F20" s="142">
        <f t="shared" si="0"/>
        <v>15</v>
      </c>
      <c r="G20" s="142"/>
      <c r="H20" s="11">
        <v>1</v>
      </c>
      <c r="I20" s="11">
        <v>0</v>
      </c>
      <c r="J20" s="142">
        <f t="shared" si="1"/>
        <v>1</v>
      </c>
      <c r="K20" s="142"/>
      <c r="L20" s="11">
        <v>6</v>
      </c>
      <c r="M20" s="11">
        <v>5</v>
      </c>
      <c r="N20" s="142">
        <f t="shared" si="2"/>
        <v>11</v>
      </c>
      <c r="O20" s="142"/>
      <c r="P20" s="11">
        <v>5</v>
      </c>
      <c r="Q20" s="11">
        <v>5</v>
      </c>
      <c r="R20" s="142">
        <f t="shared" si="3"/>
        <v>10</v>
      </c>
      <c r="S20" s="142"/>
      <c r="T20" s="11">
        <v>9</v>
      </c>
      <c r="U20" s="11">
        <v>1</v>
      </c>
      <c r="V20" s="142">
        <f t="shared" si="4"/>
        <v>10</v>
      </c>
      <c r="W20" s="142"/>
      <c r="X20" s="178">
        <f t="shared" si="5"/>
        <v>31</v>
      </c>
      <c r="Y20" s="178">
        <f t="shared" si="6"/>
        <v>16</v>
      </c>
      <c r="Z20" s="141">
        <f t="shared" si="7"/>
        <v>47</v>
      </c>
    </row>
    <row r="21" spans="1:51" ht="13.5" customHeight="1">
      <c r="A21" s="1582"/>
      <c r="B21" s="11" t="s">
        <v>52</v>
      </c>
      <c r="C21" s="98"/>
      <c r="D21" s="11">
        <v>5</v>
      </c>
      <c r="E21" s="11">
        <v>7</v>
      </c>
      <c r="F21" s="142">
        <f t="shared" si="0"/>
        <v>12</v>
      </c>
      <c r="G21" s="142"/>
      <c r="H21" s="11">
        <v>0</v>
      </c>
      <c r="I21" s="11">
        <v>0</v>
      </c>
      <c r="J21" s="142">
        <f t="shared" si="1"/>
        <v>0</v>
      </c>
      <c r="K21" s="142"/>
      <c r="L21" s="11">
        <v>6</v>
      </c>
      <c r="M21" s="11">
        <v>2</v>
      </c>
      <c r="N21" s="142">
        <f t="shared" si="2"/>
        <v>8</v>
      </c>
      <c r="O21" s="142"/>
      <c r="P21" s="11">
        <v>2</v>
      </c>
      <c r="Q21" s="11">
        <v>1</v>
      </c>
      <c r="R21" s="142">
        <f t="shared" si="3"/>
        <v>3</v>
      </c>
      <c r="S21" s="142"/>
      <c r="T21" s="11">
        <v>5</v>
      </c>
      <c r="U21" s="11">
        <v>0</v>
      </c>
      <c r="V21" s="142">
        <f t="shared" si="4"/>
        <v>5</v>
      </c>
      <c r="W21" s="142"/>
      <c r="X21" s="178">
        <f t="shared" si="5"/>
        <v>18</v>
      </c>
      <c r="Y21" s="178">
        <f t="shared" si="6"/>
        <v>10</v>
      </c>
      <c r="Z21" s="141">
        <f t="shared" si="7"/>
        <v>28</v>
      </c>
      <c r="AA21" s="154"/>
      <c r="AC21" s="154"/>
      <c r="AD21" s="154"/>
      <c r="AE21" s="154"/>
      <c r="AF21" s="154"/>
      <c r="AG21" s="154"/>
      <c r="AH21" s="154"/>
      <c r="AI21" s="154"/>
      <c r="AJ21" s="154"/>
      <c r="AK21" s="154"/>
      <c r="AL21" s="154"/>
      <c r="AM21" s="154"/>
      <c r="AN21" s="154"/>
      <c r="AO21" s="154"/>
      <c r="AP21" s="154"/>
      <c r="AQ21" s="154"/>
      <c r="AR21" s="154"/>
      <c r="AS21" s="154"/>
      <c r="AT21" s="154"/>
      <c r="AW21" s="153"/>
      <c r="AX21" s="3"/>
      <c r="AY21" s="3"/>
    </row>
    <row r="22" spans="1:51" ht="13.5" customHeight="1">
      <c r="A22" s="1582"/>
      <c r="B22" s="11" t="s">
        <v>65</v>
      </c>
      <c r="C22" s="98"/>
      <c r="D22" s="11">
        <v>2</v>
      </c>
      <c r="E22" s="11">
        <v>0</v>
      </c>
      <c r="F22" s="142">
        <f t="shared" si="0"/>
        <v>2</v>
      </c>
      <c r="G22" s="142"/>
      <c r="H22" s="11">
        <v>0</v>
      </c>
      <c r="I22" s="11">
        <v>1</v>
      </c>
      <c r="J22" s="142">
        <f t="shared" si="1"/>
        <v>1</v>
      </c>
      <c r="K22" s="142"/>
      <c r="L22" s="11">
        <v>5</v>
      </c>
      <c r="M22" s="11">
        <v>2</v>
      </c>
      <c r="N22" s="142">
        <f t="shared" si="2"/>
        <v>7</v>
      </c>
      <c r="O22" s="142"/>
      <c r="P22" s="11">
        <v>0</v>
      </c>
      <c r="Q22" s="11">
        <v>0</v>
      </c>
      <c r="R22" s="142">
        <f t="shared" si="3"/>
        <v>0</v>
      </c>
      <c r="S22" s="142"/>
      <c r="T22" s="11">
        <v>3</v>
      </c>
      <c r="U22" s="11">
        <v>3</v>
      </c>
      <c r="V22" s="142">
        <f t="shared" si="4"/>
        <v>6</v>
      </c>
      <c r="W22" s="142"/>
      <c r="X22" s="178">
        <f t="shared" si="5"/>
        <v>10</v>
      </c>
      <c r="Y22" s="178">
        <f t="shared" si="6"/>
        <v>6</v>
      </c>
      <c r="Z22" s="141">
        <f t="shared" si="7"/>
        <v>16</v>
      </c>
      <c r="AA22" s="154"/>
      <c r="AC22" s="154"/>
      <c r="AD22" s="154"/>
      <c r="AE22" s="154"/>
      <c r="AF22" s="154"/>
      <c r="AG22" s="154"/>
      <c r="AH22" s="154"/>
      <c r="AI22" s="154"/>
      <c r="AJ22" s="154"/>
      <c r="AK22" s="154"/>
      <c r="AL22" s="154"/>
      <c r="AM22" s="154"/>
      <c r="AN22" s="154"/>
      <c r="AO22" s="154"/>
      <c r="AP22" s="154"/>
      <c r="AQ22" s="154"/>
      <c r="AR22" s="154"/>
      <c r="AS22" s="154"/>
      <c r="AT22" s="154"/>
      <c r="AW22" s="153"/>
      <c r="AX22" s="3"/>
      <c r="AY22" s="3"/>
    </row>
    <row r="23" spans="1:51" ht="13.5" customHeight="1">
      <c r="A23" s="1582"/>
      <c r="B23" s="11" t="s">
        <v>71</v>
      </c>
      <c r="C23" s="98"/>
      <c r="D23" s="11">
        <v>5</v>
      </c>
      <c r="E23" s="11">
        <v>2</v>
      </c>
      <c r="F23" s="142">
        <f t="shared" si="0"/>
        <v>7</v>
      </c>
      <c r="G23" s="142"/>
      <c r="H23" s="11">
        <v>1</v>
      </c>
      <c r="I23" s="11">
        <v>3</v>
      </c>
      <c r="J23" s="142">
        <f t="shared" si="1"/>
        <v>4</v>
      </c>
      <c r="K23" s="142"/>
      <c r="L23" s="11">
        <v>2</v>
      </c>
      <c r="M23" s="11">
        <v>2</v>
      </c>
      <c r="N23" s="142">
        <f t="shared" si="2"/>
        <v>4</v>
      </c>
      <c r="O23" s="142"/>
      <c r="P23" s="11">
        <v>2</v>
      </c>
      <c r="Q23" s="11">
        <v>0</v>
      </c>
      <c r="R23" s="142">
        <f t="shared" si="3"/>
        <v>2</v>
      </c>
      <c r="S23" s="142"/>
      <c r="T23" s="11">
        <v>7</v>
      </c>
      <c r="U23" s="11">
        <v>4</v>
      </c>
      <c r="V23" s="142">
        <f t="shared" si="4"/>
        <v>11</v>
      </c>
      <c r="W23" s="142"/>
      <c r="X23" s="178">
        <f t="shared" si="5"/>
        <v>17</v>
      </c>
      <c r="Y23" s="178">
        <f t="shared" si="6"/>
        <v>11</v>
      </c>
      <c r="Z23" s="141">
        <f t="shared" si="7"/>
        <v>28</v>
      </c>
      <c r="AA23" s="154"/>
      <c r="AC23" s="154"/>
      <c r="AD23" s="154"/>
      <c r="AE23" s="154"/>
      <c r="AF23" s="154"/>
      <c r="AG23" s="154"/>
      <c r="AH23" s="154"/>
      <c r="AI23" s="154"/>
      <c r="AJ23" s="154"/>
      <c r="AK23" s="154"/>
      <c r="AL23" s="154"/>
      <c r="AM23" s="154"/>
      <c r="AN23" s="154"/>
      <c r="AO23" s="154"/>
      <c r="AP23" s="154"/>
      <c r="AQ23" s="154"/>
      <c r="AR23" s="154"/>
      <c r="AS23" s="154"/>
      <c r="AT23" s="154"/>
      <c r="AW23" s="153"/>
      <c r="AX23" s="3"/>
      <c r="AY23" s="3"/>
    </row>
    <row r="24" spans="1:51" ht="13.5" customHeight="1">
      <c r="A24" s="1582"/>
      <c r="B24" s="11" t="s">
        <v>38</v>
      </c>
      <c r="C24" s="98"/>
      <c r="D24" s="11">
        <v>4</v>
      </c>
      <c r="E24" s="11">
        <v>12</v>
      </c>
      <c r="F24" s="142">
        <f t="shared" si="0"/>
        <v>16</v>
      </c>
      <c r="G24" s="142"/>
      <c r="H24" s="11">
        <v>3</v>
      </c>
      <c r="I24" s="11">
        <v>4</v>
      </c>
      <c r="J24" s="142">
        <f t="shared" si="1"/>
        <v>7</v>
      </c>
      <c r="K24" s="142"/>
      <c r="L24" s="11">
        <v>1</v>
      </c>
      <c r="M24" s="11">
        <v>2</v>
      </c>
      <c r="N24" s="142">
        <f t="shared" si="2"/>
        <v>3</v>
      </c>
      <c r="O24" s="142"/>
      <c r="P24" s="11">
        <v>0</v>
      </c>
      <c r="Q24" s="11">
        <v>1</v>
      </c>
      <c r="R24" s="142">
        <f t="shared" si="3"/>
        <v>1</v>
      </c>
      <c r="S24" s="142"/>
      <c r="T24" s="11">
        <v>3</v>
      </c>
      <c r="U24" s="11">
        <v>2</v>
      </c>
      <c r="V24" s="142">
        <f t="shared" si="4"/>
        <v>5</v>
      </c>
      <c r="W24" s="142"/>
      <c r="X24" s="178">
        <f t="shared" si="5"/>
        <v>11</v>
      </c>
      <c r="Y24" s="178">
        <f t="shared" si="6"/>
        <v>21</v>
      </c>
      <c r="Z24" s="141">
        <f t="shared" si="7"/>
        <v>32</v>
      </c>
      <c r="AW24" s="153"/>
      <c r="AX24" s="3"/>
      <c r="AY24" s="3"/>
    </row>
    <row r="25" spans="1:51" ht="13.5" customHeight="1">
      <c r="A25" s="1582"/>
      <c r="B25" s="11" t="s">
        <v>57</v>
      </c>
      <c r="C25" s="98"/>
      <c r="D25" s="11">
        <v>0</v>
      </c>
      <c r="E25" s="11">
        <v>0</v>
      </c>
      <c r="F25" s="142">
        <f t="shared" si="0"/>
        <v>0</v>
      </c>
      <c r="G25" s="142"/>
      <c r="H25" s="11">
        <v>0</v>
      </c>
      <c r="I25" s="11">
        <v>1</v>
      </c>
      <c r="J25" s="142">
        <f t="shared" si="1"/>
        <v>1</v>
      </c>
      <c r="K25" s="142"/>
      <c r="L25" s="11">
        <v>0</v>
      </c>
      <c r="M25" s="11">
        <v>0</v>
      </c>
      <c r="N25" s="142">
        <f t="shared" si="2"/>
        <v>0</v>
      </c>
      <c r="O25" s="142"/>
      <c r="P25" s="11">
        <v>0</v>
      </c>
      <c r="Q25" s="11">
        <v>0</v>
      </c>
      <c r="R25" s="142">
        <f t="shared" si="3"/>
        <v>0</v>
      </c>
      <c r="S25" s="142"/>
      <c r="T25" s="11">
        <v>0</v>
      </c>
      <c r="U25" s="11">
        <v>0</v>
      </c>
      <c r="V25" s="142">
        <f t="shared" si="4"/>
        <v>0</v>
      </c>
      <c r="W25" s="142"/>
      <c r="X25" s="178">
        <f t="shared" si="5"/>
        <v>0</v>
      </c>
      <c r="Y25" s="178">
        <f t="shared" si="6"/>
        <v>1</v>
      </c>
      <c r="Z25" s="141">
        <f t="shared" si="7"/>
        <v>1</v>
      </c>
      <c r="AW25" s="153"/>
      <c r="AX25" s="3"/>
      <c r="AY25" s="3"/>
    </row>
    <row r="26" spans="1:51" ht="15" customHeight="1">
      <c r="A26" s="1581">
        <v>1403</v>
      </c>
      <c r="B26" s="139" t="s">
        <v>17</v>
      </c>
      <c r="C26" s="145"/>
      <c r="D26" s="36">
        <f>SUM(D27:D29)</f>
        <v>40</v>
      </c>
      <c r="E26" s="36">
        <f>SUM(E27:E29)</f>
        <v>79</v>
      </c>
      <c r="F26" s="137">
        <f t="shared" si="0"/>
        <v>119</v>
      </c>
      <c r="G26" s="152"/>
      <c r="H26" s="137">
        <f>SUM(H27:H29)</f>
        <v>7</v>
      </c>
      <c r="I26" s="137">
        <f>SUM(I27:I29)</f>
        <v>14</v>
      </c>
      <c r="J26" s="137">
        <f t="shared" si="1"/>
        <v>21</v>
      </c>
      <c r="K26" s="152"/>
      <c r="L26" s="137">
        <f>SUM(L27:L29)</f>
        <v>11</v>
      </c>
      <c r="M26" s="137">
        <f>SUM(M27:M29)</f>
        <v>17</v>
      </c>
      <c r="N26" s="137">
        <f t="shared" si="2"/>
        <v>28</v>
      </c>
      <c r="O26" s="152"/>
      <c r="P26" s="137">
        <f>SUM(P27:P29)</f>
        <v>12</v>
      </c>
      <c r="Q26" s="137">
        <f>SUM(Q27:Q29)</f>
        <v>20</v>
      </c>
      <c r="R26" s="137">
        <f t="shared" si="3"/>
        <v>32</v>
      </c>
      <c r="S26" s="152"/>
      <c r="T26" s="137">
        <f>SUM(T27:T29)</f>
        <v>12</v>
      </c>
      <c r="U26" s="137">
        <f>SUM(U27:U29)</f>
        <v>34</v>
      </c>
      <c r="V26" s="137">
        <f t="shared" si="4"/>
        <v>46</v>
      </c>
      <c r="W26" s="180"/>
      <c r="X26" s="176">
        <f t="shared" si="5"/>
        <v>82</v>
      </c>
      <c r="Y26" s="176">
        <f t="shared" si="6"/>
        <v>164</v>
      </c>
      <c r="Z26" s="135">
        <f t="shared" si="7"/>
        <v>246</v>
      </c>
    </row>
    <row r="27" spans="1:51" s="5" customFormat="1">
      <c r="A27" s="1582"/>
      <c r="B27" s="11" t="s">
        <v>39</v>
      </c>
      <c r="C27" s="13"/>
      <c r="D27" s="11">
        <v>24</v>
      </c>
      <c r="E27" s="11">
        <v>53</v>
      </c>
      <c r="F27" s="29">
        <f t="shared" si="0"/>
        <v>77</v>
      </c>
      <c r="G27" s="29"/>
      <c r="H27" s="11">
        <v>2</v>
      </c>
      <c r="I27" s="11">
        <v>4</v>
      </c>
      <c r="J27" s="29">
        <f t="shared" si="1"/>
        <v>6</v>
      </c>
      <c r="K27" s="29"/>
      <c r="L27" s="11">
        <v>5</v>
      </c>
      <c r="M27" s="11">
        <v>7</v>
      </c>
      <c r="N27" s="29">
        <f t="shared" si="2"/>
        <v>12</v>
      </c>
      <c r="O27" s="29"/>
      <c r="P27" s="11">
        <v>4</v>
      </c>
      <c r="Q27" s="11">
        <v>7</v>
      </c>
      <c r="R27" s="29">
        <f t="shared" si="3"/>
        <v>11</v>
      </c>
      <c r="S27" s="29"/>
      <c r="T27" s="11">
        <v>7</v>
      </c>
      <c r="U27" s="11">
        <v>23</v>
      </c>
      <c r="V27" s="29">
        <f t="shared" si="4"/>
        <v>30</v>
      </c>
      <c r="W27" s="29"/>
      <c r="X27" s="179">
        <f t="shared" si="5"/>
        <v>42</v>
      </c>
      <c r="Y27" s="179">
        <f t="shared" si="6"/>
        <v>94</v>
      </c>
      <c r="Z27" s="59">
        <f t="shared" si="7"/>
        <v>136</v>
      </c>
      <c r="AB27" s="1"/>
    </row>
    <row r="28" spans="1:51" s="5" customFormat="1" ht="14.1" customHeight="1">
      <c r="A28" s="1582"/>
      <c r="B28" s="11" t="s">
        <v>18</v>
      </c>
      <c r="C28" s="13"/>
      <c r="D28" s="11">
        <v>5</v>
      </c>
      <c r="E28" s="11">
        <v>8</v>
      </c>
      <c r="F28" s="29">
        <f t="shared" si="0"/>
        <v>13</v>
      </c>
      <c r="G28" s="29"/>
      <c r="H28" s="11">
        <v>4</v>
      </c>
      <c r="I28" s="11">
        <v>9</v>
      </c>
      <c r="J28" s="29">
        <f t="shared" si="1"/>
        <v>13</v>
      </c>
      <c r="K28" s="29"/>
      <c r="L28" s="11">
        <v>5</v>
      </c>
      <c r="M28" s="11">
        <v>6</v>
      </c>
      <c r="N28" s="29">
        <f t="shared" si="2"/>
        <v>11</v>
      </c>
      <c r="O28" s="29"/>
      <c r="P28" s="11">
        <v>3</v>
      </c>
      <c r="Q28" s="11">
        <v>7</v>
      </c>
      <c r="R28" s="29">
        <f t="shared" si="3"/>
        <v>10</v>
      </c>
      <c r="S28" s="29"/>
      <c r="T28" s="11">
        <v>1</v>
      </c>
      <c r="U28" s="11">
        <v>2</v>
      </c>
      <c r="V28" s="29">
        <f t="shared" si="4"/>
        <v>3</v>
      </c>
      <c r="W28" s="29"/>
      <c r="X28" s="178">
        <f t="shared" si="5"/>
        <v>18</v>
      </c>
      <c r="Y28" s="178">
        <f t="shared" si="6"/>
        <v>32</v>
      </c>
      <c r="Z28" s="59">
        <f t="shared" si="7"/>
        <v>50</v>
      </c>
      <c r="AB28" s="1"/>
    </row>
    <row r="29" spans="1:51" s="5" customFormat="1">
      <c r="A29" s="1582"/>
      <c r="B29" s="11" t="s">
        <v>19</v>
      </c>
      <c r="C29" s="13"/>
      <c r="D29" s="11">
        <v>11</v>
      </c>
      <c r="E29" s="11">
        <v>18</v>
      </c>
      <c r="F29" s="29">
        <f t="shared" si="0"/>
        <v>29</v>
      </c>
      <c r="G29" s="29"/>
      <c r="H29" s="11">
        <v>1</v>
      </c>
      <c r="I29" s="11">
        <v>1</v>
      </c>
      <c r="J29" s="29">
        <f t="shared" si="1"/>
        <v>2</v>
      </c>
      <c r="K29" s="29"/>
      <c r="L29" s="11">
        <v>1</v>
      </c>
      <c r="M29" s="11">
        <v>4</v>
      </c>
      <c r="N29" s="29">
        <f t="shared" si="2"/>
        <v>5</v>
      </c>
      <c r="O29" s="29"/>
      <c r="P29" s="11">
        <v>5</v>
      </c>
      <c r="Q29" s="11">
        <v>6</v>
      </c>
      <c r="R29" s="29">
        <f t="shared" si="3"/>
        <v>11</v>
      </c>
      <c r="S29" s="29"/>
      <c r="T29" s="11">
        <v>4</v>
      </c>
      <c r="U29" s="11">
        <v>9</v>
      </c>
      <c r="V29" s="29">
        <f t="shared" si="4"/>
        <v>13</v>
      </c>
      <c r="W29" s="29"/>
      <c r="X29" s="178">
        <f t="shared" si="5"/>
        <v>22</v>
      </c>
      <c r="Y29" s="178">
        <f t="shared" si="6"/>
        <v>38</v>
      </c>
      <c r="Z29" s="59">
        <f t="shared" si="7"/>
        <v>60</v>
      </c>
      <c r="AB29" s="1"/>
    </row>
    <row r="30" spans="1:51">
      <c r="A30" s="1570">
        <v>1404</v>
      </c>
      <c r="B30" s="139" t="s">
        <v>40</v>
      </c>
      <c r="C30" s="145"/>
      <c r="D30" s="36">
        <f>SUM(D31:D32)</f>
        <v>59</v>
      </c>
      <c r="E30" s="36">
        <f>SUM(E31:E32)</f>
        <v>19</v>
      </c>
      <c r="F30" s="137">
        <f t="shared" si="0"/>
        <v>78</v>
      </c>
      <c r="G30" s="137"/>
      <c r="H30" s="137">
        <f>SUM(H31:H32)</f>
        <v>13</v>
      </c>
      <c r="I30" s="137">
        <f>SUM(I31:I32)</f>
        <v>5</v>
      </c>
      <c r="J30" s="137">
        <f t="shared" si="1"/>
        <v>18</v>
      </c>
      <c r="K30" s="137"/>
      <c r="L30" s="137">
        <f>SUM(L31:L32)</f>
        <v>18</v>
      </c>
      <c r="M30" s="137">
        <f>SUM(M31:M32)</f>
        <v>8</v>
      </c>
      <c r="N30" s="137">
        <f t="shared" si="2"/>
        <v>26</v>
      </c>
      <c r="O30" s="137"/>
      <c r="P30" s="137">
        <f>SUM(P31:P32)</f>
        <v>37</v>
      </c>
      <c r="Q30" s="137">
        <f>SUM(Q31:Q32)</f>
        <v>9</v>
      </c>
      <c r="R30" s="137">
        <f t="shared" si="3"/>
        <v>46</v>
      </c>
      <c r="S30" s="137"/>
      <c r="T30" s="137">
        <f>SUM(T31:T32)</f>
        <v>58</v>
      </c>
      <c r="U30" s="137">
        <f>SUM(U31:U32)</f>
        <v>6</v>
      </c>
      <c r="V30" s="137">
        <f t="shared" si="4"/>
        <v>64</v>
      </c>
      <c r="W30" s="176"/>
      <c r="X30" s="176">
        <f t="shared" si="5"/>
        <v>185</v>
      </c>
      <c r="Y30" s="176">
        <f t="shared" si="6"/>
        <v>47</v>
      </c>
      <c r="Z30" s="135">
        <f t="shared" si="7"/>
        <v>232</v>
      </c>
    </row>
    <row r="31" spans="1:51">
      <c r="A31" s="1573"/>
      <c r="B31" s="11" t="s">
        <v>53</v>
      </c>
      <c r="C31" s="98"/>
      <c r="D31" s="11">
        <v>23</v>
      </c>
      <c r="E31" s="11">
        <v>5</v>
      </c>
      <c r="F31" s="142">
        <f t="shared" si="0"/>
        <v>28</v>
      </c>
      <c r="G31" s="142"/>
      <c r="H31" s="11">
        <v>3</v>
      </c>
      <c r="I31" s="11">
        <v>1</v>
      </c>
      <c r="J31" s="142">
        <f t="shared" si="1"/>
        <v>4</v>
      </c>
      <c r="K31" s="142"/>
      <c r="L31" s="11">
        <v>13</v>
      </c>
      <c r="M31" s="11">
        <v>6</v>
      </c>
      <c r="N31" s="142">
        <f t="shared" si="2"/>
        <v>19</v>
      </c>
      <c r="O31" s="142"/>
      <c r="P31" s="11">
        <v>20</v>
      </c>
      <c r="Q31" s="11">
        <v>3</v>
      </c>
      <c r="R31" s="142">
        <f t="shared" si="3"/>
        <v>23</v>
      </c>
      <c r="S31" s="142"/>
      <c r="T31" s="11">
        <v>29</v>
      </c>
      <c r="U31" s="11">
        <v>1</v>
      </c>
      <c r="V31" s="142">
        <f t="shared" si="4"/>
        <v>30</v>
      </c>
      <c r="W31" s="142"/>
      <c r="X31" s="178">
        <f t="shared" si="5"/>
        <v>88</v>
      </c>
      <c r="Y31" s="178">
        <f t="shared" si="6"/>
        <v>16</v>
      </c>
      <c r="Z31" s="141">
        <f t="shared" si="7"/>
        <v>104</v>
      </c>
    </row>
    <row r="32" spans="1:51">
      <c r="A32" s="1573"/>
      <c r="B32" s="11" t="s">
        <v>20</v>
      </c>
      <c r="C32" s="98"/>
      <c r="D32" s="11">
        <v>36</v>
      </c>
      <c r="E32" s="11">
        <v>14</v>
      </c>
      <c r="F32" s="142">
        <f t="shared" si="0"/>
        <v>50</v>
      </c>
      <c r="G32" s="142"/>
      <c r="H32" s="11">
        <v>10</v>
      </c>
      <c r="I32" s="11">
        <v>4</v>
      </c>
      <c r="J32" s="142">
        <f t="shared" si="1"/>
        <v>14</v>
      </c>
      <c r="K32" s="142"/>
      <c r="L32" s="11">
        <v>5</v>
      </c>
      <c r="M32" s="11">
        <v>2</v>
      </c>
      <c r="N32" s="142">
        <f t="shared" si="2"/>
        <v>7</v>
      </c>
      <c r="O32" s="142"/>
      <c r="P32" s="11">
        <v>17</v>
      </c>
      <c r="Q32" s="11">
        <v>6</v>
      </c>
      <c r="R32" s="142">
        <f t="shared" si="3"/>
        <v>23</v>
      </c>
      <c r="S32" s="142"/>
      <c r="T32" s="11">
        <v>29</v>
      </c>
      <c r="U32" s="11">
        <v>5</v>
      </c>
      <c r="V32" s="142">
        <f t="shared" si="4"/>
        <v>34</v>
      </c>
      <c r="W32" s="142"/>
      <c r="X32" s="178">
        <f t="shared" si="5"/>
        <v>97</v>
      </c>
      <c r="Y32" s="178">
        <f t="shared" si="6"/>
        <v>31</v>
      </c>
      <c r="Z32" s="141">
        <f t="shared" si="7"/>
        <v>128</v>
      </c>
    </row>
    <row r="33" spans="1:26">
      <c r="A33" s="1581">
        <v>1405</v>
      </c>
      <c r="B33" s="139" t="s">
        <v>21</v>
      </c>
      <c r="C33" s="151"/>
      <c r="D33" s="36">
        <f>SUM(D34:D36)</f>
        <v>92</v>
      </c>
      <c r="E33" s="36">
        <f>SUM(E34:E36)</f>
        <v>89</v>
      </c>
      <c r="F33" s="137">
        <f t="shared" si="0"/>
        <v>181</v>
      </c>
      <c r="G33" s="137"/>
      <c r="H33" s="137">
        <f>SUM(H34:H36)</f>
        <v>15</v>
      </c>
      <c r="I33" s="137">
        <f>SUM(I34:I36)</f>
        <v>3</v>
      </c>
      <c r="J33" s="137">
        <f t="shared" si="1"/>
        <v>18</v>
      </c>
      <c r="K33" s="137"/>
      <c r="L33" s="137">
        <f>SUM(L34:L36)</f>
        <v>26</v>
      </c>
      <c r="M33" s="137">
        <f>SUM(M34:M36)</f>
        <v>34</v>
      </c>
      <c r="N33" s="137">
        <f t="shared" si="2"/>
        <v>60</v>
      </c>
      <c r="O33" s="137"/>
      <c r="P33" s="137">
        <f>SUM(P34:P36)</f>
        <v>48</v>
      </c>
      <c r="Q33" s="137">
        <f>SUM(Q34:Q36)</f>
        <v>36</v>
      </c>
      <c r="R33" s="137">
        <f t="shared" si="3"/>
        <v>84</v>
      </c>
      <c r="S33" s="137"/>
      <c r="T33" s="137">
        <f>SUM(T34:T36)</f>
        <v>49</v>
      </c>
      <c r="U33" s="137">
        <f>SUM(U34:U36)</f>
        <v>22</v>
      </c>
      <c r="V33" s="137">
        <f t="shared" si="4"/>
        <v>71</v>
      </c>
      <c r="W33" s="176"/>
      <c r="X33" s="176">
        <f t="shared" si="5"/>
        <v>230</v>
      </c>
      <c r="Y33" s="176">
        <f t="shared" si="6"/>
        <v>184</v>
      </c>
      <c r="Z33" s="135">
        <f t="shared" si="7"/>
        <v>414</v>
      </c>
    </row>
    <row r="34" spans="1:26">
      <c r="A34" s="1582"/>
      <c r="B34" s="11" t="s">
        <v>24</v>
      </c>
      <c r="C34" s="98"/>
      <c r="D34" s="11">
        <v>23</v>
      </c>
      <c r="E34" s="11">
        <v>24</v>
      </c>
      <c r="F34" s="142">
        <f t="shared" si="0"/>
        <v>47</v>
      </c>
      <c r="G34" s="142"/>
      <c r="H34" s="11">
        <v>7</v>
      </c>
      <c r="I34" s="11">
        <v>1</v>
      </c>
      <c r="J34" s="142">
        <f t="shared" si="1"/>
        <v>8</v>
      </c>
      <c r="K34" s="142"/>
      <c r="L34" s="11">
        <v>15</v>
      </c>
      <c r="M34" s="11">
        <v>16</v>
      </c>
      <c r="N34" s="142">
        <f t="shared" si="2"/>
        <v>31</v>
      </c>
      <c r="O34" s="142"/>
      <c r="P34" s="11">
        <v>10</v>
      </c>
      <c r="Q34" s="11">
        <v>7</v>
      </c>
      <c r="R34" s="142">
        <f t="shared" si="3"/>
        <v>17</v>
      </c>
      <c r="S34" s="142"/>
      <c r="T34" s="11">
        <v>21</v>
      </c>
      <c r="U34" s="11">
        <v>7</v>
      </c>
      <c r="V34" s="142">
        <f t="shared" si="4"/>
        <v>28</v>
      </c>
      <c r="W34" s="142"/>
      <c r="X34" s="178">
        <f t="shared" si="5"/>
        <v>76</v>
      </c>
      <c r="Y34" s="178">
        <f t="shared" si="6"/>
        <v>55</v>
      </c>
      <c r="Z34" s="141">
        <f t="shared" si="7"/>
        <v>131</v>
      </c>
    </row>
    <row r="35" spans="1:26">
      <c r="A35" s="1582"/>
      <c r="B35" s="11" t="s">
        <v>22</v>
      </c>
      <c r="C35" s="98"/>
      <c r="D35" s="11">
        <v>65</v>
      </c>
      <c r="E35" s="11">
        <v>61</v>
      </c>
      <c r="F35" s="142">
        <f t="shared" si="0"/>
        <v>126</v>
      </c>
      <c r="G35" s="142"/>
      <c r="H35" s="11">
        <v>4</v>
      </c>
      <c r="I35" s="11">
        <v>2</v>
      </c>
      <c r="J35" s="142">
        <f t="shared" si="1"/>
        <v>6</v>
      </c>
      <c r="K35" s="142"/>
      <c r="L35" s="11">
        <v>11</v>
      </c>
      <c r="M35" s="11">
        <v>18</v>
      </c>
      <c r="N35" s="142">
        <f t="shared" si="2"/>
        <v>29</v>
      </c>
      <c r="O35" s="142"/>
      <c r="P35" s="11">
        <v>38</v>
      </c>
      <c r="Q35" s="11">
        <v>29</v>
      </c>
      <c r="R35" s="142">
        <f t="shared" si="3"/>
        <v>67</v>
      </c>
      <c r="S35" s="142"/>
      <c r="T35" s="11">
        <v>28</v>
      </c>
      <c r="U35" s="11">
        <v>15</v>
      </c>
      <c r="V35" s="142">
        <f t="shared" si="4"/>
        <v>43</v>
      </c>
      <c r="W35" s="142"/>
      <c r="X35" s="178">
        <f t="shared" si="5"/>
        <v>146</v>
      </c>
      <c r="Y35" s="178">
        <f t="shared" si="6"/>
        <v>125</v>
      </c>
      <c r="Z35" s="141">
        <f t="shared" si="7"/>
        <v>271</v>
      </c>
    </row>
    <row r="36" spans="1:26">
      <c r="A36" s="1582"/>
      <c r="B36" s="11" t="s">
        <v>58</v>
      </c>
      <c r="C36" s="98"/>
      <c r="D36" s="11">
        <v>4</v>
      </c>
      <c r="E36" s="11">
        <v>4</v>
      </c>
      <c r="F36" s="142">
        <f t="shared" si="0"/>
        <v>8</v>
      </c>
      <c r="G36" s="142"/>
      <c r="H36" s="11">
        <v>4</v>
      </c>
      <c r="I36" s="11">
        <v>0</v>
      </c>
      <c r="J36" s="142">
        <f t="shared" si="1"/>
        <v>4</v>
      </c>
      <c r="K36" s="142"/>
      <c r="L36" s="11">
        <v>0</v>
      </c>
      <c r="M36" s="11">
        <v>0</v>
      </c>
      <c r="N36" s="142">
        <f t="shared" si="2"/>
        <v>0</v>
      </c>
      <c r="O36" s="142"/>
      <c r="P36" s="11">
        <v>0</v>
      </c>
      <c r="Q36" s="11">
        <v>0</v>
      </c>
      <c r="R36" s="142">
        <f t="shared" si="3"/>
        <v>0</v>
      </c>
      <c r="S36" s="142"/>
      <c r="T36" s="11">
        <v>0</v>
      </c>
      <c r="U36" s="11">
        <v>0</v>
      </c>
      <c r="V36" s="142">
        <f t="shared" si="4"/>
        <v>0</v>
      </c>
      <c r="W36" s="142"/>
      <c r="X36" s="178">
        <f t="shared" si="5"/>
        <v>8</v>
      </c>
      <c r="Y36" s="178">
        <f t="shared" si="6"/>
        <v>4</v>
      </c>
      <c r="Z36" s="141">
        <f t="shared" si="7"/>
        <v>12</v>
      </c>
    </row>
    <row r="37" spans="1:26">
      <c r="A37" s="1581">
        <v>1406</v>
      </c>
      <c r="B37" s="139" t="s">
        <v>25</v>
      </c>
      <c r="C37" s="145"/>
      <c r="D37" s="36">
        <f>SUM(D38:D41)</f>
        <v>129</v>
      </c>
      <c r="E37" s="36">
        <f>SUM(E38:E41)</f>
        <v>68</v>
      </c>
      <c r="F37" s="137">
        <f t="shared" si="0"/>
        <v>197</v>
      </c>
      <c r="G37" s="137"/>
      <c r="H37" s="137">
        <f>SUM(H38:H41)</f>
        <v>9</v>
      </c>
      <c r="I37" s="137">
        <f>SUM(I38:I41)</f>
        <v>7</v>
      </c>
      <c r="J37" s="137">
        <f t="shared" si="1"/>
        <v>16</v>
      </c>
      <c r="K37" s="137"/>
      <c r="L37" s="137">
        <f>SUM(L38:L41)</f>
        <v>22</v>
      </c>
      <c r="M37" s="137">
        <f>SUM(M38:M41)</f>
        <v>8</v>
      </c>
      <c r="N37" s="137">
        <f t="shared" si="2"/>
        <v>30</v>
      </c>
      <c r="O37" s="137"/>
      <c r="P37" s="137">
        <f>SUM(P38:P41)</f>
        <v>29</v>
      </c>
      <c r="Q37" s="137">
        <f>SUM(Q38:Q41)</f>
        <v>17</v>
      </c>
      <c r="R37" s="137">
        <f t="shared" si="3"/>
        <v>46</v>
      </c>
      <c r="S37" s="137"/>
      <c r="T37" s="137">
        <f>SUM(T38:T41)</f>
        <v>52</v>
      </c>
      <c r="U37" s="137">
        <f>SUM(U38:U41)</f>
        <v>17</v>
      </c>
      <c r="V37" s="137">
        <f t="shared" si="4"/>
        <v>69</v>
      </c>
      <c r="W37" s="176"/>
      <c r="X37" s="176">
        <f t="shared" si="5"/>
        <v>241</v>
      </c>
      <c r="Y37" s="176">
        <f t="shared" si="6"/>
        <v>117</v>
      </c>
      <c r="Z37" s="135">
        <f t="shared" si="7"/>
        <v>358</v>
      </c>
    </row>
    <row r="38" spans="1:26">
      <c r="A38" s="1582"/>
      <c r="B38" s="11" t="s">
        <v>60</v>
      </c>
      <c r="C38" s="98"/>
      <c r="D38" s="11">
        <v>58</v>
      </c>
      <c r="E38" s="11">
        <v>31</v>
      </c>
      <c r="F38" s="142">
        <f t="shared" si="0"/>
        <v>89</v>
      </c>
      <c r="G38" s="142"/>
      <c r="H38" s="11">
        <v>0</v>
      </c>
      <c r="I38" s="11">
        <v>0</v>
      </c>
      <c r="J38" s="142">
        <f t="shared" si="1"/>
        <v>0</v>
      </c>
      <c r="K38" s="142"/>
      <c r="L38" s="11">
        <v>18</v>
      </c>
      <c r="M38" s="11">
        <v>6</v>
      </c>
      <c r="N38" s="142">
        <f t="shared" si="2"/>
        <v>24</v>
      </c>
      <c r="O38" s="142"/>
      <c r="P38" s="11">
        <v>22</v>
      </c>
      <c r="Q38" s="11">
        <v>12</v>
      </c>
      <c r="R38" s="142">
        <f t="shared" si="3"/>
        <v>34</v>
      </c>
      <c r="S38" s="142"/>
      <c r="T38" s="11">
        <v>33</v>
      </c>
      <c r="U38" s="11">
        <v>10</v>
      </c>
      <c r="V38" s="142">
        <f t="shared" si="4"/>
        <v>43</v>
      </c>
      <c r="W38" s="142"/>
      <c r="X38" s="178">
        <f t="shared" si="5"/>
        <v>131</v>
      </c>
      <c r="Y38" s="178">
        <f t="shared" si="6"/>
        <v>59</v>
      </c>
      <c r="Z38" s="141">
        <f t="shared" si="7"/>
        <v>190</v>
      </c>
    </row>
    <row r="39" spans="1:26">
      <c r="A39" s="1582"/>
      <c r="B39" s="11" t="s">
        <v>26</v>
      </c>
      <c r="C39" s="98"/>
      <c r="D39" s="11">
        <v>16</v>
      </c>
      <c r="E39" s="11">
        <v>12</v>
      </c>
      <c r="F39" s="142">
        <f t="shared" si="0"/>
        <v>28</v>
      </c>
      <c r="G39" s="142"/>
      <c r="H39" s="11">
        <v>5</v>
      </c>
      <c r="I39" s="11">
        <v>3</v>
      </c>
      <c r="J39" s="142">
        <f t="shared" si="1"/>
        <v>8</v>
      </c>
      <c r="K39" s="142"/>
      <c r="L39" s="11">
        <v>3</v>
      </c>
      <c r="M39" s="11">
        <v>2</v>
      </c>
      <c r="N39" s="142">
        <f t="shared" si="2"/>
        <v>5</v>
      </c>
      <c r="O39" s="142"/>
      <c r="P39" s="11">
        <v>5</v>
      </c>
      <c r="Q39" s="11">
        <v>4</v>
      </c>
      <c r="R39" s="142">
        <f t="shared" si="3"/>
        <v>9</v>
      </c>
      <c r="S39" s="142"/>
      <c r="T39" s="11">
        <v>18</v>
      </c>
      <c r="U39" s="11">
        <v>6</v>
      </c>
      <c r="V39" s="142">
        <f t="shared" si="4"/>
        <v>24</v>
      </c>
      <c r="W39" s="142"/>
      <c r="X39" s="178">
        <f t="shared" si="5"/>
        <v>47</v>
      </c>
      <c r="Y39" s="178">
        <f t="shared" si="6"/>
        <v>27</v>
      </c>
      <c r="Z39" s="141">
        <f t="shared" si="7"/>
        <v>74</v>
      </c>
    </row>
    <row r="40" spans="1:26">
      <c r="A40" s="1582"/>
      <c r="B40" s="11" t="s">
        <v>42</v>
      </c>
      <c r="C40" s="98"/>
      <c r="D40" s="11">
        <v>53</v>
      </c>
      <c r="E40" s="11">
        <v>20</v>
      </c>
      <c r="F40" s="142">
        <f t="shared" si="0"/>
        <v>73</v>
      </c>
      <c r="G40" s="142"/>
      <c r="H40" s="11">
        <v>0</v>
      </c>
      <c r="I40" s="11">
        <v>0</v>
      </c>
      <c r="J40" s="142">
        <f t="shared" si="1"/>
        <v>0</v>
      </c>
      <c r="K40" s="142"/>
      <c r="L40" s="11">
        <v>0</v>
      </c>
      <c r="M40" s="11">
        <v>0</v>
      </c>
      <c r="N40" s="142">
        <f t="shared" si="2"/>
        <v>0</v>
      </c>
      <c r="O40" s="142"/>
      <c r="P40" s="11">
        <v>0</v>
      </c>
      <c r="Q40" s="11">
        <v>0</v>
      </c>
      <c r="R40" s="142">
        <f t="shared" si="3"/>
        <v>0</v>
      </c>
      <c r="S40" s="142"/>
      <c r="T40" s="11">
        <v>0</v>
      </c>
      <c r="U40" s="11">
        <v>0</v>
      </c>
      <c r="V40" s="142">
        <f t="shared" si="4"/>
        <v>0</v>
      </c>
      <c r="W40" s="142"/>
      <c r="X40" s="178">
        <f t="shared" si="5"/>
        <v>53</v>
      </c>
      <c r="Y40" s="178">
        <f t="shared" si="6"/>
        <v>20</v>
      </c>
      <c r="Z40" s="141">
        <f t="shared" si="7"/>
        <v>73</v>
      </c>
    </row>
    <row r="41" spans="1:26">
      <c r="A41" s="1582"/>
      <c r="B41" s="11" t="s">
        <v>43</v>
      </c>
      <c r="C41" s="98"/>
      <c r="D41" s="11">
        <v>2</v>
      </c>
      <c r="E41" s="11">
        <v>5</v>
      </c>
      <c r="F41" s="142">
        <f t="shared" si="0"/>
        <v>7</v>
      </c>
      <c r="G41" s="142"/>
      <c r="H41" s="11">
        <v>4</v>
      </c>
      <c r="I41" s="11">
        <v>4</v>
      </c>
      <c r="J41" s="142">
        <f t="shared" si="1"/>
        <v>8</v>
      </c>
      <c r="K41" s="142"/>
      <c r="L41" s="11">
        <v>1</v>
      </c>
      <c r="M41" s="11">
        <v>0</v>
      </c>
      <c r="N41" s="142">
        <f t="shared" si="2"/>
        <v>1</v>
      </c>
      <c r="O41" s="142"/>
      <c r="P41" s="11">
        <v>2</v>
      </c>
      <c r="Q41" s="11">
        <v>1</v>
      </c>
      <c r="R41" s="142">
        <f t="shared" si="3"/>
        <v>3</v>
      </c>
      <c r="S41" s="142"/>
      <c r="T41" s="11">
        <v>1</v>
      </c>
      <c r="U41" s="11">
        <v>1</v>
      </c>
      <c r="V41" s="142">
        <f t="shared" si="4"/>
        <v>2</v>
      </c>
      <c r="W41" s="142"/>
      <c r="X41" s="178">
        <f t="shared" si="5"/>
        <v>10</v>
      </c>
      <c r="Y41" s="178">
        <f t="shared" si="6"/>
        <v>11</v>
      </c>
      <c r="Z41" s="141">
        <f t="shared" si="7"/>
        <v>21</v>
      </c>
    </row>
    <row r="42" spans="1:26">
      <c r="A42" s="1570">
        <v>1407</v>
      </c>
      <c r="B42" s="138" t="s">
        <v>27</v>
      </c>
      <c r="C42" s="145"/>
      <c r="D42" s="36">
        <f>SUM(D43:D45)</f>
        <v>27</v>
      </c>
      <c r="E42" s="36">
        <f>SUM(E43:E45)</f>
        <v>9</v>
      </c>
      <c r="F42" s="137">
        <f t="shared" si="0"/>
        <v>36</v>
      </c>
      <c r="G42" s="137"/>
      <c r="H42" s="137">
        <f>SUM(H43:H45)</f>
        <v>10</v>
      </c>
      <c r="I42" s="137">
        <f>SUM(I43:I45)</f>
        <v>1</v>
      </c>
      <c r="J42" s="137">
        <f t="shared" si="1"/>
        <v>11</v>
      </c>
      <c r="K42" s="137"/>
      <c r="L42" s="137">
        <f>SUM(L43:L45)</f>
        <v>5</v>
      </c>
      <c r="M42" s="137">
        <f>SUM(M43:M45)</f>
        <v>3</v>
      </c>
      <c r="N42" s="137">
        <f t="shared" si="2"/>
        <v>8</v>
      </c>
      <c r="O42" s="137"/>
      <c r="P42" s="137">
        <f>SUM(P43:P45)</f>
        <v>1</v>
      </c>
      <c r="Q42" s="137">
        <f>SUM(Q43:Q45)</f>
        <v>0</v>
      </c>
      <c r="R42" s="137">
        <f t="shared" si="3"/>
        <v>1</v>
      </c>
      <c r="S42" s="137"/>
      <c r="T42" s="137">
        <f>SUM(T43:T45)</f>
        <v>1</v>
      </c>
      <c r="U42" s="137">
        <f>SUM(U43:U45)</f>
        <v>8</v>
      </c>
      <c r="V42" s="137">
        <f t="shared" si="4"/>
        <v>9</v>
      </c>
      <c r="W42" s="176"/>
      <c r="X42" s="176">
        <f t="shared" si="5"/>
        <v>44</v>
      </c>
      <c r="Y42" s="176">
        <f t="shared" si="6"/>
        <v>21</v>
      </c>
      <c r="Z42" s="135">
        <f t="shared" si="7"/>
        <v>65</v>
      </c>
    </row>
    <row r="43" spans="1:26">
      <c r="A43" s="1573"/>
      <c r="B43" s="11" t="s">
        <v>44</v>
      </c>
      <c r="C43" s="98"/>
      <c r="D43" s="11">
        <v>11</v>
      </c>
      <c r="E43" s="11">
        <v>3</v>
      </c>
      <c r="F43" s="142">
        <f t="shared" si="0"/>
        <v>14</v>
      </c>
      <c r="G43" s="142"/>
      <c r="H43" s="11">
        <v>6</v>
      </c>
      <c r="I43" s="11">
        <v>1</v>
      </c>
      <c r="J43" s="142">
        <f t="shared" si="1"/>
        <v>7</v>
      </c>
      <c r="K43" s="142"/>
      <c r="L43" s="11">
        <v>1</v>
      </c>
      <c r="M43" s="11">
        <v>0</v>
      </c>
      <c r="N43" s="142">
        <f t="shared" si="2"/>
        <v>1</v>
      </c>
      <c r="O43" s="142"/>
      <c r="P43" s="11">
        <v>0</v>
      </c>
      <c r="Q43" s="11">
        <v>0</v>
      </c>
      <c r="R43" s="142">
        <f t="shared" si="3"/>
        <v>0</v>
      </c>
      <c r="S43" s="142"/>
      <c r="T43" s="11">
        <v>0</v>
      </c>
      <c r="U43" s="11">
        <v>0</v>
      </c>
      <c r="V43" s="142">
        <f t="shared" si="4"/>
        <v>0</v>
      </c>
      <c r="W43" s="142"/>
      <c r="X43" s="178">
        <f t="shared" si="5"/>
        <v>18</v>
      </c>
      <c r="Y43" s="178">
        <f t="shared" si="6"/>
        <v>4</v>
      </c>
      <c r="Z43" s="141">
        <f t="shared" si="7"/>
        <v>22</v>
      </c>
    </row>
    <row r="44" spans="1:26">
      <c r="A44" s="1573"/>
      <c r="B44" s="11" t="s">
        <v>61</v>
      </c>
      <c r="C44" s="144"/>
      <c r="D44" s="11">
        <v>15</v>
      </c>
      <c r="E44" s="11">
        <v>6</v>
      </c>
      <c r="F44" s="142">
        <f t="shared" si="0"/>
        <v>21</v>
      </c>
      <c r="G44" s="142"/>
      <c r="H44" s="11">
        <v>4</v>
      </c>
      <c r="I44" s="11">
        <v>0</v>
      </c>
      <c r="J44" s="142">
        <f t="shared" si="1"/>
        <v>4</v>
      </c>
      <c r="K44" s="142"/>
      <c r="L44" s="11">
        <v>3</v>
      </c>
      <c r="M44" s="11">
        <v>2</v>
      </c>
      <c r="N44" s="142">
        <f t="shared" si="2"/>
        <v>5</v>
      </c>
      <c r="O44" s="142"/>
      <c r="P44" s="11">
        <v>1</v>
      </c>
      <c r="Q44" s="11">
        <v>0</v>
      </c>
      <c r="R44" s="142">
        <f t="shared" si="3"/>
        <v>1</v>
      </c>
      <c r="S44" s="142"/>
      <c r="T44" s="11">
        <v>1</v>
      </c>
      <c r="U44" s="11">
        <v>8</v>
      </c>
      <c r="V44" s="142">
        <f t="shared" si="4"/>
        <v>9</v>
      </c>
      <c r="W44" s="142"/>
      <c r="X44" s="178">
        <f t="shared" si="5"/>
        <v>24</v>
      </c>
      <c r="Y44" s="178">
        <f t="shared" si="6"/>
        <v>16</v>
      </c>
      <c r="Z44" s="141">
        <f t="shared" si="7"/>
        <v>40</v>
      </c>
    </row>
    <row r="45" spans="1:26">
      <c r="A45" s="1571"/>
      <c r="B45" s="11" t="s">
        <v>66</v>
      </c>
      <c r="C45" s="11"/>
      <c r="D45" s="29">
        <v>1</v>
      </c>
      <c r="E45" s="142">
        <v>0</v>
      </c>
      <c r="F45" s="142">
        <f t="shared" si="0"/>
        <v>1</v>
      </c>
      <c r="G45" s="142"/>
      <c r="H45" s="142">
        <v>0</v>
      </c>
      <c r="I45" s="142">
        <v>0</v>
      </c>
      <c r="J45" s="142">
        <f t="shared" si="1"/>
        <v>0</v>
      </c>
      <c r="K45" s="142"/>
      <c r="L45" s="142">
        <v>1</v>
      </c>
      <c r="M45" s="142">
        <v>1</v>
      </c>
      <c r="N45" s="142">
        <f t="shared" si="2"/>
        <v>2</v>
      </c>
      <c r="O45" s="142"/>
      <c r="P45" s="142">
        <v>0</v>
      </c>
      <c r="Q45" s="142">
        <v>0</v>
      </c>
      <c r="R45" s="142">
        <f t="shared" si="3"/>
        <v>0</v>
      </c>
      <c r="S45" s="142"/>
      <c r="T45" s="142">
        <v>0</v>
      </c>
      <c r="U45" s="142">
        <v>0</v>
      </c>
      <c r="V45" s="142">
        <f t="shared" si="4"/>
        <v>0</v>
      </c>
      <c r="W45" s="142"/>
      <c r="X45" s="178">
        <f t="shared" si="5"/>
        <v>2</v>
      </c>
      <c r="Y45" s="178">
        <f t="shared" si="6"/>
        <v>1</v>
      </c>
      <c r="Z45" s="141">
        <f t="shared" si="7"/>
        <v>3</v>
      </c>
    </row>
    <row r="46" spans="1:26">
      <c r="A46" s="1570">
        <v>1408</v>
      </c>
      <c r="B46" s="139" t="s">
        <v>28</v>
      </c>
      <c r="C46" s="138"/>
      <c r="D46" s="36">
        <f>SUM(D47:D50)</f>
        <v>48</v>
      </c>
      <c r="E46" s="36">
        <f>SUM(E47:E50)</f>
        <v>22</v>
      </c>
      <c r="F46" s="137">
        <f t="shared" si="0"/>
        <v>70</v>
      </c>
      <c r="G46" s="137"/>
      <c r="H46" s="137">
        <f>SUM(H47:H50)</f>
        <v>7</v>
      </c>
      <c r="I46" s="137">
        <f>SUM(I47:I50)</f>
        <v>4</v>
      </c>
      <c r="J46" s="137">
        <f t="shared" si="1"/>
        <v>11</v>
      </c>
      <c r="K46" s="137"/>
      <c r="L46" s="137">
        <f>SUM(L47:L50)</f>
        <v>13</v>
      </c>
      <c r="M46" s="137">
        <f>SUM(M47:M50)</f>
        <v>3</v>
      </c>
      <c r="N46" s="137">
        <f t="shared" si="2"/>
        <v>16</v>
      </c>
      <c r="O46" s="137"/>
      <c r="P46" s="137">
        <f>SUM(P47:P50)</f>
        <v>5</v>
      </c>
      <c r="Q46" s="137">
        <f>SUM(Q47:Q50)</f>
        <v>4</v>
      </c>
      <c r="R46" s="137">
        <f t="shared" si="3"/>
        <v>9</v>
      </c>
      <c r="S46" s="137"/>
      <c r="T46" s="137">
        <f>SUM(T47:T50)</f>
        <v>17</v>
      </c>
      <c r="U46" s="137">
        <f>SUM(U47:U50)</f>
        <v>2</v>
      </c>
      <c r="V46" s="137">
        <f t="shared" si="4"/>
        <v>19</v>
      </c>
      <c r="W46" s="176"/>
      <c r="X46" s="176">
        <f t="shared" si="5"/>
        <v>90</v>
      </c>
      <c r="Y46" s="176">
        <f t="shared" si="6"/>
        <v>35</v>
      </c>
      <c r="Z46" s="135">
        <f t="shared" si="7"/>
        <v>125</v>
      </c>
    </row>
    <row r="47" spans="1:26">
      <c r="A47" s="1573"/>
      <c r="B47" s="11" t="s">
        <v>23</v>
      </c>
      <c r="C47" s="144"/>
      <c r="D47" s="11">
        <v>16</v>
      </c>
      <c r="E47" s="11">
        <v>10</v>
      </c>
      <c r="F47" s="142">
        <f t="shared" si="0"/>
        <v>26</v>
      </c>
      <c r="G47" s="142"/>
      <c r="H47" s="11">
        <v>7</v>
      </c>
      <c r="I47" s="11">
        <v>1</v>
      </c>
      <c r="J47" s="142">
        <f t="shared" si="1"/>
        <v>8</v>
      </c>
      <c r="K47" s="142"/>
      <c r="L47" s="11">
        <v>4</v>
      </c>
      <c r="M47" s="11">
        <v>1</v>
      </c>
      <c r="N47" s="142">
        <f t="shared" si="2"/>
        <v>5</v>
      </c>
      <c r="O47" s="142"/>
      <c r="P47" s="11">
        <v>2</v>
      </c>
      <c r="Q47" s="11">
        <v>4</v>
      </c>
      <c r="R47" s="142">
        <f t="shared" si="3"/>
        <v>6</v>
      </c>
      <c r="S47" s="142"/>
      <c r="T47" s="11">
        <v>13</v>
      </c>
      <c r="U47" s="11">
        <v>1</v>
      </c>
      <c r="V47" s="142">
        <f t="shared" si="4"/>
        <v>14</v>
      </c>
      <c r="W47" s="142"/>
      <c r="X47" s="178">
        <f t="shared" si="5"/>
        <v>42</v>
      </c>
      <c r="Y47" s="178">
        <f t="shared" si="6"/>
        <v>17</v>
      </c>
      <c r="Z47" s="141">
        <f t="shared" si="7"/>
        <v>59</v>
      </c>
    </row>
    <row r="48" spans="1:26">
      <c r="A48" s="1573"/>
      <c r="B48" s="11" t="s">
        <v>59</v>
      </c>
      <c r="C48" s="98"/>
      <c r="D48" s="11">
        <v>7</v>
      </c>
      <c r="E48" s="11">
        <v>2</v>
      </c>
      <c r="F48" s="142">
        <f t="shared" si="0"/>
        <v>9</v>
      </c>
      <c r="G48" s="142"/>
      <c r="H48" s="11">
        <v>0</v>
      </c>
      <c r="I48" s="11">
        <v>0</v>
      </c>
      <c r="J48" s="142">
        <f t="shared" si="1"/>
        <v>0</v>
      </c>
      <c r="K48" s="142"/>
      <c r="L48" s="11">
        <v>1</v>
      </c>
      <c r="M48" s="11">
        <v>0</v>
      </c>
      <c r="N48" s="142">
        <f t="shared" si="2"/>
        <v>1</v>
      </c>
      <c r="O48" s="142"/>
      <c r="P48" s="11">
        <v>0</v>
      </c>
      <c r="Q48" s="11">
        <v>0</v>
      </c>
      <c r="R48" s="142">
        <f t="shared" si="3"/>
        <v>0</v>
      </c>
      <c r="S48" s="142"/>
      <c r="T48" s="11">
        <v>0</v>
      </c>
      <c r="U48" s="11">
        <v>0</v>
      </c>
      <c r="V48" s="142">
        <f t="shared" si="4"/>
        <v>0</v>
      </c>
      <c r="W48" s="142"/>
      <c r="X48" s="178">
        <f t="shared" si="5"/>
        <v>8</v>
      </c>
      <c r="Y48" s="178">
        <f t="shared" si="6"/>
        <v>2</v>
      </c>
      <c r="Z48" s="141">
        <f t="shared" si="7"/>
        <v>10</v>
      </c>
    </row>
    <row r="49" spans="1:26">
      <c r="A49" s="1573"/>
      <c r="B49" s="11" t="s">
        <v>45</v>
      </c>
      <c r="C49" s="98"/>
      <c r="D49" s="11">
        <v>13</v>
      </c>
      <c r="E49" s="11">
        <v>7</v>
      </c>
      <c r="F49" s="142">
        <f t="shared" si="0"/>
        <v>20</v>
      </c>
      <c r="G49" s="142"/>
      <c r="H49" s="11">
        <v>0</v>
      </c>
      <c r="I49" s="11">
        <v>3</v>
      </c>
      <c r="J49" s="142">
        <f t="shared" si="1"/>
        <v>3</v>
      </c>
      <c r="K49" s="142"/>
      <c r="L49" s="11">
        <v>4</v>
      </c>
      <c r="M49" s="11">
        <v>1</v>
      </c>
      <c r="N49" s="142">
        <f t="shared" si="2"/>
        <v>5</v>
      </c>
      <c r="O49" s="142"/>
      <c r="P49" s="11">
        <v>3</v>
      </c>
      <c r="Q49" s="11">
        <v>0</v>
      </c>
      <c r="R49" s="142">
        <f t="shared" si="3"/>
        <v>3</v>
      </c>
      <c r="S49" s="142"/>
      <c r="T49" s="11">
        <v>4</v>
      </c>
      <c r="U49" s="11">
        <v>1</v>
      </c>
      <c r="V49" s="142">
        <f t="shared" si="4"/>
        <v>5</v>
      </c>
      <c r="W49" s="142"/>
      <c r="X49" s="178">
        <f t="shared" si="5"/>
        <v>24</v>
      </c>
      <c r="Y49" s="178">
        <f t="shared" si="6"/>
        <v>12</v>
      </c>
      <c r="Z49" s="141">
        <f t="shared" si="7"/>
        <v>36</v>
      </c>
    </row>
    <row r="50" spans="1:26">
      <c r="A50" s="1573"/>
      <c r="B50" s="11" t="s">
        <v>46</v>
      </c>
      <c r="C50" s="144"/>
      <c r="D50" s="11">
        <v>12</v>
      </c>
      <c r="E50" s="11">
        <v>3</v>
      </c>
      <c r="F50" s="142">
        <f t="shared" si="0"/>
        <v>15</v>
      </c>
      <c r="G50" s="142"/>
      <c r="H50" s="11">
        <v>0</v>
      </c>
      <c r="I50" s="11">
        <v>0</v>
      </c>
      <c r="J50" s="142">
        <f t="shared" si="1"/>
        <v>0</v>
      </c>
      <c r="K50" s="142"/>
      <c r="L50" s="11">
        <v>4</v>
      </c>
      <c r="M50" s="11">
        <v>1</v>
      </c>
      <c r="N50" s="142">
        <f t="shared" si="2"/>
        <v>5</v>
      </c>
      <c r="O50" s="142"/>
      <c r="P50" s="11">
        <v>0</v>
      </c>
      <c r="Q50" s="11">
        <v>0</v>
      </c>
      <c r="R50" s="142">
        <f t="shared" si="3"/>
        <v>0</v>
      </c>
      <c r="S50" s="142"/>
      <c r="T50" s="11">
        <v>0</v>
      </c>
      <c r="U50" s="11">
        <v>0</v>
      </c>
      <c r="V50" s="142">
        <f t="shared" si="4"/>
        <v>0</v>
      </c>
      <c r="W50" s="142"/>
      <c r="X50" s="178">
        <f t="shared" si="5"/>
        <v>16</v>
      </c>
      <c r="Y50" s="178">
        <f t="shared" si="6"/>
        <v>4</v>
      </c>
      <c r="Z50" s="141">
        <f t="shared" si="7"/>
        <v>20</v>
      </c>
    </row>
    <row r="51" spans="1:26">
      <c r="A51" s="1570">
        <v>1409</v>
      </c>
      <c r="B51" s="138" t="s">
        <v>56</v>
      </c>
      <c r="C51" s="145"/>
      <c r="D51" s="36">
        <f>SUM(D52:D54)</f>
        <v>9</v>
      </c>
      <c r="E51" s="36">
        <f>SUM(E52:E54)</f>
        <v>8</v>
      </c>
      <c r="F51" s="137">
        <f t="shared" si="0"/>
        <v>17</v>
      </c>
      <c r="G51" s="137"/>
      <c r="H51" s="137">
        <f>SUM(H52:H54)</f>
        <v>1</v>
      </c>
      <c r="I51" s="137">
        <f>SUM(I52:I54)</f>
        <v>3</v>
      </c>
      <c r="J51" s="137">
        <f t="shared" si="1"/>
        <v>4</v>
      </c>
      <c r="K51" s="137"/>
      <c r="L51" s="137">
        <f>SUM(L52:L54)</f>
        <v>0</v>
      </c>
      <c r="M51" s="137">
        <f>SUM(M52:M54)</f>
        <v>0</v>
      </c>
      <c r="N51" s="137">
        <f t="shared" si="2"/>
        <v>0</v>
      </c>
      <c r="O51" s="137"/>
      <c r="P51" s="137">
        <f>SUM(P52:P54)</f>
        <v>0</v>
      </c>
      <c r="Q51" s="137">
        <f>SUM(Q52:Q54)</f>
        <v>5</v>
      </c>
      <c r="R51" s="137">
        <f t="shared" si="3"/>
        <v>5</v>
      </c>
      <c r="S51" s="137"/>
      <c r="T51" s="137">
        <f>SUM(T52:T54)</f>
        <v>6</v>
      </c>
      <c r="U51" s="137">
        <f>SUM(U52:U54)</f>
        <v>7</v>
      </c>
      <c r="V51" s="137">
        <f t="shared" si="4"/>
        <v>13</v>
      </c>
      <c r="W51" s="176"/>
      <c r="X51" s="176">
        <f t="shared" si="5"/>
        <v>16</v>
      </c>
      <c r="Y51" s="176">
        <f t="shared" si="6"/>
        <v>23</v>
      </c>
      <c r="Z51" s="135">
        <f t="shared" si="7"/>
        <v>39</v>
      </c>
    </row>
    <row r="52" spans="1:26">
      <c r="A52" s="1573"/>
      <c r="B52" s="11" t="s">
        <v>41</v>
      </c>
      <c r="C52" s="98"/>
      <c r="D52" s="11">
        <v>4</v>
      </c>
      <c r="E52" s="11">
        <v>2</v>
      </c>
      <c r="F52" s="142">
        <f t="shared" si="0"/>
        <v>6</v>
      </c>
      <c r="G52" s="142"/>
      <c r="H52" s="11">
        <v>1</v>
      </c>
      <c r="I52" s="11">
        <v>3</v>
      </c>
      <c r="J52" s="142">
        <f t="shared" si="1"/>
        <v>4</v>
      </c>
      <c r="K52" s="142"/>
      <c r="L52" s="11">
        <v>0</v>
      </c>
      <c r="M52" s="11">
        <v>0</v>
      </c>
      <c r="N52" s="142">
        <f t="shared" si="2"/>
        <v>0</v>
      </c>
      <c r="O52" s="142"/>
      <c r="P52" s="11">
        <v>0</v>
      </c>
      <c r="Q52" s="11">
        <v>1</v>
      </c>
      <c r="R52" s="142">
        <f t="shared" si="3"/>
        <v>1</v>
      </c>
      <c r="S52" s="142"/>
      <c r="T52" s="11">
        <v>0</v>
      </c>
      <c r="U52" s="11">
        <v>0</v>
      </c>
      <c r="V52" s="142">
        <f t="shared" si="4"/>
        <v>0</v>
      </c>
      <c r="W52" s="142"/>
      <c r="X52" s="178">
        <f t="shared" si="5"/>
        <v>5</v>
      </c>
      <c r="Y52" s="178">
        <f t="shared" si="6"/>
        <v>6</v>
      </c>
      <c r="Z52" s="141">
        <f t="shared" si="7"/>
        <v>11</v>
      </c>
    </row>
    <row r="53" spans="1:26">
      <c r="A53" s="1573"/>
      <c r="B53" s="11" t="s">
        <v>54</v>
      </c>
      <c r="C53" s="144"/>
      <c r="D53" s="11">
        <v>0</v>
      </c>
      <c r="E53" s="11">
        <v>0</v>
      </c>
      <c r="F53" s="142">
        <f t="shared" si="0"/>
        <v>0</v>
      </c>
      <c r="G53" s="142"/>
      <c r="H53" s="11">
        <v>0</v>
      </c>
      <c r="I53" s="11">
        <v>0</v>
      </c>
      <c r="J53" s="142">
        <f t="shared" si="1"/>
        <v>0</v>
      </c>
      <c r="K53" s="142"/>
      <c r="L53" s="11">
        <v>0</v>
      </c>
      <c r="M53" s="11">
        <v>0</v>
      </c>
      <c r="N53" s="142">
        <f t="shared" si="2"/>
        <v>0</v>
      </c>
      <c r="O53" s="142"/>
      <c r="P53" s="11">
        <v>0</v>
      </c>
      <c r="Q53" s="11">
        <v>2</v>
      </c>
      <c r="R53" s="142">
        <f t="shared" si="3"/>
        <v>2</v>
      </c>
      <c r="S53" s="142"/>
      <c r="T53" s="11">
        <v>6</v>
      </c>
      <c r="U53" s="11">
        <v>7</v>
      </c>
      <c r="V53" s="142">
        <f t="shared" si="4"/>
        <v>13</v>
      </c>
      <c r="W53" s="142"/>
      <c r="X53" s="178">
        <f t="shared" si="5"/>
        <v>6</v>
      </c>
      <c r="Y53" s="178">
        <f t="shared" si="6"/>
        <v>9</v>
      </c>
      <c r="Z53" s="141">
        <f t="shared" si="7"/>
        <v>15</v>
      </c>
    </row>
    <row r="54" spans="1:26">
      <c r="A54" s="1571"/>
      <c r="B54" s="11" t="s">
        <v>62</v>
      </c>
      <c r="C54" s="98"/>
      <c r="D54" s="11">
        <v>5</v>
      </c>
      <c r="E54" s="11">
        <v>6</v>
      </c>
      <c r="F54" s="142">
        <f t="shared" si="0"/>
        <v>11</v>
      </c>
      <c r="G54" s="142"/>
      <c r="H54" s="11">
        <v>0</v>
      </c>
      <c r="I54" s="11">
        <v>0</v>
      </c>
      <c r="J54" s="142">
        <f t="shared" si="1"/>
        <v>0</v>
      </c>
      <c r="K54" s="142"/>
      <c r="L54" s="11">
        <v>0</v>
      </c>
      <c r="M54" s="11">
        <v>0</v>
      </c>
      <c r="N54" s="142">
        <f t="shared" si="2"/>
        <v>0</v>
      </c>
      <c r="O54" s="142"/>
      <c r="P54" s="11">
        <v>0</v>
      </c>
      <c r="Q54" s="11">
        <v>2</v>
      </c>
      <c r="R54" s="142">
        <f t="shared" si="3"/>
        <v>2</v>
      </c>
      <c r="S54" s="142"/>
      <c r="T54" s="11">
        <v>0</v>
      </c>
      <c r="U54" s="11">
        <v>0</v>
      </c>
      <c r="V54" s="142">
        <f t="shared" si="4"/>
        <v>0</v>
      </c>
      <c r="W54" s="142"/>
      <c r="X54" s="178">
        <f t="shared" si="5"/>
        <v>5</v>
      </c>
      <c r="Y54" s="178">
        <f t="shared" si="6"/>
        <v>8</v>
      </c>
      <c r="Z54" s="141">
        <f t="shared" si="7"/>
        <v>13</v>
      </c>
    </row>
    <row r="55" spans="1:26">
      <c r="A55" s="140"/>
      <c r="B55" s="34" t="s">
        <v>50</v>
      </c>
      <c r="C55" s="177"/>
      <c r="D55" s="56">
        <v>32</v>
      </c>
      <c r="E55" s="136">
        <v>21</v>
      </c>
      <c r="F55" s="136">
        <f t="shared" si="0"/>
        <v>53</v>
      </c>
      <c r="G55" s="136"/>
      <c r="H55" s="136">
        <v>7</v>
      </c>
      <c r="I55" s="136">
        <v>10</v>
      </c>
      <c r="J55" s="136">
        <f t="shared" si="1"/>
        <v>17</v>
      </c>
      <c r="K55" s="136"/>
      <c r="L55" s="136">
        <v>7</v>
      </c>
      <c r="M55" s="136">
        <v>6</v>
      </c>
      <c r="N55" s="136">
        <f t="shared" si="2"/>
        <v>13</v>
      </c>
      <c r="O55" s="136"/>
      <c r="P55" s="136">
        <v>17</v>
      </c>
      <c r="Q55" s="136">
        <v>14</v>
      </c>
      <c r="R55" s="136">
        <f t="shared" si="3"/>
        <v>31</v>
      </c>
      <c r="S55" s="136"/>
      <c r="T55" s="136">
        <v>30</v>
      </c>
      <c r="U55" s="136">
        <v>24</v>
      </c>
      <c r="V55" s="136">
        <f t="shared" si="4"/>
        <v>54</v>
      </c>
      <c r="W55" s="136"/>
      <c r="X55" s="176">
        <f t="shared" si="5"/>
        <v>93</v>
      </c>
      <c r="Y55" s="176">
        <f t="shared" si="6"/>
        <v>75</v>
      </c>
      <c r="Z55" s="175">
        <f t="shared" si="7"/>
        <v>168</v>
      </c>
    </row>
    <row r="56" spans="1:26">
      <c r="B56" s="1869" t="s">
        <v>6</v>
      </c>
      <c r="C56" s="1870"/>
      <c r="D56" s="36">
        <f t="shared" ref="D56:Z56" si="8">SUM(D8+D16+D26+D30+D33+D37+D42+D46+D51+D55)</f>
        <v>624</v>
      </c>
      <c r="E56" s="36">
        <f t="shared" si="8"/>
        <v>421</v>
      </c>
      <c r="F56" s="36">
        <f t="shared" si="8"/>
        <v>1045</v>
      </c>
      <c r="G56" s="36">
        <f t="shared" si="8"/>
        <v>0</v>
      </c>
      <c r="H56" s="36">
        <f t="shared" si="8"/>
        <v>101</v>
      </c>
      <c r="I56" s="36">
        <f t="shared" si="8"/>
        <v>68</v>
      </c>
      <c r="J56" s="36">
        <f t="shared" si="8"/>
        <v>169</v>
      </c>
      <c r="K56" s="36">
        <f t="shared" si="8"/>
        <v>0</v>
      </c>
      <c r="L56" s="36">
        <f t="shared" si="8"/>
        <v>147</v>
      </c>
      <c r="M56" s="36">
        <f t="shared" si="8"/>
        <v>101</v>
      </c>
      <c r="N56" s="36">
        <f t="shared" si="8"/>
        <v>248</v>
      </c>
      <c r="O56" s="36">
        <f t="shared" si="8"/>
        <v>0</v>
      </c>
      <c r="P56" s="36">
        <f t="shared" si="8"/>
        <v>208</v>
      </c>
      <c r="Q56" s="36">
        <f t="shared" si="8"/>
        <v>138</v>
      </c>
      <c r="R56" s="36">
        <f t="shared" si="8"/>
        <v>346</v>
      </c>
      <c r="S56" s="36">
        <f t="shared" si="8"/>
        <v>0</v>
      </c>
      <c r="T56" s="36">
        <f t="shared" si="8"/>
        <v>475</v>
      </c>
      <c r="U56" s="36">
        <f t="shared" si="8"/>
        <v>181</v>
      </c>
      <c r="V56" s="36">
        <f t="shared" si="8"/>
        <v>656</v>
      </c>
      <c r="W56" s="36">
        <f t="shared" si="8"/>
        <v>0</v>
      </c>
      <c r="X56" s="36">
        <f t="shared" si="8"/>
        <v>1555</v>
      </c>
      <c r="Y56" s="36">
        <f t="shared" si="8"/>
        <v>909</v>
      </c>
      <c r="Z56" s="37">
        <f t="shared" si="8"/>
        <v>2464</v>
      </c>
    </row>
    <row r="57" spans="1:26">
      <c r="B57" s="98" t="s">
        <v>48</v>
      </c>
    </row>
  </sheetData>
  <mergeCells count="20">
    <mergeCell ref="A42:A45"/>
    <mergeCell ref="A46:A50"/>
    <mergeCell ref="A51:A54"/>
    <mergeCell ref="P6:R6"/>
    <mergeCell ref="B56:C56"/>
    <mergeCell ref="A2:Z2"/>
    <mergeCell ref="A3:Z4"/>
    <mergeCell ref="A5:A7"/>
    <mergeCell ref="H6:J6"/>
    <mergeCell ref="D5:V5"/>
    <mergeCell ref="T6:V6"/>
    <mergeCell ref="D6:F6"/>
    <mergeCell ref="L6:N6"/>
    <mergeCell ref="X6:Y6"/>
    <mergeCell ref="A33:A36"/>
    <mergeCell ref="A8:A15"/>
    <mergeCell ref="A16:A25"/>
    <mergeCell ref="A26:A29"/>
    <mergeCell ref="A30:A32"/>
    <mergeCell ref="A37:A41"/>
  </mergeCells>
  <printOptions horizontalCentered="1"/>
  <pageMargins left="0.86614173228346458" right="0.78740157480314965" top="0.86614173228346458" bottom="0.94488188976377963" header="0.51181102362204722" footer="0.51181102362204722"/>
  <pageSetup scale="62"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47D5-A02F-412F-B438-94AE0D630781}">
  <dimension ref="A1:AY59"/>
  <sheetViews>
    <sheetView view="pageBreakPreview" zoomScaleNormal="100" zoomScaleSheetLayoutView="100" workbookViewId="0">
      <selection sqref="A1:C1048576"/>
    </sheetView>
  </sheetViews>
  <sheetFormatPr baseColWidth="10" defaultColWidth="11.42578125" defaultRowHeight="12.75"/>
  <cols>
    <col min="1" max="1" width="6" style="62" customWidth="1"/>
    <col min="2" max="2" width="4.7109375" style="62" customWidth="1"/>
    <col min="3" max="3" width="50.5703125" style="62" customWidth="1"/>
    <col min="4" max="4" width="4" style="5" bestFit="1" customWidth="1"/>
    <col min="5" max="5" width="3.28515625" style="72" customWidth="1"/>
    <col min="6" max="6" width="5.42578125" style="72" customWidth="1"/>
    <col min="7" max="7" width="0.85546875" style="72" customWidth="1"/>
    <col min="8" max="8" width="3.5703125" style="72" bestFit="1" customWidth="1"/>
    <col min="9" max="9" width="3.28515625" style="72" customWidth="1"/>
    <col min="10" max="10" width="4" style="72" customWidth="1"/>
    <col min="11" max="11" width="0.5703125" style="72" customWidth="1"/>
    <col min="12" max="12" width="3.28515625" style="72" customWidth="1"/>
    <col min="13" max="13" width="3.42578125" style="72" customWidth="1"/>
    <col min="14" max="14" width="4" style="72" customWidth="1"/>
    <col min="15" max="15" width="0.85546875" style="72" customWidth="1"/>
    <col min="16" max="16" width="3.5703125" style="72" bestFit="1" customWidth="1"/>
    <col min="17" max="17" width="3.28515625" style="72" customWidth="1"/>
    <col min="18" max="18" width="4" style="72" customWidth="1"/>
    <col min="19" max="19" width="0.85546875" style="72" customWidth="1"/>
    <col min="20" max="21" width="3.28515625" style="72" customWidth="1"/>
    <col min="22" max="22" width="4" style="72" customWidth="1"/>
    <col min="23" max="23" width="1" style="72" customWidth="1"/>
    <col min="24" max="24" width="4.5703125" style="72" customWidth="1"/>
    <col min="25" max="25" width="4" style="72" customWidth="1"/>
    <col min="26" max="26" width="5.7109375" style="1" customWidth="1"/>
    <col min="27" max="27" width="4.5703125" style="1" customWidth="1"/>
    <col min="28" max="28" width="5.5703125" style="1" customWidth="1"/>
    <col min="29" max="40" width="4.5703125" style="1" customWidth="1"/>
    <col min="41" max="46" width="5.42578125" style="1" customWidth="1"/>
    <col min="47" max="47" width="6" style="1" customWidth="1"/>
    <col min="48" max="48" width="12.28515625" style="1" bestFit="1" customWidth="1"/>
    <col min="49" max="16384" width="11.42578125" style="1"/>
  </cols>
  <sheetData>
    <row r="1" spans="1:51" ht="3.75" customHeight="1"/>
    <row r="2" spans="1:51" ht="12" customHeight="1">
      <c r="A2" s="1905" t="s">
        <v>104</v>
      </c>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74"/>
      <c r="AB2" s="174"/>
      <c r="AC2" s="174"/>
      <c r="AD2" s="174"/>
      <c r="AE2" s="174"/>
      <c r="AF2" s="174"/>
      <c r="AG2" s="174"/>
      <c r="AH2" s="174"/>
      <c r="AI2" s="174"/>
      <c r="AJ2" s="174"/>
      <c r="AK2" s="174"/>
      <c r="AL2" s="174"/>
      <c r="AM2" s="174"/>
      <c r="AN2" s="174"/>
      <c r="AO2" s="174"/>
      <c r="AP2" s="174"/>
      <c r="AQ2" s="174"/>
      <c r="AR2" s="174"/>
      <c r="AS2" s="174"/>
      <c r="AT2" s="174"/>
    </row>
    <row r="3" spans="1:51" ht="12" customHeight="1">
      <c r="A3" s="1906" t="s">
        <v>74</v>
      </c>
      <c r="B3" s="1906"/>
      <c r="C3" s="1906"/>
      <c r="D3" s="1906"/>
      <c r="E3" s="1906"/>
      <c r="F3" s="1906"/>
      <c r="G3" s="1906"/>
      <c r="H3" s="1906"/>
      <c r="I3" s="1906"/>
      <c r="J3" s="1906"/>
      <c r="K3" s="1906"/>
      <c r="L3" s="1906"/>
      <c r="M3" s="1906"/>
      <c r="N3" s="1906"/>
      <c r="O3" s="1906"/>
      <c r="P3" s="1906"/>
      <c r="Q3" s="1906"/>
      <c r="R3" s="1906"/>
      <c r="S3" s="1906"/>
      <c r="T3" s="1906"/>
      <c r="U3" s="1906"/>
      <c r="V3" s="1906"/>
      <c r="W3" s="1906"/>
      <c r="X3" s="1906"/>
      <c r="Y3" s="1906"/>
      <c r="Z3" s="1906"/>
      <c r="AA3" s="174"/>
      <c r="AB3" s="174"/>
      <c r="AC3" s="174"/>
      <c r="AD3" s="174"/>
      <c r="AE3" s="174"/>
      <c r="AF3" s="174"/>
      <c r="AG3" s="174"/>
      <c r="AH3" s="174"/>
      <c r="AI3" s="174"/>
      <c r="AJ3" s="174"/>
      <c r="AK3" s="174"/>
      <c r="AL3" s="174"/>
      <c r="AM3" s="174"/>
      <c r="AN3" s="174"/>
      <c r="AO3" s="174"/>
      <c r="AP3" s="174"/>
      <c r="AQ3" s="174"/>
      <c r="AR3" s="174"/>
      <c r="AS3" s="174"/>
      <c r="AT3" s="174"/>
    </row>
    <row r="4" spans="1:51" ht="3.75" customHeight="1">
      <c r="A4" s="1907"/>
      <c r="B4" s="1907"/>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row>
    <row r="5" spans="1:51" ht="12.75" customHeight="1">
      <c r="A5" s="1857" t="s">
        <v>32</v>
      </c>
      <c r="B5" s="98"/>
      <c r="C5" s="170"/>
      <c r="D5" s="1838" t="s">
        <v>103</v>
      </c>
      <c r="E5" s="1838"/>
      <c r="F5" s="1838"/>
      <c r="G5" s="1838"/>
      <c r="H5" s="1838"/>
      <c r="I5" s="1838"/>
      <c r="J5" s="1838"/>
      <c r="K5" s="1838"/>
      <c r="L5" s="1838"/>
      <c r="M5" s="1838"/>
      <c r="N5" s="1838"/>
      <c r="O5" s="1838"/>
      <c r="P5" s="1838"/>
      <c r="Q5" s="1838"/>
      <c r="R5" s="1838"/>
      <c r="S5" s="1838"/>
      <c r="T5" s="1838"/>
      <c r="U5" s="1838"/>
      <c r="V5" s="1838"/>
      <c r="W5" s="173"/>
      <c r="X5" s="173"/>
      <c r="Y5" s="173"/>
      <c r="Z5" s="172"/>
    </row>
    <row r="6" spans="1:51">
      <c r="A6" s="1857"/>
      <c r="B6" s="171" t="s">
        <v>35</v>
      </c>
      <c r="C6" s="170"/>
      <c r="D6" s="1873" t="s">
        <v>102</v>
      </c>
      <c r="E6" s="1873"/>
      <c r="F6" s="1873"/>
      <c r="G6" s="168"/>
      <c r="H6" s="1908" t="s">
        <v>101</v>
      </c>
      <c r="I6" s="1908"/>
      <c r="J6" s="1908"/>
      <c r="K6" s="168"/>
      <c r="L6" s="1908" t="s">
        <v>100</v>
      </c>
      <c r="M6" s="1908"/>
      <c r="N6" s="1908"/>
      <c r="O6" s="168"/>
      <c r="P6" s="1908" t="s">
        <v>99</v>
      </c>
      <c r="Q6" s="1908"/>
      <c r="R6" s="1908"/>
      <c r="S6" s="167"/>
      <c r="T6" s="1908" t="s">
        <v>98</v>
      </c>
      <c r="U6" s="1908"/>
      <c r="V6" s="1908"/>
      <c r="W6" s="166"/>
      <c r="X6" s="1909" t="s">
        <v>97</v>
      </c>
      <c r="Y6" s="1909"/>
      <c r="Z6" s="164" t="s">
        <v>6</v>
      </c>
    </row>
    <row r="7" spans="1:51" ht="11.25" customHeight="1">
      <c r="A7" s="1878"/>
      <c r="B7" s="163"/>
      <c r="C7" s="162"/>
      <c r="D7" s="161" t="s">
        <v>29</v>
      </c>
      <c r="E7" s="160" t="s">
        <v>30</v>
      </c>
      <c r="F7" s="160" t="s">
        <v>6</v>
      </c>
      <c r="G7" s="160"/>
      <c r="H7" s="160" t="s">
        <v>29</v>
      </c>
      <c r="I7" s="160" t="s">
        <v>30</v>
      </c>
      <c r="J7" s="160" t="s">
        <v>6</v>
      </c>
      <c r="K7" s="160"/>
      <c r="L7" s="160" t="s">
        <v>29</v>
      </c>
      <c r="M7" s="160" t="s">
        <v>30</v>
      </c>
      <c r="N7" s="160" t="s">
        <v>6</v>
      </c>
      <c r="O7" s="160"/>
      <c r="P7" s="160" t="s">
        <v>29</v>
      </c>
      <c r="Q7" s="160" t="s">
        <v>30</v>
      </c>
      <c r="R7" s="160" t="s">
        <v>6</v>
      </c>
      <c r="S7" s="160"/>
      <c r="T7" s="160" t="s">
        <v>29</v>
      </c>
      <c r="U7" s="160" t="s">
        <v>30</v>
      </c>
      <c r="V7" s="160" t="s">
        <v>6</v>
      </c>
      <c r="W7" s="160"/>
      <c r="X7" s="160" t="s">
        <v>29</v>
      </c>
      <c r="Y7" s="160" t="s">
        <v>30</v>
      </c>
      <c r="Z7" s="159"/>
    </row>
    <row r="8" spans="1:51" ht="13.5" customHeight="1">
      <c r="A8" s="1581">
        <v>1401</v>
      </c>
      <c r="B8" s="139" t="s">
        <v>12</v>
      </c>
      <c r="C8" s="151"/>
      <c r="D8" s="56">
        <f>SUM(D9:D15)</f>
        <v>91</v>
      </c>
      <c r="E8" s="56">
        <f>SUM(E9:E15)</f>
        <v>39</v>
      </c>
      <c r="F8" s="136">
        <f t="shared" ref="F8:F55" si="0">SUM(D8:E8)</f>
        <v>130</v>
      </c>
      <c r="G8" s="136"/>
      <c r="H8" s="136">
        <f>SUM(H9:H15)</f>
        <v>23</v>
      </c>
      <c r="I8" s="136">
        <f>SUM(I9:I15)</f>
        <v>6</v>
      </c>
      <c r="J8" s="136">
        <f t="shared" ref="J8:J55" si="1">SUM(H8:I8)</f>
        <v>29</v>
      </c>
      <c r="K8" s="136"/>
      <c r="L8" s="136">
        <f>SUM(L9:L15)</f>
        <v>10</v>
      </c>
      <c r="M8" s="136">
        <f>SUM(M9:M15)</f>
        <v>3</v>
      </c>
      <c r="N8" s="136">
        <f t="shared" ref="N8:N55" si="2">SUM(L8:M8)</f>
        <v>13</v>
      </c>
      <c r="O8" s="136"/>
      <c r="P8" s="136">
        <f>SUM(P9:P15)</f>
        <v>28</v>
      </c>
      <c r="Q8" s="136">
        <f>SUM(Q9:Q15)</f>
        <v>13</v>
      </c>
      <c r="R8" s="136">
        <f t="shared" ref="R8:R55" si="3">SUM(P8:Q8)</f>
        <v>41</v>
      </c>
      <c r="S8" s="136"/>
      <c r="T8" s="136">
        <f>SUM(T9:T15)</f>
        <v>86</v>
      </c>
      <c r="U8" s="136">
        <f>SUM(U9:U15)</f>
        <v>10</v>
      </c>
      <c r="V8" s="136">
        <f t="shared" ref="V8:V55" si="4">SUM(T8:U8)</f>
        <v>96</v>
      </c>
      <c r="W8" s="136"/>
      <c r="X8" s="136">
        <f t="shared" ref="X8:X55" si="5">SUM(D8+H8+L8+P8+T8)</f>
        <v>238</v>
      </c>
      <c r="Y8" s="136">
        <f t="shared" ref="Y8:Y55" si="6">SUM(E8+I8+M8+Q8+U8)</f>
        <v>71</v>
      </c>
      <c r="Z8" s="158">
        <f t="shared" ref="Z8:Z55" si="7">SUM(V8,R8,N8,J8,F8)</f>
        <v>309</v>
      </c>
    </row>
    <row r="9" spans="1:51" ht="13.5" customHeight="1">
      <c r="A9" s="1582"/>
      <c r="B9" s="11" t="s">
        <v>13</v>
      </c>
      <c r="C9" s="98"/>
      <c r="D9" s="11">
        <v>24</v>
      </c>
      <c r="E9" s="11">
        <v>9</v>
      </c>
      <c r="F9" s="142">
        <f t="shared" si="0"/>
        <v>33</v>
      </c>
      <c r="G9" s="142"/>
      <c r="H9" s="11">
        <v>1</v>
      </c>
      <c r="I9" s="11">
        <v>0</v>
      </c>
      <c r="J9" s="142">
        <f t="shared" si="1"/>
        <v>1</v>
      </c>
      <c r="K9" s="142"/>
      <c r="L9" s="11">
        <v>3</v>
      </c>
      <c r="M9" s="11">
        <v>0</v>
      </c>
      <c r="N9" s="142">
        <f t="shared" si="2"/>
        <v>3</v>
      </c>
      <c r="O9" s="142"/>
      <c r="P9" s="11">
        <v>10</v>
      </c>
      <c r="Q9" s="11">
        <v>6</v>
      </c>
      <c r="R9" s="142">
        <f t="shared" si="3"/>
        <v>16</v>
      </c>
      <c r="S9" s="142"/>
      <c r="T9" s="11">
        <v>25</v>
      </c>
      <c r="U9" s="11">
        <v>6</v>
      </c>
      <c r="V9" s="142">
        <f t="shared" si="4"/>
        <v>31</v>
      </c>
      <c r="W9" s="142"/>
      <c r="X9" s="157">
        <f t="shared" si="5"/>
        <v>63</v>
      </c>
      <c r="Y9" s="157">
        <f t="shared" si="6"/>
        <v>21</v>
      </c>
      <c r="Z9" s="155">
        <f t="shared" si="7"/>
        <v>84</v>
      </c>
      <c r="AW9" s="153"/>
      <c r="AX9" s="3"/>
      <c r="AY9" s="3"/>
    </row>
    <row r="10" spans="1:51" ht="13.5" customHeight="1">
      <c r="A10" s="1582"/>
      <c r="B10" s="11" t="s">
        <v>14</v>
      </c>
      <c r="C10" s="98"/>
      <c r="D10" s="11">
        <v>20</v>
      </c>
      <c r="E10" s="11">
        <v>4</v>
      </c>
      <c r="F10" s="142">
        <f t="shared" si="0"/>
        <v>24</v>
      </c>
      <c r="G10" s="142"/>
      <c r="H10" s="11">
        <v>9</v>
      </c>
      <c r="I10" s="11">
        <v>0</v>
      </c>
      <c r="J10" s="142">
        <f t="shared" si="1"/>
        <v>9</v>
      </c>
      <c r="K10" s="142"/>
      <c r="L10" s="11">
        <v>1</v>
      </c>
      <c r="M10" s="11">
        <v>1</v>
      </c>
      <c r="N10" s="142">
        <f t="shared" si="2"/>
        <v>2</v>
      </c>
      <c r="O10" s="142"/>
      <c r="P10" s="11">
        <v>12</v>
      </c>
      <c r="Q10" s="11">
        <v>4</v>
      </c>
      <c r="R10" s="142">
        <f t="shared" si="3"/>
        <v>16</v>
      </c>
      <c r="S10" s="142"/>
      <c r="T10" s="11">
        <v>29</v>
      </c>
      <c r="U10" s="11">
        <v>1</v>
      </c>
      <c r="V10" s="142">
        <f t="shared" si="4"/>
        <v>30</v>
      </c>
      <c r="W10" s="142"/>
      <c r="X10" s="142">
        <f t="shared" si="5"/>
        <v>71</v>
      </c>
      <c r="Y10" s="142">
        <f t="shared" si="6"/>
        <v>10</v>
      </c>
      <c r="Z10" s="155">
        <f t="shared" si="7"/>
        <v>81</v>
      </c>
      <c r="AW10" s="153"/>
      <c r="AX10" s="3"/>
      <c r="AY10" s="3"/>
    </row>
    <row r="11" spans="1:51" ht="13.5" customHeight="1">
      <c r="A11" s="1582"/>
      <c r="B11" s="11" t="s">
        <v>15</v>
      </c>
      <c r="C11" s="98"/>
      <c r="D11" s="11">
        <v>3</v>
      </c>
      <c r="E11" s="11">
        <v>3</v>
      </c>
      <c r="F11" s="142">
        <f t="shared" si="0"/>
        <v>6</v>
      </c>
      <c r="G11" s="142"/>
      <c r="H11" s="11">
        <v>3</v>
      </c>
      <c r="I11" s="11">
        <v>0</v>
      </c>
      <c r="J11" s="142">
        <f t="shared" si="1"/>
        <v>3</v>
      </c>
      <c r="K11" s="142"/>
      <c r="L11" s="11">
        <v>5</v>
      </c>
      <c r="M11" s="11">
        <v>2</v>
      </c>
      <c r="N11" s="142">
        <f t="shared" si="2"/>
        <v>7</v>
      </c>
      <c r="O11" s="142"/>
      <c r="P11" s="11">
        <v>6</v>
      </c>
      <c r="Q11" s="11">
        <v>3</v>
      </c>
      <c r="R11" s="142">
        <f t="shared" si="3"/>
        <v>9</v>
      </c>
      <c r="S11" s="142"/>
      <c r="T11" s="11">
        <v>30</v>
      </c>
      <c r="U11" s="11">
        <v>3</v>
      </c>
      <c r="V11" s="142">
        <f t="shared" si="4"/>
        <v>33</v>
      </c>
      <c r="W11" s="142"/>
      <c r="X11" s="142">
        <f t="shared" si="5"/>
        <v>47</v>
      </c>
      <c r="Y11" s="142">
        <f t="shared" si="6"/>
        <v>11</v>
      </c>
      <c r="Z11" s="155">
        <f t="shared" si="7"/>
        <v>58</v>
      </c>
      <c r="AW11" s="153"/>
      <c r="AX11" s="3"/>
      <c r="AY11" s="3"/>
    </row>
    <row r="12" spans="1:51" ht="13.5" customHeight="1">
      <c r="A12" s="1582"/>
      <c r="B12" s="11" t="s">
        <v>36</v>
      </c>
      <c r="C12" s="98"/>
      <c r="D12" s="11">
        <v>27</v>
      </c>
      <c r="E12" s="11">
        <v>16</v>
      </c>
      <c r="F12" s="142">
        <f t="shared" si="0"/>
        <v>43</v>
      </c>
      <c r="G12" s="142"/>
      <c r="H12" s="11">
        <v>1</v>
      </c>
      <c r="I12" s="11">
        <v>2</v>
      </c>
      <c r="J12" s="142">
        <f t="shared" si="1"/>
        <v>3</v>
      </c>
      <c r="K12" s="142"/>
      <c r="L12" s="11">
        <v>0</v>
      </c>
      <c r="M12" s="11">
        <v>0</v>
      </c>
      <c r="N12" s="142">
        <f t="shared" si="2"/>
        <v>0</v>
      </c>
      <c r="O12" s="142"/>
      <c r="P12" s="11">
        <v>0</v>
      </c>
      <c r="Q12" s="11">
        <v>0</v>
      </c>
      <c r="R12" s="142">
        <f t="shared" si="3"/>
        <v>0</v>
      </c>
      <c r="S12" s="142"/>
      <c r="T12" s="11">
        <v>0</v>
      </c>
      <c r="U12" s="11">
        <v>0</v>
      </c>
      <c r="V12" s="142">
        <f t="shared" si="4"/>
        <v>0</v>
      </c>
      <c r="W12" s="142"/>
      <c r="X12" s="142">
        <f t="shared" si="5"/>
        <v>28</v>
      </c>
      <c r="Y12" s="142">
        <f t="shared" si="6"/>
        <v>18</v>
      </c>
      <c r="Z12" s="155">
        <f t="shared" si="7"/>
        <v>46</v>
      </c>
      <c r="AW12" s="153"/>
      <c r="AX12" s="3"/>
      <c r="AY12" s="3"/>
    </row>
    <row r="13" spans="1:51" ht="13.5" customHeight="1">
      <c r="A13" s="1582"/>
      <c r="B13" s="11" t="s">
        <v>37</v>
      </c>
      <c r="C13" s="98"/>
      <c r="D13" s="11">
        <v>16</v>
      </c>
      <c r="E13" s="11">
        <v>3</v>
      </c>
      <c r="F13" s="142">
        <f t="shared" si="0"/>
        <v>19</v>
      </c>
      <c r="G13" s="142"/>
      <c r="H13" s="11">
        <v>0</v>
      </c>
      <c r="I13" s="11">
        <v>0</v>
      </c>
      <c r="J13" s="142">
        <f t="shared" si="1"/>
        <v>0</v>
      </c>
      <c r="K13" s="142"/>
      <c r="L13" s="11">
        <v>1</v>
      </c>
      <c r="M13" s="11">
        <v>0</v>
      </c>
      <c r="N13" s="142">
        <f t="shared" si="2"/>
        <v>1</v>
      </c>
      <c r="O13" s="142"/>
      <c r="P13" s="11">
        <v>0</v>
      </c>
      <c r="Q13" s="11">
        <v>0</v>
      </c>
      <c r="R13" s="142">
        <f t="shared" si="3"/>
        <v>0</v>
      </c>
      <c r="S13" s="142"/>
      <c r="T13" s="11">
        <v>0</v>
      </c>
      <c r="U13" s="11">
        <v>0</v>
      </c>
      <c r="V13" s="142">
        <f t="shared" si="4"/>
        <v>0</v>
      </c>
      <c r="W13" s="142"/>
      <c r="X13" s="142">
        <f t="shared" si="5"/>
        <v>17</v>
      </c>
      <c r="Y13" s="142">
        <f t="shared" si="6"/>
        <v>3</v>
      </c>
      <c r="Z13" s="155">
        <f t="shared" si="7"/>
        <v>20</v>
      </c>
      <c r="AW13" s="153"/>
      <c r="AX13" s="3"/>
      <c r="AY13" s="3"/>
    </row>
    <row r="14" spans="1:51" ht="13.5" customHeight="1">
      <c r="A14" s="1582"/>
      <c r="B14" s="11" t="s">
        <v>72</v>
      </c>
      <c r="C14" s="156"/>
      <c r="D14" s="11">
        <v>1</v>
      </c>
      <c r="E14" s="11">
        <v>4</v>
      </c>
      <c r="F14" s="142">
        <f t="shared" si="0"/>
        <v>5</v>
      </c>
      <c r="G14" s="142"/>
      <c r="H14" s="11">
        <v>9</v>
      </c>
      <c r="I14" s="11">
        <v>4</v>
      </c>
      <c r="J14" s="142">
        <f t="shared" si="1"/>
        <v>13</v>
      </c>
      <c r="K14" s="142"/>
      <c r="L14" s="11">
        <v>0</v>
      </c>
      <c r="M14" s="11">
        <v>0</v>
      </c>
      <c r="N14" s="142">
        <f t="shared" si="2"/>
        <v>0</v>
      </c>
      <c r="O14" s="142"/>
      <c r="P14" s="11">
        <v>0</v>
      </c>
      <c r="Q14" s="11">
        <v>0</v>
      </c>
      <c r="R14" s="142">
        <f t="shared" si="3"/>
        <v>0</v>
      </c>
      <c r="S14" s="142"/>
      <c r="T14" s="11">
        <v>0</v>
      </c>
      <c r="U14" s="11">
        <v>0</v>
      </c>
      <c r="V14" s="142">
        <f t="shared" si="4"/>
        <v>0</v>
      </c>
      <c r="W14" s="142"/>
      <c r="X14" s="142">
        <f t="shared" si="5"/>
        <v>10</v>
      </c>
      <c r="Y14" s="142">
        <f t="shared" si="6"/>
        <v>8</v>
      </c>
      <c r="Z14" s="155">
        <f t="shared" si="7"/>
        <v>18</v>
      </c>
      <c r="AW14" s="153"/>
      <c r="AX14" s="3"/>
    </row>
    <row r="15" spans="1:51" s="2" customFormat="1" ht="13.5" customHeight="1">
      <c r="A15" s="1582"/>
      <c r="B15" s="11" t="s">
        <v>63</v>
      </c>
      <c r="C15" s="98"/>
      <c r="D15" s="11">
        <v>0</v>
      </c>
      <c r="E15" s="11">
        <v>0</v>
      </c>
      <c r="F15" s="142">
        <f t="shared" si="0"/>
        <v>0</v>
      </c>
      <c r="G15" s="142"/>
      <c r="H15" s="11">
        <v>0</v>
      </c>
      <c r="I15" s="11">
        <v>0</v>
      </c>
      <c r="J15" s="142">
        <f t="shared" si="1"/>
        <v>0</v>
      </c>
      <c r="K15" s="142"/>
      <c r="L15" s="11">
        <v>0</v>
      </c>
      <c r="M15" s="11">
        <v>0</v>
      </c>
      <c r="N15" s="142">
        <f t="shared" si="2"/>
        <v>0</v>
      </c>
      <c r="O15" s="142"/>
      <c r="P15" s="11">
        <v>0</v>
      </c>
      <c r="Q15" s="11">
        <v>0</v>
      </c>
      <c r="R15" s="142">
        <f t="shared" si="3"/>
        <v>0</v>
      </c>
      <c r="S15" s="142"/>
      <c r="T15" s="11">
        <v>2</v>
      </c>
      <c r="U15" s="11">
        <v>0</v>
      </c>
      <c r="V15" s="142">
        <f t="shared" si="4"/>
        <v>2</v>
      </c>
      <c r="W15" s="142"/>
      <c r="X15" s="142">
        <f t="shared" si="5"/>
        <v>2</v>
      </c>
      <c r="Y15" s="142">
        <f t="shared" si="6"/>
        <v>0</v>
      </c>
      <c r="Z15" s="155">
        <f t="shared" si="7"/>
        <v>2</v>
      </c>
      <c r="AB15" s="1"/>
    </row>
    <row r="16" spans="1:51" ht="13.5" customHeight="1">
      <c r="A16" s="1581">
        <v>1402</v>
      </c>
      <c r="B16" s="139" t="s">
        <v>16</v>
      </c>
      <c r="C16" s="145"/>
      <c r="D16" s="56">
        <f>SUM(D17:D25)</f>
        <v>88</v>
      </c>
      <c r="E16" s="56">
        <f>SUM(E17:E25)</f>
        <v>71</v>
      </c>
      <c r="F16" s="136">
        <f t="shared" si="0"/>
        <v>159</v>
      </c>
      <c r="G16" s="136"/>
      <c r="H16" s="136">
        <f>SUM(H17:H25)</f>
        <v>15</v>
      </c>
      <c r="I16" s="136">
        <f>SUM(I17:I25)</f>
        <v>18</v>
      </c>
      <c r="J16" s="136">
        <f t="shared" si="1"/>
        <v>33</v>
      </c>
      <c r="K16" s="136"/>
      <c r="L16" s="136">
        <f>SUM(L17:L25)</f>
        <v>26</v>
      </c>
      <c r="M16" s="136">
        <f>SUM(M17:M25)</f>
        <v>15</v>
      </c>
      <c r="N16" s="136">
        <f t="shared" si="2"/>
        <v>41</v>
      </c>
      <c r="O16" s="136"/>
      <c r="P16" s="136">
        <f>SUM(P17:P25)</f>
        <v>34</v>
      </c>
      <c r="Q16" s="136">
        <f>SUM(Q17:Q25)</f>
        <v>18</v>
      </c>
      <c r="R16" s="136">
        <f t="shared" si="3"/>
        <v>52</v>
      </c>
      <c r="S16" s="136"/>
      <c r="T16" s="136">
        <f>SUM(T17:T25)</f>
        <v>165</v>
      </c>
      <c r="U16" s="136">
        <f>SUM(U17:U25)</f>
        <v>57</v>
      </c>
      <c r="V16" s="136">
        <f t="shared" si="4"/>
        <v>222</v>
      </c>
      <c r="W16" s="136"/>
      <c r="X16" s="136">
        <f t="shared" si="5"/>
        <v>328</v>
      </c>
      <c r="Y16" s="136">
        <f t="shared" si="6"/>
        <v>179</v>
      </c>
      <c r="Z16" s="135">
        <f t="shared" si="7"/>
        <v>507</v>
      </c>
      <c r="AW16" s="153"/>
      <c r="AX16" s="3"/>
      <c r="AY16" s="3"/>
    </row>
    <row r="17" spans="1:51" ht="13.5" customHeight="1">
      <c r="A17" s="1582"/>
      <c r="B17" s="11" t="s">
        <v>96</v>
      </c>
      <c r="C17" s="98"/>
      <c r="D17" s="11">
        <v>32</v>
      </c>
      <c r="E17" s="11">
        <v>26</v>
      </c>
      <c r="F17" s="142">
        <f t="shared" si="0"/>
        <v>58</v>
      </c>
      <c r="G17" s="142"/>
      <c r="H17" s="11">
        <v>2</v>
      </c>
      <c r="I17" s="11">
        <v>2</v>
      </c>
      <c r="J17" s="142">
        <f t="shared" si="1"/>
        <v>4</v>
      </c>
      <c r="K17" s="142"/>
      <c r="L17" s="11">
        <v>3</v>
      </c>
      <c r="M17" s="11">
        <v>1</v>
      </c>
      <c r="N17" s="142">
        <f t="shared" si="2"/>
        <v>4</v>
      </c>
      <c r="O17" s="142"/>
      <c r="P17" s="11">
        <v>9</v>
      </c>
      <c r="Q17" s="11">
        <v>4</v>
      </c>
      <c r="R17" s="142">
        <f t="shared" si="3"/>
        <v>13</v>
      </c>
      <c r="S17" s="142"/>
      <c r="T17" s="11">
        <v>72</v>
      </c>
      <c r="U17" s="11">
        <v>21</v>
      </c>
      <c r="V17" s="142">
        <f t="shared" si="4"/>
        <v>93</v>
      </c>
      <c r="W17" s="142"/>
      <c r="X17" s="142">
        <f t="shared" si="5"/>
        <v>118</v>
      </c>
      <c r="Y17" s="142">
        <f t="shared" si="6"/>
        <v>54</v>
      </c>
      <c r="Z17" s="141">
        <f t="shared" si="7"/>
        <v>172</v>
      </c>
      <c r="AA17" s="154"/>
      <c r="AC17" s="154"/>
      <c r="AD17" s="154"/>
      <c r="AE17" s="154"/>
      <c r="AF17" s="154"/>
      <c r="AG17" s="154"/>
      <c r="AH17" s="154"/>
      <c r="AI17" s="154"/>
      <c r="AJ17" s="154"/>
      <c r="AK17" s="154"/>
      <c r="AL17" s="154"/>
      <c r="AM17" s="154"/>
      <c r="AN17" s="154"/>
      <c r="AO17" s="154"/>
      <c r="AP17" s="154"/>
      <c r="AQ17" s="154"/>
      <c r="AR17" s="154"/>
      <c r="AS17" s="154"/>
      <c r="AT17" s="154"/>
      <c r="AW17" s="153"/>
      <c r="AX17" s="3"/>
      <c r="AY17" s="3"/>
    </row>
    <row r="18" spans="1:51" ht="12.75" customHeight="1">
      <c r="A18" s="1582"/>
      <c r="B18" s="11" t="s">
        <v>69</v>
      </c>
      <c r="C18" s="98"/>
      <c r="D18" s="11">
        <v>22</v>
      </c>
      <c r="E18" s="11">
        <v>15</v>
      </c>
      <c r="F18" s="142">
        <f t="shared" si="0"/>
        <v>37</v>
      </c>
      <c r="G18" s="142"/>
      <c r="H18" s="11">
        <v>1</v>
      </c>
      <c r="I18" s="11">
        <v>1</v>
      </c>
      <c r="J18" s="142">
        <f t="shared" si="1"/>
        <v>2</v>
      </c>
      <c r="K18" s="142"/>
      <c r="L18" s="11">
        <v>2</v>
      </c>
      <c r="M18" s="11">
        <v>0</v>
      </c>
      <c r="N18" s="142">
        <f t="shared" si="2"/>
        <v>2</v>
      </c>
      <c r="O18" s="142"/>
      <c r="P18" s="11">
        <v>10</v>
      </c>
      <c r="Q18" s="11">
        <v>5</v>
      </c>
      <c r="R18" s="142">
        <f t="shared" si="3"/>
        <v>15</v>
      </c>
      <c r="S18" s="142"/>
      <c r="T18" s="11">
        <v>31</v>
      </c>
      <c r="U18" s="11">
        <v>4</v>
      </c>
      <c r="V18" s="142">
        <f t="shared" si="4"/>
        <v>35</v>
      </c>
      <c r="W18" s="142"/>
      <c r="X18" s="142">
        <f t="shared" si="5"/>
        <v>66</v>
      </c>
      <c r="Y18" s="142">
        <f t="shared" si="6"/>
        <v>25</v>
      </c>
      <c r="Z18" s="141">
        <f t="shared" si="7"/>
        <v>91</v>
      </c>
    </row>
    <row r="19" spans="1:51" ht="13.5" customHeight="1">
      <c r="A19" s="1582"/>
      <c r="B19" s="11" t="s">
        <v>73</v>
      </c>
      <c r="C19" s="98"/>
      <c r="D19" s="11">
        <v>6</v>
      </c>
      <c r="E19" s="11">
        <v>3</v>
      </c>
      <c r="F19" s="142">
        <f t="shared" si="0"/>
        <v>9</v>
      </c>
      <c r="G19" s="142"/>
      <c r="H19" s="11">
        <v>6</v>
      </c>
      <c r="I19" s="11">
        <v>6</v>
      </c>
      <c r="J19" s="142">
        <f t="shared" si="1"/>
        <v>12</v>
      </c>
      <c r="K19" s="142"/>
      <c r="L19" s="11">
        <v>5</v>
      </c>
      <c r="M19" s="11">
        <v>3</v>
      </c>
      <c r="N19" s="142">
        <f t="shared" si="2"/>
        <v>8</v>
      </c>
      <c r="O19" s="142"/>
      <c r="P19" s="11">
        <v>2</v>
      </c>
      <c r="Q19" s="11">
        <v>1</v>
      </c>
      <c r="R19" s="142">
        <f t="shared" si="3"/>
        <v>3</v>
      </c>
      <c r="S19" s="142"/>
      <c r="T19" s="11">
        <v>35</v>
      </c>
      <c r="U19" s="11">
        <v>21</v>
      </c>
      <c r="V19" s="142">
        <f t="shared" si="4"/>
        <v>56</v>
      </c>
      <c r="W19" s="142"/>
      <c r="X19" s="142">
        <f t="shared" si="5"/>
        <v>54</v>
      </c>
      <c r="Y19" s="142">
        <f t="shared" si="6"/>
        <v>34</v>
      </c>
      <c r="Z19" s="141">
        <f t="shared" si="7"/>
        <v>88</v>
      </c>
      <c r="AA19" s="154"/>
      <c r="AC19" s="154"/>
      <c r="AD19" s="154"/>
      <c r="AE19" s="154"/>
      <c r="AF19" s="154"/>
      <c r="AG19" s="154"/>
      <c r="AH19" s="154"/>
      <c r="AI19" s="154"/>
      <c r="AJ19" s="154"/>
      <c r="AK19" s="154"/>
      <c r="AL19" s="154"/>
      <c r="AM19" s="154"/>
      <c r="AN19" s="154"/>
      <c r="AO19" s="154"/>
      <c r="AP19" s="154"/>
      <c r="AQ19" s="154"/>
      <c r="AR19" s="154"/>
      <c r="AS19" s="154"/>
      <c r="AT19" s="154"/>
      <c r="AW19" s="153"/>
      <c r="AX19" s="3"/>
      <c r="AY19" s="3"/>
    </row>
    <row r="20" spans="1:51" ht="12.75" customHeight="1">
      <c r="A20" s="1582"/>
      <c r="B20" s="11" t="s">
        <v>51</v>
      </c>
      <c r="C20" s="98"/>
      <c r="D20" s="11">
        <v>12</v>
      </c>
      <c r="E20" s="11">
        <v>5</v>
      </c>
      <c r="F20" s="142">
        <f t="shared" si="0"/>
        <v>17</v>
      </c>
      <c r="G20" s="142"/>
      <c r="H20" s="11">
        <v>1</v>
      </c>
      <c r="I20" s="11">
        <v>0</v>
      </c>
      <c r="J20" s="142">
        <f t="shared" si="1"/>
        <v>1</v>
      </c>
      <c r="K20" s="142"/>
      <c r="L20" s="11">
        <v>4</v>
      </c>
      <c r="M20" s="11">
        <v>4</v>
      </c>
      <c r="N20" s="142">
        <f t="shared" si="2"/>
        <v>8</v>
      </c>
      <c r="O20" s="142"/>
      <c r="P20" s="11">
        <v>7</v>
      </c>
      <c r="Q20" s="11">
        <v>5</v>
      </c>
      <c r="R20" s="142">
        <f t="shared" si="3"/>
        <v>12</v>
      </c>
      <c r="S20" s="142"/>
      <c r="T20" s="11">
        <v>9</v>
      </c>
      <c r="U20" s="11">
        <v>2</v>
      </c>
      <c r="V20" s="142">
        <f t="shared" si="4"/>
        <v>11</v>
      </c>
      <c r="W20" s="142"/>
      <c r="X20" s="142">
        <f t="shared" si="5"/>
        <v>33</v>
      </c>
      <c r="Y20" s="142">
        <f t="shared" si="6"/>
        <v>16</v>
      </c>
      <c r="Z20" s="141">
        <f t="shared" si="7"/>
        <v>49</v>
      </c>
    </row>
    <row r="21" spans="1:51" ht="13.5" customHeight="1">
      <c r="A21" s="1582"/>
      <c r="B21" s="11" t="s">
        <v>52</v>
      </c>
      <c r="C21" s="98"/>
      <c r="D21" s="11">
        <v>5</v>
      </c>
      <c r="E21" s="11">
        <v>8</v>
      </c>
      <c r="F21" s="142">
        <f t="shared" si="0"/>
        <v>13</v>
      </c>
      <c r="G21" s="142"/>
      <c r="H21" s="11">
        <v>0</v>
      </c>
      <c r="I21" s="11">
        <v>0</v>
      </c>
      <c r="J21" s="142">
        <f t="shared" si="1"/>
        <v>0</v>
      </c>
      <c r="K21" s="142"/>
      <c r="L21" s="11">
        <v>5</v>
      </c>
      <c r="M21" s="11">
        <v>2</v>
      </c>
      <c r="N21" s="142">
        <f t="shared" si="2"/>
        <v>7</v>
      </c>
      <c r="O21" s="142"/>
      <c r="P21" s="11">
        <v>3</v>
      </c>
      <c r="Q21" s="11">
        <v>1</v>
      </c>
      <c r="R21" s="142">
        <f t="shared" si="3"/>
        <v>4</v>
      </c>
      <c r="S21" s="142"/>
      <c r="T21" s="11">
        <v>5</v>
      </c>
      <c r="U21" s="11">
        <v>0</v>
      </c>
      <c r="V21" s="142">
        <f t="shared" si="4"/>
        <v>5</v>
      </c>
      <c r="W21" s="142"/>
      <c r="X21" s="142">
        <f t="shared" si="5"/>
        <v>18</v>
      </c>
      <c r="Y21" s="142">
        <f t="shared" si="6"/>
        <v>11</v>
      </c>
      <c r="Z21" s="141">
        <f t="shared" si="7"/>
        <v>29</v>
      </c>
      <c r="AA21" s="154"/>
      <c r="AC21" s="154"/>
      <c r="AD21" s="154"/>
      <c r="AE21" s="154"/>
      <c r="AF21" s="154"/>
      <c r="AG21" s="154"/>
      <c r="AH21" s="154"/>
      <c r="AI21" s="154"/>
      <c r="AJ21" s="154"/>
      <c r="AK21" s="154"/>
      <c r="AL21" s="154"/>
      <c r="AM21" s="154"/>
      <c r="AN21" s="154"/>
      <c r="AO21" s="154"/>
      <c r="AP21" s="154"/>
      <c r="AQ21" s="154"/>
      <c r="AR21" s="154"/>
      <c r="AS21" s="154"/>
      <c r="AT21" s="154"/>
      <c r="AW21" s="153"/>
      <c r="AX21" s="3"/>
      <c r="AY21" s="3"/>
    </row>
    <row r="22" spans="1:51" ht="13.5" customHeight="1">
      <c r="A22" s="1582"/>
      <c r="B22" s="11" t="s">
        <v>65</v>
      </c>
      <c r="C22" s="98"/>
      <c r="D22" s="11">
        <v>2</v>
      </c>
      <c r="E22" s="11">
        <v>0</v>
      </c>
      <c r="F22" s="142">
        <f t="shared" si="0"/>
        <v>2</v>
      </c>
      <c r="G22" s="142"/>
      <c r="H22" s="11">
        <v>0</v>
      </c>
      <c r="I22" s="11">
        <v>1</v>
      </c>
      <c r="J22" s="142">
        <f t="shared" si="1"/>
        <v>1</v>
      </c>
      <c r="K22" s="142"/>
      <c r="L22" s="11">
        <v>5</v>
      </c>
      <c r="M22" s="11">
        <v>2</v>
      </c>
      <c r="N22" s="142">
        <f t="shared" si="2"/>
        <v>7</v>
      </c>
      <c r="O22" s="142"/>
      <c r="P22" s="11">
        <v>0</v>
      </c>
      <c r="Q22" s="11">
        <v>0</v>
      </c>
      <c r="R22" s="142">
        <f t="shared" si="3"/>
        <v>0</v>
      </c>
      <c r="S22" s="142"/>
      <c r="T22" s="11">
        <v>3</v>
      </c>
      <c r="U22" s="11">
        <v>3</v>
      </c>
      <c r="V22" s="142">
        <f t="shared" si="4"/>
        <v>6</v>
      </c>
      <c r="W22" s="142"/>
      <c r="X22" s="142">
        <f t="shared" si="5"/>
        <v>10</v>
      </c>
      <c r="Y22" s="142">
        <f t="shared" si="6"/>
        <v>6</v>
      </c>
      <c r="Z22" s="141">
        <f t="shared" si="7"/>
        <v>16</v>
      </c>
      <c r="AA22" s="154"/>
      <c r="AC22" s="154"/>
      <c r="AD22" s="154"/>
      <c r="AE22" s="154"/>
      <c r="AF22" s="154"/>
      <c r="AG22" s="154"/>
      <c r="AH22" s="154"/>
      <c r="AI22" s="154"/>
      <c r="AJ22" s="154"/>
      <c r="AK22" s="154"/>
      <c r="AL22" s="154"/>
      <c r="AM22" s="154"/>
      <c r="AN22" s="154"/>
      <c r="AO22" s="154"/>
      <c r="AP22" s="154"/>
      <c r="AQ22" s="154"/>
      <c r="AR22" s="154"/>
      <c r="AS22" s="154"/>
      <c r="AT22" s="154"/>
      <c r="AW22" s="153"/>
      <c r="AX22" s="3"/>
      <c r="AY22" s="3"/>
    </row>
    <row r="23" spans="1:51" ht="13.5" customHeight="1">
      <c r="A23" s="1582"/>
      <c r="B23" s="11" t="s">
        <v>71</v>
      </c>
      <c r="C23" s="98"/>
      <c r="D23" s="11">
        <v>5</v>
      </c>
      <c r="E23" s="11">
        <v>2</v>
      </c>
      <c r="F23" s="142">
        <f t="shared" si="0"/>
        <v>7</v>
      </c>
      <c r="G23" s="142"/>
      <c r="H23" s="11">
        <v>1</v>
      </c>
      <c r="I23" s="11">
        <v>3</v>
      </c>
      <c r="J23" s="142">
        <f t="shared" si="1"/>
        <v>4</v>
      </c>
      <c r="K23" s="142"/>
      <c r="L23" s="11">
        <v>1</v>
      </c>
      <c r="M23" s="11">
        <v>1</v>
      </c>
      <c r="N23" s="142">
        <f t="shared" si="2"/>
        <v>2</v>
      </c>
      <c r="O23" s="142"/>
      <c r="P23" s="11">
        <v>3</v>
      </c>
      <c r="Q23" s="11">
        <v>1</v>
      </c>
      <c r="R23" s="142">
        <f t="shared" si="3"/>
        <v>4</v>
      </c>
      <c r="S23" s="142"/>
      <c r="T23" s="11">
        <v>7</v>
      </c>
      <c r="U23" s="11">
        <v>4</v>
      </c>
      <c r="V23" s="142">
        <f t="shared" si="4"/>
        <v>11</v>
      </c>
      <c r="W23" s="142"/>
      <c r="X23" s="142">
        <f t="shared" si="5"/>
        <v>17</v>
      </c>
      <c r="Y23" s="142">
        <f t="shared" si="6"/>
        <v>11</v>
      </c>
      <c r="Z23" s="141">
        <f t="shared" si="7"/>
        <v>28</v>
      </c>
      <c r="AA23" s="154"/>
      <c r="AC23" s="154"/>
      <c r="AD23" s="154"/>
      <c r="AE23" s="154"/>
      <c r="AF23" s="154"/>
      <c r="AG23" s="154"/>
      <c r="AH23" s="154"/>
      <c r="AI23" s="154"/>
      <c r="AJ23" s="154"/>
      <c r="AK23" s="154"/>
      <c r="AL23" s="154"/>
      <c r="AM23" s="154"/>
      <c r="AN23" s="154"/>
      <c r="AO23" s="154"/>
      <c r="AP23" s="154"/>
      <c r="AQ23" s="154"/>
      <c r="AR23" s="154"/>
      <c r="AS23" s="154"/>
      <c r="AT23" s="154"/>
      <c r="AW23" s="153"/>
      <c r="AX23" s="3"/>
      <c r="AY23" s="3"/>
    </row>
    <row r="24" spans="1:51" ht="13.5" customHeight="1">
      <c r="A24" s="1582"/>
      <c r="B24" s="11" t="s">
        <v>38</v>
      </c>
      <c r="C24" s="98"/>
      <c r="D24" s="11">
        <v>4</v>
      </c>
      <c r="E24" s="11">
        <v>12</v>
      </c>
      <c r="F24" s="142">
        <f t="shared" si="0"/>
        <v>16</v>
      </c>
      <c r="G24" s="142"/>
      <c r="H24" s="11">
        <v>4</v>
      </c>
      <c r="I24" s="11">
        <v>4</v>
      </c>
      <c r="J24" s="142">
        <f t="shared" si="1"/>
        <v>8</v>
      </c>
      <c r="K24" s="142"/>
      <c r="L24" s="11">
        <v>1</v>
      </c>
      <c r="M24" s="11">
        <v>2</v>
      </c>
      <c r="N24" s="142">
        <f t="shared" si="2"/>
        <v>3</v>
      </c>
      <c r="O24" s="142"/>
      <c r="P24" s="11">
        <v>0</v>
      </c>
      <c r="Q24" s="11">
        <v>1</v>
      </c>
      <c r="R24" s="142">
        <f t="shared" si="3"/>
        <v>1</v>
      </c>
      <c r="S24" s="142"/>
      <c r="T24" s="11">
        <v>3</v>
      </c>
      <c r="U24" s="11">
        <v>2</v>
      </c>
      <c r="V24" s="142">
        <f t="shared" si="4"/>
        <v>5</v>
      </c>
      <c r="W24" s="142"/>
      <c r="X24" s="142">
        <f t="shared" si="5"/>
        <v>12</v>
      </c>
      <c r="Y24" s="142">
        <f t="shared" si="6"/>
        <v>21</v>
      </c>
      <c r="Z24" s="141">
        <f t="shared" si="7"/>
        <v>33</v>
      </c>
      <c r="AW24" s="153"/>
      <c r="AX24" s="3"/>
      <c r="AY24" s="3"/>
    </row>
    <row r="25" spans="1:51" ht="13.5" customHeight="1">
      <c r="A25" s="1582"/>
      <c r="B25" s="11" t="s">
        <v>57</v>
      </c>
      <c r="C25" s="98"/>
      <c r="D25" s="11">
        <v>0</v>
      </c>
      <c r="E25" s="11">
        <v>0</v>
      </c>
      <c r="F25" s="142">
        <f t="shared" si="0"/>
        <v>0</v>
      </c>
      <c r="G25" s="142"/>
      <c r="H25" s="11">
        <v>0</v>
      </c>
      <c r="I25" s="11">
        <v>1</v>
      </c>
      <c r="J25" s="142">
        <f t="shared" si="1"/>
        <v>1</v>
      </c>
      <c r="K25" s="142"/>
      <c r="L25" s="11">
        <v>0</v>
      </c>
      <c r="M25" s="11">
        <v>0</v>
      </c>
      <c r="N25" s="142">
        <f t="shared" si="2"/>
        <v>0</v>
      </c>
      <c r="O25" s="142"/>
      <c r="P25" s="11">
        <v>0</v>
      </c>
      <c r="Q25" s="11">
        <v>0</v>
      </c>
      <c r="R25" s="142">
        <f t="shared" si="3"/>
        <v>0</v>
      </c>
      <c r="S25" s="142"/>
      <c r="T25" s="11">
        <v>0</v>
      </c>
      <c r="U25" s="11">
        <v>0</v>
      </c>
      <c r="V25" s="142">
        <f t="shared" si="4"/>
        <v>0</v>
      </c>
      <c r="W25" s="142"/>
      <c r="X25" s="142">
        <f t="shared" si="5"/>
        <v>0</v>
      </c>
      <c r="Y25" s="142">
        <f t="shared" si="6"/>
        <v>1</v>
      </c>
      <c r="Z25" s="141">
        <f t="shared" si="7"/>
        <v>1</v>
      </c>
      <c r="AW25" s="153"/>
      <c r="AX25" s="3"/>
      <c r="AY25" s="3"/>
    </row>
    <row r="26" spans="1:51" ht="15" customHeight="1">
      <c r="A26" s="1581">
        <v>1403</v>
      </c>
      <c r="B26" s="139" t="s">
        <v>17</v>
      </c>
      <c r="C26" s="145"/>
      <c r="D26" s="36">
        <f>SUM(D27:D29)</f>
        <v>42</v>
      </c>
      <c r="E26" s="36">
        <f>SUM(E27:E29)</f>
        <v>78</v>
      </c>
      <c r="F26" s="137">
        <f t="shared" si="0"/>
        <v>120</v>
      </c>
      <c r="G26" s="152"/>
      <c r="H26" s="137">
        <f>SUM(H27:H29)</f>
        <v>7</v>
      </c>
      <c r="I26" s="137">
        <f>SUM(I27:I29)</f>
        <v>14</v>
      </c>
      <c r="J26" s="137">
        <f t="shared" si="1"/>
        <v>21</v>
      </c>
      <c r="K26" s="152"/>
      <c r="L26" s="137">
        <f>SUM(L27:L29)</f>
        <v>12</v>
      </c>
      <c r="M26" s="137">
        <f>SUM(M27:M29)</f>
        <v>15</v>
      </c>
      <c r="N26" s="137">
        <f t="shared" si="2"/>
        <v>27</v>
      </c>
      <c r="O26" s="152"/>
      <c r="P26" s="137">
        <f>SUM(P27:P29)</f>
        <v>11</v>
      </c>
      <c r="Q26" s="137">
        <f>SUM(Q27:Q29)</f>
        <v>20</v>
      </c>
      <c r="R26" s="137">
        <f t="shared" si="3"/>
        <v>31</v>
      </c>
      <c r="S26" s="152"/>
      <c r="T26" s="137">
        <f>SUM(T27:T29)</f>
        <v>11</v>
      </c>
      <c r="U26" s="137">
        <f>SUM(U27:U29)</f>
        <v>37</v>
      </c>
      <c r="V26" s="137">
        <f t="shared" si="4"/>
        <v>48</v>
      </c>
      <c r="W26" s="137"/>
      <c r="X26" s="136">
        <f t="shared" si="5"/>
        <v>83</v>
      </c>
      <c r="Y26" s="136">
        <f t="shared" si="6"/>
        <v>164</v>
      </c>
      <c r="Z26" s="135">
        <f t="shared" si="7"/>
        <v>247</v>
      </c>
    </row>
    <row r="27" spans="1:51" s="5" customFormat="1">
      <c r="A27" s="1582"/>
      <c r="B27" s="11" t="s">
        <v>39</v>
      </c>
      <c r="C27" s="13"/>
      <c r="D27" s="11">
        <v>25</v>
      </c>
      <c r="E27" s="11">
        <v>51</v>
      </c>
      <c r="F27" s="29">
        <f t="shared" si="0"/>
        <v>76</v>
      </c>
      <c r="G27" s="29"/>
      <c r="H27" s="11">
        <v>2</v>
      </c>
      <c r="I27" s="11">
        <v>3</v>
      </c>
      <c r="J27" s="29">
        <f t="shared" si="1"/>
        <v>5</v>
      </c>
      <c r="K27" s="29"/>
      <c r="L27" s="11">
        <v>5</v>
      </c>
      <c r="M27" s="11">
        <v>8</v>
      </c>
      <c r="N27" s="29">
        <f t="shared" si="2"/>
        <v>13</v>
      </c>
      <c r="O27" s="29"/>
      <c r="P27" s="11">
        <v>3</v>
      </c>
      <c r="Q27" s="11">
        <v>7</v>
      </c>
      <c r="R27" s="29">
        <f t="shared" si="3"/>
        <v>10</v>
      </c>
      <c r="S27" s="29"/>
      <c r="T27" s="11">
        <v>7</v>
      </c>
      <c r="U27" s="11">
        <v>23</v>
      </c>
      <c r="V27" s="29">
        <f t="shared" si="4"/>
        <v>30</v>
      </c>
      <c r="W27" s="29"/>
      <c r="X27" s="142">
        <f t="shared" si="5"/>
        <v>42</v>
      </c>
      <c r="Y27" s="142">
        <f t="shared" si="6"/>
        <v>92</v>
      </c>
      <c r="Z27" s="59">
        <f t="shared" si="7"/>
        <v>134</v>
      </c>
      <c r="AB27" s="1"/>
    </row>
    <row r="28" spans="1:51" s="5" customFormat="1" ht="14.1" customHeight="1">
      <c r="A28" s="1582"/>
      <c r="B28" s="11" t="s">
        <v>18</v>
      </c>
      <c r="C28" s="13"/>
      <c r="D28" s="11">
        <v>4</v>
      </c>
      <c r="E28" s="11">
        <v>6</v>
      </c>
      <c r="F28" s="29">
        <f t="shared" si="0"/>
        <v>10</v>
      </c>
      <c r="G28" s="29"/>
      <c r="H28" s="11">
        <v>5</v>
      </c>
      <c r="I28" s="11">
        <v>10</v>
      </c>
      <c r="J28" s="29">
        <f t="shared" si="1"/>
        <v>15</v>
      </c>
      <c r="K28" s="29"/>
      <c r="L28" s="11">
        <v>5</v>
      </c>
      <c r="M28" s="11">
        <v>4</v>
      </c>
      <c r="N28" s="29">
        <f t="shared" si="2"/>
        <v>9</v>
      </c>
      <c r="O28" s="29"/>
      <c r="P28" s="11">
        <v>3</v>
      </c>
      <c r="Q28" s="11">
        <v>8</v>
      </c>
      <c r="R28" s="29">
        <f t="shared" si="3"/>
        <v>11</v>
      </c>
      <c r="S28" s="29"/>
      <c r="T28" s="11">
        <v>1</v>
      </c>
      <c r="U28" s="11">
        <v>3</v>
      </c>
      <c r="V28" s="29">
        <f t="shared" si="4"/>
        <v>4</v>
      </c>
      <c r="W28" s="29"/>
      <c r="X28" s="142">
        <f t="shared" si="5"/>
        <v>18</v>
      </c>
      <c r="Y28" s="142">
        <f t="shared" si="6"/>
        <v>31</v>
      </c>
      <c r="Z28" s="59">
        <f t="shared" si="7"/>
        <v>49</v>
      </c>
      <c r="AB28" s="1"/>
    </row>
    <row r="29" spans="1:51" s="5" customFormat="1">
      <c r="A29" s="1582"/>
      <c r="B29" s="11" t="s">
        <v>19</v>
      </c>
      <c r="C29" s="13"/>
      <c r="D29" s="11">
        <v>13</v>
      </c>
      <c r="E29" s="11">
        <v>21</v>
      </c>
      <c r="F29" s="29">
        <f t="shared" si="0"/>
        <v>34</v>
      </c>
      <c r="G29" s="29"/>
      <c r="H29" s="11">
        <v>0</v>
      </c>
      <c r="I29" s="11">
        <v>1</v>
      </c>
      <c r="J29" s="29">
        <f t="shared" si="1"/>
        <v>1</v>
      </c>
      <c r="K29" s="29"/>
      <c r="L29" s="11">
        <v>2</v>
      </c>
      <c r="M29" s="11">
        <v>3</v>
      </c>
      <c r="N29" s="29">
        <f t="shared" si="2"/>
        <v>5</v>
      </c>
      <c r="O29" s="29"/>
      <c r="P29" s="11">
        <v>5</v>
      </c>
      <c r="Q29" s="11">
        <v>5</v>
      </c>
      <c r="R29" s="29">
        <f t="shared" si="3"/>
        <v>10</v>
      </c>
      <c r="S29" s="29"/>
      <c r="T29" s="11">
        <v>3</v>
      </c>
      <c r="U29" s="11">
        <v>11</v>
      </c>
      <c r="V29" s="29">
        <f t="shared" si="4"/>
        <v>14</v>
      </c>
      <c r="W29" s="29"/>
      <c r="X29" s="142">
        <f t="shared" si="5"/>
        <v>23</v>
      </c>
      <c r="Y29" s="142">
        <f t="shared" si="6"/>
        <v>41</v>
      </c>
      <c r="Z29" s="59">
        <f t="shared" si="7"/>
        <v>64</v>
      </c>
      <c r="AB29" s="1"/>
    </row>
    <row r="30" spans="1:51">
      <c r="A30" s="1570">
        <v>1404</v>
      </c>
      <c r="B30" s="139" t="s">
        <v>40</v>
      </c>
      <c r="C30" s="145"/>
      <c r="D30" s="36">
        <f>SUM(D31:D32)</f>
        <v>62</v>
      </c>
      <c r="E30" s="36">
        <f>SUM(E31:E32)</f>
        <v>18</v>
      </c>
      <c r="F30" s="137">
        <f t="shared" si="0"/>
        <v>80</v>
      </c>
      <c r="G30" s="137"/>
      <c r="H30" s="137">
        <f>SUM(H31:H32)</f>
        <v>13</v>
      </c>
      <c r="I30" s="137">
        <f>SUM(I31:I32)</f>
        <v>5</v>
      </c>
      <c r="J30" s="137">
        <f t="shared" si="1"/>
        <v>18</v>
      </c>
      <c r="K30" s="137"/>
      <c r="L30" s="137">
        <f>SUM(L31:L32)</f>
        <v>17</v>
      </c>
      <c r="M30" s="137">
        <f>SUM(M31:M32)</f>
        <v>5</v>
      </c>
      <c r="N30" s="137">
        <f t="shared" si="2"/>
        <v>22</v>
      </c>
      <c r="O30" s="137"/>
      <c r="P30" s="137">
        <f>SUM(P31:P32)</f>
        <v>33</v>
      </c>
      <c r="Q30" s="137">
        <f>SUM(Q31:Q32)</f>
        <v>12</v>
      </c>
      <c r="R30" s="137">
        <f t="shared" si="3"/>
        <v>45</v>
      </c>
      <c r="S30" s="137"/>
      <c r="T30" s="137">
        <f>SUM(T31:T32)</f>
        <v>64</v>
      </c>
      <c r="U30" s="137">
        <f>SUM(U31:U32)</f>
        <v>6</v>
      </c>
      <c r="V30" s="137">
        <f t="shared" si="4"/>
        <v>70</v>
      </c>
      <c r="W30" s="137"/>
      <c r="X30" s="136">
        <f t="shared" si="5"/>
        <v>189</v>
      </c>
      <c r="Y30" s="136">
        <f t="shared" si="6"/>
        <v>46</v>
      </c>
      <c r="Z30" s="135">
        <f t="shared" si="7"/>
        <v>235</v>
      </c>
    </row>
    <row r="31" spans="1:51">
      <c r="A31" s="1573"/>
      <c r="B31" s="11" t="s">
        <v>53</v>
      </c>
      <c r="C31" s="98"/>
      <c r="D31" s="11">
        <v>25</v>
      </c>
      <c r="E31" s="11">
        <v>4</v>
      </c>
      <c r="F31" s="142">
        <f t="shared" si="0"/>
        <v>29</v>
      </c>
      <c r="G31" s="142"/>
      <c r="H31" s="11">
        <v>3</v>
      </c>
      <c r="I31" s="11">
        <v>1</v>
      </c>
      <c r="J31" s="142">
        <f t="shared" si="1"/>
        <v>4</v>
      </c>
      <c r="K31" s="142"/>
      <c r="L31" s="11">
        <v>12</v>
      </c>
      <c r="M31" s="11">
        <v>5</v>
      </c>
      <c r="N31" s="142">
        <f t="shared" si="2"/>
        <v>17</v>
      </c>
      <c r="O31" s="142"/>
      <c r="P31" s="11">
        <v>20</v>
      </c>
      <c r="Q31" s="11">
        <v>4</v>
      </c>
      <c r="R31" s="142">
        <f t="shared" si="3"/>
        <v>24</v>
      </c>
      <c r="S31" s="142"/>
      <c r="T31" s="11">
        <v>31</v>
      </c>
      <c r="U31" s="11">
        <v>1</v>
      </c>
      <c r="V31" s="142">
        <f t="shared" si="4"/>
        <v>32</v>
      </c>
      <c r="W31" s="142"/>
      <c r="X31" s="142">
        <f t="shared" si="5"/>
        <v>91</v>
      </c>
      <c r="Y31" s="142">
        <f t="shared" si="6"/>
        <v>15</v>
      </c>
      <c r="Z31" s="141">
        <f t="shared" si="7"/>
        <v>106</v>
      </c>
    </row>
    <row r="32" spans="1:51">
      <c r="A32" s="1573"/>
      <c r="B32" s="11" t="s">
        <v>20</v>
      </c>
      <c r="C32" s="98"/>
      <c r="D32" s="11">
        <v>37</v>
      </c>
      <c r="E32" s="11">
        <v>14</v>
      </c>
      <c r="F32" s="142">
        <f t="shared" si="0"/>
        <v>51</v>
      </c>
      <c r="G32" s="142"/>
      <c r="H32" s="11">
        <v>10</v>
      </c>
      <c r="I32" s="11">
        <v>4</v>
      </c>
      <c r="J32" s="142">
        <f t="shared" si="1"/>
        <v>14</v>
      </c>
      <c r="K32" s="142"/>
      <c r="L32" s="11">
        <v>5</v>
      </c>
      <c r="M32" s="11">
        <v>0</v>
      </c>
      <c r="N32" s="142">
        <f t="shared" si="2"/>
        <v>5</v>
      </c>
      <c r="O32" s="142"/>
      <c r="P32" s="11">
        <v>13</v>
      </c>
      <c r="Q32" s="11">
        <v>8</v>
      </c>
      <c r="R32" s="142">
        <f t="shared" si="3"/>
        <v>21</v>
      </c>
      <c r="S32" s="142"/>
      <c r="T32" s="11">
        <v>33</v>
      </c>
      <c r="U32" s="11">
        <v>5</v>
      </c>
      <c r="V32" s="142">
        <f t="shared" si="4"/>
        <v>38</v>
      </c>
      <c r="W32" s="142"/>
      <c r="X32" s="142">
        <f t="shared" si="5"/>
        <v>98</v>
      </c>
      <c r="Y32" s="142">
        <f t="shared" si="6"/>
        <v>31</v>
      </c>
      <c r="Z32" s="141">
        <f t="shared" si="7"/>
        <v>129</v>
      </c>
    </row>
    <row r="33" spans="1:26">
      <c r="A33" s="1581">
        <v>1405</v>
      </c>
      <c r="B33" s="139" t="s">
        <v>21</v>
      </c>
      <c r="C33" s="151"/>
      <c r="D33" s="36">
        <f>SUM(D34:D36)</f>
        <v>89</v>
      </c>
      <c r="E33" s="36">
        <f>SUM(E34:E36)</f>
        <v>76</v>
      </c>
      <c r="F33" s="137">
        <f t="shared" si="0"/>
        <v>165</v>
      </c>
      <c r="G33" s="137"/>
      <c r="H33" s="137">
        <f>SUM(H34:H36)</f>
        <v>15</v>
      </c>
      <c r="I33" s="137">
        <f>SUM(I34:I36)</f>
        <v>4</v>
      </c>
      <c r="J33" s="137">
        <f t="shared" si="1"/>
        <v>19</v>
      </c>
      <c r="K33" s="137"/>
      <c r="L33" s="137">
        <f>SUM(L34:L36)</f>
        <v>23</v>
      </c>
      <c r="M33" s="137">
        <f>SUM(M34:M36)</f>
        <v>28</v>
      </c>
      <c r="N33" s="137">
        <f t="shared" si="2"/>
        <v>51</v>
      </c>
      <c r="O33" s="137"/>
      <c r="P33" s="137">
        <f>SUM(P34:P36)</f>
        <v>49</v>
      </c>
      <c r="Q33" s="137">
        <f>SUM(Q34:Q36)</f>
        <v>38</v>
      </c>
      <c r="R33" s="137">
        <f t="shared" si="3"/>
        <v>87</v>
      </c>
      <c r="S33" s="137"/>
      <c r="T33" s="137">
        <f>SUM(T34:T36)</f>
        <v>54</v>
      </c>
      <c r="U33" s="137">
        <f>SUM(U34:U36)</f>
        <v>25</v>
      </c>
      <c r="V33" s="137">
        <f t="shared" si="4"/>
        <v>79</v>
      </c>
      <c r="W33" s="137"/>
      <c r="X33" s="136">
        <f t="shared" si="5"/>
        <v>230</v>
      </c>
      <c r="Y33" s="136">
        <f t="shared" si="6"/>
        <v>171</v>
      </c>
      <c r="Z33" s="135">
        <f t="shared" si="7"/>
        <v>401</v>
      </c>
    </row>
    <row r="34" spans="1:26">
      <c r="A34" s="1582"/>
      <c r="B34" s="11" t="s">
        <v>24</v>
      </c>
      <c r="C34" s="98"/>
      <c r="D34" s="11">
        <v>22</v>
      </c>
      <c r="E34" s="11">
        <v>21</v>
      </c>
      <c r="F34" s="142">
        <f t="shared" si="0"/>
        <v>43</v>
      </c>
      <c r="G34" s="142"/>
      <c r="H34" s="11">
        <v>6</v>
      </c>
      <c r="I34" s="11">
        <v>2</v>
      </c>
      <c r="J34" s="142">
        <f t="shared" si="1"/>
        <v>8</v>
      </c>
      <c r="K34" s="142"/>
      <c r="L34" s="11">
        <v>15</v>
      </c>
      <c r="M34" s="11">
        <v>16</v>
      </c>
      <c r="N34" s="142">
        <f t="shared" si="2"/>
        <v>31</v>
      </c>
      <c r="O34" s="142"/>
      <c r="P34" s="11">
        <v>12</v>
      </c>
      <c r="Q34" s="11">
        <v>7</v>
      </c>
      <c r="R34" s="142">
        <f t="shared" si="3"/>
        <v>19</v>
      </c>
      <c r="S34" s="142"/>
      <c r="T34" s="11">
        <v>21</v>
      </c>
      <c r="U34" s="11">
        <v>7</v>
      </c>
      <c r="V34" s="142">
        <f t="shared" si="4"/>
        <v>28</v>
      </c>
      <c r="W34" s="142"/>
      <c r="X34" s="142">
        <f t="shared" si="5"/>
        <v>76</v>
      </c>
      <c r="Y34" s="142">
        <f t="shared" si="6"/>
        <v>53</v>
      </c>
      <c r="Z34" s="141">
        <f t="shared" si="7"/>
        <v>129</v>
      </c>
    </row>
    <row r="35" spans="1:26">
      <c r="A35" s="1582"/>
      <c r="B35" s="11" t="s">
        <v>22</v>
      </c>
      <c r="C35" s="98"/>
      <c r="D35" s="11">
        <v>62</v>
      </c>
      <c r="E35" s="11">
        <v>51</v>
      </c>
      <c r="F35" s="142">
        <f t="shared" si="0"/>
        <v>113</v>
      </c>
      <c r="G35" s="142"/>
      <c r="H35" s="11">
        <v>4</v>
      </c>
      <c r="I35" s="11">
        <v>2</v>
      </c>
      <c r="J35" s="142">
        <f t="shared" si="1"/>
        <v>6</v>
      </c>
      <c r="K35" s="142"/>
      <c r="L35" s="11">
        <v>8</v>
      </c>
      <c r="M35" s="11">
        <v>12</v>
      </c>
      <c r="N35" s="142">
        <f t="shared" si="2"/>
        <v>20</v>
      </c>
      <c r="O35" s="142"/>
      <c r="P35" s="11">
        <v>37</v>
      </c>
      <c r="Q35" s="11">
        <v>31</v>
      </c>
      <c r="R35" s="142">
        <f t="shared" si="3"/>
        <v>68</v>
      </c>
      <c r="S35" s="142"/>
      <c r="T35" s="11">
        <v>33</v>
      </c>
      <c r="U35" s="11">
        <v>18</v>
      </c>
      <c r="V35" s="142">
        <f t="shared" si="4"/>
        <v>51</v>
      </c>
      <c r="W35" s="142"/>
      <c r="X35" s="142">
        <f t="shared" si="5"/>
        <v>144</v>
      </c>
      <c r="Y35" s="142">
        <f t="shared" si="6"/>
        <v>114</v>
      </c>
      <c r="Z35" s="141">
        <f t="shared" si="7"/>
        <v>258</v>
      </c>
    </row>
    <row r="36" spans="1:26">
      <c r="A36" s="1582"/>
      <c r="B36" s="11" t="s">
        <v>58</v>
      </c>
      <c r="C36" s="98"/>
      <c r="D36" s="11">
        <v>5</v>
      </c>
      <c r="E36" s="11">
        <v>4</v>
      </c>
      <c r="F36" s="142">
        <f t="shared" si="0"/>
        <v>9</v>
      </c>
      <c r="G36" s="142"/>
      <c r="H36" s="11">
        <v>5</v>
      </c>
      <c r="I36" s="11">
        <v>0</v>
      </c>
      <c r="J36" s="142">
        <f t="shared" si="1"/>
        <v>5</v>
      </c>
      <c r="K36" s="142"/>
      <c r="L36" s="11">
        <v>0</v>
      </c>
      <c r="M36" s="11">
        <v>0</v>
      </c>
      <c r="N36" s="142">
        <f t="shared" si="2"/>
        <v>0</v>
      </c>
      <c r="O36" s="142"/>
      <c r="P36" s="11">
        <v>0</v>
      </c>
      <c r="Q36" s="11">
        <v>0</v>
      </c>
      <c r="R36" s="142">
        <f t="shared" si="3"/>
        <v>0</v>
      </c>
      <c r="S36" s="142"/>
      <c r="T36" s="11">
        <v>0</v>
      </c>
      <c r="U36" s="11">
        <v>0</v>
      </c>
      <c r="V36" s="142">
        <f t="shared" si="4"/>
        <v>0</v>
      </c>
      <c r="W36" s="142"/>
      <c r="X36" s="142">
        <f t="shared" si="5"/>
        <v>10</v>
      </c>
      <c r="Y36" s="142">
        <f t="shared" si="6"/>
        <v>4</v>
      </c>
      <c r="Z36" s="141">
        <f t="shared" si="7"/>
        <v>14</v>
      </c>
    </row>
    <row r="37" spans="1:26">
      <c r="A37" s="1581">
        <v>1406</v>
      </c>
      <c r="B37" s="139" t="s">
        <v>25</v>
      </c>
      <c r="C37" s="145"/>
      <c r="D37" s="36">
        <f>SUM(D38:D41)</f>
        <v>125</v>
      </c>
      <c r="E37" s="36">
        <f>SUM(E38:E41)</f>
        <v>59</v>
      </c>
      <c r="F37" s="137">
        <f t="shared" si="0"/>
        <v>184</v>
      </c>
      <c r="G37" s="137"/>
      <c r="H37" s="137">
        <f>SUM(H38:H41)</f>
        <v>8</v>
      </c>
      <c r="I37" s="137">
        <f>SUM(I38:I41)</f>
        <v>8</v>
      </c>
      <c r="J37" s="137">
        <f t="shared" si="1"/>
        <v>16</v>
      </c>
      <c r="K37" s="137"/>
      <c r="L37" s="137">
        <f>SUM(L38:L41)</f>
        <v>19</v>
      </c>
      <c r="M37" s="137">
        <f>SUM(M38:M41)</f>
        <v>6</v>
      </c>
      <c r="N37" s="137">
        <f t="shared" si="2"/>
        <v>25</v>
      </c>
      <c r="O37" s="137"/>
      <c r="P37" s="137">
        <f>SUM(P38:P41)</f>
        <v>33</v>
      </c>
      <c r="Q37" s="137">
        <f>SUM(Q38:Q41)</f>
        <v>18</v>
      </c>
      <c r="R37" s="137">
        <f t="shared" si="3"/>
        <v>51</v>
      </c>
      <c r="S37" s="137"/>
      <c r="T37" s="137">
        <f>SUM(T38:T41)</f>
        <v>51</v>
      </c>
      <c r="U37" s="137">
        <f>SUM(U38:U41)</f>
        <v>17</v>
      </c>
      <c r="V37" s="137">
        <f t="shared" si="4"/>
        <v>68</v>
      </c>
      <c r="W37" s="137"/>
      <c r="X37" s="136">
        <f t="shared" si="5"/>
        <v>236</v>
      </c>
      <c r="Y37" s="136">
        <f t="shared" si="6"/>
        <v>108</v>
      </c>
      <c r="Z37" s="135">
        <f t="shared" si="7"/>
        <v>344</v>
      </c>
    </row>
    <row r="38" spans="1:26">
      <c r="A38" s="1582"/>
      <c r="B38" s="11" t="s">
        <v>60</v>
      </c>
      <c r="C38" s="98"/>
      <c r="D38" s="11">
        <v>53</v>
      </c>
      <c r="E38" s="11">
        <v>28</v>
      </c>
      <c r="F38" s="142">
        <f t="shared" si="0"/>
        <v>81</v>
      </c>
      <c r="G38" s="142"/>
      <c r="H38" s="11">
        <v>0</v>
      </c>
      <c r="I38" s="11">
        <v>0</v>
      </c>
      <c r="J38" s="142">
        <f t="shared" si="1"/>
        <v>0</v>
      </c>
      <c r="K38" s="142"/>
      <c r="L38" s="11">
        <v>16</v>
      </c>
      <c r="M38" s="11">
        <v>5</v>
      </c>
      <c r="N38" s="142">
        <f t="shared" si="2"/>
        <v>21</v>
      </c>
      <c r="O38" s="142"/>
      <c r="P38" s="11">
        <v>24</v>
      </c>
      <c r="Q38" s="11">
        <v>13</v>
      </c>
      <c r="R38" s="142">
        <f t="shared" si="3"/>
        <v>37</v>
      </c>
      <c r="S38" s="142"/>
      <c r="T38" s="11">
        <v>32</v>
      </c>
      <c r="U38" s="11">
        <v>10</v>
      </c>
      <c r="V38" s="142">
        <f t="shared" si="4"/>
        <v>42</v>
      </c>
      <c r="W38" s="142"/>
      <c r="X38" s="142">
        <f t="shared" si="5"/>
        <v>125</v>
      </c>
      <c r="Y38" s="142">
        <f t="shared" si="6"/>
        <v>56</v>
      </c>
      <c r="Z38" s="141">
        <f t="shared" si="7"/>
        <v>181</v>
      </c>
    </row>
    <row r="39" spans="1:26">
      <c r="A39" s="1582"/>
      <c r="B39" s="11" t="s">
        <v>26</v>
      </c>
      <c r="C39" s="98"/>
      <c r="D39" s="11">
        <v>18</v>
      </c>
      <c r="E39" s="11">
        <v>12</v>
      </c>
      <c r="F39" s="142">
        <f t="shared" si="0"/>
        <v>30</v>
      </c>
      <c r="G39" s="142"/>
      <c r="H39" s="11">
        <v>4</v>
      </c>
      <c r="I39" s="11">
        <v>3</v>
      </c>
      <c r="J39" s="142">
        <f t="shared" si="1"/>
        <v>7</v>
      </c>
      <c r="K39" s="142"/>
      <c r="L39" s="11">
        <v>2</v>
      </c>
      <c r="M39" s="11">
        <v>1</v>
      </c>
      <c r="N39" s="142">
        <f t="shared" si="2"/>
        <v>3</v>
      </c>
      <c r="O39" s="142"/>
      <c r="P39" s="11">
        <v>7</v>
      </c>
      <c r="Q39" s="11">
        <v>5</v>
      </c>
      <c r="R39" s="142">
        <f t="shared" si="3"/>
        <v>12</v>
      </c>
      <c r="S39" s="142"/>
      <c r="T39" s="11">
        <v>18</v>
      </c>
      <c r="U39" s="11">
        <v>6</v>
      </c>
      <c r="V39" s="142">
        <f t="shared" si="4"/>
        <v>24</v>
      </c>
      <c r="W39" s="142"/>
      <c r="X39" s="142">
        <f t="shared" si="5"/>
        <v>49</v>
      </c>
      <c r="Y39" s="142">
        <f t="shared" si="6"/>
        <v>27</v>
      </c>
      <c r="Z39" s="141">
        <f t="shared" si="7"/>
        <v>76</v>
      </c>
    </row>
    <row r="40" spans="1:26">
      <c r="A40" s="1582"/>
      <c r="B40" s="11" t="s">
        <v>42</v>
      </c>
      <c r="C40" s="98"/>
      <c r="D40" s="11">
        <v>52</v>
      </c>
      <c r="E40" s="11">
        <v>16</v>
      </c>
      <c r="F40" s="142">
        <f t="shared" si="0"/>
        <v>68</v>
      </c>
      <c r="G40" s="142"/>
      <c r="H40" s="11">
        <v>1</v>
      </c>
      <c r="I40" s="11">
        <v>2</v>
      </c>
      <c r="J40" s="142">
        <f t="shared" si="1"/>
        <v>3</v>
      </c>
      <c r="K40" s="142"/>
      <c r="L40" s="11">
        <v>0</v>
      </c>
      <c r="M40" s="11">
        <v>0</v>
      </c>
      <c r="N40" s="142">
        <f t="shared" si="2"/>
        <v>0</v>
      </c>
      <c r="O40" s="142"/>
      <c r="P40" s="11">
        <v>0</v>
      </c>
      <c r="Q40" s="11">
        <v>0</v>
      </c>
      <c r="R40" s="142">
        <f t="shared" si="3"/>
        <v>0</v>
      </c>
      <c r="S40" s="142"/>
      <c r="T40" s="11">
        <v>0</v>
      </c>
      <c r="U40" s="11">
        <v>0</v>
      </c>
      <c r="V40" s="142">
        <f t="shared" si="4"/>
        <v>0</v>
      </c>
      <c r="W40" s="142"/>
      <c r="X40" s="142">
        <f t="shared" si="5"/>
        <v>53</v>
      </c>
      <c r="Y40" s="142">
        <f t="shared" si="6"/>
        <v>18</v>
      </c>
      <c r="Z40" s="141">
        <f t="shared" si="7"/>
        <v>71</v>
      </c>
    </row>
    <row r="41" spans="1:26">
      <c r="A41" s="1582"/>
      <c r="B41" s="11" t="s">
        <v>43</v>
      </c>
      <c r="C41" s="98"/>
      <c r="D41" s="11">
        <v>2</v>
      </c>
      <c r="E41" s="11">
        <v>3</v>
      </c>
      <c r="F41" s="142">
        <f t="shared" si="0"/>
        <v>5</v>
      </c>
      <c r="G41" s="142"/>
      <c r="H41" s="11">
        <v>3</v>
      </c>
      <c r="I41" s="11">
        <v>3</v>
      </c>
      <c r="J41" s="142">
        <f t="shared" si="1"/>
        <v>6</v>
      </c>
      <c r="K41" s="142"/>
      <c r="L41" s="11">
        <v>1</v>
      </c>
      <c r="M41" s="11">
        <v>0</v>
      </c>
      <c r="N41" s="142">
        <f t="shared" si="2"/>
        <v>1</v>
      </c>
      <c r="O41" s="142"/>
      <c r="P41" s="11">
        <v>2</v>
      </c>
      <c r="Q41" s="11">
        <v>0</v>
      </c>
      <c r="R41" s="142">
        <f t="shared" si="3"/>
        <v>2</v>
      </c>
      <c r="S41" s="142"/>
      <c r="T41" s="11">
        <v>1</v>
      </c>
      <c r="U41" s="11">
        <v>1</v>
      </c>
      <c r="V41" s="142">
        <f t="shared" si="4"/>
        <v>2</v>
      </c>
      <c r="W41" s="142"/>
      <c r="X41" s="142">
        <f t="shared" si="5"/>
        <v>9</v>
      </c>
      <c r="Y41" s="142">
        <f t="shared" si="6"/>
        <v>7</v>
      </c>
      <c r="Z41" s="141">
        <f t="shared" si="7"/>
        <v>16</v>
      </c>
    </row>
    <row r="42" spans="1:26">
      <c r="A42" s="1570">
        <v>1407</v>
      </c>
      <c r="B42" s="138" t="s">
        <v>27</v>
      </c>
      <c r="C42" s="145"/>
      <c r="D42" s="36">
        <f>SUM(D43:D45)</f>
        <v>26</v>
      </c>
      <c r="E42" s="36">
        <f>SUM(E43:E45)</f>
        <v>10</v>
      </c>
      <c r="F42" s="137">
        <f t="shared" si="0"/>
        <v>36</v>
      </c>
      <c r="G42" s="137"/>
      <c r="H42" s="137">
        <f>SUM(H43:H45)</f>
        <v>11</v>
      </c>
      <c r="I42" s="137">
        <f>SUM(I43:I45)</f>
        <v>1</v>
      </c>
      <c r="J42" s="137">
        <f t="shared" si="1"/>
        <v>12</v>
      </c>
      <c r="K42" s="137"/>
      <c r="L42" s="137">
        <f>SUM(L43:L45)</f>
        <v>4</v>
      </c>
      <c r="M42" s="137">
        <f>SUM(M43:M45)</f>
        <v>3</v>
      </c>
      <c r="N42" s="137">
        <f t="shared" si="2"/>
        <v>7</v>
      </c>
      <c r="O42" s="137"/>
      <c r="P42" s="137">
        <f>SUM(P43:P45)</f>
        <v>2</v>
      </c>
      <c r="Q42" s="137">
        <f>SUM(Q43:Q45)</f>
        <v>0</v>
      </c>
      <c r="R42" s="137">
        <f t="shared" si="3"/>
        <v>2</v>
      </c>
      <c r="S42" s="137"/>
      <c r="T42" s="137">
        <f>SUM(T43:T45)</f>
        <v>1</v>
      </c>
      <c r="U42" s="137">
        <f>SUM(U43:U45)</f>
        <v>8</v>
      </c>
      <c r="V42" s="137">
        <f t="shared" si="4"/>
        <v>9</v>
      </c>
      <c r="W42" s="137"/>
      <c r="X42" s="136">
        <f t="shared" si="5"/>
        <v>44</v>
      </c>
      <c r="Y42" s="136">
        <f t="shared" si="6"/>
        <v>22</v>
      </c>
      <c r="Z42" s="135">
        <f t="shared" si="7"/>
        <v>66</v>
      </c>
    </row>
    <row r="43" spans="1:26">
      <c r="A43" s="1573"/>
      <c r="B43" s="11" t="s">
        <v>44</v>
      </c>
      <c r="C43" s="98"/>
      <c r="D43" s="11">
        <v>11</v>
      </c>
      <c r="E43" s="11">
        <v>4</v>
      </c>
      <c r="F43" s="142">
        <f t="shared" si="0"/>
        <v>15</v>
      </c>
      <c r="G43" s="142"/>
      <c r="H43" s="11">
        <v>7</v>
      </c>
      <c r="I43" s="11">
        <v>1</v>
      </c>
      <c r="J43" s="142">
        <f t="shared" si="1"/>
        <v>8</v>
      </c>
      <c r="K43" s="142"/>
      <c r="L43" s="11">
        <v>1</v>
      </c>
      <c r="M43" s="11">
        <v>0</v>
      </c>
      <c r="N43" s="142">
        <f t="shared" si="2"/>
        <v>1</v>
      </c>
      <c r="O43" s="142"/>
      <c r="P43" s="11">
        <v>0</v>
      </c>
      <c r="Q43" s="11">
        <v>0</v>
      </c>
      <c r="R43" s="142">
        <f t="shared" si="3"/>
        <v>0</v>
      </c>
      <c r="S43" s="142"/>
      <c r="T43" s="11">
        <v>0</v>
      </c>
      <c r="U43" s="11">
        <v>0</v>
      </c>
      <c r="V43" s="142">
        <f t="shared" si="4"/>
        <v>0</v>
      </c>
      <c r="W43" s="142"/>
      <c r="X43" s="142">
        <f t="shared" si="5"/>
        <v>19</v>
      </c>
      <c r="Y43" s="142">
        <f t="shared" si="6"/>
        <v>5</v>
      </c>
      <c r="Z43" s="141">
        <f t="shared" si="7"/>
        <v>24</v>
      </c>
    </row>
    <row r="44" spans="1:26">
      <c r="A44" s="1573"/>
      <c r="B44" s="11" t="s">
        <v>61</v>
      </c>
      <c r="C44" s="144"/>
      <c r="D44" s="11">
        <v>14</v>
      </c>
      <c r="E44" s="11">
        <v>6</v>
      </c>
      <c r="F44" s="142">
        <f t="shared" si="0"/>
        <v>20</v>
      </c>
      <c r="G44" s="142"/>
      <c r="H44" s="11">
        <v>4</v>
      </c>
      <c r="I44" s="11">
        <v>0</v>
      </c>
      <c r="J44" s="142">
        <f t="shared" si="1"/>
        <v>4</v>
      </c>
      <c r="K44" s="142"/>
      <c r="L44" s="11">
        <v>2</v>
      </c>
      <c r="M44" s="11">
        <v>2</v>
      </c>
      <c r="N44" s="142">
        <f t="shared" si="2"/>
        <v>4</v>
      </c>
      <c r="O44" s="142"/>
      <c r="P44" s="11">
        <v>2</v>
      </c>
      <c r="Q44" s="11">
        <v>0</v>
      </c>
      <c r="R44" s="142">
        <f t="shared" si="3"/>
        <v>2</v>
      </c>
      <c r="S44" s="142"/>
      <c r="T44" s="11">
        <v>1</v>
      </c>
      <c r="U44" s="11">
        <v>8</v>
      </c>
      <c r="V44" s="142">
        <f t="shared" si="4"/>
        <v>9</v>
      </c>
      <c r="W44" s="142"/>
      <c r="X44" s="142">
        <f t="shared" si="5"/>
        <v>23</v>
      </c>
      <c r="Y44" s="142">
        <f t="shared" si="6"/>
        <v>16</v>
      </c>
      <c r="Z44" s="141">
        <f t="shared" si="7"/>
        <v>39</v>
      </c>
    </row>
    <row r="45" spans="1:26">
      <c r="A45" s="1571"/>
      <c r="B45" s="11" t="s">
        <v>66</v>
      </c>
      <c r="C45" s="11"/>
      <c r="D45" s="29">
        <v>1</v>
      </c>
      <c r="E45" s="142">
        <v>0</v>
      </c>
      <c r="F45" s="142">
        <f t="shared" si="0"/>
        <v>1</v>
      </c>
      <c r="G45" s="142"/>
      <c r="H45" s="142">
        <v>0</v>
      </c>
      <c r="I45" s="142">
        <v>0</v>
      </c>
      <c r="J45" s="142">
        <f t="shared" si="1"/>
        <v>0</v>
      </c>
      <c r="K45" s="142"/>
      <c r="L45" s="142">
        <v>1</v>
      </c>
      <c r="M45" s="142">
        <v>1</v>
      </c>
      <c r="N45" s="142">
        <f t="shared" si="2"/>
        <v>2</v>
      </c>
      <c r="O45" s="142"/>
      <c r="P45" s="142">
        <v>0</v>
      </c>
      <c r="Q45" s="142">
        <v>0</v>
      </c>
      <c r="R45" s="142">
        <f t="shared" si="3"/>
        <v>0</v>
      </c>
      <c r="S45" s="142"/>
      <c r="T45" s="142">
        <v>0</v>
      </c>
      <c r="U45" s="142">
        <v>0</v>
      </c>
      <c r="V45" s="142">
        <f t="shared" si="4"/>
        <v>0</v>
      </c>
      <c r="W45" s="142"/>
      <c r="X45" s="142">
        <f t="shared" si="5"/>
        <v>2</v>
      </c>
      <c r="Y45" s="142">
        <f t="shared" si="6"/>
        <v>1</v>
      </c>
      <c r="Z45" s="141">
        <f t="shared" si="7"/>
        <v>3</v>
      </c>
    </row>
    <row r="46" spans="1:26">
      <c r="A46" s="1570">
        <v>1408</v>
      </c>
      <c r="B46" s="139" t="s">
        <v>28</v>
      </c>
      <c r="C46" s="138"/>
      <c r="D46" s="36">
        <f>SUM(D47:D50)</f>
        <v>44</v>
      </c>
      <c r="E46" s="36">
        <f>SUM(E47:E50)</f>
        <v>25</v>
      </c>
      <c r="F46" s="137">
        <f t="shared" si="0"/>
        <v>69</v>
      </c>
      <c r="G46" s="137"/>
      <c r="H46" s="137">
        <f>SUM(H47:H50)</f>
        <v>13</v>
      </c>
      <c r="I46" s="137">
        <f>SUM(I47:I50)</f>
        <v>4</v>
      </c>
      <c r="J46" s="137">
        <f t="shared" si="1"/>
        <v>17</v>
      </c>
      <c r="K46" s="137"/>
      <c r="L46" s="137">
        <f>SUM(L47:L50)</f>
        <v>7</v>
      </c>
      <c r="M46" s="137">
        <f>SUM(M47:M50)</f>
        <v>3</v>
      </c>
      <c r="N46" s="137">
        <f t="shared" si="2"/>
        <v>10</v>
      </c>
      <c r="O46" s="137"/>
      <c r="P46" s="137">
        <f>SUM(P47:P50)</f>
        <v>6</v>
      </c>
      <c r="Q46" s="137">
        <f>SUM(Q47:Q50)</f>
        <v>2</v>
      </c>
      <c r="R46" s="137">
        <f t="shared" si="3"/>
        <v>8</v>
      </c>
      <c r="S46" s="137"/>
      <c r="T46" s="137">
        <f>SUM(T47:T50)</f>
        <v>17</v>
      </c>
      <c r="U46" s="137">
        <f>SUM(U47:U50)</f>
        <v>4</v>
      </c>
      <c r="V46" s="137">
        <f t="shared" si="4"/>
        <v>21</v>
      </c>
      <c r="W46" s="137"/>
      <c r="X46" s="136">
        <f t="shared" si="5"/>
        <v>87</v>
      </c>
      <c r="Y46" s="136">
        <f t="shared" si="6"/>
        <v>38</v>
      </c>
      <c r="Z46" s="135">
        <f t="shared" si="7"/>
        <v>125</v>
      </c>
    </row>
    <row r="47" spans="1:26">
      <c r="A47" s="1573"/>
      <c r="B47" s="11" t="s">
        <v>23</v>
      </c>
      <c r="C47" s="144"/>
      <c r="D47" s="11">
        <v>11</v>
      </c>
      <c r="E47" s="11">
        <v>10</v>
      </c>
      <c r="F47" s="142">
        <f t="shared" si="0"/>
        <v>21</v>
      </c>
      <c r="G47" s="142"/>
      <c r="H47" s="11">
        <v>12</v>
      </c>
      <c r="I47" s="11">
        <v>1</v>
      </c>
      <c r="J47" s="142">
        <f t="shared" si="1"/>
        <v>13</v>
      </c>
      <c r="K47" s="142"/>
      <c r="L47" s="11">
        <v>2</v>
      </c>
      <c r="M47" s="11">
        <v>1</v>
      </c>
      <c r="N47" s="142">
        <f t="shared" si="2"/>
        <v>3</v>
      </c>
      <c r="O47" s="142"/>
      <c r="P47" s="11">
        <v>2</v>
      </c>
      <c r="Q47" s="11">
        <v>2</v>
      </c>
      <c r="R47" s="142">
        <f t="shared" si="3"/>
        <v>4</v>
      </c>
      <c r="S47" s="142"/>
      <c r="T47" s="11">
        <v>13</v>
      </c>
      <c r="U47" s="11">
        <v>3</v>
      </c>
      <c r="V47" s="142">
        <f t="shared" si="4"/>
        <v>16</v>
      </c>
      <c r="W47" s="142"/>
      <c r="X47" s="142">
        <f t="shared" si="5"/>
        <v>40</v>
      </c>
      <c r="Y47" s="142">
        <f t="shared" si="6"/>
        <v>17</v>
      </c>
      <c r="Z47" s="141">
        <f t="shared" si="7"/>
        <v>57</v>
      </c>
    </row>
    <row r="48" spans="1:26">
      <c r="A48" s="1573"/>
      <c r="B48" s="11" t="s">
        <v>59</v>
      </c>
      <c r="C48" s="98"/>
      <c r="D48" s="11">
        <v>7</v>
      </c>
      <c r="E48" s="11">
        <v>2</v>
      </c>
      <c r="F48" s="142">
        <f t="shared" si="0"/>
        <v>9</v>
      </c>
      <c r="G48" s="142"/>
      <c r="H48" s="11">
        <v>0</v>
      </c>
      <c r="I48" s="11">
        <v>0</v>
      </c>
      <c r="J48" s="142">
        <f t="shared" si="1"/>
        <v>0</v>
      </c>
      <c r="K48" s="142"/>
      <c r="L48" s="11">
        <v>0</v>
      </c>
      <c r="M48" s="11">
        <v>0</v>
      </c>
      <c r="N48" s="142">
        <f t="shared" si="2"/>
        <v>0</v>
      </c>
      <c r="O48" s="142"/>
      <c r="P48" s="11">
        <v>0</v>
      </c>
      <c r="Q48" s="11">
        <v>0</v>
      </c>
      <c r="R48" s="142">
        <f t="shared" si="3"/>
        <v>0</v>
      </c>
      <c r="S48" s="142"/>
      <c r="T48" s="11">
        <v>0</v>
      </c>
      <c r="U48" s="11">
        <v>0</v>
      </c>
      <c r="V48" s="142">
        <f t="shared" si="4"/>
        <v>0</v>
      </c>
      <c r="W48" s="142"/>
      <c r="X48" s="142">
        <f t="shared" si="5"/>
        <v>7</v>
      </c>
      <c r="Y48" s="142">
        <f t="shared" si="6"/>
        <v>2</v>
      </c>
      <c r="Z48" s="141">
        <f t="shared" si="7"/>
        <v>9</v>
      </c>
    </row>
    <row r="49" spans="1:26">
      <c r="A49" s="1573"/>
      <c r="B49" s="11" t="s">
        <v>45</v>
      </c>
      <c r="C49" s="98"/>
      <c r="D49" s="11">
        <v>12</v>
      </c>
      <c r="E49" s="11">
        <v>8</v>
      </c>
      <c r="F49" s="142">
        <f t="shared" si="0"/>
        <v>20</v>
      </c>
      <c r="G49" s="142"/>
      <c r="H49" s="11">
        <v>0</v>
      </c>
      <c r="I49" s="11">
        <v>3</v>
      </c>
      <c r="J49" s="142">
        <f t="shared" si="1"/>
        <v>3</v>
      </c>
      <c r="K49" s="142"/>
      <c r="L49" s="11">
        <v>3</v>
      </c>
      <c r="M49" s="11">
        <v>1</v>
      </c>
      <c r="N49" s="142">
        <f t="shared" si="2"/>
        <v>4</v>
      </c>
      <c r="O49" s="142"/>
      <c r="P49" s="11">
        <v>3</v>
      </c>
      <c r="Q49" s="11">
        <v>0</v>
      </c>
      <c r="R49" s="142">
        <f t="shared" si="3"/>
        <v>3</v>
      </c>
      <c r="S49" s="142"/>
      <c r="T49" s="11">
        <v>4</v>
      </c>
      <c r="U49" s="11">
        <v>1</v>
      </c>
      <c r="V49" s="142">
        <f t="shared" si="4"/>
        <v>5</v>
      </c>
      <c r="W49" s="142"/>
      <c r="X49" s="142">
        <f t="shared" si="5"/>
        <v>22</v>
      </c>
      <c r="Y49" s="142">
        <f t="shared" si="6"/>
        <v>13</v>
      </c>
      <c r="Z49" s="141">
        <f t="shared" si="7"/>
        <v>35</v>
      </c>
    </row>
    <row r="50" spans="1:26">
      <c r="A50" s="1573"/>
      <c r="B50" s="11" t="s">
        <v>46</v>
      </c>
      <c r="C50" s="144"/>
      <c r="D50" s="11">
        <v>14</v>
      </c>
      <c r="E50" s="11">
        <v>5</v>
      </c>
      <c r="F50" s="142">
        <f t="shared" si="0"/>
        <v>19</v>
      </c>
      <c r="G50" s="142"/>
      <c r="H50" s="11">
        <v>1</v>
      </c>
      <c r="I50" s="11">
        <v>0</v>
      </c>
      <c r="J50" s="142">
        <f t="shared" si="1"/>
        <v>1</v>
      </c>
      <c r="K50" s="142"/>
      <c r="L50" s="11">
        <v>2</v>
      </c>
      <c r="M50" s="11">
        <v>1</v>
      </c>
      <c r="N50" s="142">
        <f t="shared" si="2"/>
        <v>3</v>
      </c>
      <c r="O50" s="142"/>
      <c r="P50" s="11">
        <v>1</v>
      </c>
      <c r="Q50" s="11">
        <v>0</v>
      </c>
      <c r="R50" s="142">
        <f t="shared" si="3"/>
        <v>1</v>
      </c>
      <c r="S50" s="142"/>
      <c r="T50" s="11">
        <v>0</v>
      </c>
      <c r="U50" s="11">
        <v>0</v>
      </c>
      <c r="V50" s="142">
        <f t="shared" si="4"/>
        <v>0</v>
      </c>
      <c r="W50" s="142"/>
      <c r="X50" s="142">
        <f t="shared" si="5"/>
        <v>18</v>
      </c>
      <c r="Y50" s="142">
        <f t="shared" si="6"/>
        <v>6</v>
      </c>
      <c r="Z50" s="141">
        <f t="shared" si="7"/>
        <v>24</v>
      </c>
    </row>
    <row r="51" spans="1:26">
      <c r="A51" s="146">
        <v>1409</v>
      </c>
      <c r="B51" s="138" t="s">
        <v>56</v>
      </c>
      <c r="C51" s="145"/>
      <c r="D51" s="36">
        <f>SUM(D52:D54)</f>
        <v>10</v>
      </c>
      <c r="E51" s="36">
        <f>SUM(E52:E54)</f>
        <v>9</v>
      </c>
      <c r="F51" s="137">
        <f t="shared" si="0"/>
        <v>19</v>
      </c>
      <c r="G51" s="137"/>
      <c r="H51" s="137">
        <f>SUM(H52:H54)</f>
        <v>0</v>
      </c>
      <c r="I51" s="137">
        <f>SUM(I52:I54)</f>
        <v>3</v>
      </c>
      <c r="J51" s="137">
        <f t="shared" si="1"/>
        <v>3</v>
      </c>
      <c r="K51" s="137"/>
      <c r="L51" s="137">
        <f>SUM(L52:L54)</f>
        <v>0</v>
      </c>
      <c r="M51" s="137">
        <f>SUM(M52:M54)</f>
        <v>0</v>
      </c>
      <c r="N51" s="137">
        <f t="shared" si="2"/>
        <v>0</v>
      </c>
      <c r="O51" s="137"/>
      <c r="P51" s="137">
        <f>SUM(P52:P54)</f>
        <v>0</v>
      </c>
      <c r="Q51" s="137">
        <f>SUM(Q52:Q54)</f>
        <v>5</v>
      </c>
      <c r="R51" s="137">
        <f t="shared" si="3"/>
        <v>5</v>
      </c>
      <c r="S51" s="137"/>
      <c r="T51" s="137">
        <f>SUM(T52:T54)</f>
        <v>5</v>
      </c>
      <c r="U51" s="137">
        <f>SUM(U52:U54)</f>
        <v>7</v>
      </c>
      <c r="V51" s="137">
        <f t="shared" si="4"/>
        <v>12</v>
      </c>
      <c r="W51" s="137"/>
      <c r="X51" s="136">
        <f t="shared" si="5"/>
        <v>15</v>
      </c>
      <c r="Y51" s="136">
        <f t="shared" si="6"/>
        <v>24</v>
      </c>
      <c r="Z51" s="135">
        <f t="shared" si="7"/>
        <v>39</v>
      </c>
    </row>
    <row r="52" spans="1:26">
      <c r="A52" s="143"/>
      <c r="B52" s="11" t="s">
        <v>41</v>
      </c>
      <c r="C52" s="98"/>
      <c r="D52" s="11">
        <v>5</v>
      </c>
      <c r="E52" s="11">
        <v>3</v>
      </c>
      <c r="F52" s="142">
        <f t="shared" si="0"/>
        <v>8</v>
      </c>
      <c r="G52" s="142"/>
      <c r="H52" s="11">
        <v>0</v>
      </c>
      <c r="I52" s="11">
        <v>3</v>
      </c>
      <c r="J52" s="142">
        <f t="shared" si="1"/>
        <v>3</v>
      </c>
      <c r="K52" s="142"/>
      <c r="L52" s="11">
        <v>0</v>
      </c>
      <c r="M52" s="11">
        <v>0</v>
      </c>
      <c r="N52" s="142">
        <f t="shared" si="2"/>
        <v>0</v>
      </c>
      <c r="O52" s="142"/>
      <c r="P52" s="11">
        <v>0</v>
      </c>
      <c r="Q52" s="11">
        <v>1</v>
      </c>
      <c r="R52" s="142">
        <f t="shared" si="3"/>
        <v>1</v>
      </c>
      <c r="S52" s="142"/>
      <c r="T52" s="11">
        <v>0</v>
      </c>
      <c r="U52" s="11">
        <v>0</v>
      </c>
      <c r="V52" s="142">
        <f t="shared" si="4"/>
        <v>0</v>
      </c>
      <c r="W52" s="142"/>
      <c r="X52" s="142">
        <f t="shared" si="5"/>
        <v>5</v>
      </c>
      <c r="Y52" s="142">
        <f t="shared" si="6"/>
        <v>7</v>
      </c>
      <c r="Z52" s="141">
        <f t="shared" si="7"/>
        <v>12</v>
      </c>
    </row>
    <row r="53" spans="1:26">
      <c r="A53" s="143"/>
      <c r="B53" s="11" t="s">
        <v>54</v>
      </c>
      <c r="C53" s="144"/>
      <c r="D53" s="11">
        <v>0</v>
      </c>
      <c r="E53" s="11">
        <v>0</v>
      </c>
      <c r="F53" s="142">
        <f t="shared" si="0"/>
        <v>0</v>
      </c>
      <c r="G53" s="142"/>
      <c r="H53" s="11">
        <v>0</v>
      </c>
      <c r="I53" s="11">
        <v>0</v>
      </c>
      <c r="J53" s="142">
        <f t="shared" si="1"/>
        <v>0</v>
      </c>
      <c r="K53" s="142"/>
      <c r="L53" s="11">
        <v>0</v>
      </c>
      <c r="M53" s="11">
        <v>0</v>
      </c>
      <c r="N53" s="142">
        <f t="shared" si="2"/>
        <v>0</v>
      </c>
      <c r="O53" s="142"/>
      <c r="P53" s="11">
        <v>0</v>
      </c>
      <c r="Q53" s="11">
        <v>2</v>
      </c>
      <c r="R53" s="142">
        <f t="shared" si="3"/>
        <v>2</v>
      </c>
      <c r="S53" s="142"/>
      <c r="T53" s="11">
        <v>5</v>
      </c>
      <c r="U53" s="11">
        <v>7</v>
      </c>
      <c r="V53" s="142">
        <f t="shared" si="4"/>
        <v>12</v>
      </c>
      <c r="W53" s="142"/>
      <c r="X53" s="142">
        <f t="shared" si="5"/>
        <v>5</v>
      </c>
      <c r="Y53" s="142">
        <f t="shared" si="6"/>
        <v>9</v>
      </c>
      <c r="Z53" s="141">
        <f t="shared" si="7"/>
        <v>14</v>
      </c>
    </row>
    <row r="54" spans="1:26">
      <c r="A54" s="143"/>
      <c r="B54" s="11" t="s">
        <v>62</v>
      </c>
      <c r="C54" s="98"/>
      <c r="D54" s="11">
        <v>5</v>
      </c>
      <c r="E54" s="11">
        <v>6</v>
      </c>
      <c r="F54" s="142">
        <f t="shared" si="0"/>
        <v>11</v>
      </c>
      <c r="G54" s="142"/>
      <c r="H54" s="11">
        <v>0</v>
      </c>
      <c r="I54" s="11">
        <v>0</v>
      </c>
      <c r="J54" s="142">
        <f t="shared" si="1"/>
        <v>0</v>
      </c>
      <c r="K54" s="142"/>
      <c r="L54" s="11">
        <v>0</v>
      </c>
      <c r="M54" s="11">
        <v>0</v>
      </c>
      <c r="N54" s="142">
        <f t="shared" si="2"/>
        <v>0</v>
      </c>
      <c r="O54" s="142"/>
      <c r="P54" s="11">
        <v>0</v>
      </c>
      <c r="Q54" s="11">
        <v>2</v>
      </c>
      <c r="R54" s="142">
        <f t="shared" si="3"/>
        <v>2</v>
      </c>
      <c r="S54" s="142"/>
      <c r="T54" s="11">
        <v>0</v>
      </c>
      <c r="U54" s="11">
        <v>0</v>
      </c>
      <c r="V54" s="142">
        <f t="shared" si="4"/>
        <v>0</v>
      </c>
      <c r="W54" s="142"/>
      <c r="X54" s="142">
        <f t="shared" si="5"/>
        <v>5</v>
      </c>
      <c r="Y54" s="142">
        <f t="shared" si="6"/>
        <v>8</v>
      </c>
      <c r="Z54" s="141">
        <f t="shared" si="7"/>
        <v>13</v>
      </c>
    </row>
    <row r="55" spans="1:26">
      <c r="A55" s="140"/>
      <c r="B55" s="139" t="s">
        <v>50</v>
      </c>
      <c r="C55" s="138"/>
      <c r="D55" s="36">
        <v>28</v>
      </c>
      <c r="E55" s="137">
        <v>21</v>
      </c>
      <c r="F55" s="137">
        <f t="shared" si="0"/>
        <v>49</v>
      </c>
      <c r="G55" s="137"/>
      <c r="H55" s="137">
        <v>12</v>
      </c>
      <c r="I55" s="137">
        <v>11</v>
      </c>
      <c r="J55" s="137">
        <f t="shared" si="1"/>
        <v>23</v>
      </c>
      <c r="K55" s="137"/>
      <c r="L55" s="137">
        <v>6</v>
      </c>
      <c r="M55" s="137">
        <v>6</v>
      </c>
      <c r="N55" s="137">
        <f t="shared" si="2"/>
        <v>12</v>
      </c>
      <c r="O55" s="137"/>
      <c r="P55" s="137">
        <v>16</v>
      </c>
      <c r="Q55" s="137">
        <v>14</v>
      </c>
      <c r="R55" s="137">
        <f t="shared" si="3"/>
        <v>30</v>
      </c>
      <c r="S55" s="137"/>
      <c r="T55" s="137">
        <v>31</v>
      </c>
      <c r="U55" s="137">
        <v>26</v>
      </c>
      <c r="V55" s="137">
        <f t="shared" si="4"/>
        <v>57</v>
      </c>
      <c r="W55" s="137"/>
      <c r="X55" s="136">
        <f t="shared" si="5"/>
        <v>93</v>
      </c>
      <c r="Y55" s="136">
        <f t="shared" si="6"/>
        <v>78</v>
      </c>
      <c r="Z55" s="135">
        <f t="shared" si="7"/>
        <v>171</v>
      </c>
    </row>
    <row r="56" spans="1:26">
      <c r="B56" s="1869" t="s">
        <v>6</v>
      </c>
      <c r="C56" s="1870"/>
      <c r="D56" s="36">
        <f>SUM(D8+D16+D26+D30+D33+D37+D42+D46+D51+D55)</f>
        <v>605</v>
      </c>
      <c r="E56" s="36">
        <f>SUM(E8+E16+E26+E30+E33+E37+E42+E46+E51+E55)</f>
        <v>406</v>
      </c>
      <c r="F56" s="36">
        <f>SUM(F8+F16+F26+F30+F33+F37+F42+F46+F51+F55)</f>
        <v>1011</v>
      </c>
      <c r="G56" s="36"/>
      <c r="H56" s="36">
        <f>SUM(H8+H16+H26+H30+H33+H37+H42+H46+H51+H55)</f>
        <v>117</v>
      </c>
      <c r="I56" s="36">
        <f>SUM(I8+I16+I26+I30+I33+I37+I42+I46+I51+I55)</f>
        <v>74</v>
      </c>
      <c r="J56" s="36">
        <f>SUM(J8+J16+J26+J30+J33+J37+J42+J46+J51+J55)</f>
        <v>191</v>
      </c>
      <c r="K56" s="36"/>
      <c r="L56" s="36">
        <f>SUM(L8+L16+L26+L30+L33+L37+L42+L46+L51+L55)</f>
        <v>124</v>
      </c>
      <c r="M56" s="36">
        <f>SUM(M8+M16+M26+M30+M33+M37+M42+M46+M51+M55)</f>
        <v>84</v>
      </c>
      <c r="N56" s="36">
        <f>SUM(N8+N16+N26+N30+N33+N37+N42+N46+N51+N55)</f>
        <v>208</v>
      </c>
      <c r="O56" s="36"/>
      <c r="P56" s="36">
        <f>SUM(P8+P16+P26+P30+P33+P37+P42+P46+P51+P55)</f>
        <v>212</v>
      </c>
      <c r="Q56" s="36">
        <f>SUM(Q8+Q16+Q26+Q30+Q33+Q37+Q42+Q46+Q51+Q55)</f>
        <v>140</v>
      </c>
      <c r="R56" s="36">
        <f>SUM(R8+R16+R26+R30+R33+R37+R42+R46+R51+R55)</f>
        <v>352</v>
      </c>
      <c r="S56" s="36"/>
      <c r="T56" s="36">
        <f>SUM(T8+T16+T26+T30+T33+T37+T42+T46+T51+T55)</f>
        <v>485</v>
      </c>
      <c r="U56" s="36">
        <f>SUM(U8+U16+U26+U30+U33+U37+U42+U46+U51+U55)</f>
        <v>197</v>
      </c>
      <c r="V56" s="36">
        <f>SUM(V8+V16+V26+V30+V33+V37+V42+V46+V51+V55)</f>
        <v>682</v>
      </c>
      <c r="W56" s="36"/>
      <c r="X56" s="36">
        <f>SUM(X8+X16+X26+X30+X33+X37+X42+X46+X51+X55)</f>
        <v>1543</v>
      </c>
      <c r="Y56" s="36">
        <f>SUM(Y8+Y16+Y26+Y30+Y33+Y37+Y42+Y46+Y51+Y55)</f>
        <v>901</v>
      </c>
      <c r="Z56" s="37">
        <f>SUM(Z8+Z16+Z26+Z30+Z33+Z37+Z42+Z46+Z51+Z55)</f>
        <v>2444</v>
      </c>
    </row>
    <row r="57" spans="1:26" ht="11.25" customHeight="1">
      <c r="B57" s="98" t="s">
        <v>48</v>
      </c>
    </row>
    <row r="58" spans="1:26" ht="11.25" customHeight="1">
      <c r="B58" s="98" t="s">
        <v>64</v>
      </c>
    </row>
    <row r="59" spans="1:26" ht="11.25" customHeight="1">
      <c r="B59" s="98" t="s">
        <v>75</v>
      </c>
    </row>
  </sheetData>
  <mergeCells count="19">
    <mergeCell ref="A8:A15"/>
    <mergeCell ref="A16:A25"/>
    <mergeCell ref="A2:Z2"/>
    <mergeCell ref="A3:Z4"/>
    <mergeCell ref="A5:A7"/>
    <mergeCell ref="H6:J6"/>
    <mergeCell ref="D5:V5"/>
    <mergeCell ref="P6:R6"/>
    <mergeCell ref="T6:V6"/>
    <mergeCell ref="D6:F6"/>
    <mergeCell ref="L6:N6"/>
    <mergeCell ref="X6:Y6"/>
    <mergeCell ref="A26:A29"/>
    <mergeCell ref="A30:A32"/>
    <mergeCell ref="B56:C56"/>
    <mergeCell ref="A33:A36"/>
    <mergeCell ref="A37:A41"/>
    <mergeCell ref="A42:A45"/>
    <mergeCell ref="A46:A50"/>
  </mergeCells>
  <printOptions horizontalCentered="1"/>
  <pageMargins left="0.86614173228346458" right="0.78740157480314965" top="0.86614173228346458" bottom="0.94488188976377963" header="0.51181102362204722" footer="0.51181102362204722"/>
  <pageSetup scale="62"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9D330-B8E8-4603-83A0-385769C4AEB6}">
  <dimension ref="A1:CJ125"/>
  <sheetViews>
    <sheetView view="pageBreakPreview" zoomScaleNormal="100" zoomScaleSheetLayoutView="100" workbookViewId="0">
      <selection activeCell="C1" sqref="A1:C1048576"/>
    </sheetView>
  </sheetViews>
  <sheetFormatPr baseColWidth="10" defaultColWidth="11.42578125" defaultRowHeight="12.75"/>
  <cols>
    <col min="1" max="1" width="6.7109375" style="12" customWidth="1"/>
    <col min="2" max="2" width="4.7109375" style="12" customWidth="1"/>
    <col min="3" max="3" width="53.28515625" style="12" customWidth="1"/>
    <col min="4" max="4" width="1.28515625" style="5" customWidth="1"/>
    <col min="5" max="5" width="3.5703125" style="5" bestFit="1" customWidth="1"/>
    <col min="6" max="6" width="3.5703125" style="5" customWidth="1"/>
    <col min="7" max="7" width="4.28515625" style="5" customWidth="1"/>
    <col min="8" max="8" width="1.28515625" style="5" customWidth="1"/>
    <col min="9" max="10" width="3.5703125" style="5" customWidth="1"/>
    <col min="11" max="11" width="4.28515625" style="5" customWidth="1"/>
    <col min="12" max="12" width="1.28515625" style="5" customWidth="1"/>
    <col min="13" max="14" width="3.5703125" style="5" customWidth="1"/>
    <col min="15" max="15" width="4.5703125" style="5" customWidth="1"/>
    <col min="16" max="16" width="1.28515625" style="5" customWidth="1"/>
    <col min="17" max="18" width="3.5703125" style="5" customWidth="1"/>
    <col min="19" max="19" width="4.28515625" style="5" customWidth="1"/>
    <col min="20" max="20" width="1.28515625" style="5" customWidth="1"/>
    <col min="21" max="22" width="3.5703125" style="5" customWidth="1"/>
    <col min="23" max="23" width="4.42578125" style="5" customWidth="1"/>
    <col min="24" max="24" width="1.28515625" style="5" customWidth="1"/>
    <col min="25" max="26" width="3.5703125" style="5" customWidth="1"/>
    <col min="27" max="27" width="4.28515625" style="5" customWidth="1"/>
    <col min="28" max="28" width="0.42578125" style="5" customWidth="1"/>
    <col min="29" max="29" width="6.140625" style="5" customWidth="1"/>
    <col min="30" max="43" width="4.5703125" style="5" customWidth="1"/>
    <col min="44" max="49" width="5.42578125" style="5" customWidth="1"/>
    <col min="50" max="50" width="6" style="5" customWidth="1"/>
    <col min="51" max="51" width="12.28515625" style="5" bestFit="1" customWidth="1"/>
    <col min="52" max="16384" width="11.42578125" style="5"/>
  </cols>
  <sheetData>
    <row r="1" spans="1:54" ht="3.75" customHeight="1"/>
    <row r="2" spans="1:54" ht="12" customHeight="1">
      <c r="A2" s="1910" t="s">
        <v>95</v>
      </c>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6"/>
      <c r="AE2" s="6"/>
      <c r="AF2" s="6"/>
      <c r="AG2" s="6"/>
      <c r="AH2" s="6"/>
      <c r="AI2" s="6"/>
      <c r="AJ2" s="6"/>
      <c r="AK2" s="6"/>
      <c r="AL2" s="6"/>
      <c r="AM2" s="6"/>
      <c r="AN2" s="6"/>
      <c r="AO2" s="6"/>
      <c r="AP2" s="6"/>
      <c r="AQ2" s="6"/>
      <c r="AR2" s="6"/>
      <c r="AS2" s="6"/>
      <c r="AT2" s="6"/>
      <c r="AU2" s="6"/>
      <c r="AV2" s="6"/>
      <c r="AW2" s="6"/>
    </row>
    <row r="3" spans="1:54" ht="12" customHeight="1">
      <c r="A3" s="1916" t="s">
        <v>55</v>
      </c>
      <c r="B3" s="1916"/>
      <c r="C3" s="1916"/>
      <c r="D3" s="1916"/>
      <c r="E3" s="1916"/>
      <c r="F3" s="1916"/>
      <c r="G3" s="1916"/>
      <c r="H3" s="1916"/>
      <c r="I3" s="1916"/>
      <c r="J3" s="1916"/>
      <c r="K3" s="1916"/>
      <c r="L3" s="1916"/>
      <c r="M3" s="1916"/>
      <c r="N3" s="1916"/>
      <c r="O3" s="1916"/>
      <c r="P3" s="1916"/>
      <c r="Q3" s="1916"/>
      <c r="R3" s="1916"/>
      <c r="S3" s="1916"/>
      <c r="T3" s="1916"/>
      <c r="U3" s="1916"/>
      <c r="V3" s="1916"/>
      <c r="W3" s="1916"/>
      <c r="X3" s="1916"/>
      <c r="Y3" s="1916"/>
      <c r="Z3" s="1916"/>
      <c r="AA3" s="1916"/>
      <c r="AB3" s="1916"/>
      <c r="AC3" s="1916"/>
      <c r="AD3" s="6"/>
      <c r="AE3" s="6"/>
      <c r="AF3" s="6"/>
      <c r="AG3" s="6"/>
      <c r="AH3" s="6"/>
      <c r="AI3" s="6"/>
      <c r="AJ3" s="6"/>
      <c r="AK3" s="6"/>
      <c r="AL3" s="6"/>
      <c r="AM3" s="6"/>
      <c r="AN3" s="6"/>
      <c r="AO3" s="6"/>
      <c r="AP3" s="6"/>
      <c r="AQ3" s="6"/>
      <c r="AR3" s="6"/>
      <c r="AS3" s="6"/>
      <c r="AT3" s="6"/>
      <c r="AU3" s="6"/>
      <c r="AV3" s="6"/>
      <c r="AW3" s="6"/>
    </row>
    <row r="4" spans="1:54" ht="3.75" customHeight="1">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row>
    <row r="5" spans="1:54" ht="12.75" customHeight="1">
      <c r="A5" s="1911" t="s">
        <v>32</v>
      </c>
      <c r="B5" s="13"/>
      <c r="C5" s="14"/>
      <c r="D5" s="133"/>
      <c r="E5" s="1914" t="s">
        <v>2</v>
      </c>
      <c r="F5" s="1914"/>
      <c r="G5" s="1914"/>
      <c r="H5" s="133"/>
      <c r="I5" s="1913" t="s">
        <v>94</v>
      </c>
      <c r="J5" s="1913"/>
      <c r="K5" s="1913"/>
      <c r="L5" s="1913"/>
      <c r="M5" s="1913"/>
      <c r="N5" s="1913"/>
      <c r="O5" s="1913"/>
      <c r="P5" s="53"/>
      <c r="Q5" s="1913" t="s">
        <v>93</v>
      </c>
      <c r="R5" s="1913"/>
      <c r="S5" s="1913"/>
      <c r="T5" s="1913"/>
      <c r="U5" s="1913"/>
      <c r="V5" s="1913"/>
      <c r="W5" s="1913"/>
      <c r="X5" s="1913"/>
      <c r="Y5" s="1913"/>
      <c r="Z5" s="1913"/>
      <c r="AA5" s="1913"/>
      <c r="AB5" s="53"/>
      <c r="AC5" s="18"/>
    </row>
    <row r="6" spans="1:54">
      <c r="A6" s="1911"/>
      <c r="B6" s="19" t="s">
        <v>35</v>
      </c>
      <c r="C6" s="14"/>
      <c r="D6" s="53"/>
      <c r="E6" s="1915"/>
      <c r="F6" s="1915"/>
      <c r="G6" s="1915"/>
      <c r="H6" s="53"/>
      <c r="I6" s="1913" t="s">
        <v>92</v>
      </c>
      <c r="J6" s="1913"/>
      <c r="K6" s="1913"/>
      <c r="L6" s="53"/>
      <c r="M6" s="1913" t="s">
        <v>91</v>
      </c>
      <c r="N6" s="1913"/>
      <c r="O6" s="1913"/>
      <c r="P6" s="53"/>
      <c r="Q6" s="1913" t="s">
        <v>90</v>
      </c>
      <c r="R6" s="1913"/>
      <c r="S6" s="1913"/>
      <c r="T6" s="121"/>
      <c r="U6" s="1913" t="s">
        <v>89</v>
      </c>
      <c r="V6" s="1913"/>
      <c r="W6" s="1913"/>
      <c r="X6" s="54"/>
      <c r="Y6" s="1913" t="s">
        <v>88</v>
      </c>
      <c r="Z6" s="1913"/>
      <c r="AA6" s="1913"/>
      <c r="AB6" s="53"/>
      <c r="AC6" s="20" t="s">
        <v>6</v>
      </c>
    </row>
    <row r="7" spans="1:54" ht="11.25" customHeight="1">
      <c r="A7" s="1912"/>
      <c r="B7" s="21"/>
      <c r="C7" s="19"/>
      <c r="D7" s="22"/>
      <c r="E7" s="22" t="s">
        <v>29</v>
      </c>
      <c r="F7" s="22" t="s">
        <v>30</v>
      </c>
      <c r="G7" s="22" t="s">
        <v>6</v>
      </c>
      <c r="H7" s="22"/>
      <c r="I7" s="22" t="s">
        <v>29</v>
      </c>
      <c r="J7" s="22" t="s">
        <v>30</v>
      </c>
      <c r="K7" s="22" t="s">
        <v>6</v>
      </c>
      <c r="L7" s="22"/>
      <c r="M7" s="22" t="s">
        <v>29</v>
      </c>
      <c r="N7" s="22" t="s">
        <v>30</v>
      </c>
      <c r="O7" s="22" t="s">
        <v>6</v>
      </c>
      <c r="P7" s="22"/>
      <c r="Q7" s="22" t="s">
        <v>29</v>
      </c>
      <c r="R7" s="22" t="s">
        <v>30</v>
      </c>
      <c r="S7" s="22" t="s">
        <v>6</v>
      </c>
      <c r="T7" s="22"/>
      <c r="U7" s="22" t="s">
        <v>29</v>
      </c>
      <c r="V7" s="22" t="s">
        <v>30</v>
      </c>
      <c r="W7" s="22" t="s">
        <v>6</v>
      </c>
      <c r="X7" s="22"/>
      <c r="Y7" s="22" t="s">
        <v>29</v>
      </c>
      <c r="Z7" s="22" t="s">
        <v>30</v>
      </c>
      <c r="AA7" s="22" t="s">
        <v>6</v>
      </c>
      <c r="AB7" s="24"/>
      <c r="AC7" s="25"/>
    </row>
    <row r="8" spans="1:54" ht="13.5" customHeight="1">
      <c r="A8" s="1882">
        <v>1401</v>
      </c>
      <c r="B8" s="34" t="s">
        <v>12</v>
      </c>
      <c r="C8" s="26"/>
      <c r="D8" s="36"/>
      <c r="E8" s="36">
        <f>SUM(E9:E15)</f>
        <v>1</v>
      </c>
      <c r="F8" s="36">
        <f>SUM(F9:F15)</f>
        <v>0</v>
      </c>
      <c r="G8" s="36">
        <f t="shared" ref="G8:G55" si="0">SUM(E8:F8)</f>
        <v>1</v>
      </c>
      <c r="H8" s="36"/>
      <c r="I8" s="36">
        <f>SUM(I9:I15)</f>
        <v>0</v>
      </c>
      <c r="J8" s="36">
        <f>SUM(J9:J15)</f>
        <v>0</v>
      </c>
      <c r="K8" s="36">
        <f t="shared" ref="K8:K55" si="1">SUM(I8:J8)</f>
        <v>0</v>
      </c>
      <c r="L8" s="36"/>
      <c r="M8" s="36">
        <f>SUM(M9:M15)</f>
        <v>86</v>
      </c>
      <c r="N8" s="36">
        <f>SUM(N9:N15)</f>
        <v>29</v>
      </c>
      <c r="O8" s="36">
        <f t="shared" ref="O8:O55" si="2">SUM(M8:N8)</f>
        <v>115</v>
      </c>
      <c r="P8" s="36"/>
      <c r="Q8" s="36">
        <f>SUM(Q9:Q15)</f>
        <v>3</v>
      </c>
      <c r="R8" s="36">
        <f>SUM(R9:R15)</f>
        <v>0</v>
      </c>
      <c r="S8" s="36">
        <f t="shared" ref="S8:S55" si="3">SUM(Q8:R8)</f>
        <v>3</v>
      </c>
      <c r="T8" s="36"/>
      <c r="U8" s="36">
        <f>SUM(U9:U15)</f>
        <v>108</v>
      </c>
      <c r="V8" s="36">
        <f>SUM(V9:V15)</f>
        <v>30</v>
      </c>
      <c r="W8" s="36">
        <f t="shared" ref="W8:W55" si="4">SUM(U8:V8)</f>
        <v>138</v>
      </c>
      <c r="X8" s="36"/>
      <c r="Y8" s="36">
        <f>SUM(Y9:Y15)</f>
        <v>46</v>
      </c>
      <c r="Z8" s="36">
        <f>SUM(Z9:Z15)</f>
        <v>7</v>
      </c>
      <c r="AA8" s="36">
        <f t="shared" ref="AA8:AA55" si="5">SUM(Y8:Z8)</f>
        <v>53</v>
      </c>
      <c r="AB8" s="36"/>
      <c r="AC8" s="37">
        <f t="shared" ref="AC8:AC55" si="6">SUM(G8,K8,O8,S8,W8,AA8)</f>
        <v>310</v>
      </c>
    </row>
    <row r="9" spans="1:54" ht="13.5" customHeight="1">
      <c r="A9" s="1883"/>
      <c r="B9" s="11" t="s">
        <v>13</v>
      </c>
      <c r="C9" s="13"/>
      <c r="D9" s="29"/>
      <c r="E9" s="11">
        <v>0</v>
      </c>
      <c r="F9" s="11">
        <v>0</v>
      </c>
      <c r="G9" s="29">
        <f t="shared" si="0"/>
        <v>0</v>
      </c>
      <c r="H9" s="29"/>
      <c r="I9" s="11">
        <v>0</v>
      </c>
      <c r="J9" s="11">
        <v>0</v>
      </c>
      <c r="K9" s="29">
        <f t="shared" si="1"/>
        <v>0</v>
      </c>
      <c r="L9" s="29"/>
      <c r="M9" s="11">
        <v>27</v>
      </c>
      <c r="N9" s="11">
        <v>8</v>
      </c>
      <c r="O9" s="29">
        <f t="shared" si="2"/>
        <v>35</v>
      </c>
      <c r="P9" s="29"/>
      <c r="Q9" s="11">
        <v>3</v>
      </c>
      <c r="R9" s="11">
        <v>0</v>
      </c>
      <c r="S9" s="29">
        <f t="shared" si="3"/>
        <v>3</v>
      </c>
      <c r="T9" s="29"/>
      <c r="U9" s="11">
        <v>27</v>
      </c>
      <c r="V9" s="11">
        <v>8</v>
      </c>
      <c r="W9" s="29">
        <f t="shared" si="4"/>
        <v>35</v>
      </c>
      <c r="X9" s="29"/>
      <c r="Y9" s="11">
        <v>5</v>
      </c>
      <c r="Z9" s="11">
        <v>1</v>
      </c>
      <c r="AA9" s="29">
        <f t="shared" si="5"/>
        <v>6</v>
      </c>
      <c r="AB9" s="29"/>
      <c r="AC9" s="30">
        <f t="shared" si="6"/>
        <v>79</v>
      </c>
      <c r="AZ9" s="32"/>
      <c r="BA9" s="33"/>
      <c r="BB9" s="33"/>
    </row>
    <row r="10" spans="1:54" ht="13.5" customHeight="1">
      <c r="A10" s="1883"/>
      <c r="B10" s="11" t="s">
        <v>14</v>
      </c>
      <c r="C10" s="120"/>
      <c r="D10" s="29"/>
      <c r="E10" s="11">
        <v>1</v>
      </c>
      <c r="F10" s="11">
        <v>0</v>
      </c>
      <c r="G10" s="29">
        <f t="shared" si="0"/>
        <v>1</v>
      </c>
      <c r="H10" s="29"/>
      <c r="I10" s="11">
        <v>0</v>
      </c>
      <c r="J10" s="11">
        <v>0</v>
      </c>
      <c r="K10" s="29">
        <f t="shared" si="1"/>
        <v>0</v>
      </c>
      <c r="L10" s="29"/>
      <c r="M10" s="11">
        <v>20</v>
      </c>
      <c r="N10" s="11">
        <v>2</v>
      </c>
      <c r="O10" s="29">
        <f t="shared" si="2"/>
        <v>22</v>
      </c>
      <c r="P10" s="29"/>
      <c r="Q10" s="11">
        <v>0</v>
      </c>
      <c r="R10" s="11">
        <v>0</v>
      </c>
      <c r="S10" s="29">
        <f t="shared" si="3"/>
        <v>0</v>
      </c>
      <c r="T10" s="29"/>
      <c r="U10" s="11">
        <v>36</v>
      </c>
      <c r="V10" s="11">
        <v>6</v>
      </c>
      <c r="W10" s="29">
        <f t="shared" si="4"/>
        <v>42</v>
      </c>
      <c r="X10" s="29"/>
      <c r="Y10" s="11">
        <v>16</v>
      </c>
      <c r="Z10" s="11">
        <v>2</v>
      </c>
      <c r="AA10" s="29">
        <f t="shared" si="5"/>
        <v>18</v>
      </c>
      <c r="AB10" s="29"/>
      <c r="AC10" s="30">
        <f t="shared" si="6"/>
        <v>83</v>
      </c>
      <c r="AZ10" s="32"/>
      <c r="BA10" s="33"/>
      <c r="BB10" s="33"/>
    </row>
    <row r="11" spans="1:54" ht="13.5" customHeight="1">
      <c r="A11" s="1883"/>
      <c r="B11" s="11" t="s">
        <v>15</v>
      </c>
      <c r="C11" s="13"/>
      <c r="D11" s="29"/>
      <c r="E11" s="11">
        <v>0</v>
      </c>
      <c r="F11" s="11">
        <v>0</v>
      </c>
      <c r="G11" s="29">
        <f t="shared" si="0"/>
        <v>0</v>
      </c>
      <c r="H11" s="29"/>
      <c r="I11" s="11">
        <v>0</v>
      </c>
      <c r="J11" s="11">
        <v>0</v>
      </c>
      <c r="K11" s="29">
        <f t="shared" si="1"/>
        <v>0</v>
      </c>
      <c r="L11" s="29"/>
      <c r="M11" s="11">
        <v>8</v>
      </c>
      <c r="N11" s="11">
        <v>4</v>
      </c>
      <c r="O11" s="29">
        <f t="shared" si="2"/>
        <v>12</v>
      </c>
      <c r="P11" s="29"/>
      <c r="Q11" s="11">
        <v>0</v>
      </c>
      <c r="R11" s="11">
        <v>0</v>
      </c>
      <c r="S11" s="29">
        <f t="shared" si="3"/>
        <v>0</v>
      </c>
      <c r="T11" s="29"/>
      <c r="U11" s="11">
        <v>22</v>
      </c>
      <c r="V11" s="11">
        <v>5</v>
      </c>
      <c r="W11" s="29">
        <f t="shared" si="4"/>
        <v>27</v>
      </c>
      <c r="X11" s="29"/>
      <c r="Y11" s="11">
        <v>20</v>
      </c>
      <c r="Z11" s="11">
        <v>2</v>
      </c>
      <c r="AA11" s="29">
        <f t="shared" si="5"/>
        <v>22</v>
      </c>
      <c r="AB11" s="29"/>
      <c r="AC11" s="30">
        <f t="shared" si="6"/>
        <v>61</v>
      </c>
      <c r="AZ11" s="32"/>
      <c r="BA11" s="33"/>
      <c r="BB11" s="33"/>
    </row>
    <row r="12" spans="1:54" ht="13.5" customHeight="1">
      <c r="A12" s="1883"/>
      <c r="B12" s="11" t="s">
        <v>36</v>
      </c>
      <c r="C12" s="13"/>
      <c r="D12" s="29"/>
      <c r="E12" s="11">
        <v>0</v>
      </c>
      <c r="F12" s="11">
        <v>0</v>
      </c>
      <c r="G12" s="29">
        <f t="shared" si="0"/>
        <v>0</v>
      </c>
      <c r="H12" s="29"/>
      <c r="I12" s="11">
        <v>0</v>
      </c>
      <c r="J12" s="11">
        <v>0</v>
      </c>
      <c r="K12" s="29">
        <f t="shared" si="1"/>
        <v>0</v>
      </c>
      <c r="L12" s="29"/>
      <c r="M12" s="11">
        <v>15</v>
      </c>
      <c r="N12" s="11">
        <v>10</v>
      </c>
      <c r="O12" s="29">
        <f t="shared" si="2"/>
        <v>25</v>
      </c>
      <c r="P12" s="29"/>
      <c r="Q12" s="11">
        <v>0</v>
      </c>
      <c r="R12" s="11">
        <v>0</v>
      </c>
      <c r="S12" s="29">
        <f t="shared" si="3"/>
        <v>0</v>
      </c>
      <c r="T12" s="29"/>
      <c r="U12" s="11">
        <v>14</v>
      </c>
      <c r="V12" s="11">
        <v>6</v>
      </c>
      <c r="W12" s="29">
        <f t="shared" si="4"/>
        <v>20</v>
      </c>
      <c r="X12" s="29"/>
      <c r="Y12" s="11">
        <v>2</v>
      </c>
      <c r="Z12" s="11">
        <v>1</v>
      </c>
      <c r="AA12" s="29">
        <f t="shared" si="5"/>
        <v>3</v>
      </c>
      <c r="AB12" s="29"/>
      <c r="AC12" s="30">
        <f t="shared" si="6"/>
        <v>48</v>
      </c>
      <c r="AZ12" s="32"/>
      <c r="BA12" s="33"/>
      <c r="BB12" s="33"/>
    </row>
    <row r="13" spans="1:54" ht="13.5" customHeight="1">
      <c r="A13" s="1883"/>
      <c r="B13" s="11" t="s">
        <v>37</v>
      </c>
      <c r="C13" s="13"/>
      <c r="D13" s="29"/>
      <c r="E13" s="11">
        <v>0</v>
      </c>
      <c r="F13" s="11">
        <v>0</v>
      </c>
      <c r="G13" s="29">
        <f t="shared" si="0"/>
        <v>0</v>
      </c>
      <c r="H13" s="29"/>
      <c r="I13" s="11">
        <v>0</v>
      </c>
      <c r="J13" s="11">
        <v>0</v>
      </c>
      <c r="K13" s="29">
        <f t="shared" si="1"/>
        <v>0</v>
      </c>
      <c r="L13" s="29"/>
      <c r="M13" s="11">
        <v>11</v>
      </c>
      <c r="N13" s="11">
        <v>1</v>
      </c>
      <c r="O13" s="29">
        <f t="shared" si="2"/>
        <v>12</v>
      </c>
      <c r="P13" s="29"/>
      <c r="Q13" s="11">
        <v>0</v>
      </c>
      <c r="R13" s="11">
        <v>0</v>
      </c>
      <c r="S13" s="29">
        <f t="shared" si="3"/>
        <v>0</v>
      </c>
      <c r="T13" s="29"/>
      <c r="U13" s="11">
        <v>5</v>
      </c>
      <c r="V13" s="11">
        <v>1</v>
      </c>
      <c r="W13" s="29">
        <f t="shared" si="4"/>
        <v>6</v>
      </c>
      <c r="X13" s="29"/>
      <c r="Y13" s="11">
        <v>0</v>
      </c>
      <c r="Z13" s="11">
        <v>1</v>
      </c>
      <c r="AA13" s="29">
        <f t="shared" si="5"/>
        <v>1</v>
      </c>
      <c r="AB13" s="29"/>
      <c r="AC13" s="30">
        <f t="shared" si="6"/>
        <v>19</v>
      </c>
      <c r="AZ13" s="32"/>
      <c r="BA13" s="33"/>
      <c r="BB13" s="33"/>
    </row>
    <row r="14" spans="1:54" ht="13.5" customHeight="1">
      <c r="A14" s="1883"/>
      <c r="B14" s="11" t="s">
        <v>72</v>
      </c>
      <c r="C14" s="13"/>
      <c r="D14" s="29"/>
      <c r="E14" s="11">
        <v>0</v>
      </c>
      <c r="F14" s="11">
        <v>0</v>
      </c>
      <c r="G14" s="29">
        <f t="shared" si="0"/>
        <v>0</v>
      </c>
      <c r="H14" s="29"/>
      <c r="I14" s="11">
        <v>0</v>
      </c>
      <c r="J14" s="11">
        <v>0</v>
      </c>
      <c r="K14" s="29">
        <f t="shared" si="1"/>
        <v>0</v>
      </c>
      <c r="L14" s="29"/>
      <c r="M14" s="11">
        <v>4</v>
      </c>
      <c r="N14" s="11">
        <v>4</v>
      </c>
      <c r="O14" s="29">
        <f t="shared" si="2"/>
        <v>8</v>
      </c>
      <c r="P14" s="29"/>
      <c r="Q14" s="11">
        <v>0</v>
      </c>
      <c r="R14" s="11">
        <v>0</v>
      </c>
      <c r="S14" s="29">
        <f t="shared" si="3"/>
        <v>0</v>
      </c>
      <c r="T14" s="29"/>
      <c r="U14" s="11">
        <v>4</v>
      </c>
      <c r="V14" s="11">
        <v>4</v>
      </c>
      <c r="W14" s="29">
        <f t="shared" si="4"/>
        <v>8</v>
      </c>
      <c r="X14" s="29"/>
      <c r="Y14" s="11">
        <v>2</v>
      </c>
      <c r="Z14" s="11">
        <v>0</v>
      </c>
      <c r="AA14" s="29">
        <f t="shared" si="5"/>
        <v>2</v>
      </c>
      <c r="AB14" s="29"/>
      <c r="AC14" s="30">
        <f t="shared" si="6"/>
        <v>18</v>
      </c>
      <c r="AZ14" s="32"/>
      <c r="BA14" s="33"/>
      <c r="BB14" s="33"/>
    </row>
    <row r="15" spans="1:54" s="7" customFormat="1" ht="13.5" customHeight="1">
      <c r="A15" s="1883"/>
      <c r="B15" s="11" t="s">
        <v>63</v>
      </c>
      <c r="C15" s="13"/>
      <c r="D15" s="29"/>
      <c r="E15" s="11">
        <v>0</v>
      </c>
      <c r="F15" s="11">
        <v>0</v>
      </c>
      <c r="G15" s="29">
        <f t="shared" si="0"/>
        <v>0</v>
      </c>
      <c r="H15" s="29"/>
      <c r="I15" s="11">
        <v>0</v>
      </c>
      <c r="J15" s="11">
        <v>0</v>
      </c>
      <c r="K15" s="29">
        <f t="shared" si="1"/>
        <v>0</v>
      </c>
      <c r="L15" s="29"/>
      <c r="M15" s="11">
        <v>1</v>
      </c>
      <c r="N15" s="11">
        <v>0</v>
      </c>
      <c r="O15" s="29">
        <f t="shared" si="2"/>
        <v>1</v>
      </c>
      <c r="P15" s="29"/>
      <c r="Q15" s="11">
        <v>0</v>
      </c>
      <c r="R15" s="11">
        <v>0</v>
      </c>
      <c r="S15" s="29">
        <f t="shared" si="3"/>
        <v>0</v>
      </c>
      <c r="T15" s="29"/>
      <c r="U15" s="11">
        <v>0</v>
      </c>
      <c r="V15" s="11">
        <v>0</v>
      </c>
      <c r="W15" s="29">
        <f t="shared" si="4"/>
        <v>0</v>
      </c>
      <c r="X15" s="29"/>
      <c r="Y15" s="11">
        <v>1</v>
      </c>
      <c r="Z15" s="11">
        <v>0</v>
      </c>
      <c r="AA15" s="29">
        <f t="shared" si="5"/>
        <v>1</v>
      </c>
      <c r="AB15" s="29"/>
      <c r="AC15" s="30">
        <f t="shared" si="6"/>
        <v>2</v>
      </c>
    </row>
    <row r="16" spans="1:54" ht="13.5" customHeight="1">
      <c r="A16" s="1882">
        <v>1402</v>
      </c>
      <c r="B16" s="34" t="s">
        <v>16</v>
      </c>
      <c r="C16" s="119"/>
      <c r="D16" s="56"/>
      <c r="E16" s="56">
        <f>SUM(E17:E25)</f>
        <v>3</v>
      </c>
      <c r="F16" s="56">
        <f>SUM(F17:F25)</f>
        <v>0</v>
      </c>
      <c r="G16" s="56">
        <f t="shared" si="0"/>
        <v>3</v>
      </c>
      <c r="H16" s="56"/>
      <c r="I16" s="56">
        <f>SUM(I17:I25)</f>
        <v>0</v>
      </c>
      <c r="J16" s="56">
        <f>SUM(J17:J25)</f>
        <v>0</v>
      </c>
      <c r="K16" s="56">
        <f t="shared" si="1"/>
        <v>0</v>
      </c>
      <c r="L16" s="56"/>
      <c r="M16" s="56">
        <f>SUM(M17:M25)</f>
        <v>97</v>
      </c>
      <c r="N16" s="56">
        <f>SUM(N17:N25)</f>
        <v>58</v>
      </c>
      <c r="O16" s="56">
        <f t="shared" si="2"/>
        <v>155</v>
      </c>
      <c r="P16" s="56"/>
      <c r="Q16" s="56">
        <f>SUM(Q17:Q25)</f>
        <v>4</v>
      </c>
      <c r="R16" s="56">
        <f>SUM(R17:R25)</f>
        <v>2</v>
      </c>
      <c r="S16" s="56">
        <f t="shared" si="3"/>
        <v>6</v>
      </c>
      <c r="T16" s="56"/>
      <c r="U16" s="56">
        <f>SUM(U17:U25)</f>
        <v>162</v>
      </c>
      <c r="V16" s="56">
        <f>SUM(V17:V25)</f>
        <v>86</v>
      </c>
      <c r="W16" s="56">
        <f t="shared" si="4"/>
        <v>248</v>
      </c>
      <c r="X16" s="56"/>
      <c r="Y16" s="56">
        <f>SUM(Y17:Y25)</f>
        <v>64</v>
      </c>
      <c r="Z16" s="56">
        <f>SUM(Z17:Z25)</f>
        <v>31</v>
      </c>
      <c r="AA16" s="56">
        <f t="shared" si="5"/>
        <v>95</v>
      </c>
      <c r="AB16" s="56"/>
      <c r="AC16" s="28">
        <f t="shared" si="6"/>
        <v>507</v>
      </c>
      <c r="AZ16" s="32"/>
      <c r="BA16" s="33"/>
      <c r="BB16" s="33"/>
    </row>
    <row r="17" spans="1:54" ht="13.5" customHeight="1">
      <c r="A17" s="1883"/>
      <c r="B17" s="11" t="s">
        <v>68</v>
      </c>
      <c r="C17" s="13"/>
      <c r="D17" s="29"/>
      <c r="E17" s="11">
        <v>0</v>
      </c>
      <c r="F17" s="11">
        <v>0</v>
      </c>
      <c r="G17" s="29">
        <f t="shared" si="0"/>
        <v>0</v>
      </c>
      <c r="H17" s="29"/>
      <c r="I17" s="11">
        <v>0</v>
      </c>
      <c r="J17" s="11">
        <v>0</v>
      </c>
      <c r="K17" s="29">
        <f t="shared" si="1"/>
        <v>0</v>
      </c>
      <c r="L17" s="29"/>
      <c r="M17" s="11">
        <v>29</v>
      </c>
      <c r="N17" s="11">
        <v>15</v>
      </c>
      <c r="O17" s="29">
        <f t="shared" si="2"/>
        <v>44</v>
      </c>
      <c r="P17" s="29"/>
      <c r="Q17" s="11">
        <v>0</v>
      </c>
      <c r="R17" s="11">
        <v>0</v>
      </c>
      <c r="S17" s="29">
        <f t="shared" si="3"/>
        <v>0</v>
      </c>
      <c r="T17" s="29"/>
      <c r="U17" s="11">
        <v>55</v>
      </c>
      <c r="V17" s="11">
        <v>25</v>
      </c>
      <c r="W17" s="29">
        <f t="shared" si="4"/>
        <v>80</v>
      </c>
      <c r="X17" s="29"/>
      <c r="Y17" s="11">
        <v>36</v>
      </c>
      <c r="Z17" s="11">
        <v>14</v>
      </c>
      <c r="AA17" s="29">
        <f t="shared" si="5"/>
        <v>50</v>
      </c>
      <c r="AB17" s="29"/>
      <c r="AC17" s="30">
        <f t="shared" si="6"/>
        <v>174</v>
      </c>
      <c r="AZ17" s="32"/>
      <c r="BA17" s="33"/>
      <c r="BB17" s="33"/>
    </row>
    <row r="18" spans="1:54" ht="13.5" customHeight="1">
      <c r="A18" s="1883"/>
      <c r="B18" s="11" t="s">
        <v>69</v>
      </c>
      <c r="C18" s="13"/>
      <c r="D18" s="29"/>
      <c r="E18" s="11">
        <v>0</v>
      </c>
      <c r="F18" s="11">
        <v>0</v>
      </c>
      <c r="G18" s="29">
        <f t="shared" si="0"/>
        <v>0</v>
      </c>
      <c r="H18" s="29"/>
      <c r="I18" s="11">
        <v>0</v>
      </c>
      <c r="J18" s="11">
        <v>0</v>
      </c>
      <c r="K18" s="29">
        <f t="shared" si="1"/>
        <v>0</v>
      </c>
      <c r="L18" s="29"/>
      <c r="M18" s="11">
        <v>21</v>
      </c>
      <c r="N18" s="11">
        <v>5</v>
      </c>
      <c r="O18" s="29">
        <f t="shared" si="2"/>
        <v>26</v>
      </c>
      <c r="P18" s="29"/>
      <c r="Q18" s="11">
        <v>0</v>
      </c>
      <c r="R18" s="11">
        <v>0</v>
      </c>
      <c r="S18" s="29">
        <f t="shared" si="3"/>
        <v>0</v>
      </c>
      <c r="T18" s="29"/>
      <c r="U18" s="11">
        <v>40</v>
      </c>
      <c r="V18" s="11">
        <v>18</v>
      </c>
      <c r="W18" s="29">
        <f t="shared" si="4"/>
        <v>58</v>
      </c>
      <c r="X18" s="29"/>
      <c r="Y18" s="11">
        <v>6</v>
      </c>
      <c r="Z18" s="11">
        <v>1</v>
      </c>
      <c r="AA18" s="29">
        <f t="shared" si="5"/>
        <v>7</v>
      </c>
      <c r="AB18" s="29"/>
      <c r="AC18" s="30">
        <f t="shared" si="6"/>
        <v>91</v>
      </c>
      <c r="AZ18" s="32"/>
      <c r="BA18" s="33"/>
      <c r="BB18" s="33"/>
    </row>
    <row r="19" spans="1:54" ht="13.5" customHeight="1">
      <c r="A19" s="1883"/>
      <c r="B19" s="11" t="s">
        <v>73</v>
      </c>
      <c r="C19" s="13"/>
      <c r="D19" s="29"/>
      <c r="E19" s="11">
        <v>0</v>
      </c>
      <c r="F19" s="11">
        <v>0</v>
      </c>
      <c r="G19" s="29">
        <f t="shared" si="0"/>
        <v>0</v>
      </c>
      <c r="H19" s="29"/>
      <c r="I19" s="11">
        <v>0</v>
      </c>
      <c r="J19" s="11">
        <v>0</v>
      </c>
      <c r="K19" s="29">
        <f t="shared" si="1"/>
        <v>0</v>
      </c>
      <c r="L19" s="29"/>
      <c r="M19" s="11">
        <v>16</v>
      </c>
      <c r="N19" s="11">
        <v>8</v>
      </c>
      <c r="O19" s="29">
        <f t="shared" si="2"/>
        <v>24</v>
      </c>
      <c r="P19" s="29"/>
      <c r="Q19" s="11">
        <v>1</v>
      </c>
      <c r="R19" s="11">
        <v>1</v>
      </c>
      <c r="S19" s="29">
        <f t="shared" si="3"/>
        <v>2</v>
      </c>
      <c r="T19" s="29"/>
      <c r="U19" s="11">
        <v>29</v>
      </c>
      <c r="V19" s="11">
        <v>17</v>
      </c>
      <c r="W19" s="29">
        <f t="shared" si="4"/>
        <v>46</v>
      </c>
      <c r="X19" s="29"/>
      <c r="Y19" s="11">
        <v>10</v>
      </c>
      <c r="Z19" s="11">
        <v>8</v>
      </c>
      <c r="AA19" s="29">
        <f t="shared" si="5"/>
        <v>18</v>
      </c>
      <c r="AB19" s="29"/>
      <c r="AC19" s="30">
        <f t="shared" si="6"/>
        <v>90</v>
      </c>
      <c r="AZ19" s="32"/>
      <c r="BA19" s="33"/>
      <c r="BB19" s="33"/>
    </row>
    <row r="20" spans="1:54" ht="13.5" customHeight="1">
      <c r="A20" s="1883"/>
      <c r="B20" s="11" t="s">
        <v>51</v>
      </c>
      <c r="C20" s="4"/>
      <c r="D20" s="29"/>
      <c r="E20" s="11">
        <v>0</v>
      </c>
      <c r="F20" s="11">
        <v>0</v>
      </c>
      <c r="G20" s="29">
        <f t="shared" si="0"/>
        <v>0</v>
      </c>
      <c r="H20" s="29"/>
      <c r="I20" s="11">
        <v>0</v>
      </c>
      <c r="J20" s="11">
        <v>0</v>
      </c>
      <c r="K20" s="29">
        <f t="shared" si="1"/>
        <v>0</v>
      </c>
      <c r="L20" s="29"/>
      <c r="M20" s="11">
        <v>6</v>
      </c>
      <c r="N20" s="11">
        <v>7</v>
      </c>
      <c r="O20" s="29">
        <f t="shared" si="2"/>
        <v>13</v>
      </c>
      <c r="P20" s="29"/>
      <c r="Q20" s="11">
        <v>1</v>
      </c>
      <c r="R20" s="11">
        <v>0</v>
      </c>
      <c r="S20" s="29">
        <f t="shared" si="3"/>
        <v>1</v>
      </c>
      <c r="T20" s="29"/>
      <c r="U20" s="11">
        <v>19</v>
      </c>
      <c r="V20" s="11">
        <v>6</v>
      </c>
      <c r="W20" s="29">
        <f t="shared" si="4"/>
        <v>25</v>
      </c>
      <c r="X20" s="29"/>
      <c r="Y20" s="11">
        <v>5</v>
      </c>
      <c r="Z20" s="11">
        <v>3</v>
      </c>
      <c r="AA20" s="29">
        <f t="shared" si="5"/>
        <v>8</v>
      </c>
      <c r="AB20" s="29"/>
      <c r="AC20" s="30">
        <f t="shared" si="6"/>
        <v>47</v>
      </c>
      <c r="AZ20" s="32"/>
      <c r="BA20" s="33"/>
      <c r="BB20" s="33"/>
    </row>
    <row r="21" spans="1:54" ht="13.5" customHeight="1">
      <c r="A21" s="1883"/>
      <c r="B21" s="11" t="s">
        <v>52</v>
      </c>
      <c r="C21" s="13"/>
      <c r="D21" s="29"/>
      <c r="E21" s="11">
        <v>0</v>
      </c>
      <c r="F21" s="11">
        <v>0</v>
      </c>
      <c r="G21" s="29">
        <f t="shared" si="0"/>
        <v>0</v>
      </c>
      <c r="H21" s="29"/>
      <c r="I21" s="11">
        <v>0</v>
      </c>
      <c r="J21" s="11">
        <v>0</v>
      </c>
      <c r="K21" s="29">
        <f t="shared" si="1"/>
        <v>0</v>
      </c>
      <c r="L21" s="29"/>
      <c r="M21" s="11">
        <v>10</v>
      </c>
      <c r="N21" s="11">
        <v>5</v>
      </c>
      <c r="O21" s="29">
        <f t="shared" si="2"/>
        <v>15</v>
      </c>
      <c r="P21" s="29"/>
      <c r="Q21" s="11">
        <v>0</v>
      </c>
      <c r="R21" s="11">
        <v>0</v>
      </c>
      <c r="S21" s="29">
        <f t="shared" si="3"/>
        <v>0</v>
      </c>
      <c r="T21" s="29"/>
      <c r="U21" s="11">
        <v>4</v>
      </c>
      <c r="V21" s="11">
        <v>4</v>
      </c>
      <c r="W21" s="29">
        <f t="shared" si="4"/>
        <v>8</v>
      </c>
      <c r="X21" s="29"/>
      <c r="Y21" s="11">
        <v>4</v>
      </c>
      <c r="Z21" s="11">
        <v>1</v>
      </c>
      <c r="AA21" s="29">
        <f t="shared" si="5"/>
        <v>5</v>
      </c>
      <c r="AB21" s="29"/>
      <c r="AC21" s="30">
        <f t="shared" si="6"/>
        <v>28</v>
      </c>
      <c r="AZ21" s="32"/>
      <c r="BA21" s="33"/>
    </row>
    <row r="22" spans="1:54" ht="13.5" customHeight="1">
      <c r="A22" s="1883"/>
      <c r="B22" s="11" t="s">
        <v>65</v>
      </c>
      <c r="C22" s="13"/>
      <c r="D22" s="29"/>
      <c r="E22" s="11">
        <v>0</v>
      </c>
      <c r="F22" s="11">
        <v>0</v>
      </c>
      <c r="G22" s="29">
        <f t="shared" si="0"/>
        <v>0</v>
      </c>
      <c r="H22" s="29"/>
      <c r="I22" s="11">
        <v>0</v>
      </c>
      <c r="J22" s="11">
        <v>0</v>
      </c>
      <c r="K22" s="29">
        <f t="shared" si="1"/>
        <v>0</v>
      </c>
      <c r="L22" s="29"/>
      <c r="M22" s="11">
        <v>3</v>
      </c>
      <c r="N22" s="11">
        <v>2</v>
      </c>
      <c r="O22" s="29">
        <f t="shared" si="2"/>
        <v>5</v>
      </c>
      <c r="P22" s="29"/>
      <c r="Q22" s="11">
        <v>1</v>
      </c>
      <c r="R22" s="11">
        <v>0</v>
      </c>
      <c r="S22" s="29">
        <f t="shared" si="3"/>
        <v>1</v>
      </c>
      <c r="T22" s="29"/>
      <c r="U22" s="11">
        <v>5</v>
      </c>
      <c r="V22" s="11">
        <v>2</v>
      </c>
      <c r="W22" s="29">
        <f t="shared" si="4"/>
        <v>7</v>
      </c>
      <c r="X22" s="29"/>
      <c r="Y22" s="11">
        <v>1</v>
      </c>
      <c r="Z22" s="11">
        <v>2</v>
      </c>
      <c r="AA22" s="29">
        <f t="shared" si="5"/>
        <v>3</v>
      </c>
      <c r="AB22" s="29"/>
      <c r="AC22" s="30">
        <f t="shared" si="6"/>
        <v>16</v>
      </c>
      <c r="AZ22" s="32"/>
      <c r="BA22" s="33"/>
    </row>
    <row r="23" spans="1:54" ht="13.5" customHeight="1">
      <c r="A23" s="1883"/>
      <c r="B23" s="11" t="s">
        <v>71</v>
      </c>
      <c r="C23" s="13"/>
      <c r="D23" s="29"/>
      <c r="E23" s="11">
        <v>1</v>
      </c>
      <c r="F23" s="11">
        <v>0</v>
      </c>
      <c r="G23" s="29">
        <f t="shared" si="0"/>
        <v>1</v>
      </c>
      <c r="H23" s="29"/>
      <c r="I23" s="11">
        <v>0</v>
      </c>
      <c r="J23" s="11">
        <v>0</v>
      </c>
      <c r="K23" s="29">
        <f t="shared" si="1"/>
        <v>0</v>
      </c>
      <c r="L23" s="29"/>
      <c r="M23" s="11">
        <v>7</v>
      </c>
      <c r="N23" s="11">
        <v>5</v>
      </c>
      <c r="O23" s="29">
        <f t="shared" si="2"/>
        <v>12</v>
      </c>
      <c r="P23" s="29"/>
      <c r="Q23" s="11">
        <v>0</v>
      </c>
      <c r="R23" s="11">
        <v>1</v>
      </c>
      <c r="S23" s="29">
        <f t="shared" si="3"/>
        <v>1</v>
      </c>
      <c r="T23" s="29"/>
      <c r="U23" s="11">
        <v>9</v>
      </c>
      <c r="V23" s="11">
        <v>4</v>
      </c>
      <c r="W23" s="29">
        <f t="shared" si="4"/>
        <v>13</v>
      </c>
      <c r="X23" s="29"/>
      <c r="Y23" s="11">
        <v>0</v>
      </c>
      <c r="Z23" s="11">
        <v>1</v>
      </c>
      <c r="AA23" s="29">
        <f t="shared" si="5"/>
        <v>1</v>
      </c>
      <c r="AB23" s="29"/>
      <c r="AC23" s="30">
        <f t="shared" si="6"/>
        <v>28</v>
      </c>
      <c r="AZ23" s="32"/>
      <c r="BA23" s="33"/>
    </row>
    <row r="24" spans="1:54" ht="13.5" customHeight="1">
      <c r="A24" s="1883"/>
      <c r="B24" s="11" t="s">
        <v>38</v>
      </c>
      <c r="C24" s="13"/>
      <c r="D24" s="29"/>
      <c r="E24" s="11">
        <v>2</v>
      </c>
      <c r="F24" s="11">
        <v>0</v>
      </c>
      <c r="G24" s="29">
        <f t="shared" si="0"/>
        <v>2</v>
      </c>
      <c r="H24" s="29"/>
      <c r="I24" s="11">
        <v>0</v>
      </c>
      <c r="J24" s="11">
        <v>0</v>
      </c>
      <c r="K24" s="29">
        <f t="shared" si="1"/>
        <v>0</v>
      </c>
      <c r="L24" s="29"/>
      <c r="M24" s="11">
        <v>5</v>
      </c>
      <c r="N24" s="11">
        <v>10</v>
      </c>
      <c r="O24" s="29">
        <f t="shared" si="2"/>
        <v>15</v>
      </c>
      <c r="P24" s="29"/>
      <c r="Q24" s="11">
        <v>1</v>
      </c>
      <c r="R24" s="11">
        <v>0</v>
      </c>
      <c r="S24" s="29">
        <f t="shared" si="3"/>
        <v>1</v>
      </c>
      <c r="T24" s="29"/>
      <c r="U24" s="11">
        <v>1</v>
      </c>
      <c r="V24" s="11">
        <v>10</v>
      </c>
      <c r="W24" s="29">
        <f t="shared" si="4"/>
        <v>11</v>
      </c>
      <c r="X24" s="29"/>
      <c r="Y24" s="11">
        <v>2</v>
      </c>
      <c r="Z24" s="11">
        <v>1</v>
      </c>
      <c r="AA24" s="29">
        <f t="shared" si="5"/>
        <v>3</v>
      </c>
      <c r="AB24" s="29"/>
      <c r="AC24" s="30">
        <f t="shared" si="6"/>
        <v>32</v>
      </c>
      <c r="AZ24" s="32"/>
      <c r="BA24" s="33"/>
      <c r="BB24" s="33"/>
    </row>
    <row r="25" spans="1:54" ht="13.5" customHeight="1">
      <c r="A25" s="1883"/>
      <c r="B25" s="11" t="s">
        <v>57</v>
      </c>
      <c r="C25" s="13"/>
      <c r="D25" s="29"/>
      <c r="E25" s="11">
        <v>0</v>
      </c>
      <c r="F25" s="11">
        <v>0</v>
      </c>
      <c r="G25" s="29">
        <f t="shared" si="0"/>
        <v>0</v>
      </c>
      <c r="H25" s="29"/>
      <c r="I25" s="11">
        <v>0</v>
      </c>
      <c r="J25" s="11">
        <v>0</v>
      </c>
      <c r="K25" s="29">
        <f t="shared" si="1"/>
        <v>0</v>
      </c>
      <c r="L25" s="29"/>
      <c r="M25" s="11">
        <v>0</v>
      </c>
      <c r="N25" s="11">
        <v>1</v>
      </c>
      <c r="O25" s="29">
        <f t="shared" si="2"/>
        <v>1</v>
      </c>
      <c r="P25" s="29"/>
      <c r="Q25" s="11">
        <v>0</v>
      </c>
      <c r="R25" s="11">
        <v>0</v>
      </c>
      <c r="S25" s="29">
        <f t="shared" si="3"/>
        <v>0</v>
      </c>
      <c r="T25" s="29"/>
      <c r="U25" s="11">
        <v>0</v>
      </c>
      <c r="V25" s="11">
        <v>0</v>
      </c>
      <c r="W25" s="29">
        <f t="shared" si="4"/>
        <v>0</v>
      </c>
      <c r="X25" s="29"/>
      <c r="Y25" s="11">
        <v>0</v>
      </c>
      <c r="Z25" s="11">
        <v>0</v>
      </c>
      <c r="AA25" s="29">
        <f t="shared" si="5"/>
        <v>0</v>
      </c>
      <c r="AB25" s="29"/>
      <c r="AC25" s="30">
        <f t="shared" si="6"/>
        <v>1</v>
      </c>
      <c r="AZ25" s="32"/>
      <c r="BA25" s="33"/>
      <c r="BB25" s="33"/>
    </row>
    <row r="26" spans="1:54" ht="13.5" customHeight="1">
      <c r="A26" s="1882">
        <v>1403</v>
      </c>
      <c r="B26" s="34" t="s">
        <v>17</v>
      </c>
      <c r="C26" s="119"/>
      <c r="D26" s="56"/>
      <c r="E26" s="56">
        <f>SUM(E27:E29)</f>
        <v>6</v>
      </c>
      <c r="F26" s="56">
        <f>SUM(F27:F29)</f>
        <v>8</v>
      </c>
      <c r="G26" s="56">
        <f t="shared" si="0"/>
        <v>14</v>
      </c>
      <c r="H26" s="56"/>
      <c r="I26" s="56">
        <f>SUM(I27:I29)</f>
        <v>0</v>
      </c>
      <c r="J26" s="56">
        <f>SUM(J27:J29)</f>
        <v>3</v>
      </c>
      <c r="K26" s="56">
        <f t="shared" si="1"/>
        <v>3</v>
      </c>
      <c r="L26" s="56"/>
      <c r="M26" s="56">
        <f>SUM(M27:M29)</f>
        <v>57</v>
      </c>
      <c r="N26" s="56">
        <f>SUM(N27:N29)</f>
        <v>91</v>
      </c>
      <c r="O26" s="56">
        <f t="shared" si="2"/>
        <v>148</v>
      </c>
      <c r="P26" s="56"/>
      <c r="Q26" s="56">
        <f>SUM(Q27:Q29)</f>
        <v>1</v>
      </c>
      <c r="R26" s="56">
        <f>SUM(R27:R29)</f>
        <v>4</v>
      </c>
      <c r="S26" s="56">
        <f t="shared" si="3"/>
        <v>5</v>
      </c>
      <c r="T26" s="56"/>
      <c r="U26" s="56">
        <f>SUM(U27:U29)</f>
        <v>12</v>
      </c>
      <c r="V26" s="56">
        <f>SUM(V27:V29)</f>
        <v>53</v>
      </c>
      <c r="W26" s="56">
        <f t="shared" si="4"/>
        <v>65</v>
      </c>
      <c r="X26" s="56"/>
      <c r="Y26" s="56">
        <f>SUM(Y27:Y29)</f>
        <v>6</v>
      </c>
      <c r="Z26" s="56">
        <f>SUM(Z27:Z29)</f>
        <v>5</v>
      </c>
      <c r="AA26" s="56">
        <f t="shared" si="5"/>
        <v>11</v>
      </c>
      <c r="AB26" s="56"/>
      <c r="AC26" s="28">
        <f t="shared" si="6"/>
        <v>246</v>
      </c>
      <c r="AZ26" s="32"/>
      <c r="BA26" s="33"/>
      <c r="BB26" s="33"/>
    </row>
    <row r="27" spans="1:54" ht="13.5" customHeight="1">
      <c r="A27" s="1883"/>
      <c r="B27" s="11" t="s">
        <v>39</v>
      </c>
      <c r="C27" s="13"/>
      <c r="D27" s="29"/>
      <c r="E27" s="11">
        <v>1</v>
      </c>
      <c r="F27" s="11">
        <v>7</v>
      </c>
      <c r="G27" s="29">
        <f t="shared" si="0"/>
        <v>8</v>
      </c>
      <c r="H27" s="29"/>
      <c r="I27" s="11">
        <v>0</v>
      </c>
      <c r="J27" s="11">
        <v>1</v>
      </c>
      <c r="K27" s="29">
        <f t="shared" si="1"/>
        <v>1</v>
      </c>
      <c r="L27" s="29"/>
      <c r="M27" s="11">
        <v>33</v>
      </c>
      <c r="N27" s="11">
        <v>60</v>
      </c>
      <c r="O27" s="29">
        <f t="shared" si="2"/>
        <v>93</v>
      </c>
      <c r="P27" s="29"/>
      <c r="Q27" s="11">
        <v>1</v>
      </c>
      <c r="R27" s="11">
        <v>4</v>
      </c>
      <c r="S27" s="29">
        <f t="shared" si="3"/>
        <v>5</v>
      </c>
      <c r="T27" s="29"/>
      <c r="U27" s="11">
        <v>5</v>
      </c>
      <c r="V27" s="11">
        <v>18</v>
      </c>
      <c r="W27" s="29">
        <f t="shared" si="4"/>
        <v>23</v>
      </c>
      <c r="X27" s="29"/>
      <c r="Y27" s="11">
        <v>2</v>
      </c>
      <c r="Z27" s="11">
        <v>4</v>
      </c>
      <c r="AA27" s="29">
        <f t="shared" si="5"/>
        <v>6</v>
      </c>
      <c r="AB27" s="29"/>
      <c r="AC27" s="30">
        <f t="shared" si="6"/>
        <v>136</v>
      </c>
      <c r="AZ27" s="32"/>
      <c r="BA27" s="33"/>
      <c r="BB27" s="33"/>
    </row>
    <row r="28" spans="1:54" ht="13.5" customHeight="1">
      <c r="A28" s="1883"/>
      <c r="B28" s="11" t="s">
        <v>18</v>
      </c>
      <c r="C28" s="13"/>
      <c r="D28" s="29"/>
      <c r="E28" s="11">
        <v>2</v>
      </c>
      <c r="F28" s="11">
        <v>1</v>
      </c>
      <c r="G28" s="29">
        <f t="shared" si="0"/>
        <v>3</v>
      </c>
      <c r="H28" s="29"/>
      <c r="I28" s="11">
        <v>0</v>
      </c>
      <c r="J28" s="11">
        <v>1</v>
      </c>
      <c r="K28" s="29">
        <f t="shared" si="1"/>
        <v>1</v>
      </c>
      <c r="L28" s="29"/>
      <c r="M28" s="11">
        <v>11</v>
      </c>
      <c r="N28" s="11">
        <v>19</v>
      </c>
      <c r="O28" s="29">
        <f t="shared" si="2"/>
        <v>30</v>
      </c>
      <c r="P28" s="29"/>
      <c r="Q28" s="11">
        <v>0</v>
      </c>
      <c r="R28" s="11">
        <v>0</v>
      </c>
      <c r="S28" s="29">
        <f t="shared" si="3"/>
        <v>0</v>
      </c>
      <c r="T28" s="29"/>
      <c r="U28" s="11">
        <v>2</v>
      </c>
      <c r="V28" s="11">
        <v>11</v>
      </c>
      <c r="W28" s="29">
        <f t="shared" si="4"/>
        <v>13</v>
      </c>
      <c r="X28" s="29"/>
      <c r="Y28" s="11">
        <v>3</v>
      </c>
      <c r="Z28" s="11">
        <v>0</v>
      </c>
      <c r="AA28" s="29">
        <f t="shared" si="5"/>
        <v>3</v>
      </c>
      <c r="AB28" s="29"/>
      <c r="AC28" s="30">
        <f t="shared" si="6"/>
        <v>50</v>
      </c>
      <c r="AZ28" s="32"/>
      <c r="BA28" s="33"/>
      <c r="BB28" s="33"/>
    </row>
    <row r="29" spans="1:54" ht="13.5" customHeight="1">
      <c r="A29" s="1884"/>
      <c r="B29" s="11" t="s">
        <v>19</v>
      </c>
      <c r="C29" s="13"/>
      <c r="D29" s="29"/>
      <c r="E29" s="11">
        <v>3</v>
      </c>
      <c r="F29" s="11">
        <v>0</v>
      </c>
      <c r="G29" s="29">
        <f t="shared" si="0"/>
        <v>3</v>
      </c>
      <c r="H29" s="29"/>
      <c r="I29" s="11">
        <v>0</v>
      </c>
      <c r="J29" s="11">
        <v>1</v>
      </c>
      <c r="K29" s="29">
        <f t="shared" si="1"/>
        <v>1</v>
      </c>
      <c r="L29" s="29"/>
      <c r="M29" s="11">
        <v>13</v>
      </c>
      <c r="N29" s="11">
        <v>12</v>
      </c>
      <c r="O29" s="29">
        <f t="shared" si="2"/>
        <v>25</v>
      </c>
      <c r="P29" s="29"/>
      <c r="Q29" s="11">
        <v>0</v>
      </c>
      <c r="R29" s="11">
        <v>0</v>
      </c>
      <c r="S29" s="29">
        <f t="shared" si="3"/>
        <v>0</v>
      </c>
      <c r="T29" s="29"/>
      <c r="U29" s="11">
        <v>5</v>
      </c>
      <c r="V29" s="11">
        <v>24</v>
      </c>
      <c r="W29" s="29">
        <f t="shared" si="4"/>
        <v>29</v>
      </c>
      <c r="X29" s="29"/>
      <c r="Y29" s="11">
        <v>1</v>
      </c>
      <c r="Z29" s="11">
        <v>1</v>
      </c>
      <c r="AA29" s="29">
        <f t="shared" si="5"/>
        <v>2</v>
      </c>
      <c r="AB29" s="29"/>
      <c r="AC29" s="30">
        <f t="shared" si="6"/>
        <v>60</v>
      </c>
      <c r="AZ29" s="32"/>
      <c r="BA29" s="33"/>
      <c r="BB29" s="33"/>
    </row>
    <row r="30" spans="1:54" ht="13.5" customHeight="1">
      <c r="A30" s="1885">
        <v>1404</v>
      </c>
      <c r="B30" s="34" t="s">
        <v>40</v>
      </c>
      <c r="C30" s="119"/>
      <c r="D30" s="56"/>
      <c r="E30" s="56">
        <f>SUM(E31:E32)</f>
        <v>0</v>
      </c>
      <c r="F30" s="56">
        <f>SUM(F31:F32)</f>
        <v>0</v>
      </c>
      <c r="G30" s="56">
        <f t="shared" si="0"/>
        <v>0</v>
      </c>
      <c r="H30" s="56"/>
      <c r="I30" s="56">
        <f>SUM(I31:I32)</f>
        <v>0</v>
      </c>
      <c r="J30" s="56">
        <f>SUM(J31:J32)</f>
        <v>0</v>
      </c>
      <c r="K30" s="56">
        <f t="shared" si="1"/>
        <v>0</v>
      </c>
      <c r="L30" s="56"/>
      <c r="M30" s="56">
        <f>SUM(M31:M32)</f>
        <v>78</v>
      </c>
      <c r="N30" s="56">
        <f>SUM(N31:N32)</f>
        <v>21</v>
      </c>
      <c r="O30" s="56">
        <f t="shared" si="2"/>
        <v>99</v>
      </c>
      <c r="P30" s="56"/>
      <c r="Q30" s="56">
        <f>SUM(Q31:Q32)</f>
        <v>4</v>
      </c>
      <c r="R30" s="56">
        <f>SUM(R31:R32)</f>
        <v>2</v>
      </c>
      <c r="S30" s="56">
        <f t="shared" si="3"/>
        <v>6</v>
      </c>
      <c r="T30" s="56"/>
      <c r="U30" s="56">
        <f>SUM(U31:U32)</f>
        <v>82</v>
      </c>
      <c r="V30" s="56">
        <f>SUM(V31:V32)</f>
        <v>20</v>
      </c>
      <c r="W30" s="56">
        <f t="shared" si="4"/>
        <v>102</v>
      </c>
      <c r="X30" s="56"/>
      <c r="Y30" s="56">
        <f>SUM(Y31:Y32)</f>
        <v>21</v>
      </c>
      <c r="Z30" s="56">
        <f>SUM(Z31:Z32)</f>
        <v>4</v>
      </c>
      <c r="AA30" s="56">
        <f t="shared" si="5"/>
        <v>25</v>
      </c>
      <c r="AB30" s="56"/>
      <c r="AC30" s="28">
        <f t="shared" si="6"/>
        <v>232</v>
      </c>
      <c r="AZ30" s="32"/>
      <c r="BA30" s="33"/>
      <c r="BB30" s="33"/>
    </row>
    <row r="31" spans="1:54" ht="13.5" customHeight="1">
      <c r="A31" s="1890"/>
      <c r="B31" s="11" t="s">
        <v>53</v>
      </c>
      <c r="C31" s="13"/>
      <c r="D31" s="29"/>
      <c r="E31" s="11">
        <v>0</v>
      </c>
      <c r="F31" s="11">
        <v>0</v>
      </c>
      <c r="G31" s="29">
        <f t="shared" si="0"/>
        <v>0</v>
      </c>
      <c r="H31" s="29"/>
      <c r="I31" s="11">
        <v>0</v>
      </c>
      <c r="J31" s="11">
        <v>0</v>
      </c>
      <c r="K31" s="29">
        <f t="shared" si="1"/>
        <v>0</v>
      </c>
      <c r="L31" s="29"/>
      <c r="M31" s="11">
        <v>25</v>
      </c>
      <c r="N31" s="11">
        <v>7</v>
      </c>
      <c r="O31" s="29">
        <f t="shared" si="2"/>
        <v>32</v>
      </c>
      <c r="P31" s="29"/>
      <c r="Q31" s="11">
        <v>1</v>
      </c>
      <c r="R31" s="11">
        <v>0</v>
      </c>
      <c r="S31" s="29">
        <f t="shared" si="3"/>
        <v>1</v>
      </c>
      <c r="T31" s="29"/>
      <c r="U31" s="11">
        <v>48</v>
      </c>
      <c r="V31" s="11">
        <v>7</v>
      </c>
      <c r="W31" s="29">
        <f t="shared" si="4"/>
        <v>55</v>
      </c>
      <c r="X31" s="29"/>
      <c r="Y31" s="11">
        <v>14</v>
      </c>
      <c r="Z31" s="11">
        <v>2</v>
      </c>
      <c r="AA31" s="29">
        <f t="shared" si="5"/>
        <v>16</v>
      </c>
      <c r="AB31" s="29"/>
      <c r="AC31" s="30">
        <f t="shared" si="6"/>
        <v>104</v>
      </c>
      <c r="AZ31" s="32"/>
      <c r="BA31" s="33"/>
      <c r="BB31" s="33"/>
    </row>
    <row r="32" spans="1:54" ht="13.5" customHeight="1">
      <c r="A32" s="1891"/>
      <c r="B32" s="11" t="s">
        <v>20</v>
      </c>
      <c r="C32" s="13"/>
      <c r="D32" s="29"/>
      <c r="E32" s="11">
        <v>0</v>
      </c>
      <c r="F32" s="11">
        <v>0</v>
      </c>
      <c r="G32" s="29">
        <f t="shared" si="0"/>
        <v>0</v>
      </c>
      <c r="H32" s="29"/>
      <c r="I32" s="11">
        <v>0</v>
      </c>
      <c r="J32" s="11">
        <v>0</v>
      </c>
      <c r="K32" s="29">
        <f t="shared" si="1"/>
        <v>0</v>
      </c>
      <c r="L32" s="29"/>
      <c r="M32" s="11">
        <v>53</v>
      </c>
      <c r="N32" s="11">
        <v>14</v>
      </c>
      <c r="O32" s="29">
        <f t="shared" si="2"/>
        <v>67</v>
      </c>
      <c r="P32" s="29"/>
      <c r="Q32" s="11">
        <v>3</v>
      </c>
      <c r="R32" s="11">
        <v>2</v>
      </c>
      <c r="S32" s="29">
        <f t="shared" si="3"/>
        <v>5</v>
      </c>
      <c r="T32" s="29"/>
      <c r="U32" s="11">
        <v>34</v>
      </c>
      <c r="V32" s="11">
        <v>13</v>
      </c>
      <c r="W32" s="29">
        <f t="shared" si="4"/>
        <v>47</v>
      </c>
      <c r="X32" s="29"/>
      <c r="Y32" s="11">
        <v>7</v>
      </c>
      <c r="Z32" s="11">
        <v>2</v>
      </c>
      <c r="AA32" s="29">
        <f t="shared" si="5"/>
        <v>9</v>
      </c>
      <c r="AB32" s="29"/>
      <c r="AC32" s="30">
        <f t="shared" si="6"/>
        <v>128</v>
      </c>
      <c r="AZ32" s="32"/>
      <c r="BA32" s="33"/>
      <c r="BB32" s="33"/>
    </row>
    <row r="33" spans="1:88" ht="13.5" customHeight="1">
      <c r="A33" s="1882">
        <v>1405</v>
      </c>
      <c r="B33" s="34" t="s">
        <v>21</v>
      </c>
      <c r="C33" s="26"/>
      <c r="D33" s="56"/>
      <c r="E33" s="56">
        <f>SUM(E34:E36)</f>
        <v>1</v>
      </c>
      <c r="F33" s="56">
        <f>SUM(F34:F36)</f>
        <v>1</v>
      </c>
      <c r="G33" s="56">
        <f t="shared" si="0"/>
        <v>2</v>
      </c>
      <c r="H33" s="56"/>
      <c r="I33" s="56">
        <f>SUM(I34:I36)</f>
        <v>0</v>
      </c>
      <c r="J33" s="56">
        <f>SUM(J34:J36)</f>
        <v>0</v>
      </c>
      <c r="K33" s="56">
        <f t="shared" si="1"/>
        <v>0</v>
      </c>
      <c r="L33" s="56"/>
      <c r="M33" s="56">
        <f>SUM(M34:M36)</f>
        <v>99</v>
      </c>
      <c r="N33" s="56">
        <f>SUM(N34:N36)</f>
        <v>67</v>
      </c>
      <c r="O33" s="56">
        <f t="shared" si="2"/>
        <v>166</v>
      </c>
      <c r="P33" s="56"/>
      <c r="Q33" s="56">
        <f>SUM(Q34:Q36)</f>
        <v>0</v>
      </c>
      <c r="R33" s="56">
        <f>SUM(R34:R36)</f>
        <v>1</v>
      </c>
      <c r="S33" s="56">
        <f t="shared" si="3"/>
        <v>1</v>
      </c>
      <c r="T33" s="56"/>
      <c r="U33" s="56">
        <f>SUM(U34:U36)</f>
        <v>94</v>
      </c>
      <c r="V33" s="56">
        <f>SUM(V34:V36)</f>
        <v>80</v>
      </c>
      <c r="W33" s="56">
        <f t="shared" si="4"/>
        <v>174</v>
      </c>
      <c r="X33" s="56"/>
      <c r="Y33" s="56">
        <f>SUM(Y34:Y36)</f>
        <v>36</v>
      </c>
      <c r="Z33" s="56">
        <f>SUM(Z34:Z36)</f>
        <v>35</v>
      </c>
      <c r="AA33" s="56">
        <f t="shared" si="5"/>
        <v>71</v>
      </c>
      <c r="AB33" s="56"/>
      <c r="AC33" s="28">
        <f t="shared" si="6"/>
        <v>414</v>
      </c>
      <c r="AZ33" s="32"/>
      <c r="BA33" s="33"/>
      <c r="BB33" s="33"/>
    </row>
    <row r="34" spans="1:88" ht="13.5" customHeight="1">
      <c r="A34" s="1883"/>
      <c r="B34" s="11" t="s">
        <v>24</v>
      </c>
      <c r="C34" s="13"/>
      <c r="D34" s="29"/>
      <c r="E34" s="11">
        <v>0</v>
      </c>
      <c r="F34" s="11">
        <v>1</v>
      </c>
      <c r="G34" s="29">
        <f t="shared" si="0"/>
        <v>1</v>
      </c>
      <c r="H34" s="29"/>
      <c r="I34" s="11">
        <v>0</v>
      </c>
      <c r="J34" s="11">
        <v>0</v>
      </c>
      <c r="K34" s="29">
        <f t="shared" si="1"/>
        <v>0</v>
      </c>
      <c r="L34" s="29"/>
      <c r="M34" s="11">
        <v>32</v>
      </c>
      <c r="N34" s="11">
        <v>19</v>
      </c>
      <c r="O34" s="29">
        <f t="shared" si="2"/>
        <v>51</v>
      </c>
      <c r="P34" s="29"/>
      <c r="Q34" s="11">
        <v>0</v>
      </c>
      <c r="R34" s="11">
        <v>1</v>
      </c>
      <c r="S34" s="29">
        <f t="shared" si="3"/>
        <v>1</v>
      </c>
      <c r="T34" s="29"/>
      <c r="U34" s="11">
        <v>32</v>
      </c>
      <c r="V34" s="11">
        <v>25</v>
      </c>
      <c r="W34" s="29">
        <f t="shared" si="4"/>
        <v>57</v>
      </c>
      <c r="X34" s="29"/>
      <c r="Y34" s="11">
        <v>12</v>
      </c>
      <c r="Z34" s="11">
        <v>9</v>
      </c>
      <c r="AA34" s="29">
        <f t="shared" si="5"/>
        <v>21</v>
      </c>
      <c r="AB34" s="29"/>
      <c r="AC34" s="30">
        <f t="shared" si="6"/>
        <v>131</v>
      </c>
      <c r="AD34" s="38"/>
      <c r="AE34" s="38"/>
      <c r="AF34" s="38"/>
      <c r="AG34" s="38"/>
      <c r="AH34" s="38"/>
      <c r="AI34" s="38"/>
      <c r="AJ34" s="38"/>
      <c r="AK34" s="38"/>
      <c r="AL34" s="38"/>
      <c r="AM34" s="38"/>
      <c r="AN34" s="38"/>
      <c r="AO34" s="38"/>
      <c r="AP34" s="38"/>
      <c r="AQ34" s="38"/>
      <c r="AR34" s="38"/>
      <c r="AS34" s="38"/>
      <c r="AT34" s="38"/>
      <c r="AU34" s="38"/>
      <c r="AV34" s="38"/>
      <c r="AW34" s="38"/>
      <c r="AZ34" s="32"/>
      <c r="BA34" s="33"/>
      <c r="BB34" s="33"/>
    </row>
    <row r="35" spans="1:88" ht="13.5" customHeight="1">
      <c r="A35" s="1883"/>
      <c r="B35" s="11" t="s">
        <v>22</v>
      </c>
      <c r="C35" s="13"/>
      <c r="D35" s="29"/>
      <c r="E35" s="11">
        <v>1</v>
      </c>
      <c r="F35" s="11">
        <v>0</v>
      </c>
      <c r="G35" s="29">
        <f t="shared" si="0"/>
        <v>1</v>
      </c>
      <c r="H35" s="29"/>
      <c r="I35" s="11">
        <v>0</v>
      </c>
      <c r="J35" s="11">
        <v>0</v>
      </c>
      <c r="K35" s="29">
        <f t="shared" si="1"/>
        <v>0</v>
      </c>
      <c r="L35" s="29"/>
      <c r="M35" s="11">
        <v>63</v>
      </c>
      <c r="N35" s="11">
        <v>45</v>
      </c>
      <c r="O35" s="29">
        <f t="shared" si="2"/>
        <v>108</v>
      </c>
      <c r="P35" s="29"/>
      <c r="Q35" s="11">
        <v>0</v>
      </c>
      <c r="R35" s="11">
        <v>0</v>
      </c>
      <c r="S35" s="29">
        <f t="shared" si="3"/>
        <v>0</v>
      </c>
      <c r="T35" s="29"/>
      <c r="U35" s="11">
        <v>59</v>
      </c>
      <c r="V35" s="11">
        <v>54</v>
      </c>
      <c r="W35" s="29">
        <f t="shared" si="4"/>
        <v>113</v>
      </c>
      <c r="X35" s="29"/>
      <c r="Y35" s="11">
        <v>23</v>
      </c>
      <c r="Z35" s="11">
        <v>26</v>
      </c>
      <c r="AA35" s="29">
        <f t="shared" si="5"/>
        <v>49</v>
      </c>
      <c r="AB35" s="29"/>
      <c r="AC35" s="30">
        <f t="shared" si="6"/>
        <v>271</v>
      </c>
      <c r="AD35" s="38"/>
      <c r="AE35" s="38"/>
      <c r="AF35" s="38"/>
      <c r="AG35" s="38"/>
      <c r="AH35" s="38"/>
      <c r="AI35" s="38"/>
      <c r="AJ35" s="38"/>
      <c r="AK35" s="38"/>
      <c r="AL35" s="38"/>
      <c r="AM35" s="38"/>
      <c r="AN35" s="38"/>
      <c r="AO35" s="38"/>
      <c r="AP35" s="38"/>
      <c r="AQ35" s="38"/>
      <c r="AR35" s="38"/>
      <c r="AS35" s="38"/>
      <c r="AT35" s="38"/>
      <c r="AU35" s="38"/>
      <c r="AV35" s="38"/>
      <c r="AW35" s="38"/>
      <c r="AZ35" s="32"/>
      <c r="BA35" s="33"/>
      <c r="BB35" s="33"/>
    </row>
    <row r="36" spans="1:88" ht="13.5" customHeight="1">
      <c r="A36" s="1883"/>
      <c r="B36" s="11" t="s">
        <v>58</v>
      </c>
      <c r="C36" s="13"/>
      <c r="D36" s="29"/>
      <c r="E36" s="11">
        <v>0</v>
      </c>
      <c r="F36" s="11">
        <v>0</v>
      </c>
      <c r="G36" s="29">
        <f t="shared" si="0"/>
        <v>0</v>
      </c>
      <c r="H36" s="29"/>
      <c r="I36" s="11">
        <v>0</v>
      </c>
      <c r="J36" s="11">
        <v>0</v>
      </c>
      <c r="K36" s="29">
        <f t="shared" si="1"/>
        <v>0</v>
      </c>
      <c r="L36" s="29"/>
      <c r="M36" s="11">
        <v>4</v>
      </c>
      <c r="N36" s="11">
        <v>3</v>
      </c>
      <c r="O36" s="29">
        <f t="shared" si="2"/>
        <v>7</v>
      </c>
      <c r="P36" s="29"/>
      <c r="Q36" s="11">
        <v>0</v>
      </c>
      <c r="R36" s="11">
        <v>0</v>
      </c>
      <c r="S36" s="29">
        <f t="shared" si="3"/>
        <v>0</v>
      </c>
      <c r="T36" s="29"/>
      <c r="U36" s="11">
        <v>3</v>
      </c>
      <c r="V36" s="11">
        <v>1</v>
      </c>
      <c r="W36" s="29">
        <f t="shared" si="4"/>
        <v>4</v>
      </c>
      <c r="X36" s="29"/>
      <c r="Y36" s="11">
        <v>1</v>
      </c>
      <c r="Z36" s="11">
        <v>0</v>
      </c>
      <c r="AA36" s="29">
        <f t="shared" si="5"/>
        <v>1</v>
      </c>
      <c r="AB36" s="29"/>
      <c r="AC36" s="30">
        <f t="shared" si="6"/>
        <v>12</v>
      </c>
      <c r="AZ36" s="32"/>
      <c r="BA36" s="33"/>
      <c r="BB36" s="33"/>
    </row>
    <row r="37" spans="1:88" ht="13.5" customHeight="1">
      <c r="A37" s="1882">
        <v>1406</v>
      </c>
      <c r="B37" s="34" t="s">
        <v>25</v>
      </c>
      <c r="C37" s="119"/>
      <c r="D37" s="56"/>
      <c r="E37" s="56">
        <f>SUM(E38:E41)</f>
        <v>1</v>
      </c>
      <c r="F37" s="56">
        <f>SUM(F38:F41)</f>
        <v>1</v>
      </c>
      <c r="G37" s="56">
        <f t="shared" si="0"/>
        <v>2</v>
      </c>
      <c r="H37" s="56"/>
      <c r="I37" s="56">
        <f>SUM(I38:I41)</f>
        <v>0</v>
      </c>
      <c r="J37" s="56">
        <f>SUM(J38:J41)</f>
        <v>0</v>
      </c>
      <c r="K37" s="56">
        <f t="shared" si="1"/>
        <v>0</v>
      </c>
      <c r="L37" s="56"/>
      <c r="M37" s="56">
        <f>SUM(M38:M41)</f>
        <v>62</v>
      </c>
      <c r="N37" s="56">
        <f>SUM(N38:N41)</f>
        <v>40</v>
      </c>
      <c r="O37" s="56">
        <f t="shared" si="2"/>
        <v>102</v>
      </c>
      <c r="P37" s="56"/>
      <c r="Q37" s="56">
        <f>SUM(Q38:Q41)</f>
        <v>99</v>
      </c>
      <c r="R37" s="56">
        <f>SUM(R38:R41)</f>
        <v>31</v>
      </c>
      <c r="S37" s="56">
        <f t="shared" si="3"/>
        <v>130</v>
      </c>
      <c r="T37" s="56"/>
      <c r="U37" s="56">
        <f>SUM(U38:U41)</f>
        <v>64</v>
      </c>
      <c r="V37" s="56">
        <f>SUM(V38:V41)</f>
        <v>37</v>
      </c>
      <c r="W37" s="56">
        <f t="shared" si="4"/>
        <v>101</v>
      </c>
      <c r="X37" s="56"/>
      <c r="Y37" s="56">
        <f>SUM(Y38:Y41)</f>
        <v>15</v>
      </c>
      <c r="Z37" s="56">
        <f>SUM(Z38:Z41)</f>
        <v>8</v>
      </c>
      <c r="AA37" s="56">
        <f t="shared" si="5"/>
        <v>23</v>
      </c>
      <c r="AB37" s="56"/>
      <c r="AC37" s="28">
        <f t="shared" si="6"/>
        <v>358</v>
      </c>
      <c r="AD37" s="38"/>
      <c r="AE37" s="38"/>
      <c r="AF37" s="38"/>
      <c r="AG37" s="38"/>
      <c r="AH37" s="38"/>
      <c r="AI37" s="38"/>
      <c r="AJ37" s="38"/>
      <c r="AK37" s="38"/>
      <c r="AL37" s="38"/>
      <c r="AM37" s="38"/>
      <c r="AN37" s="38"/>
      <c r="AO37" s="38"/>
      <c r="AP37" s="38"/>
      <c r="AQ37" s="38"/>
      <c r="AR37" s="38"/>
      <c r="AS37" s="38"/>
      <c r="AT37" s="38"/>
      <c r="AU37" s="38"/>
      <c r="AV37" s="38"/>
      <c r="AW37" s="38"/>
      <c r="AZ37" s="32"/>
      <c r="BA37" s="33"/>
      <c r="BB37" s="33"/>
    </row>
    <row r="38" spans="1:88" ht="13.5" customHeight="1">
      <c r="A38" s="1883"/>
      <c r="B38" s="11" t="s">
        <v>60</v>
      </c>
      <c r="C38" s="13"/>
      <c r="D38" s="29"/>
      <c r="E38" s="11">
        <v>1</v>
      </c>
      <c r="F38" s="11">
        <v>0</v>
      </c>
      <c r="G38" s="29">
        <f t="shared" si="0"/>
        <v>1</v>
      </c>
      <c r="H38" s="29"/>
      <c r="I38" s="11">
        <v>0</v>
      </c>
      <c r="J38" s="11">
        <v>0</v>
      </c>
      <c r="K38" s="29">
        <f t="shared" si="1"/>
        <v>0</v>
      </c>
      <c r="L38" s="29"/>
      <c r="M38" s="11">
        <v>32</v>
      </c>
      <c r="N38" s="11">
        <v>22</v>
      </c>
      <c r="O38" s="29">
        <f t="shared" si="2"/>
        <v>54</v>
      </c>
      <c r="P38" s="29"/>
      <c r="Q38" s="11">
        <v>57</v>
      </c>
      <c r="R38" s="11">
        <v>15</v>
      </c>
      <c r="S38" s="29">
        <f t="shared" si="3"/>
        <v>72</v>
      </c>
      <c r="T38" s="29"/>
      <c r="U38" s="11">
        <v>35</v>
      </c>
      <c r="V38" s="11">
        <v>19</v>
      </c>
      <c r="W38" s="29">
        <f t="shared" si="4"/>
        <v>54</v>
      </c>
      <c r="X38" s="29"/>
      <c r="Y38" s="11">
        <v>6</v>
      </c>
      <c r="Z38" s="11">
        <v>3</v>
      </c>
      <c r="AA38" s="29">
        <f t="shared" si="5"/>
        <v>9</v>
      </c>
      <c r="AB38" s="29"/>
      <c r="AC38" s="30">
        <f t="shared" si="6"/>
        <v>190</v>
      </c>
      <c r="AD38" s="38"/>
      <c r="AE38" s="38"/>
      <c r="AF38" s="38"/>
      <c r="AG38" s="38"/>
      <c r="AH38" s="38"/>
      <c r="AI38" s="38"/>
      <c r="AJ38" s="38"/>
      <c r="AK38" s="38"/>
      <c r="AL38" s="38"/>
      <c r="AM38" s="38"/>
      <c r="AN38" s="38"/>
      <c r="AO38" s="38"/>
      <c r="AP38" s="38"/>
      <c r="AQ38" s="38"/>
      <c r="AR38" s="38"/>
      <c r="AS38" s="38"/>
      <c r="AT38" s="38"/>
      <c r="AU38" s="38"/>
      <c r="AV38" s="38"/>
      <c r="AW38" s="38"/>
      <c r="AZ38" s="32"/>
      <c r="BA38" s="33"/>
      <c r="BB38" s="33"/>
    </row>
    <row r="39" spans="1:88" ht="13.5" customHeight="1">
      <c r="A39" s="1883"/>
      <c r="B39" s="11" t="s">
        <v>26</v>
      </c>
      <c r="C39" s="13"/>
      <c r="D39" s="29"/>
      <c r="E39" s="11">
        <v>0</v>
      </c>
      <c r="F39" s="11">
        <v>1</v>
      </c>
      <c r="G39" s="29">
        <f t="shared" si="0"/>
        <v>1</v>
      </c>
      <c r="H39" s="29"/>
      <c r="I39" s="11">
        <v>0</v>
      </c>
      <c r="J39" s="11">
        <v>0</v>
      </c>
      <c r="K39" s="29">
        <f t="shared" si="1"/>
        <v>0</v>
      </c>
      <c r="L39" s="29"/>
      <c r="M39" s="11">
        <v>17</v>
      </c>
      <c r="N39" s="11">
        <v>11</v>
      </c>
      <c r="O39" s="29">
        <f t="shared" si="2"/>
        <v>28</v>
      </c>
      <c r="P39" s="29"/>
      <c r="Q39" s="11">
        <v>1</v>
      </c>
      <c r="R39" s="11">
        <v>1</v>
      </c>
      <c r="S39" s="29">
        <f t="shared" si="3"/>
        <v>2</v>
      </c>
      <c r="T39" s="29"/>
      <c r="U39" s="11">
        <v>22</v>
      </c>
      <c r="V39" s="11">
        <v>13</v>
      </c>
      <c r="W39" s="29">
        <f t="shared" si="4"/>
        <v>35</v>
      </c>
      <c r="X39" s="29"/>
      <c r="Y39" s="11">
        <v>7</v>
      </c>
      <c r="Z39" s="11">
        <v>1</v>
      </c>
      <c r="AA39" s="29">
        <f t="shared" si="5"/>
        <v>8</v>
      </c>
      <c r="AB39" s="29"/>
      <c r="AC39" s="30">
        <f t="shared" si="6"/>
        <v>74</v>
      </c>
      <c r="AD39" s="38"/>
      <c r="AE39" s="38"/>
      <c r="AF39" s="38"/>
      <c r="AG39" s="38"/>
      <c r="AH39" s="38"/>
      <c r="AI39" s="38"/>
      <c r="AJ39" s="38"/>
      <c r="AK39" s="38"/>
      <c r="AL39" s="38"/>
      <c r="AM39" s="38"/>
      <c r="AN39" s="38"/>
      <c r="AO39" s="38"/>
      <c r="AP39" s="38"/>
      <c r="AQ39" s="38"/>
      <c r="AR39" s="38"/>
      <c r="AS39" s="38"/>
      <c r="AT39" s="38"/>
      <c r="AU39" s="38"/>
      <c r="AV39" s="38"/>
      <c r="AW39" s="38"/>
      <c r="AZ39" s="32"/>
      <c r="BA39" s="33"/>
      <c r="BB39" s="33"/>
    </row>
    <row r="40" spans="1:88" ht="13.5" customHeight="1">
      <c r="A40" s="1883"/>
      <c r="B40" s="11" t="s">
        <v>42</v>
      </c>
      <c r="C40" s="13"/>
      <c r="D40" s="29"/>
      <c r="E40" s="11">
        <v>0</v>
      </c>
      <c r="F40" s="11">
        <v>0</v>
      </c>
      <c r="G40" s="29">
        <f t="shared" si="0"/>
        <v>0</v>
      </c>
      <c r="H40" s="29"/>
      <c r="I40" s="11">
        <v>0</v>
      </c>
      <c r="J40" s="11">
        <v>0</v>
      </c>
      <c r="K40" s="29">
        <f t="shared" si="1"/>
        <v>0</v>
      </c>
      <c r="L40" s="29"/>
      <c r="M40" s="11">
        <v>8</v>
      </c>
      <c r="N40" s="11">
        <v>3</v>
      </c>
      <c r="O40" s="29">
        <f t="shared" si="2"/>
        <v>11</v>
      </c>
      <c r="P40" s="29"/>
      <c r="Q40" s="11">
        <v>41</v>
      </c>
      <c r="R40" s="11">
        <v>15</v>
      </c>
      <c r="S40" s="29">
        <f t="shared" si="3"/>
        <v>56</v>
      </c>
      <c r="T40" s="29"/>
      <c r="U40" s="11">
        <v>4</v>
      </c>
      <c r="V40" s="11">
        <v>2</v>
      </c>
      <c r="W40" s="29">
        <f t="shared" si="4"/>
        <v>6</v>
      </c>
      <c r="X40" s="29"/>
      <c r="Y40" s="11">
        <v>0</v>
      </c>
      <c r="Z40" s="11">
        <v>0</v>
      </c>
      <c r="AA40" s="29">
        <f t="shared" si="5"/>
        <v>0</v>
      </c>
      <c r="AB40" s="29"/>
      <c r="AC40" s="30">
        <f t="shared" si="6"/>
        <v>73</v>
      </c>
      <c r="AD40" s="38"/>
      <c r="AE40" s="38"/>
      <c r="AF40" s="38"/>
      <c r="AG40" s="38"/>
      <c r="AH40" s="38"/>
      <c r="AI40" s="38"/>
      <c r="AJ40" s="38"/>
      <c r="AK40" s="38"/>
      <c r="AL40" s="38"/>
      <c r="AM40" s="38"/>
      <c r="AN40" s="38"/>
      <c r="AO40" s="38"/>
      <c r="AP40" s="38"/>
      <c r="AQ40" s="38"/>
      <c r="AR40" s="38"/>
      <c r="AS40" s="38"/>
      <c r="AT40" s="38"/>
      <c r="AU40" s="38"/>
      <c r="AV40" s="38"/>
      <c r="AW40" s="38"/>
      <c r="AZ40" s="32"/>
      <c r="BA40" s="33"/>
      <c r="BB40" s="33"/>
    </row>
    <row r="41" spans="1:88" ht="13.5" customHeight="1">
      <c r="A41" s="1883"/>
      <c r="B41" s="11" t="s">
        <v>43</v>
      </c>
      <c r="C41" s="13"/>
      <c r="D41" s="29"/>
      <c r="E41" s="11">
        <v>0</v>
      </c>
      <c r="F41" s="11">
        <v>0</v>
      </c>
      <c r="G41" s="29">
        <f t="shared" si="0"/>
        <v>0</v>
      </c>
      <c r="H41" s="29"/>
      <c r="I41" s="11">
        <v>0</v>
      </c>
      <c r="J41" s="11">
        <v>0</v>
      </c>
      <c r="K41" s="29">
        <f t="shared" si="1"/>
        <v>0</v>
      </c>
      <c r="L41" s="29"/>
      <c r="M41" s="11">
        <v>5</v>
      </c>
      <c r="N41" s="11">
        <v>4</v>
      </c>
      <c r="O41" s="29">
        <f t="shared" si="2"/>
        <v>9</v>
      </c>
      <c r="P41" s="29"/>
      <c r="Q41" s="11">
        <v>0</v>
      </c>
      <c r="R41" s="11">
        <v>0</v>
      </c>
      <c r="S41" s="29">
        <f t="shared" si="3"/>
        <v>0</v>
      </c>
      <c r="T41" s="29"/>
      <c r="U41" s="11">
        <v>3</v>
      </c>
      <c r="V41" s="11">
        <v>3</v>
      </c>
      <c r="W41" s="29">
        <f t="shared" si="4"/>
        <v>6</v>
      </c>
      <c r="X41" s="29"/>
      <c r="Y41" s="11">
        <v>2</v>
      </c>
      <c r="Z41" s="11">
        <v>4</v>
      </c>
      <c r="AA41" s="29">
        <f t="shared" si="5"/>
        <v>6</v>
      </c>
      <c r="AB41" s="29"/>
      <c r="AC41" s="30">
        <f t="shared" si="6"/>
        <v>21</v>
      </c>
      <c r="AD41" s="38"/>
      <c r="AE41" s="38"/>
      <c r="AF41" s="38"/>
      <c r="AG41" s="38"/>
      <c r="AH41" s="38"/>
      <c r="AI41" s="38"/>
      <c r="AJ41" s="38"/>
      <c r="AK41" s="38"/>
      <c r="AL41" s="38"/>
      <c r="AM41" s="38"/>
      <c r="AN41" s="38"/>
      <c r="AO41" s="38"/>
      <c r="AP41" s="38"/>
      <c r="AQ41" s="38"/>
      <c r="AR41" s="38"/>
      <c r="AS41" s="38"/>
      <c r="AT41" s="38"/>
      <c r="AU41" s="38"/>
      <c r="AV41" s="38"/>
      <c r="AW41" s="38"/>
      <c r="AZ41" s="32"/>
      <c r="BA41" s="33"/>
      <c r="BB41" s="33"/>
    </row>
    <row r="42" spans="1:88" ht="13.5" customHeight="1">
      <c r="A42" s="1885">
        <v>1407</v>
      </c>
      <c r="B42" s="40" t="s">
        <v>27</v>
      </c>
      <c r="C42" s="119"/>
      <c r="D42" s="56"/>
      <c r="E42" s="56">
        <f>SUM(E43:E45)</f>
        <v>1</v>
      </c>
      <c r="F42" s="56">
        <f>SUM(F43:F45)</f>
        <v>0</v>
      </c>
      <c r="G42" s="56">
        <f t="shared" si="0"/>
        <v>1</v>
      </c>
      <c r="H42" s="56"/>
      <c r="I42" s="56">
        <f>SUM(I43:I45)</f>
        <v>0</v>
      </c>
      <c r="J42" s="56">
        <f>SUM(J43:J45)</f>
        <v>0</v>
      </c>
      <c r="K42" s="56">
        <f t="shared" si="1"/>
        <v>0</v>
      </c>
      <c r="L42" s="56"/>
      <c r="M42" s="56">
        <f>SUM(M43:M45)</f>
        <v>9</v>
      </c>
      <c r="N42" s="56">
        <f>SUM(N43:N45)</f>
        <v>6</v>
      </c>
      <c r="O42" s="56">
        <f t="shared" si="2"/>
        <v>15</v>
      </c>
      <c r="P42" s="56"/>
      <c r="Q42" s="56">
        <f>SUM(Q43:Q45)</f>
        <v>0</v>
      </c>
      <c r="R42" s="56">
        <f>SUM(R43:R45)</f>
        <v>0</v>
      </c>
      <c r="S42" s="56">
        <f t="shared" si="3"/>
        <v>0</v>
      </c>
      <c r="T42" s="56"/>
      <c r="U42" s="56">
        <f>SUM(U43:U45)</f>
        <v>14</v>
      </c>
      <c r="V42" s="56">
        <f>SUM(V43:V45)</f>
        <v>9</v>
      </c>
      <c r="W42" s="56">
        <f t="shared" si="4"/>
        <v>23</v>
      </c>
      <c r="X42" s="56"/>
      <c r="Y42" s="56">
        <f>SUM(Y43:Y45)</f>
        <v>20</v>
      </c>
      <c r="Z42" s="56">
        <f>SUM(Z43:Z45)</f>
        <v>6</v>
      </c>
      <c r="AA42" s="56">
        <f t="shared" si="5"/>
        <v>26</v>
      </c>
      <c r="AB42" s="56"/>
      <c r="AC42" s="28">
        <f t="shared" si="6"/>
        <v>65</v>
      </c>
      <c r="AD42" s="38"/>
      <c r="AE42" s="38"/>
      <c r="AF42" s="38"/>
      <c r="AG42" s="38"/>
      <c r="AH42" s="38"/>
      <c r="AI42" s="38"/>
      <c r="AJ42" s="38"/>
      <c r="AK42" s="38"/>
      <c r="AL42" s="38"/>
      <c r="AM42" s="38"/>
      <c r="AN42" s="38"/>
      <c r="AO42" s="38"/>
      <c r="AP42" s="38"/>
      <c r="AQ42" s="38"/>
      <c r="AR42" s="38"/>
      <c r="AS42" s="38"/>
      <c r="AT42" s="38"/>
      <c r="AU42" s="38"/>
      <c r="AV42" s="38"/>
      <c r="AW42" s="38"/>
      <c r="AZ42" s="32"/>
      <c r="BA42" s="33"/>
      <c r="BB42" s="33"/>
    </row>
    <row r="43" spans="1:88" ht="13.5" customHeight="1">
      <c r="A43" s="1890"/>
      <c r="B43" s="11" t="s">
        <v>44</v>
      </c>
      <c r="C43" s="13"/>
      <c r="D43" s="29"/>
      <c r="E43" s="11">
        <v>0</v>
      </c>
      <c r="F43" s="11">
        <v>0</v>
      </c>
      <c r="G43" s="29">
        <f t="shared" si="0"/>
        <v>0</v>
      </c>
      <c r="H43" s="29"/>
      <c r="I43" s="11">
        <v>0</v>
      </c>
      <c r="J43" s="11">
        <v>0</v>
      </c>
      <c r="K43" s="29">
        <f t="shared" si="1"/>
        <v>0</v>
      </c>
      <c r="L43" s="29"/>
      <c r="M43" s="11">
        <v>1</v>
      </c>
      <c r="N43" s="11">
        <v>0</v>
      </c>
      <c r="O43" s="29">
        <f t="shared" si="2"/>
        <v>1</v>
      </c>
      <c r="P43" s="29"/>
      <c r="Q43" s="11">
        <v>0</v>
      </c>
      <c r="R43" s="11">
        <v>0</v>
      </c>
      <c r="S43" s="29">
        <f t="shared" si="3"/>
        <v>0</v>
      </c>
      <c r="T43" s="29"/>
      <c r="U43" s="11">
        <v>1</v>
      </c>
      <c r="V43" s="11">
        <v>1</v>
      </c>
      <c r="W43" s="29">
        <f t="shared" si="4"/>
        <v>2</v>
      </c>
      <c r="X43" s="29"/>
      <c r="Y43" s="11">
        <v>16</v>
      </c>
      <c r="Z43" s="11">
        <v>3</v>
      </c>
      <c r="AA43" s="29">
        <f t="shared" si="5"/>
        <v>19</v>
      </c>
      <c r="AB43" s="29"/>
      <c r="AC43" s="30">
        <f t="shared" si="6"/>
        <v>22</v>
      </c>
      <c r="AD43" s="38"/>
      <c r="AE43" s="38"/>
      <c r="AF43" s="38"/>
      <c r="AG43" s="38"/>
      <c r="AH43" s="38"/>
      <c r="AI43" s="38"/>
      <c r="AJ43" s="38"/>
      <c r="AK43" s="38"/>
      <c r="AL43" s="38"/>
      <c r="AM43" s="38"/>
      <c r="AN43" s="38"/>
      <c r="AO43" s="38"/>
      <c r="AP43" s="38"/>
      <c r="AQ43" s="38"/>
      <c r="AR43" s="38"/>
      <c r="AS43" s="38"/>
      <c r="AT43" s="38"/>
      <c r="AU43" s="38"/>
      <c r="AV43" s="38"/>
      <c r="AW43" s="38"/>
      <c r="AZ43" s="32"/>
      <c r="BA43" s="33"/>
      <c r="BB43" s="33"/>
    </row>
    <row r="44" spans="1:88" ht="13.5" customHeight="1">
      <c r="A44" s="1890"/>
      <c r="B44" s="52" t="s">
        <v>61</v>
      </c>
      <c r="C44" s="4"/>
      <c r="D44" s="29"/>
      <c r="E44" s="11">
        <v>0</v>
      </c>
      <c r="F44" s="11">
        <v>0</v>
      </c>
      <c r="G44" s="29">
        <f t="shared" si="0"/>
        <v>0</v>
      </c>
      <c r="H44" s="29"/>
      <c r="I44" s="11">
        <v>0</v>
      </c>
      <c r="J44" s="11">
        <v>0</v>
      </c>
      <c r="K44" s="29">
        <f t="shared" si="1"/>
        <v>0</v>
      </c>
      <c r="L44" s="29"/>
      <c r="M44" s="11">
        <v>7</v>
      </c>
      <c r="N44" s="11">
        <v>6</v>
      </c>
      <c r="O44" s="29">
        <f t="shared" si="2"/>
        <v>13</v>
      </c>
      <c r="P44" s="29"/>
      <c r="Q44" s="11">
        <v>0</v>
      </c>
      <c r="R44" s="11">
        <v>0</v>
      </c>
      <c r="S44" s="29">
        <f t="shared" si="3"/>
        <v>0</v>
      </c>
      <c r="T44" s="29"/>
      <c r="U44" s="11">
        <v>13</v>
      </c>
      <c r="V44" s="11">
        <v>7</v>
      </c>
      <c r="W44" s="29">
        <f t="shared" si="4"/>
        <v>20</v>
      </c>
      <c r="X44" s="29"/>
      <c r="Y44" s="11">
        <v>4</v>
      </c>
      <c r="Z44" s="11">
        <v>3</v>
      </c>
      <c r="AA44" s="29">
        <f t="shared" si="5"/>
        <v>7</v>
      </c>
      <c r="AB44" s="29"/>
      <c r="AC44" s="30">
        <f t="shared" si="6"/>
        <v>40</v>
      </c>
      <c r="AD44" s="38"/>
      <c r="AE44" s="38"/>
      <c r="AF44" s="38"/>
      <c r="AG44" s="38"/>
      <c r="AH44" s="38"/>
      <c r="AI44" s="38"/>
      <c r="AJ44" s="38"/>
      <c r="AK44" s="38"/>
      <c r="AL44" s="38"/>
      <c r="AM44" s="38"/>
      <c r="AN44" s="38"/>
      <c r="AO44" s="38"/>
      <c r="AP44" s="38"/>
      <c r="AQ44" s="38"/>
      <c r="AR44" s="38"/>
      <c r="AS44" s="38"/>
      <c r="AT44" s="38"/>
      <c r="AU44" s="38"/>
      <c r="AV44" s="38"/>
      <c r="AW44" s="38"/>
      <c r="AZ44" s="32"/>
      <c r="BA44" s="33"/>
      <c r="BB44" s="33"/>
    </row>
    <row r="45" spans="1:88" s="41" customFormat="1">
      <c r="A45" s="1891"/>
      <c r="B45" s="46" t="s">
        <v>66</v>
      </c>
      <c r="C45" s="51"/>
      <c r="D45" s="118"/>
      <c r="E45" s="48">
        <v>1</v>
      </c>
      <c r="F45" s="48">
        <v>0</v>
      </c>
      <c r="G45" s="118">
        <f t="shared" si="0"/>
        <v>1</v>
      </c>
      <c r="H45" s="118"/>
      <c r="I45" s="48">
        <v>0</v>
      </c>
      <c r="J45" s="48">
        <v>0</v>
      </c>
      <c r="K45" s="118">
        <f t="shared" si="1"/>
        <v>0</v>
      </c>
      <c r="L45" s="118"/>
      <c r="M45" s="48">
        <v>1</v>
      </c>
      <c r="N45" s="48">
        <v>0</v>
      </c>
      <c r="O45" s="118">
        <f t="shared" si="2"/>
        <v>1</v>
      </c>
      <c r="P45" s="118"/>
      <c r="Q45" s="48">
        <v>0</v>
      </c>
      <c r="R45" s="48">
        <v>0</v>
      </c>
      <c r="S45" s="118">
        <f t="shared" si="3"/>
        <v>0</v>
      </c>
      <c r="T45" s="118"/>
      <c r="U45" s="48">
        <v>0</v>
      </c>
      <c r="V45" s="48">
        <v>1</v>
      </c>
      <c r="W45" s="118">
        <f t="shared" si="4"/>
        <v>1</v>
      </c>
      <c r="X45" s="118"/>
      <c r="Y45" s="48">
        <v>0</v>
      </c>
      <c r="Z45" s="48">
        <v>0</v>
      </c>
      <c r="AA45" s="118">
        <f t="shared" si="5"/>
        <v>0</v>
      </c>
      <c r="AB45" s="118"/>
      <c r="AC45" s="117">
        <f t="shared" si="6"/>
        <v>3</v>
      </c>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row>
    <row r="46" spans="1:88" ht="13.5" customHeight="1">
      <c r="A46" s="1885">
        <v>1408</v>
      </c>
      <c r="B46" s="34" t="s">
        <v>28</v>
      </c>
      <c r="C46" s="40"/>
      <c r="D46" s="56"/>
      <c r="E46" s="56">
        <f>SUM(E47:E50)</f>
        <v>2</v>
      </c>
      <c r="F46" s="56">
        <f>SUM(F47:F50)</f>
        <v>1</v>
      </c>
      <c r="G46" s="56">
        <f t="shared" si="0"/>
        <v>3</v>
      </c>
      <c r="H46" s="56"/>
      <c r="I46" s="56">
        <f>SUM(I47:I50)</f>
        <v>0</v>
      </c>
      <c r="J46" s="56">
        <f>SUM(J47:J50)</f>
        <v>0</v>
      </c>
      <c r="K46" s="56">
        <f t="shared" si="1"/>
        <v>0</v>
      </c>
      <c r="L46" s="56"/>
      <c r="M46" s="56">
        <f>SUM(M47:M50)</f>
        <v>16</v>
      </c>
      <c r="N46" s="56">
        <f>SUM(N47:N50)</f>
        <v>6</v>
      </c>
      <c r="O46" s="56">
        <f t="shared" si="2"/>
        <v>22</v>
      </c>
      <c r="P46" s="56"/>
      <c r="Q46" s="56">
        <f>SUM(Q47:Q50)</f>
        <v>1</v>
      </c>
      <c r="R46" s="56">
        <f>SUM(R47:R50)</f>
        <v>0</v>
      </c>
      <c r="S46" s="56">
        <f t="shared" si="3"/>
        <v>1</v>
      </c>
      <c r="T46" s="56"/>
      <c r="U46" s="56">
        <f>SUM(U47:U50)</f>
        <v>45</v>
      </c>
      <c r="V46" s="56">
        <f>SUM(V47:V50)</f>
        <v>22</v>
      </c>
      <c r="W46" s="56">
        <f t="shared" si="4"/>
        <v>67</v>
      </c>
      <c r="X46" s="56"/>
      <c r="Y46" s="56">
        <f>SUM(Y47:Y50)</f>
        <v>26</v>
      </c>
      <c r="Z46" s="56">
        <f>SUM(Z47:Z50)</f>
        <v>6</v>
      </c>
      <c r="AA46" s="56">
        <f t="shared" si="5"/>
        <v>32</v>
      </c>
      <c r="AB46" s="56"/>
      <c r="AC46" s="28">
        <f t="shared" si="6"/>
        <v>125</v>
      </c>
      <c r="AD46" s="38"/>
      <c r="AE46" s="38"/>
      <c r="AF46" s="38"/>
      <c r="AG46" s="38"/>
      <c r="AH46" s="38"/>
      <c r="AI46" s="38"/>
      <c r="AJ46" s="38"/>
      <c r="AK46" s="38"/>
      <c r="AL46" s="38"/>
      <c r="AM46" s="38"/>
      <c r="AN46" s="38"/>
      <c r="AO46" s="38"/>
      <c r="AP46" s="38"/>
      <c r="AQ46" s="38"/>
      <c r="AR46" s="38"/>
      <c r="AS46" s="38"/>
      <c r="AT46" s="38"/>
      <c r="AU46" s="38"/>
      <c r="AV46" s="38"/>
      <c r="AW46" s="38"/>
      <c r="AZ46" s="32"/>
      <c r="BA46" s="33"/>
      <c r="BB46" s="33"/>
    </row>
    <row r="47" spans="1:88" ht="13.5" customHeight="1">
      <c r="A47" s="1890"/>
      <c r="B47" s="11" t="s">
        <v>23</v>
      </c>
      <c r="C47" s="4"/>
      <c r="D47" s="29"/>
      <c r="E47" s="11">
        <v>0</v>
      </c>
      <c r="F47" s="11">
        <v>0</v>
      </c>
      <c r="G47" s="29">
        <f t="shared" si="0"/>
        <v>0</v>
      </c>
      <c r="H47" s="29"/>
      <c r="I47" s="11">
        <v>0</v>
      </c>
      <c r="J47" s="11">
        <v>0</v>
      </c>
      <c r="K47" s="29">
        <f t="shared" si="1"/>
        <v>0</v>
      </c>
      <c r="L47" s="29"/>
      <c r="M47" s="11">
        <v>10</v>
      </c>
      <c r="N47" s="11">
        <v>5</v>
      </c>
      <c r="O47" s="29">
        <f t="shared" si="2"/>
        <v>15</v>
      </c>
      <c r="P47" s="29"/>
      <c r="Q47" s="11">
        <v>0</v>
      </c>
      <c r="R47" s="11">
        <v>0</v>
      </c>
      <c r="S47" s="29">
        <f t="shared" si="3"/>
        <v>0</v>
      </c>
      <c r="T47" s="29"/>
      <c r="U47" s="11">
        <v>22</v>
      </c>
      <c r="V47" s="11">
        <v>10</v>
      </c>
      <c r="W47" s="29">
        <f t="shared" si="4"/>
        <v>32</v>
      </c>
      <c r="X47" s="29"/>
      <c r="Y47" s="11">
        <v>10</v>
      </c>
      <c r="Z47" s="11">
        <v>2</v>
      </c>
      <c r="AA47" s="29">
        <f t="shared" si="5"/>
        <v>12</v>
      </c>
      <c r="AB47" s="29"/>
      <c r="AC47" s="30">
        <f t="shared" si="6"/>
        <v>59</v>
      </c>
      <c r="AD47" s="38"/>
      <c r="AE47" s="38"/>
      <c r="AF47" s="38"/>
      <c r="AG47" s="38"/>
      <c r="AH47" s="38"/>
      <c r="AI47" s="38"/>
      <c r="AJ47" s="38"/>
      <c r="AK47" s="38"/>
      <c r="AL47" s="38"/>
      <c r="AM47" s="38"/>
      <c r="AN47" s="38"/>
      <c r="AO47" s="38"/>
      <c r="AP47" s="38"/>
      <c r="AQ47" s="38"/>
      <c r="AR47" s="38"/>
      <c r="AS47" s="38"/>
      <c r="AT47" s="38"/>
      <c r="AU47" s="38"/>
      <c r="AV47" s="38"/>
      <c r="AW47" s="38"/>
      <c r="AZ47" s="32"/>
      <c r="BA47" s="33"/>
      <c r="BB47" s="33"/>
    </row>
    <row r="48" spans="1:88" ht="13.5" customHeight="1">
      <c r="A48" s="1890"/>
      <c r="B48" s="11" t="s">
        <v>59</v>
      </c>
      <c r="C48" s="13"/>
      <c r="D48" s="29"/>
      <c r="E48" s="11">
        <v>2</v>
      </c>
      <c r="F48" s="11">
        <v>1</v>
      </c>
      <c r="G48" s="29">
        <f t="shared" si="0"/>
        <v>3</v>
      </c>
      <c r="H48" s="29"/>
      <c r="I48" s="11">
        <v>0</v>
      </c>
      <c r="J48" s="11">
        <v>0</v>
      </c>
      <c r="K48" s="29">
        <f t="shared" si="1"/>
        <v>0</v>
      </c>
      <c r="L48" s="29"/>
      <c r="M48" s="11">
        <v>1</v>
      </c>
      <c r="N48" s="11">
        <v>0</v>
      </c>
      <c r="O48" s="29">
        <f t="shared" si="2"/>
        <v>1</v>
      </c>
      <c r="P48" s="29"/>
      <c r="Q48" s="11">
        <v>1</v>
      </c>
      <c r="R48" s="11">
        <v>0</v>
      </c>
      <c r="S48" s="29">
        <f t="shared" si="3"/>
        <v>1</v>
      </c>
      <c r="T48" s="29"/>
      <c r="U48" s="11">
        <v>2</v>
      </c>
      <c r="V48" s="11">
        <v>0</v>
      </c>
      <c r="W48" s="29">
        <f t="shared" si="4"/>
        <v>2</v>
      </c>
      <c r="X48" s="29"/>
      <c r="Y48" s="11">
        <v>2</v>
      </c>
      <c r="Z48" s="11">
        <v>1</v>
      </c>
      <c r="AA48" s="29">
        <f t="shared" si="5"/>
        <v>3</v>
      </c>
      <c r="AB48" s="29"/>
      <c r="AC48" s="30">
        <f t="shared" si="6"/>
        <v>10</v>
      </c>
      <c r="AD48" s="38"/>
      <c r="AE48" s="38"/>
      <c r="AF48" s="38"/>
      <c r="AG48" s="38"/>
      <c r="AH48" s="38"/>
      <c r="AI48" s="38"/>
      <c r="AJ48" s="38"/>
      <c r="AK48" s="38"/>
      <c r="AL48" s="38"/>
      <c r="AM48" s="38"/>
      <c r="AN48" s="38"/>
      <c r="AO48" s="38"/>
      <c r="AP48" s="38"/>
      <c r="AQ48" s="38"/>
      <c r="AR48" s="38"/>
      <c r="AS48" s="38"/>
      <c r="AT48" s="38"/>
      <c r="AU48" s="38"/>
      <c r="AV48" s="38"/>
      <c r="AW48" s="38"/>
      <c r="AZ48" s="32"/>
      <c r="BA48" s="33"/>
      <c r="BB48" s="33"/>
    </row>
    <row r="49" spans="1:54" ht="13.5" customHeight="1">
      <c r="A49" s="1890"/>
      <c r="B49" s="11" t="s">
        <v>45</v>
      </c>
      <c r="C49" s="13"/>
      <c r="D49" s="29"/>
      <c r="E49" s="11">
        <v>0</v>
      </c>
      <c r="F49" s="11">
        <v>0</v>
      </c>
      <c r="G49" s="29">
        <f t="shared" si="0"/>
        <v>0</v>
      </c>
      <c r="H49" s="29"/>
      <c r="I49" s="11">
        <v>0</v>
      </c>
      <c r="J49" s="11">
        <v>0</v>
      </c>
      <c r="K49" s="29">
        <f t="shared" si="1"/>
        <v>0</v>
      </c>
      <c r="L49" s="29"/>
      <c r="M49" s="11">
        <v>4</v>
      </c>
      <c r="N49" s="11">
        <v>0</v>
      </c>
      <c r="O49" s="29">
        <f t="shared" si="2"/>
        <v>4</v>
      </c>
      <c r="P49" s="29"/>
      <c r="Q49" s="11">
        <v>0</v>
      </c>
      <c r="R49" s="11">
        <v>0</v>
      </c>
      <c r="S49" s="29">
        <f t="shared" si="3"/>
        <v>0</v>
      </c>
      <c r="T49" s="29"/>
      <c r="U49" s="11">
        <v>14</v>
      </c>
      <c r="V49" s="11">
        <v>10</v>
      </c>
      <c r="W49" s="29">
        <f t="shared" si="4"/>
        <v>24</v>
      </c>
      <c r="X49" s="29"/>
      <c r="Y49" s="11">
        <v>6</v>
      </c>
      <c r="Z49" s="11">
        <v>2</v>
      </c>
      <c r="AA49" s="29">
        <f t="shared" si="5"/>
        <v>8</v>
      </c>
      <c r="AB49" s="29"/>
      <c r="AC49" s="30">
        <f t="shared" si="6"/>
        <v>36</v>
      </c>
      <c r="AD49" s="38"/>
      <c r="AE49" s="38"/>
      <c r="AF49" s="38"/>
      <c r="AG49" s="38"/>
      <c r="AH49" s="38"/>
      <c r="AI49" s="38"/>
      <c r="AJ49" s="38"/>
      <c r="AK49" s="38"/>
      <c r="AL49" s="38"/>
      <c r="AM49" s="38"/>
      <c r="AN49" s="38"/>
      <c r="AO49" s="38"/>
      <c r="AP49" s="38"/>
      <c r="AQ49" s="38"/>
      <c r="AR49" s="38"/>
      <c r="AS49" s="38"/>
      <c r="AT49" s="38"/>
      <c r="AU49" s="38"/>
      <c r="AV49" s="38"/>
      <c r="AW49" s="38"/>
      <c r="AZ49" s="32"/>
      <c r="BA49" s="33"/>
      <c r="BB49" s="33"/>
    </row>
    <row r="50" spans="1:54" ht="13.5" customHeight="1">
      <c r="A50" s="1890"/>
      <c r="B50" s="11" t="s">
        <v>46</v>
      </c>
      <c r="C50" s="13"/>
      <c r="D50" s="29"/>
      <c r="E50" s="11">
        <v>0</v>
      </c>
      <c r="F50" s="11">
        <v>0</v>
      </c>
      <c r="G50" s="29">
        <f t="shared" si="0"/>
        <v>0</v>
      </c>
      <c r="H50" s="29"/>
      <c r="I50" s="11">
        <v>0</v>
      </c>
      <c r="J50" s="11">
        <v>0</v>
      </c>
      <c r="K50" s="29">
        <f t="shared" si="1"/>
        <v>0</v>
      </c>
      <c r="L50" s="29"/>
      <c r="M50" s="11">
        <v>1</v>
      </c>
      <c r="N50" s="11">
        <v>1</v>
      </c>
      <c r="O50" s="29">
        <f t="shared" si="2"/>
        <v>2</v>
      </c>
      <c r="P50" s="29"/>
      <c r="Q50" s="11">
        <v>0</v>
      </c>
      <c r="R50" s="11">
        <v>0</v>
      </c>
      <c r="S50" s="29">
        <f t="shared" si="3"/>
        <v>0</v>
      </c>
      <c r="T50" s="29"/>
      <c r="U50" s="11">
        <v>7</v>
      </c>
      <c r="V50" s="11">
        <v>2</v>
      </c>
      <c r="W50" s="29">
        <f t="shared" si="4"/>
        <v>9</v>
      </c>
      <c r="X50" s="29"/>
      <c r="Y50" s="11">
        <v>8</v>
      </c>
      <c r="Z50" s="11">
        <v>1</v>
      </c>
      <c r="AA50" s="29">
        <f t="shared" si="5"/>
        <v>9</v>
      </c>
      <c r="AB50" s="29"/>
      <c r="AC50" s="30">
        <f t="shared" si="6"/>
        <v>20</v>
      </c>
      <c r="AD50" s="38"/>
      <c r="AE50" s="38"/>
      <c r="AF50" s="38"/>
      <c r="AG50" s="38"/>
      <c r="AH50" s="38"/>
      <c r="AI50" s="38"/>
      <c r="AJ50" s="38"/>
      <c r="AK50" s="38"/>
      <c r="AL50" s="38"/>
      <c r="AM50" s="38"/>
      <c r="AN50" s="38"/>
      <c r="AO50" s="38"/>
      <c r="AP50" s="38"/>
      <c r="AQ50" s="38"/>
      <c r="AR50" s="38"/>
      <c r="AS50" s="38"/>
      <c r="AT50" s="38"/>
      <c r="AU50" s="38"/>
      <c r="AV50" s="38"/>
      <c r="AW50" s="38"/>
      <c r="AZ50" s="32"/>
      <c r="BA50" s="33"/>
      <c r="BB50" s="33"/>
    </row>
    <row r="51" spans="1:54" ht="13.5" customHeight="1">
      <c r="A51" s="1885">
        <v>1409</v>
      </c>
      <c r="B51" s="40" t="s">
        <v>56</v>
      </c>
      <c r="C51" s="119"/>
      <c r="D51" s="56"/>
      <c r="E51" s="56">
        <f>SUM(E52:E54)</f>
        <v>0</v>
      </c>
      <c r="F51" s="56">
        <f>SUM(F52:F54)</f>
        <v>0</v>
      </c>
      <c r="G51" s="56">
        <f t="shared" si="0"/>
        <v>0</v>
      </c>
      <c r="H51" s="56"/>
      <c r="I51" s="56">
        <f>SUM(I52:I54)</f>
        <v>0</v>
      </c>
      <c r="J51" s="56">
        <f>SUM(J52:J54)</f>
        <v>0</v>
      </c>
      <c r="K51" s="56">
        <f t="shared" si="1"/>
        <v>0</v>
      </c>
      <c r="L51" s="56"/>
      <c r="M51" s="56">
        <f>SUM(M52:M54)</f>
        <v>6</v>
      </c>
      <c r="N51" s="56">
        <f>SUM(N52:N54)</f>
        <v>9</v>
      </c>
      <c r="O51" s="56">
        <f t="shared" si="2"/>
        <v>15</v>
      </c>
      <c r="P51" s="56"/>
      <c r="Q51" s="56">
        <f>SUM(Q52:Q54)</f>
        <v>1</v>
      </c>
      <c r="R51" s="56">
        <f>SUM(R52:R54)</f>
        <v>0</v>
      </c>
      <c r="S51" s="56">
        <f t="shared" si="3"/>
        <v>1</v>
      </c>
      <c r="T51" s="56"/>
      <c r="U51" s="56">
        <f>SUM(U52:U54)</f>
        <v>5</v>
      </c>
      <c r="V51" s="56">
        <f>SUM(V52:V54)</f>
        <v>8</v>
      </c>
      <c r="W51" s="56">
        <f t="shared" si="4"/>
        <v>13</v>
      </c>
      <c r="X51" s="56"/>
      <c r="Y51" s="56">
        <f>SUM(Y52:Y54)</f>
        <v>4</v>
      </c>
      <c r="Z51" s="56">
        <f>SUM(Z52:Z54)</f>
        <v>6</v>
      </c>
      <c r="AA51" s="56">
        <f t="shared" si="5"/>
        <v>10</v>
      </c>
      <c r="AB51" s="56"/>
      <c r="AC51" s="28">
        <f t="shared" si="6"/>
        <v>39</v>
      </c>
      <c r="AD51" s="38"/>
      <c r="AE51" s="38"/>
      <c r="AF51" s="38"/>
      <c r="AG51" s="38"/>
      <c r="AH51" s="38"/>
      <c r="AI51" s="38"/>
      <c r="AJ51" s="38"/>
      <c r="AK51" s="38"/>
      <c r="AL51" s="38"/>
      <c r="AM51" s="38"/>
      <c r="AN51" s="38"/>
      <c r="AO51" s="38"/>
      <c r="AP51" s="38"/>
      <c r="AQ51" s="38"/>
      <c r="AR51" s="38"/>
      <c r="AS51" s="38"/>
      <c r="AT51" s="38"/>
      <c r="AU51" s="38"/>
      <c r="AV51" s="38"/>
      <c r="AW51" s="38"/>
      <c r="AZ51" s="32"/>
      <c r="BA51" s="33"/>
      <c r="BB51" s="33"/>
    </row>
    <row r="52" spans="1:54" ht="13.5" customHeight="1">
      <c r="A52" s="1890"/>
      <c r="B52" s="11" t="s">
        <v>41</v>
      </c>
      <c r="C52" s="13"/>
      <c r="D52" s="29"/>
      <c r="E52" s="11">
        <v>0</v>
      </c>
      <c r="F52" s="11">
        <v>0</v>
      </c>
      <c r="G52" s="29">
        <f t="shared" si="0"/>
        <v>0</v>
      </c>
      <c r="H52" s="29"/>
      <c r="I52" s="11">
        <v>0</v>
      </c>
      <c r="J52" s="11">
        <v>0</v>
      </c>
      <c r="K52" s="29">
        <f t="shared" si="1"/>
        <v>0</v>
      </c>
      <c r="L52" s="29"/>
      <c r="M52" s="11">
        <v>3</v>
      </c>
      <c r="N52" s="11">
        <v>1</v>
      </c>
      <c r="O52" s="29">
        <f t="shared" si="2"/>
        <v>4</v>
      </c>
      <c r="P52" s="29"/>
      <c r="Q52" s="11">
        <v>0</v>
      </c>
      <c r="R52" s="11">
        <v>0</v>
      </c>
      <c r="S52" s="29">
        <f t="shared" si="3"/>
        <v>0</v>
      </c>
      <c r="T52" s="29"/>
      <c r="U52" s="11">
        <v>2</v>
      </c>
      <c r="V52" s="11">
        <v>2</v>
      </c>
      <c r="W52" s="29">
        <f t="shared" si="4"/>
        <v>4</v>
      </c>
      <c r="X52" s="29"/>
      <c r="Y52" s="11">
        <v>0</v>
      </c>
      <c r="Z52" s="11">
        <v>3</v>
      </c>
      <c r="AA52" s="29">
        <f t="shared" si="5"/>
        <v>3</v>
      </c>
      <c r="AB52" s="29"/>
      <c r="AC52" s="30">
        <f t="shared" si="6"/>
        <v>11</v>
      </c>
      <c r="AD52" s="38"/>
      <c r="AE52" s="38"/>
      <c r="AF52" s="38"/>
      <c r="AG52" s="38"/>
      <c r="AH52" s="38"/>
      <c r="AI52" s="38"/>
      <c r="AJ52" s="38"/>
      <c r="AK52" s="38"/>
      <c r="AL52" s="38"/>
      <c r="AM52" s="38"/>
      <c r="AN52" s="38"/>
      <c r="AO52" s="38"/>
      <c r="AP52" s="38"/>
      <c r="AQ52" s="38"/>
      <c r="AR52" s="38"/>
      <c r="AS52" s="38"/>
      <c r="AT52" s="38"/>
      <c r="AU52" s="38"/>
      <c r="AV52" s="38"/>
      <c r="AW52" s="38"/>
      <c r="AZ52" s="32"/>
      <c r="BA52" s="33"/>
      <c r="BB52" s="33"/>
    </row>
    <row r="53" spans="1:54" ht="13.5" customHeight="1">
      <c r="A53" s="1890"/>
      <c r="B53" s="11" t="s">
        <v>54</v>
      </c>
      <c r="C53" s="4"/>
      <c r="D53" s="29"/>
      <c r="E53" s="11">
        <v>0</v>
      </c>
      <c r="F53" s="11">
        <v>0</v>
      </c>
      <c r="G53" s="29">
        <f t="shared" si="0"/>
        <v>0</v>
      </c>
      <c r="H53" s="29"/>
      <c r="I53" s="11">
        <v>0</v>
      </c>
      <c r="J53" s="11">
        <v>0</v>
      </c>
      <c r="K53" s="29">
        <f t="shared" si="1"/>
        <v>0</v>
      </c>
      <c r="L53" s="29"/>
      <c r="M53" s="11">
        <v>1</v>
      </c>
      <c r="N53" s="11">
        <v>1</v>
      </c>
      <c r="O53" s="29">
        <f t="shared" si="2"/>
        <v>2</v>
      </c>
      <c r="P53" s="29"/>
      <c r="Q53" s="11">
        <v>0</v>
      </c>
      <c r="R53" s="11">
        <v>0</v>
      </c>
      <c r="S53" s="29">
        <f t="shared" si="3"/>
        <v>0</v>
      </c>
      <c r="T53" s="29"/>
      <c r="U53" s="11">
        <v>1</v>
      </c>
      <c r="V53" s="11">
        <v>5</v>
      </c>
      <c r="W53" s="29">
        <f t="shared" si="4"/>
        <v>6</v>
      </c>
      <c r="X53" s="29"/>
      <c r="Y53" s="11">
        <v>4</v>
      </c>
      <c r="Z53" s="11">
        <v>3</v>
      </c>
      <c r="AA53" s="29">
        <f t="shared" si="5"/>
        <v>7</v>
      </c>
      <c r="AB53" s="29"/>
      <c r="AC53" s="30">
        <f t="shared" si="6"/>
        <v>15</v>
      </c>
      <c r="AD53" s="38"/>
      <c r="AE53" s="38"/>
      <c r="AF53" s="38"/>
      <c r="AG53" s="38"/>
      <c r="AH53" s="38"/>
      <c r="AI53" s="38"/>
      <c r="AJ53" s="38"/>
      <c r="AK53" s="38"/>
      <c r="AL53" s="38"/>
      <c r="AM53" s="38"/>
      <c r="AN53" s="38"/>
      <c r="AO53" s="38"/>
      <c r="AP53" s="38"/>
      <c r="AQ53" s="38"/>
      <c r="AR53" s="38"/>
      <c r="AS53" s="38"/>
      <c r="AT53" s="38"/>
      <c r="AU53" s="38"/>
      <c r="AV53" s="38"/>
      <c r="AW53" s="38"/>
      <c r="AZ53" s="32"/>
      <c r="BA53" s="33"/>
      <c r="BB53" s="33"/>
    </row>
    <row r="54" spans="1:54" ht="13.5" customHeight="1">
      <c r="A54" s="1891"/>
      <c r="B54" s="11" t="s">
        <v>62</v>
      </c>
      <c r="C54" s="13"/>
      <c r="D54" s="29"/>
      <c r="E54" s="11">
        <v>0</v>
      </c>
      <c r="F54" s="11">
        <v>0</v>
      </c>
      <c r="G54" s="29">
        <f t="shared" si="0"/>
        <v>0</v>
      </c>
      <c r="H54" s="29"/>
      <c r="I54" s="11">
        <v>0</v>
      </c>
      <c r="J54" s="11">
        <v>0</v>
      </c>
      <c r="K54" s="29">
        <f t="shared" si="1"/>
        <v>0</v>
      </c>
      <c r="L54" s="29"/>
      <c r="M54" s="11">
        <v>2</v>
      </c>
      <c r="N54" s="11">
        <v>7</v>
      </c>
      <c r="O54" s="29">
        <f t="shared" si="2"/>
        <v>9</v>
      </c>
      <c r="P54" s="29"/>
      <c r="Q54" s="11">
        <v>1</v>
      </c>
      <c r="R54" s="11">
        <v>0</v>
      </c>
      <c r="S54" s="29">
        <f t="shared" si="3"/>
        <v>1</v>
      </c>
      <c r="T54" s="29"/>
      <c r="U54" s="11">
        <v>2</v>
      </c>
      <c r="V54" s="11">
        <v>1</v>
      </c>
      <c r="W54" s="29">
        <f t="shared" si="4"/>
        <v>3</v>
      </c>
      <c r="X54" s="29"/>
      <c r="Y54" s="11">
        <v>0</v>
      </c>
      <c r="Z54" s="11">
        <v>0</v>
      </c>
      <c r="AA54" s="29">
        <f t="shared" si="5"/>
        <v>0</v>
      </c>
      <c r="AB54" s="29"/>
      <c r="AC54" s="30">
        <f t="shared" si="6"/>
        <v>13</v>
      </c>
      <c r="AD54" s="38"/>
      <c r="AE54" s="38"/>
      <c r="AF54" s="38"/>
      <c r="AG54" s="38"/>
      <c r="AH54" s="38"/>
      <c r="AI54" s="38"/>
      <c r="AJ54" s="38"/>
      <c r="AK54" s="38"/>
      <c r="AL54" s="38"/>
      <c r="AM54" s="38"/>
      <c r="AN54" s="38"/>
      <c r="AO54" s="38"/>
      <c r="AP54" s="38"/>
      <c r="AQ54" s="38"/>
      <c r="AR54" s="38"/>
      <c r="AS54" s="38"/>
      <c r="AT54" s="38"/>
      <c r="AU54" s="38"/>
      <c r="AV54" s="38"/>
      <c r="AW54" s="38"/>
      <c r="AZ54" s="32"/>
      <c r="BA54" s="33"/>
      <c r="BB54" s="33"/>
    </row>
    <row r="55" spans="1:54">
      <c r="A55" s="116"/>
      <c r="B55" s="34" t="s">
        <v>50</v>
      </c>
      <c r="C55" s="58"/>
      <c r="D55" s="131"/>
      <c r="E55" s="132">
        <v>4</v>
      </c>
      <c r="F55" s="132">
        <v>4</v>
      </c>
      <c r="G55" s="131">
        <f t="shared" si="0"/>
        <v>8</v>
      </c>
      <c r="H55" s="131"/>
      <c r="I55" s="132">
        <v>1</v>
      </c>
      <c r="J55" s="132">
        <v>1</v>
      </c>
      <c r="K55" s="131">
        <f t="shared" si="1"/>
        <v>2</v>
      </c>
      <c r="L55" s="131"/>
      <c r="M55" s="132">
        <v>49</v>
      </c>
      <c r="N55" s="132">
        <v>40</v>
      </c>
      <c r="O55" s="131">
        <f t="shared" si="2"/>
        <v>89</v>
      </c>
      <c r="P55" s="131"/>
      <c r="Q55" s="132">
        <v>1</v>
      </c>
      <c r="R55" s="132">
        <v>0</v>
      </c>
      <c r="S55" s="131">
        <f t="shared" si="3"/>
        <v>1</v>
      </c>
      <c r="T55" s="131"/>
      <c r="U55" s="132">
        <v>31</v>
      </c>
      <c r="V55" s="132">
        <v>27</v>
      </c>
      <c r="W55" s="131">
        <f t="shared" si="4"/>
        <v>58</v>
      </c>
      <c r="X55" s="131"/>
      <c r="Y55" s="132">
        <v>7</v>
      </c>
      <c r="Z55" s="132">
        <v>3</v>
      </c>
      <c r="AA55" s="131">
        <f t="shared" si="5"/>
        <v>10</v>
      </c>
      <c r="AB55" s="131"/>
      <c r="AC55" s="130">
        <f t="shared" si="6"/>
        <v>168</v>
      </c>
    </row>
    <row r="56" spans="1:54" ht="12.75" customHeight="1">
      <c r="A56" s="112"/>
      <c r="B56" s="1896" t="s">
        <v>6</v>
      </c>
      <c r="C56" s="1897"/>
      <c r="D56" s="129"/>
      <c r="E56" s="129">
        <f>SUM(E8+E16+E26+E30+E33+E37+E42+E46+E51+E55)</f>
        <v>19</v>
      </c>
      <c r="F56" s="129">
        <f>SUM(F8+F16+F26+F30+F33+F37+F42+F46+F51+F55)</f>
        <v>15</v>
      </c>
      <c r="G56" s="129">
        <f>SUM(G8+G16+G26+G30+G33+G37+G42+G46+G51+G55)</f>
        <v>34</v>
      </c>
      <c r="H56" s="129"/>
      <c r="I56" s="129">
        <f>SUM(I8+I16+I26+I30+I33+I37+I42+I46+I51+I55)</f>
        <v>1</v>
      </c>
      <c r="J56" s="129">
        <f>SUM(J8+J16+J26+J30+J33+J37+J42+J46+J51+J55)</f>
        <v>4</v>
      </c>
      <c r="K56" s="129">
        <f>SUM(K8+K16+K26+K30+K33+K37+K42+K46+K51+K55)</f>
        <v>5</v>
      </c>
      <c r="L56" s="129"/>
      <c r="M56" s="129">
        <f>SUM(M8+M16+M26+M30+M33+M37+M42+M46+M51+M55)</f>
        <v>559</v>
      </c>
      <c r="N56" s="129">
        <f>SUM(N8+N16+N26+N30+N33+N37+N42+N46+N51+N55)</f>
        <v>367</v>
      </c>
      <c r="O56" s="129">
        <f>SUM(O8+O16+O26+O30+O33+O37+O42+O46+O51+O55)</f>
        <v>926</v>
      </c>
      <c r="P56" s="129"/>
      <c r="Q56" s="129">
        <f>SUM(Q8+Q16+Q26+Q30+Q33+Q37+Q42+Q46+Q51+Q55)</f>
        <v>114</v>
      </c>
      <c r="R56" s="129">
        <f>SUM(R8+R16+R26+R30+R33+R37+R42+R46+R51+R55)</f>
        <v>40</v>
      </c>
      <c r="S56" s="129">
        <f>SUM(S8+S16+S26+S30+S33+S37+S42+S46+S51+S55)</f>
        <v>154</v>
      </c>
      <c r="T56" s="129"/>
      <c r="U56" s="129">
        <f>SUM(U8+U16+U26+U30+U33+U37+U42+U46+U51+U55)</f>
        <v>617</v>
      </c>
      <c r="V56" s="129">
        <f>SUM(V8+V16+V26+V30+V33+V37+V42+V46+V51+V55)</f>
        <v>372</v>
      </c>
      <c r="W56" s="129">
        <f>SUM(W8+W16+W26+W30+W33+W37+W42+W46+W51+W55)</f>
        <v>989</v>
      </c>
      <c r="X56" s="129"/>
      <c r="Y56" s="129">
        <f>SUM(Y8+Y16+Y26+Y30+Y33+Y37+Y42+Y46+Y51+Y55)</f>
        <v>245</v>
      </c>
      <c r="Z56" s="129">
        <f>SUM(Z8+Z16+Z26+Z30+Z33+Z37+Z42+Z46+Z51+Z55)</f>
        <v>111</v>
      </c>
      <c r="AA56" s="129">
        <f>SUM(AA8+AA16+AA26+AA30+AA33+AA37+AA42+AA46+AA51+AA55)</f>
        <v>356</v>
      </c>
      <c r="AB56" s="129"/>
      <c r="AC56" s="128">
        <f>SUM(AC8+AC16+AC26+AC30+AC33+AC37+AC42+AC46+AC51+AC55)</f>
        <v>2464</v>
      </c>
    </row>
    <row r="57" spans="1:54" ht="12.75" customHeight="1">
      <c r="B57" s="13" t="s">
        <v>48</v>
      </c>
      <c r="D57" s="43"/>
      <c r="E57" s="43"/>
      <c r="F57" s="43"/>
      <c r="G57" s="43"/>
      <c r="H57" s="43"/>
      <c r="I57" s="43"/>
      <c r="J57" s="43"/>
      <c r="K57" s="43"/>
      <c r="L57" s="43"/>
      <c r="M57" s="43"/>
      <c r="N57" s="43"/>
      <c r="O57" s="43"/>
      <c r="P57" s="43"/>
      <c r="Q57" s="43"/>
      <c r="R57" s="43"/>
      <c r="S57" s="43"/>
      <c r="T57" s="43"/>
      <c r="U57" s="43"/>
      <c r="V57" s="43"/>
      <c r="W57" s="43"/>
      <c r="X57" s="43"/>
      <c r="Y57" s="43"/>
      <c r="Z57" s="43"/>
      <c r="AA57" s="43"/>
    </row>
    <row r="58" spans="1:54" ht="12.75" customHeight="1">
      <c r="B58" s="13" t="s">
        <v>64</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1:54" ht="12.75" customHeight="1">
      <c r="B59" s="13" t="s">
        <v>87</v>
      </c>
      <c r="D59" s="31"/>
      <c r="E59" s="31"/>
      <c r="F59" s="31"/>
      <c r="G59" s="31"/>
      <c r="H59" s="31"/>
      <c r="I59" s="31"/>
      <c r="J59" s="31"/>
      <c r="K59" s="31"/>
      <c r="L59" s="31"/>
      <c r="M59" s="31"/>
      <c r="N59" s="31"/>
      <c r="O59" s="31"/>
      <c r="P59" s="31"/>
      <c r="Q59" s="31"/>
      <c r="R59" s="31"/>
      <c r="S59" s="31"/>
      <c r="T59" s="31"/>
      <c r="U59" s="31"/>
      <c r="V59" s="31"/>
      <c r="W59" s="31"/>
      <c r="X59" s="31"/>
      <c r="Y59" s="31"/>
      <c r="Z59" s="31"/>
      <c r="AA59" s="31"/>
    </row>
    <row r="60" spans="1:54" ht="12.75" customHeight="1">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1:54" ht="15" customHeight="1">
      <c r="D61" s="43"/>
      <c r="E61" s="43"/>
      <c r="F61" s="43"/>
      <c r="G61" s="43"/>
      <c r="H61" s="43"/>
      <c r="I61" s="43"/>
      <c r="J61" s="43"/>
      <c r="K61" s="43"/>
      <c r="L61" s="43"/>
      <c r="M61" s="43"/>
      <c r="N61" s="43"/>
      <c r="O61" s="43"/>
      <c r="P61" s="43"/>
      <c r="Q61" s="43"/>
      <c r="R61" s="43"/>
      <c r="S61" s="43"/>
      <c r="T61" s="43"/>
      <c r="U61" s="43"/>
      <c r="V61" s="43"/>
      <c r="W61" s="43"/>
      <c r="X61" s="43"/>
      <c r="Y61" s="43"/>
      <c r="Z61" s="43"/>
      <c r="AA61" s="43"/>
      <c r="AB61" s="43"/>
    </row>
    <row r="62" spans="1:54" ht="12" customHeight="1">
      <c r="D62" s="43"/>
      <c r="E62" s="43"/>
      <c r="F62" s="43"/>
      <c r="G62" s="43"/>
      <c r="H62" s="43"/>
      <c r="I62" s="43"/>
      <c r="J62" s="43"/>
      <c r="K62" s="43"/>
      <c r="L62" s="43"/>
      <c r="M62" s="43"/>
      <c r="N62" s="43"/>
      <c r="O62" s="43"/>
      <c r="P62" s="43"/>
      <c r="Q62" s="43"/>
      <c r="R62" s="43"/>
      <c r="S62" s="43"/>
      <c r="T62" s="43"/>
      <c r="U62" s="43"/>
      <c r="V62" s="43"/>
      <c r="W62" s="43"/>
      <c r="X62" s="43"/>
      <c r="Y62" s="43"/>
      <c r="Z62" s="43"/>
      <c r="AA62" s="43"/>
    </row>
    <row r="63" spans="1:54" ht="15" customHeight="1">
      <c r="D63" s="43"/>
      <c r="E63" s="43"/>
      <c r="F63" s="43"/>
      <c r="G63" s="43"/>
      <c r="H63" s="43"/>
      <c r="I63" s="43"/>
      <c r="J63" s="43"/>
      <c r="K63" s="43"/>
      <c r="L63" s="43"/>
      <c r="M63" s="43"/>
      <c r="N63" s="43"/>
      <c r="O63" s="43"/>
      <c r="P63" s="43"/>
      <c r="Q63" s="43"/>
      <c r="R63" s="43"/>
      <c r="S63" s="43"/>
      <c r="T63" s="43"/>
      <c r="U63" s="43"/>
      <c r="V63" s="43"/>
      <c r="W63" s="43"/>
      <c r="X63" s="43"/>
      <c r="Y63" s="43"/>
      <c r="Z63" s="43"/>
      <c r="AA63" s="43"/>
    </row>
    <row r="64" spans="1:54" ht="15" customHeight="1">
      <c r="D64" s="43"/>
      <c r="E64" s="43"/>
      <c r="F64" s="43"/>
      <c r="G64" s="43"/>
      <c r="H64" s="43"/>
      <c r="I64" s="43"/>
      <c r="J64" s="43"/>
      <c r="K64" s="43"/>
      <c r="L64" s="43"/>
      <c r="M64" s="43"/>
      <c r="N64" s="43"/>
      <c r="O64" s="43"/>
      <c r="P64" s="43"/>
      <c r="Q64" s="43"/>
      <c r="R64" s="43"/>
      <c r="S64" s="43"/>
      <c r="T64" s="43"/>
      <c r="U64" s="43"/>
      <c r="V64" s="43"/>
      <c r="W64" s="43"/>
      <c r="X64" s="43"/>
      <c r="Y64" s="43"/>
      <c r="Z64" s="43"/>
      <c r="AA64" s="43"/>
    </row>
    <row r="65" spans="4:49" ht="15" customHeight="1">
      <c r="D65" s="43"/>
      <c r="E65" s="43"/>
      <c r="F65" s="43"/>
      <c r="G65" s="43"/>
      <c r="H65" s="43"/>
      <c r="I65" s="43"/>
      <c r="J65" s="43"/>
      <c r="K65" s="43"/>
      <c r="L65" s="43"/>
      <c r="M65" s="43"/>
      <c r="N65" s="43"/>
      <c r="O65" s="43"/>
      <c r="P65" s="43"/>
      <c r="Q65" s="43"/>
      <c r="R65" s="43"/>
      <c r="S65" s="43"/>
      <c r="T65" s="43"/>
      <c r="U65" s="43"/>
      <c r="V65" s="43"/>
      <c r="W65" s="43"/>
      <c r="X65" s="43"/>
      <c r="Y65" s="43"/>
      <c r="Z65" s="43"/>
      <c r="AA65" s="43"/>
    </row>
    <row r="66" spans="4:49" ht="15" customHeight="1">
      <c r="D66" s="43"/>
      <c r="E66" s="43"/>
      <c r="F66" s="43"/>
      <c r="G66" s="43"/>
      <c r="H66" s="43"/>
      <c r="I66" s="43"/>
      <c r="J66" s="43"/>
      <c r="K66" s="43"/>
      <c r="L66" s="43"/>
      <c r="M66" s="43"/>
      <c r="N66" s="43"/>
      <c r="O66" s="43"/>
      <c r="P66" s="43"/>
      <c r="Q66" s="43"/>
      <c r="R66" s="43"/>
      <c r="S66" s="43"/>
      <c r="T66" s="43"/>
      <c r="U66" s="43"/>
      <c r="V66" s="43"/>
      <c r="W66" s="43"/>
      <c r="X66" s="43"/>
      <c r="Y66" s="43"/>
      <c r="Z66" s="43"/>
      <c r="AA66" s="43"/>
    </row>
    <row r="67" spans="4:49" ht="14.1" customHeight="1">
      <c r="D67" s="43"/>
      <c r="E67" s="43"/>
      <c r="F67" s="43"/>
      <c r="G67" s="43"/>
      <c r="H67" s="43"/>
      <c r="I67" s="43"/>
      <c r="J67" s="43"/>
      <c r="K67" s="43"/>
      <c r="L67" s="43"/>
      <c r="M67" s="43"/>
      <c r="N67" s="43"/>
      <c r="O67" s="43"/>
      <c r="P67" s="43"/>
      <c r="Q67" s="43"/>
      <c r="R67" s="43"/>
      <c r="S67" s="43"/>
      <c r="T67" s="43"/>
      <c r="U67" s="43"/>
      <c r="V67" s="43"/>
      <c r="W67" s="43"/>
      <c r="X67" s="43"/>
      <c r="Y67" s="43"/>
      <c r="Z67" s="43"/>
      <c r="AA67" s="43"/>
    </row>
    <row r="68" spans="4:49" ht="12.75" customHeight="1">
      <c r="D68" s="43"/>
      <c r="E68" s="43"/>
      <c r="F68" s="43"/>
      <c r="G68" s="43"/>
      <c r="H68" s="43"/>
      <c r="I68" s="43"/>
      <c r="J68" s="43"/>
      <c r="K68" s="43"/>
      <c r="L68" s="43"/>
      <c r="M68" s="43"/>
      <c r="N68" s="43"/>
      <c r="O68" s="43"/>
      <c r="P68" s="43"/>
      <c r="Q68" s="43"/>
      <c r="R68" s="43"/>
      <c r="S68" s="43"/>
      <c r="T68" s="43"/>
      <c r="U68" s="43"/>
      <c r="V68" s="43"/>
      <c r="W68" s="43"/>
      <c r="X68" s="43"/>
      <c r="Y68" s="43"/>
      <c r="Z68" s="43"/>
      <c r="AA68" s="43"/>
    </row>
    <row r="69" spans="4:49" ht="14.1" customHeight="1">
      <c r="D69" s="43"/>
      <c r="E69" s="43"/>
      <c r="F69" s="43"/>
      <c r="G69" s="43"/>
      <c r="H69" s="43"/>
      <c r="I69" s="43"/>
      <c r="J69" s="43"/>
      <c r="K69" s="43"/>
      <c r="L69" s="43"/>
      <c r="M69" s="43"/>
      <c r="N69" s="43"/>
      <c r="O69" s="43"/>
      <c r="P69" s="43"/>
      <c r="Q69" s="43"/>
      <c r="R69" s="43"/>
      <c r="S69" s="43"/>
      <c r="T69" s="43"/>
      <c r="U69" s="43"/>
      <c r="V69" s="43"/>
      <c r="W69" s="43"/>
      <c r="X69" s="43"/>
      <c r="Y69" s="43"/>
      <c r="Z69" s="43"/>
      <c r="AA69" s="43"/>
      <c r="AD69" s="8"/>
      <c r="AE69" s="8"/>
      <c r="AF69" s="8"/>
      <c r="AG69" s="8"/>
      <c r="AH69" s="8"/>
      <c r="AI69" s="8"/>
      <c r="AJ69" s="8"/>
      <c r="AK69" s="8"/>
      <c r="AL69" s="8"/>
      <c r="AM69" s="8"/>
      <c r="AN69" s="8"/>
      <c r="AO69" s="8"/>
      <c r="AP69" s="8"/>
      <c r="AQ69" s="8"/>
      <c r="AR69" s="8"/>
      <c r="AS69" s="8"/>
      <c r="AT69" s="8"/>
      <c r="AU69" s="8"/>
      <c r="AV69" s="8"/>
      <c r="AW69" s="8"/>
    </row>
    <row r="70" spans="4:49">
      <c r="D70" s="43"/>
      <c r="E70" s="43"/>
      <c r="F70" s="43"/>
      <c r="G70" s="43"/>
      <c r="H70" s="43"/>
      <c r="I70" s="43"/>
      <c r="J70" s="43"/>
      <c r="K70" s="43"/>
      <c r="L70" s="43"/>
      <c r="M70" s="43"/>
      <c r="N70" s="43"/>
      <c r="O70" s="43"/>
      <c r="P70" s="43"/>
      <c r="Q70" s="43"/>
      <c r="R70" s="43"/>
      <c r="S70" s="43"/>
      <c r="T70" s="43"/>
      <c r="U70" s="43"/>
      <c r="V70" s="43"/>
      <c r="W70" s="43"/>
      <c r="X70" s="43"/>
      <c r="Y70" s="43"/>
      <c r="Z70" s="43"/>
      <c r="AA70" s="43"/>
    </row>
    <row r="71" spans="4:49">
      <c r="D71" s="43"/>
      <c r="E71" s="43"/>
      <c r="F71" s="43"/>
      <c r="G71" s="43"/>
      <c r="H71" s="43"/>
      <c r="I71" s="43"/>
      <c r="J71" s="43"/>
      <c r="K71" s="43"/>
      <c r="L71" s="43"/>
      <c r="M71" s="43"/>
      <c r="N71" s="43"/>
      <c r="O71" s="43"/>
      <c r="P71" s="43"/>
      <c r="Q71" s="43"/>
      <c r="R71" s="43"/>
      <c r="S71" s="43"/>
      <c r="T71" s="43"/>
      <c r="U71" s="43"/>
      <c r="V71" s="43"/>
      <c r="W71" s="43"/>
      <c r="X71" s="43"/>
      <c r="Y71" s="43"/>
      <c r="Z71" s="43"/>
      <c r="AA71" s="43"/>
    </row>
    <row r="72" spans="4:49">
      <c r="D72" s="43"/>
      <c r="E72" s="43"/>
      <c r="F72" s="43"/>
      <c r="G72" s="43"/>
      <c r="H72" s="43"/>
      <c r="I72" s="43"/>
      <c r="J72" s="43"/>
      <c r="K72" s="43"/>
      <c r="L72" s="43"/>
      <c r="M72" s="43"/>
      <c r="N72" s="43"/>
      <c r="O72" s="43"/>
      <c r="P72" s="43"/>
      <c r="Q72" s="43"/>
      <c r="R72" s="43"/>
      <c r="S72" s="43"/>
      <c r="T72" s="43"/>
      <c r="U72" s="43"/>
      <c r="V72" s="43"/>
      <c r="W72" s="43"/>
      <c r="X72" s="43"/>
      <c r="Y72" s="43"/>
      <c r="Z72" s="43"/>
      <c r="AA72" s="43"/>
    </row>
    <row r="125" spans="2:3">
      <c r="B125" s="13"/>
      <c r="C125" s="13"/>
    </row>
  </sheetData>
  <mergeCells count="21">
    <mergeCell ref="A33:A36"/>
    <mergeCell ref="U6:W6"/>
    <mergeCell ref="A3:AC3"/>
    <mergeCell ref="A37:A41"/>
    <mergeCell ref="A42:A45"/>
    <mergeCell ref="B56:C56"/>
    <mergeCell ref="A2:AC2"/>
    <mergeCell ref="A5:A7"/>
    <mergeCell ref="I6:K6"/>
    <mergeCell ref="Y6:AA6"/>
    <mergeCell ref="Q5:AA5"/>
    <mergeCell ref="M6:O6"/>
    <mergeCell ref="I5:O5"/>
    <mergeCell ref="E5:G6"/>
    <mergeCell ref="Q6:S6"/>
    <mergeCell ref="A46:A50"/>
    <mergeCell ref="A51:A54"/>
    <mergeCell ref="A8:A15"/>
    <mergeCell ref="A16:A25"/>
    <mergeCell ref="A26:A29"/>
    <mergeCell ref="A30:A32"/>
  </mergeCells>
  <printOptions horizontalCentered="1"/>
  <pageMargins left="0.86614173228346458" right="0.78740157480314965" top="0.86614173228346458" bottom="0.94488188976377963" header="0.51181102362204722" footer="0.51181102362204722"/>
  <pageSetup scale="54" orientation="portrait" r:id="rId1"/>
  <headerFooter alignWithMargins="0"/>
  <colBreaks count="1" manualBreakCount="1">
    <brk id="29"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5F06-21A8-491E-B999-8118EA86CF6E}">
  <dimension ref="A1:CI125"/>
  <sheetViews>
    <sheetView view="pageBreakPreview" zoomScaleNormal="100" zoomScaleSheetLayoutView="100" workbookViewId="0">
      <selection activeCell="AW1" sqref="AW1:AZ1048576"/>
    </sheetView>
  </sheetViews>
  <sheetFormatPr baseColWidth="10" defaultColWidth="11.42578125" defaultRowHeight="12.75"/>
  <cols>
    <col min="1" max="1" width="6.7109375" style="12" customWidth="1"/>
    <col min="2" max="2" width="4.7109375" style="12" customWidth="1"/>
    <col min="3" max="3" width="53.28515625" style="12" customWidth="1"/>
    <col min="4" max="4" width="3.5703125" style="5" bestFit="1" customWidth="1"/>
    <col min="5" max="5" width="3.5703125" style="5" customWidth="1"/>
    <col min="6" max="6" width="4.28515625" style="5" customWidth="1"/>
    <col min="7" max="7" width="1.28515625" style="5" customWidth="1"/>
    <col min="8" max="9" width="3.5703125" style="5" customWidth="1"/>
    <col min="10" max="10" width="4.28515625" style="5" customWidth="1"/>
    <col min="11" max="11" width="1.28515625" style="5" customWidth="1"/>
    <col min="12" max="13" width="3.5703125" style="5" customWidth="1"/>
    <col min="14" max="14" width="4.5703125" style="5" customWidth="1"/>
    <col min="15" max="15" width="1.28515625" style="5" customWidth="1"/>
    <col min="16" max="17" width="3.5703125" style="5" customWidth="1"/>
    <col min="18" max="18" width="4.28515625" style="5" customWidth="1"/>
    <col min="19" max="19" width="1.28515625" style="5" customWidth="1"/>
    <col min="20" max="21" width="3.5703125" style="5" customWidth="1"/>
    <col min="22" max="22" width="4.42578125" style="5" customWidth="1"/>
    <col min="23" max="23" width="1.28515625" style="5" customWidth="1"/>
    <col min="24" max="25" width="3.5703125" style="5" customWidth="1"/>
    <col min="26" max="26" width="4.28515625" style="5" customWidth="1"/>
    <col min="27" max="27" width="0.42578125" style="5" customWidth="1"/>
    <col min="28" max="28" width="6.140625" style="5" customWidth="1"/>
    <col min="29" max="42" width="4.5703125" style="5" customWidth="1"/>
    <col min="43" max="48" width="5.42578125" style="5" customWidth="1"/>
    <col min="49" max="49" width="6" style="5" customWidth="1"/>
    <col min="50" max="50" width="12.28515625" style="5" bestFit="1" customWidth="1"/>
    <col min="51" max="16384" width="11.42578125" style="5"/>
  </cols>
  <sheetData>
    <row r="1" spans="1:53" ht="3.75" customHeight="1"/>
    <row r="2" spans="1:53" ht="12" customHeight="1">
      <c r="A2" s="1910" t="s">
        <v>95</v>
      </c>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6"/>
      <c r="AD2" s="6"/>
      <c r="AE2" s="6"/>
      <c r="AF2" s="6"/>
      <c r="AG2" s="6"/>
      <c r="AH2" s="6"/>
      <c r="AI2" s="6"/>
      <c r="AJ2" s="6"/>
      <c r="AK2" s="6"/>
      <c r="AL2" s="6"/>
      <c r="AM2" s="6"/>
      <c r="AN2" s="6"/>
      <c r="AO2" s="6"/>
      <c r="AP2" s="6"/>
      <c r="AQ2" s="6"/>
      <c r="AR2" s="6"/>
      <c r="AS2" s="6"/>
      <c r="AT2" s="6"/>
      <c r="AU2" s="6"/>
      <c r="AV2" s="6"/>
    </row>
    <row r="3" spans="1:53" ht="12" customHeight="1">
      <c r="A3" s="1916" t="s">
        <v>74</v>
      </c>
      <c r="B3" s="1916"/>
      <c r="C3" s="1916"/>
      <c r="D3" s="1916"/>
      <c r="E3" s="1916"/>
      <c r="F3" s="1916"/>
      <c r="G3" s="1916"/>
      <c r="H3" s="1916"/>
      <c r="I3" s="1916"/>
      <c r="J3" s="1916"/>
      <c r="K3" s="1916"/>
      <c r="L3" s="1916"/>
      <c r="M3" s="1916"/>
      <c r="N3" s="1916"/>
      <c r="O3" s="1916"/>
      <c r="P3" s="1916"/>
      <c r="Q3" s="1916"/>
      <c r="R3" s="1916"/>
      <c r="S3" s="1916"/>
      <c r="T3" s="1916"/>
      <c r="U3" s="1916"/>
      <c r="V3" s="1916"/>
      <c r="W3" s="1916"/>
      <c r="X3" s="1916"/>
      <c r="Y3" s="1916"/>
      <c r="Z3" s="1916"/>
      <c r="AA3" s="1916"/>
      <c r="AB3" s="1916"/>
      <c r="AC3" s="6"/>
      <c r="AD3" s="6"/>
      <c r="AE3" s="6"/>
      <c r="AF3" s="6"/>
      <c r="AG3" s="6"/>
      <c r="AH3" s="6"/>
      <c r="AI3" s="6"/>
      <c r="AJ3" s="6"/>
      <c r="AK3" s="6"/>
      <c r="AL3" s="6"/>
      <c r="AM3" s="6"/>
      <c r="AN3" s="6"/>
      <c r="AO3" s="6"/>
      <c r="AP3" s="6"/>
      <c r="AQ3" s="6"/>
      <c r="AR3" s="6"/>
      <c r="AS3" s="6"/>
      <c r="AT3" s="6"/>
      <c r="AU3" s="6"/>
      <c r="AV3" s="6"/>
    </row>
    <row r="4" spans="1:53" ht="3.75" customHeight="1">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row>
    <row r="5" spans="1:53" ht="12.75" customHeight="1">
      <c r="A5" s="1919" t="s">
        <v>32</v>
      </c>
      <c r="B5" s="126"/>
      <c r="C5" s="125"/>
      <c r="D5" s="1921" t="s">
        <v>2</v>
      </c>
      <c r="E5" s="1921"/>
      <c r="F5" s="1921"/>
      <c r="G5" s="124"/>
      <c r="H5" s="1920" t="s">
        <v>94</v>
      </c>
      <c r="I5" s="1920"/>
      <c r="J5" s="1920"/>
      <c r="K5" s="1920"/>
      <c r="L5" s="1920"/>
      <c r="M5" s="1920"/>
      <c r="N5" s="1920"/>
      <c r="O5" s="123"/>
      <c r="P5" s="1920" t="s">
        <v>93</v>
      </c>
      <c r="Q5" s="1920"/>
      <c r="R5" s="1920"/>
      <c r="S5" s="1920"/>
      <c r="T5" s="1920"/>
      <c r="U5" s="1920"/>
      <c r="V5" s="1920"/>
      <c r="W5" s="1920"/>
      <c r="X5" s="1920"/>
      <c r="Y5" s="1920"/>
      <c r="Z5" s="1920"/>
      <c r="AA5" s="123"/>
      <c r="AB5" s="122"/>
    </row>
    <row r="6" spans="1:53">
      <c r="A6" s="1911"/>
      <c r="B6" s="19" t="s">
        <v>35</v>
      </c>
      <c r="C6" s="14"/>
      <c r="D6" s="1915"/>
      <c r="E6" s="1915"/>
      <c r="F6" s="1915"/>
      <c r="G6" s="53"/>
      <c r="H6" s="1913" t="s">
        <v>92</v>
      </c>
      <c r="I6" s="1913"/>
      <c r="J6" s="1913"/>
      <c r="K6" s="53"/>
      <c r="L6" s="1913" t="s">
        <v>91</v>
      </c>
      <c r="M6" s="1913"/>
      <c r="N6" s="1913"/>
      <c r="O6" s="53"/>
      <c r="P6" s="1913" t="s">
        <v>90</v>
      </c>
      <c r="Q6" s="1913"/>
      <c r="R6" s="1913"/>
      <c r="S6" s="121"/>
      <c r="T6" s="1913" t="s">
        <v>89</v>
      </c>
      <c r="U6" s="1913"/>
      <c r="V6" s="1913"/>
      <c r="W6" s="54"/>
      <c r="X6" s="1913" t="s">
        <v>88</v>
      </c>
      <c r="Y6" s="1913"/>
      <c r="Z6" s="1913"/>
      <c r="AA6" s="53"/>
      <c r="AB6" s="20" t="s">
        <v>6</v>
      </c>
    </row>
    <row r="7" spans="1:53" ht="11.25" customHeight="1">
      <c r="A7" s="1912"/>
      <c r="B7" s="21"/>
      <c r="C7" s="19"/>
      <c r="D7" s="22" t="s">
        <v>29</v>
      </c>
      <c r="E7" s="22" t="s">
        <v>30</v>
      </c>
      <c r="F7" s="22" t="s">
        <v>6</v>
      </c>
      <c r="G7" s="22"/>
      <c r="H7" s="22" t="s">
        <v>29</v>
      </c>
      <c r="I7" s="22" t="s">
        <v>30</v>
      </c>
      <c r="J7" s="22" t="s">
        <v>6</v>
      </c>
      <c r="K7" s="22"/>
      <c r="L7" s="22" t="s">
        <v>29</v>
      </c>
      <c r="M7" s="22" t="s">
        <v>30</v>
      </c>
      <c r="N7" s="22" t="s">
        <v>6</v>
      </c>
      <c r="O7" s="22"/>
      <c r="P7" s="22" t="s">
        <v>29</v>
      </c>
      <c r="Q7" s="22" t="s">
        <v>30</v>
      </c>
      <c r="R7" s="22" t="s">
        <v>6</v>
      </c>
      <c r="S7" s="22"/>
      <c r="T7" s="22" t="s">
        <v>29</v>
      </c>
      <c r="U7" s="22" t="s">
        <v>30</v>
      </c>
      <c r="V7" s="22" t="s">
        <v>6</v>
      </c>
      <c r="W7" s="22"/>
      <c r="X7" s="22" t="s">
        <v>29</v>
      </c>
      <c r="Y7" s="22" t="s">
        <v>30</v>
      </c>
      <c r="Z7" s="22" t="s">
        <v>6</v>
      </c>
      <c r="AA7" s="24"/>
      <c r="AB7" s="25"/>
    </row>
    <row r="8" spans="1:53" ht="13.5" customHeight="1">
      <c r="A8" s="1882">
        <v>1401</v>
      </c>
      <c r="B8" s="34" t="s">
        <v>12</v>
      </c>
      <c r="C8" s="26"/>
      <c r="D8" s="36">
        <f>SUM(D9:D15)</f>
        <v>3</v>
      </c>
      <c r="E8" s="36">
        <f>SUM(E9:E15)</f>
        <v>4</v>
      </c>
      <c r="F8" s="36">
        <f t="shared" ref="F8:F55" si="0">SUM(D8:E8)</f>
        <v>7</v>
      </c>
      <c r="G8" s="36"/>
      <c r="H8" s="36">
        <f>SUM(H9:H15)</f>
        <v>0</v>
      </c>
      <c r="I8" s="36">
        <f>SUM(I9:I15)</f>
        <v>0</v>
      </c>
      <c r="J8" s="36">
        <f t="shared" ref="J8:J55" si="1">SUM(H8:I8)</f>
        <v>0</v>
      </c>
      <c r="K8" s="36"/>
      <c r="L8" s="36">
        <f>SUM(L9:L15)</f>
        <v>82</v>
      </c>
      <c r="M8" s="36">
        <f>SUM(M9:M15)</f>
        <v>30</v>
      </c>
      <c r="N8" s="36">
        <f t="shared" ref="N8:N55" si="2">SUM(L8:M8)</f>
        <v>112</v>
      </c>
      <c r="O8" s="36"/>
      <c r="P8" s="36">
        <f>SUM(P9:P15)</f>
        <v>2</v>
      </c>
      <c r="Q8" s="36">
        <f>SUM(Q9:Q15)</f>
        <v>0</v>
      </c>
      <c r="R8" s="36">
        <f t="shared" ref="R8:R55" si="3">SUM(P8:Q8)</f>
        <v>2</v>
      </c>
      <c r="S8" s="36"/>
      <c r="T8" s="36">
        <f>SUM(T9:T15)</f>
        <v>106</v>
      </c>
      <c r="U8" s="36">
        <f>SUM(U9:U15)</f>
        <v>31</v>
      </c>
      <c r="V8" s="36">
        <f t="shared" ref="V8:V55" si="4">SUM(T8:U8)</f>
        <v>137</v>
      </c>
      <c r="W8" s="36"/>
      <c r="X8" s="36">
        <f>SUM(X9:X15)</f>
        <v>45</v>
      </c>
      <c r="Y8" s="36">
        <f>SUM(Y9:Y15)</f>
        <v>6</v>
      </c>
      <c r="Z8" s="36">
        <f t="shared" ref="Z8:Z55" si="5">SUM(X8:Y8)</f>
        <v>51</v>
      </c>
      <c r="AA8" s="36"/>
      <c r="AB8" s="37">
        <f t="shared" ref="AB8:AB55" si="6">SUM(F8,J8,N8,R8,V8,Z8)</f>
        <v>309</v>
      </c>
    </row>
    <row r="9" spans="1:53" ht="13.5" customHeight="1">
      <c r="A9" s="1883"/>
      <c r="B9" s="11" t="s">
        <v>13</v>
      </c>
      <c r="C9" s="13"/>
      <c r="D9" s="11">
        <v>2</v>
      </c>
      <c r="E9" s="11">
        <v>4</v>
      </c>
      <c r="F9" s="29">
        <f t="shared" si="0"/>
        <v>6</v>
      </c>
      <c r="G9" s="29"/>
      <c r="H9" s="11">
        <v>0</v>
      </c>
      <c r="I9" s="11">
        <v>0</v>
      </c>
      <c r="J9" s="29">
        <f t="shared" si="1"/>
        <v>0</v>
      </c>
      <c r="K9" s="29"/>
      <c r="L9" s="11">
        <v>27</v>
      </c>
      <c r="M9" s="11">
        <v>9</v>
      </c>
      <c r="N9" s="29">
        <f t="shared" si="2"/>
        <v>36</v>
      </c>
      <c r="O9" s="29"/>
      <c r="P9" s="11">
        <v>2</v>
      </c>
      <c r="Q9" s="11">
        <v>0</v>
      </c>
      <c r="R9" s="29">
        <f t="shared" si="3"/>
        <v>2</v>
      </c>
      <c r="S9" s="29"/>
      <c r="T9" s="11">
        <v>27</v>
      </c>
      <c r="U9" s="11">
        <v>8</v>
      </c>
      <c r="V9" s="29">
        <f t="shared" si="4"/>
        <v>35</v>
      </c>
      <c r="W9" s="29"/>
      <c r="X9" s="11">
        <v>5</v>
      </c>
      <c r="Y9" s="11">
        <v>0</v>
      </c>
      <c r="Z9" s="29">
        <f t="shared" si="5"/>
        <v>5</v>
      </c>
      <c r="AA9" s="29"/>
      <c r="AB9" s="59">
        <f t="shared" si="6"/>
        <v>84</v>
      </c>
      <c r="AY9" s="32"/>
      <c r="AZ9" s="33"/>
      <c r="BA9" s="33"/>
    </row>
    <row r="10" spans="1:53" ht="13.5" customHeight="1">
      <c r="A10" s="1883"/>
      <c r="B10" s="11" t="s">
        <v>14</v>
      </c>
      <c r="C10" s="120"/>
      <c r="D10" s="11">
        <v>1</v>
      </c>
      <c r="E10" s="11">
        <v>0</v>
      </c>
      <c r="F10" s="29">
        <f t="shared" si="0"/>
        <v>1</v>
      </c>
      <c r="G10" s="29"/>
      <c r="H10" s="11">
        <v>0</v>
      </c>
      <c r="I10" s="11">
        <v>0</v>
      </c>
      <c r="J10" s="29">
        <f t="shared" si="1"/>
        <v>0</v>
      </c>
      <c r="K10" s="29"/>
      <c r="L10" s="11">
        <v>20</v>
      </c>
      <c r="M10" s="11">
        <v>2</v>
      </c>
      <c r="N10" s="29">
        <f t="shared" si="2"/>
        <v>22</v>
      </c>
      <c r="O10" s="29"/>
      <c r="P10" s="11">
        <v>0</v>
      </c>
      <c r="Q10" s="11">
        <v>0</v>
      </c>
      <c r="R10" s="29">
        <f t="shared" si="3"/>
        <v>0</v>
      </c>
      <c r="S10" s="29"/>
      <c r="T10" s="11">
        <v>34</v>
      </c>
      <c r="U10" s="11">
        <v>6</v>
      </c>
      <c r="V10" s="29">
        <f t="shared" si="4"/>
        <v>40</v>
      </c>
      <c r="W10" s="29"/>
      <c r="X10" s="11">
        <v>16</v>
      </c>
      <c r="Y10" s="11">
        <v>2</v>
      </c>
      <c r="Z10" s="29">
        <f t="shared" si="5"/>
        <v>18</v>
      </c>
      <c r="AA10" s="29"/>
      <c r="AB10" s="59">
        <f t="shared" si="6"/>
        <v>81</v>
      </c>
      <c r="AY10" s="32"/>
      <c r="AZ10" s="33"/>
      <c r="BA10" s="33"/>
    </row>
    <row r="11" spans="1:53" ht="13.5" customHeight="1">
      <c r="A11" s="1883"/>
      <c r="B11" s="11" t="s">
        <v>15</v>
      </c>
      <c r="C11" s="13"/>
      <c r="D11" s="11">
        <v>0</v>
      </c>
      <c r="E11" s="11">
        <v>0</v>
      </c>
      <c r="F11" s="29">
        <f t="shared" si="0"/>
        <v>0</v>
      </c>
      <c r="G11" s="29"/>
      <c r="H11" s="11">
        <v>0</v>
      </c>
      <c r="I11" s="11">
        <v>0</v>
      </c>
      <c r="J11" s="29">
        <f t="shared" si="1"/>
        <v>0</v>
      </c>
      <c r="K11" s="29"/>
      <c r="L11" s="11">
        <v>7</v>
      </c>
      <c r="M11" s="11">
        <v>4</v>
      </c>
      <c r="N11" s="29">
        <f t="shared" si="2"/>
        <v>11</v>
      </c>
      <c r="O11" s="29"/>
      <c r="P11" s="11">
        <v>0</v>
      </c>
      <c r="Q11" s="11">
        <v>0</v>
      </c>
      <c r="R11" s="29">
        <f t="shared" si="3"/>
        <v>0</v>
      </c>
      <c r="S11" s="29"/>
      <c r="T11" s="11">
        <v>21</v>
      </c>
      <c r="U11" s="11">
        <v>5</v>
      </c>
      <c r="V11" s="29">
        <f t="shared" si="4"/>
        <v>26</v>
      </c>
      <c r="W11" s="29"/>
      <c r="X11" s="11">
        <v>19</v>
      </c>
      <c r="Y11" s="11">
        <v>2</v>
      </c>
      <c r="Z11" s="29">
        <f t="shared" si="5"/>
        <v>21</v>
      </c>
      <c r="AA11" s="29"/>
      <c r="AB11" s="59">
        <f t="shared" si="6"/>
        <v>58</v>
      </c>
      <c r="AY11" s="32"/>
      <c r="AZ11" s="33"/>
      <c r="BA11" s="33"/>
    </row>
    <row r="12" spans="1:53" ht="13.5" customHeight="1">
      <c r="A12" s="1883"/>
      <c r="B12" s="11" t="s">
        <v>36</v>
      </c>
      <c r="C12" s="13"/>
      <c r="D12" s="11">
        <v>0</v>
      </c>
      <c r="E12" s="11">
        <v>0</v>
      </c>
      <c r="F12" s="29">
        <f t="shared" si="0"/>
        <v>0</v>
      </c>
      <c r="G12" s="29"/>
      <c r="H12" s="11">
        <v>0</v>
      </c>
      <c r="I12" s="11">
        <v>0</v>
      </c>
      <c r="J12" s="29">
        <f t="shared" si="1"/>
        <v>0</v>
      </c>
      <c r="K12" s="29"/>
      <c r="L12" s="11">
        <v>12</v>
      </c>
      <c r="M12" s="11">
        <v>10</v>
      </c>
      <c r="N12" s="29">
        <f t="shared" si="2"/>
        <v>22</v>
      </c>
      <c r="O12" s="29"/>
      <c r="P12" s="11">
        <v>0</v>
      </c>
      <c r="Q12" s="11">
        <v>0</v>
      </c>
      <c r="R12" s="29">
        <f t="shared" si="3"/>
        <v>0</v>
      </c>
      <c r="S12" s="29"/>
      <c r="T12" s="11">
        <v>14</v>
      </c>
      <c r="U12" s="11">
        <v>7</v>
      </c>
      <c r="V12" s="29">
        <f t="shared" si="4"/>
        <v>21</v>
      </c>
      <c r="W12" s="29"/>
      <c r="X12" s="11">
        <v>2</v>
      </c>
      <c r="Y12" s="11">
        <v>1</v>
      </c>
      <c r="Z12" s="29">
        <f t="shared" si="5"/>
        <v>3</v>
      </c>
      <c r="AA12" s="29"/>
      <c r="AB12" s="59">
        <f t="shared" si="6"/>
        <v>46</v>
      </c>
      <c r="AY12" s="32"/>
      <c r="AZ12" s="33"/>
      <c r="BA12" s="33"/>
    </row>
    <row r="13" spans="1:53" ht="13.5" customHeight="1">
      <c r="A13" s="1883"/>
      <c r="B13" s="11" t="s">
        <v>37</v>
      </c>
      <c r="C13" s="13"/>
      <c r="D13" s="11">
        <v>0</v>
      </c>
      <c r="E13" s="11">
        <v>0</v>
      </c>
      <c r="F13" s="29">
        <f t="shared" si="0"/>
        <v>0</v>
      </c>
      <c r="G13" s="29"/>
      <c r="H13" s="11">
        <v>0</v>
      </c>
      <c r="I13" s="11">
        <v>0</v>
      </c>
      <c r="J13" s="29">
        <f t="shared" si="1"/>
        <v>0</v>
      </c>
      <c r="K13" s="29"/>
      <c r="L13" s="11">
        <v>11</v>
      </c>
      <c r="M13" s="11">
        <v>1</v>
      </c>
      <c r="N13" s="29">
        <f t="shared" si="2"/>
        <v>12</v>
      </c>
      <c r="O13" s="29"/>
      <c r="P13" s="11">
        <v>0</v>
      </c>
      <c r="Q13" s="11">
        <v>0</v>
      </c>
      <c r="R13" s="29">
        <f t="shared" si="3"/>
        <v>0</v>
      </c>
      <c r="S13" s="29"/>
      <c r="T13" s="11">
        <v>6</v>
      </c>
      <c r="U13" s="11">
        <v>1</v>
      </c>
      <c r="V13" s="29">
        <f t="shared" si="4"/>
        <v>7</v>
      </c>
      <c r="W13" s="29"/>
      <c r="X13" s="11">
        <v>0</v>
      </c>
      <c r="Y13" s="11">
        <v>1</v>
      </c>
      <c r="Z13" s="29">
        <f t="shared" si="5"/>
        <v>1</v>
      </c>
      <c r="AA13" s="29"/>
      <c r="AB13" s="59">
        <f t="shared" si="6"/>
        <v>20</v>
      </c>
      <c r="AY13" s="32"/>
      <c r="AZ13" s="33"/>
      <c r="BA13" s="33"/>
    </row>
    <row r="14" spans="1:53" ht="13.5" customHeight="1">
      <c r="A14" s="1883"/>
      <c r="B14" s="11" t="s">
        <v>72</v>
      </c>
      <c r="C14" s="13"/>
      <c r="D14" s="11">
        <v>0</v>
      </c>
      <c r="E14" s="11">
        <v>0</v>
      </c>
      <c r="F14" s="29">
        <f t="shared" si="0"/>
        <v>0</v>
      </c>
      <c r="G14" s="29"/>
      <c r="H14" s="11">
        <v>0</v>
      </c>
      <c r="I14" s="11">
        <v>0</v>
      </c>
      <c r="J14" s="29">
        <f t="shared" si="1"/>
        <v>0</v>
      </c>
      <c r="K14" s="29"/>
      <c r="L14" s="11">
        <v>4</v>
      </c>
      <c r="M14" s="11">
        <v>4</v>
      </c>
      <c r="N14" s="29">
        <f t="shared" si="2"/>
        <v>8</v>
      </c>
      <c r="O14" s="29"/>
      <c r="P14" s="11">
        <v>0</v>
      </c>
      <c r="Q14" s="11">
        <v>0</v>
      </c>
      <c r="R14" s="29">
        <f t="shared" si="3"/>
        <v>0</v>
      </c>
      <c r="S14" s="29"/>
      <c r="T14" s="11">
        <v>4</v>
      </c>
      <c r="U14" s="11">
        <v>4</v>
      </c>
      <c r="V14" s="29">
        <f t="shared" si="4"/>
        <v>8</v>
      </c>
      <c r="W14" s="29"/>
      <c r="X14" s="11">
        <v>2</v>
      </c>
      <c r="Y14" s="11">
        <v>0</v>
      </c>
      <c r="Z14" s="29">
        <f t="shared" si="5"/>
        <v>2</v>
      </c>
      <c r="AA14" s="29"/>
      <c r="AB14" s="59">
        <f t="shared" si="6"/>
        <v>18</v>
      </c>
      <c r="AY14" s="32"/>
      <c r="AZ14" s="33"/>
      <c r="BA14" s="33"/>
    </row>
    <row r="15" spans="1:53" s="7" customFormat="1" ht="13.5" customHeight="1">
      <c r="A15" s="1883"/>
      <c r="B15" s="11" t="s">
        <v>63</v>
      </c>
      <c r="C15" s="13"/>
      <c r="D15" s="11">
        <v>0</v>
      </c>
      <c r="E15" s="11">
        <v>0</v>
      </c>
      <c r="F15" s="29">
        <f t="shared" si="0"/>
        <v>0</v>
      </c>
      <c r="G15" s="29"/>
      <c r="H15" s="11">
        <v>0</v>
      </c>
      <c r="I15" s="11">
        <v>0</v>
      </c>
      <c r="J15" s="29">
        <f t="shared" si="1"/>
        <v>0</v>
      </c>
      <c r="K15" s="29"/>
      <c r="L15" s="11">
        <v>1</v>
      </c>
      <c r="M15" s="11">
        <v>0</v>
      </c>
      <c r="N15" s="29">
        <f t="shared" si="2"/>
        <v>1</v>
      </c>
      <c r="O15" s="29"/>
      <c r="P15" s="11">
        <v>0</v>
      </c>
      <c r="Q15" s="11">
        <v>0</v>
      </c>
      <c r="R15" s="29">
        <f t="shared" si="3"/>
        <v>0</v>
      </c>
      <c r="S15" s="29"/>
      <c r="T15" s="11">
        <v>0</v>
      </c>
      <c r="U15" s="11">
        <v>0</v>
      </c>
      <c r="V15" s="29">
        <f t="shared" si="4"/>
        <v>0</v>
      </c>
      <c r="W15" s="29"/>
      <c r="X15" s="11">
        <v>1</v>
      </c>
      <c r="Y15" s="11">
        <v>0</v>
      </c>
      <c r="Z15" s="29">
        <f t="shared" si="5"/>
        <v>1</v>
      </c>
      <c r="AA15" s="29"/>
      <c r="AB15" s="59">
        <f t="shared" si="6"/>
        <v>2</v>
      </c>
    </row>
    <row r="16" spans="1:53" ht="13.5" customHeight="1">
      <c r="A16" s="1882">
        <v>1402</v>
      </c>
      <c r="B16" s="34" t="s">
        <v>16</v>
      </c>
      <c r="C16" s="119"/>
      <c r="D16" s="56">
        <f>SUM(D17:D25)</f>
        <v>8</v>
      </c>
      <c r="E16" s="56">
        <f>SUM(E17:E25)</f>
        <v>2</v>
      </c>
      <c r="F16" s="56">
        <f t="shared" si="0"/>
        <v>10</v>
      </c>
      <c r="G16" s="56"/>
      <c r="H16" s="56">
        <f>SUM(H17:H25)</f>
        <v>0</v>
      </c>
      <c r="I16" s="56">
        <f>SUM(I17:I25)</f>
        <v>0</v>
      </c>
      <c r="J16" s="56">
        <f t="shared" si="1"/>
        <v>0</v>
      </c>
      <c r="K16" s="56"/>
      <c r="L16" s="56">
        <f>SUM(L17:L25)</f>
        <v>96</v>
      </c>
      <c r="M16" s="56">
        <f>SUM(M17:M25)</f>
        <v>57</v>
      </c>
      <c r="N16" s="56">
        <f t="shared" si="2"/>
        <v>153</v>
      </c>
      <c r="O16" s="56"/>
      <c r="P16" s="56">
        <f>SUM(P17:P25)</f>
        <v>4</v>
      </c>
      <c r="Q16" s="56">
        <f>SUM(Q17:Q25)</f>
        <v>2</v>
      </c>
      <c r="R16" s="56">
        <f t="shared" si="3"/>
        <v>6</v>
      </c>
      <c r="S16" s="56"/>
      <c r="T16" s="56">
        <f>SUM(T17:T25)</f>
        <v>156</v>
      </c>
      <c r="U16" s="56">
        <f>SUM(U17:U25)</f>
        <v>87</v>
      </c>
      <c r="V16" s="56">
        <f t="shared" si="4"/>
        <v>243</v>
      </c>
      <c r="W16" s="56"/>
      <c r="X16" s="56">
        <f>SUM(X17:X25)</f>
        <v>64</v>
      </c>
      <c r="Y16" s="56">
        <f>SUM(Y17:Y25)</f>
        <v>31</v>
      </c>
      <c r="Z16" s="56">
        <f t="shared" si="5"/>
        <v>95</v>
      </c>
      <c r="AA16" s="56"/>
      <c r="AB16" s="55">
        <f t="shared" si="6"/>
        <v>507</v>
      </c>
      <c r="AY16" s="32"/>
      <c r="AZ16" s="33"/>
      <c r="BA16" s="33"/>
    </row>
    <row r="17" spans="1:53" ht="13.5" customHeight="1">
      <c r="A17" s="1883"/>
      <c r="B17" s="11" t="s">
        <v>68</v>
      </c>
      <c r="C17" s="13"/>
      <c r="D17" s="11">
        <v>0</v>
      </c>
      <c r="E17" s="11">
        <v>0</v>
      </c>
      <c r="F17" s="29">
        <f t="shared" si="0"/>
        <v>0</v>
      </c>
      <c r="G17" s="29"/>
      <c r="H17" s="11">
        <v>0</v>
      </c>
      <c r="I17" s="11">
        <v>0</v>
      </c>
      <c r="J17" s="29">
        <f t="shared" si="1"/>
        <v>0</v>
      </c>
      <c r="K17" s="29"/>
      <c r="L17" s="11">
        <v>28</v>
      </c>
      <c r="M17" s="11">
        <v>15</v>
      </c>
      <c r="N17" s="29">
        <f t="shared" si="2"/>
        <v>43</v>
      </c>
      <c r="O17" s="29"/>
      <c r="P17" s="11">
        <v>0</v>
      </c>
      <c r="Q17" s="11">
        <v>0</v>
      </c>
      <c r="R17" s="29">
        <f t="shared" si="3"/>
        <v>0</v>
      </c>
      <c r="S17" s="29"/>
      <c r="T17" s="11">
        <v>54</v>
      </c>
      <c r="U17" s="11">
        <v>25</v>
      </c>
      <c r="V17" s="29">
        <f t="shared" si="4"/>
        <v>79</v>
      </c>
      <c r="W17" s="29"/>
      <c r="X17" s="11">
        <v>36</v>
      </c>
      <c r="Y17" s="11">
        <v>14</v>
      </c>
      <c r="Z17" s="29">
        <f t="shared" si="5"/>
        <v>50</v>
      </c>
      <c r="AA17" s="29"/>
      <c r="AB17" s="59">
        <f t="shared" si="6"/>
        <v>172</v>
      </c>
      <c r="AY17" s="32"/>
      <c r="AZ17" s="33"/>
      <c r="BA17" s="33"/>
    </row>
    <row r="18" spans="1:53" ht="13.5" customHeight="1">
      <c r="A18" s="1883"/>
      <c r="B18" s="11" t="s">
        <v>69</v>
      </c>
      <c r="C18" s="13"/>
      <c r="D18" s="11">
        <v>2</v>
      </c>
      <c r="E18" s="11">
        <v>1</v>
      </c>
      <c r="F18" s="29">
        <f t="shared" si="0"/>
        <v>3</v>
      </c>
      <c r="G18" s="29"/>
      <c r="H18" s="11">
        <v>0</v>
      </c>
      <c r="I18" s="11">
        <v>0</v>
      </c>
      <c r="J18" s="29">
        <f t="shared" si="1"/>
        <v>0</v>
      </c>
      <c r="K18" s="29"/>
      <c r="L18" s="11">
        <v>21</v>
      </c>
      <c r="M18" s="11">
        <v>5</v>
      </c>
      <c r="N18" s="29">
        <f t="shared" si="2"/>
        <v>26</v>
      </c>
      <c r="O18" s="29"/>
      <c r="P18" s="11">
        <v>0</v>
      </c>
      <c r="Q18" s="11">
        <v>0</v>
      </c>
      <c r="R18" s="29">
        <f t="shared" si="3"/>
        <v>0</v>
      </c>
      <c r="S18" s="29"/>
      <c r="T18" s="11">
        <v>37</v>
      </c>
      <c r="U18" s="11">
        <v>18</v>
      </c>
      <c r="V18" s="29">
        <f t="shared" si="4"/>
        <v>55</v>
      </c>
      <c r="W18" s="29"/>
      <c r="X18" s="11">
        <v>6</v>
      </c>
      <c r="Y18" s="11">
        <v>1</v>
      </c>
      <c r="Z18" s="29">
        <f t="shared" si="5"/>
        <v>7</v>
      </c>
      <c r="AA18" s="29"/>
      <c r="AB18" s="59">
        <f t="shared" si="6"/>
        <v>91</v>
      </c>
      <c r="AY18" s="32"/>
      <c r="AZ18" s="33"/>
      <c r="BA18" s="33"/>
    </row>
    <row r="19" spans="1:53" ht="13.5" customHeight="1">
      <c r="A19" s="1883"/>
      <c r="B19" s="11" t="s">
        <v>73</v>
      </c>
      <c r="C19" s="13"/>
      <c r="D19" s="11">
        <v>0</v>
      </c>
      <c r="E19" s="11">
        <v>0</v>
      </c>
      <c r="F19" s="29">
        <f t="shared" si="0"/>
        <v>0</v>
      </c>
      <c r="G19" s="29"/>
      <c r="H19" s="11">
        <v>0</v>
      </c>
      <c r="I19" s="11">
        <v>0</v>
      </c>
      <c r="J19" s="29">
        <f t="shared" si="1"/>
        <v>0</v>
      </c>
      <c r="K19" s="29"/>
      <c r="L19" s="11">
        <v>16</v>
      </c>
      <c r="M19" s="11">
        <v>8</v>
      </c>
      <c r="N19" s="29">
        <f t="shared" si="2"/>
        <v>24</v>
      </c>
      <c r="O19" s="29"/>
      <c r="P19" s="11">
        <v>1</v>
      </c>
      <c r="Q19" s="11">
        <v>1</v>
      </c>
      <c r="R19" s="29">
        <f t="shared" si="3"/>
        <v>2</v>
      </c>
      <c r="S19" s="29"/>
      <c r="T19" s="11">
        <v>27</v>
      </c>
      <c r="U19" s="11">
        <v>17</v>
      </c>
      <c r="V19" s="29">
        <f t="shared" si="4"/>
        <v>44</v>
      </c>
      <c r="W19" s="29"/>
      <c r="X19" s="11">
        <v>10</v>
      </c>
      <c r="Y19" s="11">
        <v>8</v>
      </c>
      <c r="Z19" s="29">
        <f t="shared" si="5"/>
        <v>18</v>
      </c>
      <c r="AA19" s="29"/>
      <c r="AB19" s="59">
        <f t="shared" si="6"/>
        <v>88</v>
      </c>
      <c r="AY19" s="32"/>
      <c r="AZ19" s="33"/>
      <c r="BA19" s="33"/>
    </row>
    <row r="20" spans="1:53" ht="13.5" customHeight="1">
      <c r="A20" s="1883"/>
      <c r="B20" s="11" t="s">
        <v>51</v>
      </c>
      <c r="C20" s="4"/>
      <c r="D20" s="11">
        <v>3</v>
      </c>
      <c r="E20" s="11">
        <v>0</v>
      </c>
      <c r="F20" s="29">
        <f t="shared" si="0"/>
        <v>3</v>
      </c>
      <c r="G20" s="29"/>
      <c r="H20" s="11">
        <v>0</v>
      </c>
      <c r="I20" s="11">
        <v>0</v>
      </c>
      <c r="J20" s="29">
        <f t="shared" si="1"/>
        <v>0</v>
      </c>
      <c r="K20" s="29"/>
      <c r="L20" s="11">
        <v>5</v>
      </c>
      <c r="M20" s="11">
        <v>7</v>
      </c>
      <c r="N20" s="29">
        <f t="shared" si="2"/>
        <v>12</v>
      </c>
      <c r="O20" s="29"/>
      <c r="P20" s="11">
        <v>1</v>
      </c>
      <c r="Q20" s="11">
        <v>0</v>
      </c>
      <c r="R20" s="29">
        <f t="shared" si="3"/>
        <v>1</v>
      </c>
      <c r="S20" s="29"/>
      <c r="T20" s="11">
        <v>19</v>
      </c>
      <c r="U20" s="11">
        <v>6</v>
      </c>
      <c r="V20" s="29">
        <f t="shared" si="4"/>
        <v>25</v>
      </c>
      <c r="W20" s="29"/>
      <c r="X20" s="11">
        <v>5</v>
      </c>
      <c r="Y20" s="11">
        <v>3</v>
      </c>
      <c r="Z20" s="29">
        <f t="shared" si="5"/>
        <v>8</v>
      </c>
      <c r="AA20" s="29"/>
      <c r="AB20" s="59">
        <f t="shared" si="6"/>
        <v>49</v>
      </c>
      <c r="AY20" s="32"/>
      <c r="AZ20" s="33"/>
      <c r="BA20" s="33"/>
    </row>
    <row r="21" spans="1:53" ht="13.5" customHeight="1">
      <c r="A21" s="1883"/>
      <c r="B21" s="11" t="s">
        <v>52</v>
      </c>
      <c r="C21" s="13"/>
      <c r="D21" s="11">
        <v>0</v>
      </c>
      <c r="E21" s="11">
        <v>1</v>
      </c>
      <c r="F21" s="29">
        <f t="shared" si="0"/>
        <v>1</v>
      </c>
      <c r="G21" s="29"/>
      <c r="H21" s="11">
        <v>0</v>
      </c>
      <c r="I21" s="11">
        <v>0</v>
      </c>
      <c r="J21" s="29">
        <f t="shared" si="1"/>
        <v>0</v>
      </c>
      <c r="K21" s="29"/>
      <c r="L21" s="11">
        <v>10</v>
      </c>
      <c r="M21" s="11">
        <v>5</v>
      </c>
      <c r="N21" s="29">
        <f t="shared" si="2"/>
        <v>15</v>
      </c>
      <c r="O21" s="29"/>
      <c r="P21" s="11">
        <v>0</v>
      </c>
      <c r="Q21" s="11">
        <v>0</v>
      </c>
      <c r="R21" s="29">
        <f t="shared" si="3"/>
        <v>0</v>
      </c>
      <c r="S21" s="29"/>
      <c r="T21" s="11">
        <v>4</v>
      </c>
      <c r="U21" s="11">
        <v>4</v>
      </c>
      <c r="V21" s="29">
        <f t="shared" si="4"/>
        <v>8</v>
      </c>
      <c r="W21" s="29"/>
      <c r="X21" s="11">
        <v>4</v>
      </c>
      <c r="Y21" s="11">
        <v>1</v>
      </c>
      <c r="Z21" s="29">
        <f t="shared" si="5"/>
        <v>5</v>
      </c>
      <c r="AA21" s="29"/>
      <c r="AB21" s="59">
        <f t="shared" si="6"/>
        <v>29</v>
      </c>
      <c r="AY21" s="32"/>
      <c r="AZ21" s="33"/>
    </row>
    <row r="22" spans="1:53" ht="13.5" customHeight="1">
      <c r="A22" s="1883"/>
      <c r="B22" s="11" t="s">
        <v>65</v>
      </c>
      <c r="C22" s="13"/>
      <c r="D22" s="11">
        <v>0</v>
      </c>
      <c r="E22" s="11">
        <v>0</v>
      </c>
      <c r="F22" s="29">
        <f t="shared" si="0"/>
        <v>0</v>
      </c>
      <c r="G22" s="29"/>
      <c r="H22" s="11">
        <v>0</v>
      </c>
      <c r="I22" s="11">
        <v>0</v>
      </c>
      <c r="J22" s="29">
        <f t="shared" si="1"/>
        <v>0</v>
      </c>
      <c r="K22" s="29"/>
      <c r="L22" s="11">
        <v>3</v>
      </c>
      <c r="M22" s="11">
        <v>2</v>
      </c>
      <c r="N22" s="29">
        <f t="shared" si="2"/>
        <v>5</v>
      </c>
      <c r="O22" s="29"/>
      <c r="P22" s="11">
        <v>1</v>
      </c>
      <c r="Q22" s="11">
        <v>0</v>
      </c>
      <c r="R22" s="29">
        <f t="shared" si="3"/>
        <v>1</v>
      </c>
      <c r="S22" s="29"/>
      <c r="T22" s="11">
        <v>5</v>
      </c>
      <c r="U22" s="11">
        <v>2</v>
      </c>
      <c r="V22" s="29">
        <f t="shared" si="4"/>
        <v>7</v>
      </c>
      <c r="W22" s="29"/>
      <c r="X22" s="11">
        <v>1</v>
      </c>
      <c r="Y22" s="11">
        <v>2</v>
      </c>
      <c r="Z22" s="29">
        <f t="shared" si="5"/>
        <v>3</v>
      </c>
      <c r="AA22" s="29"/>
      <c r="AB22" s="59">
        <f t="shared" si="6"/>
        <v>16</v>
      </c>
      <c r="AY22" s="32"/>
      <c r="AZ22" s="33"/>
    </row>
    <row r="23" spans="1:53" ht="13.5" customHeight="1">
      <c r="A23" s="1883"/>
      <c r="B23" s="11" t="s">
        <v>71</v>
      </c>
      <c r="C23" s="13"/>
      <c r="D23" s="11">
        <v>1</v>
      </c>
      <c r="E23" s="11">
        <v>0</v>
      </c>
      <c r="F23" s="29">
        <f t="shared" si="0"/>
        <v>1</v>
      </c>
      <c r="G23" s="29"/>
      <c r="H23" s="11">
        <v>0</v>
      </c>
      <c r="I23" s="11">
        <v>0</v>
      </c>
      <c r="J23" s="29">
        <f t="shared" si="1"/>
        <v>0</v>
      </c>
      <c r="K23" s="29"/>
      <c r="L23" s="11">
        <v>7</v>
      </c>
      <c r="M23" s="11">
        <v>5</v>
      </c>
      <c r="N23" s="29">
        <f t="shared" si="2"/>
        <v>12</v>
      </c>
      <c r="O23" s="29"/>
      <c r="P23" s="11">
        <v>0</v>
      </c>
      <c r="Q23" s="11">
        <v>1</v>
      </c>
      <c r="R23" s="29">
        <f t="shared" si="3"/>
        <v>1</v>
      </c>
      <c r="S23" s="29"/>
      <c r="T23" s="11">
        <v>9</v>
      </c>
      <c r="U23" s="11">
        <v>4</v>
      </c>
      <c r="V23" s="29">
        <f t="shared" si="4"/>
        <v>13</v>
      </c>
      <c r="W23" s="29"/>
      <c r="X23" s="11">
        <v>0</v>
      </c>
      <c r="Y23" s="11">
        <v>1</v>
      </c>
      <c r="Z23" s="29">
        <f t="shared" si="5"/>
        <v>1</v>
      </c>
      <c r="AA23" s="29"/>
      <c r="AB23" s="59">
        <f t="shared" si="6"/>
        <v>28</v>
      </c>
      <c r="AY23" s="32"/>
      <c r="AZ23" s="33"/>
    </row>
    <row r="24" spans="1:53" ht="13.5" customHeight="1">
      <c r="A24" s="1883"/>
      <c r="B24" s="11" t="s">
        <v>38</v>
      </c>
      <c r="C24" s="13"/>
      <c r="D24" s="11">
        <v>2</v>
      </c>
      <c r="E24" s="11">
        <v>0</v>
      </c>
      <c r="F24" s="29">
        <f t="shared" si="0"/>
        <v>2</v>
      </c>
      <c r="G24" s="29"/>
      <c r="H24" s="11">
        <v>0</v>
      </c>
      <c r="I24" s="11">
        <v>0</v>
      </c>
      <c r="J24" s="29">
        <f t="shared" si="1"/>
        <v>0</v>
      </c>
      <c r="K24" s="29"/>
      <c r="L24" s="11">
        <v>6</v>
      </c>
      <c r="M24" s="11">
        <v>9</v>
      </c>
      <c r="N24" s="29">
        <f t="shared" si="2"/>
        <v>15</v>
      </c>
      <c r="O24" s="29"/>
      <c r="P24" s="11">
        <v>1</v>
      </c>
      <c r="Q24" s="11">
        <v>0</v>
      </c>
      <c r="R24" s="29">
        <f t="shared" si="3"/>
        <v>1</v>
      </c>
      <c r="S24" s="29"/>
      <c r="T24" s="11">
        <v>1</v>
      </c>
      <c r="U24" s="11">
        <v>11</v>
      </c>
      <c r="V24" s="29">
        <f t="shared" si="4"/>
        <v>12</v>
      </c>
      <c r="W24" s="29"/>
      <c r="X24" s="11">
        <v>2</v>
      </c>
      <c r="Y24" s="11">
        <v>1</v>
      </c>
      <c r="Z24" s="29">
        <f t="shared" si="5"/>
        <v>3</v>
      </c>
      <c r="AA24" s="29"/>
      <c r="AB24" s="59">
        <f t="shared" si="6"/>
        <v>33</v>
      </c>
      <c r="AY24" s="32"/>
      <c r="AZ24" s="33"/>
      <c r="BA24" s="33"/>
    </row>
    <row r="25" spans="1:53" ht="13.5" customHeight="1">
      <c r="A25" s="1883"/>
      <c r="B25" s="11" t="s">
        <v>57</v>
      </c>
      <c r="C25" s="13"/>
      <c r="D25" s="11">
        <v>0</v>
      </c>
      <c r="E25" s="11">
        <v>0</v>
      </c>
      <c r="F25" s="29">
        <f t="shared" si="0"/>
        <v>0</v>
      </c>
      <c r="G25" s="29"/>
      <c r="H25" s="11">
        <v>0</v>
      </c>
      <c r="I25" s="11">
        <v>0</v>
      </c>
      <c r="J25" s="29">
        <f t="shared" si="1"/>
        <v>0</v>
      </c>
      <c r="K25" s="29"/>
      <c r="L25" s="11">
        <v>0</v>
      </c>
      <c r="M25" s="11">
        <v>1</v>
      </c>
      <c r="N25" s="29">
        <f t="shared" si="2"/>
        <v>1</v>
      </c>
      <c r="O25" s="29"/>
      <c r="P25" s="11">
        <v>0</v>
      </c>
      <c r="Q25" s="11">
        <v>0</v>
      </c>
      <c r="R25" s="29">
        <f t="shared" si="3"/>
        <v>0</v>
      </c>
      <c r="S25" s="29"/>
      <c r="T25" s="11">
        <v>0</v>
      </c>
      <c r="U25" s="11">
        <v>0</v>
      </c>
      <c r="V25" s="29">
        <f t="shared" si="4"/>
        <v>0</v>
      </c>
      <c r="W25" s="29"/>
      <c r="X25" s="11">
        <v>0</v>
      </c>
      <c r="Y25" s="11">
        <v>0</v>
      </c>
      <c r="Z25" s="29">
        <f t="shared" si="5"/>
        <v>0</v>
      </c>
      <c r="AA25" s="29"/>
      <c r="AB25" s="59">
        <f t="shared" si="6"/>
        <v>1</v>
      </c>
      <c r="AY25" s="32"/>
      <c r="AZ25" s="33"/>
      <c r="BA25" s="33"/>
    </row>
    <row r="26" spans="1:53" ht="13.5" customHeight="1">
      <c r="A26" s="1882">
        <v>1403</v>
      </c>
      <c r="B26" s="34" t="s">
        <v>17</v>
      </c>
      <c r="C26" s="119"/>
      <c r="D26" s="56">
        <f>SUM(D27:D29)</f>
        <v>10</v>
      </c>
      <c r="E26" s="56">
        <f>SUM(E27:E29)</f>
        <v>12</v>
      </c>
      <c r="F26" s="56">
        <f t="shared" si="0"/>
        <v>22</v>
      </c>
      <c r="G26" s="56"/>
      <c r="H26" s="56">
        <f>SUM(H27:H29)</f>
        <v>0</v>
      </c>
      <c r="I26" s="56">
        <f>SUM(I27:I29)</f>
        <v>3</v>
      </c>
      <c r="J26" s="56">
        <f t="shared" si="1"/>
        <v>3</v>
      </c>
      <c r="K26" s="56"/>
      <c r="L26" s="56">
        <f>SUM(L27:L29)</f>
        <v>55</v>
      </c>
      <c r="M26" s="56">
        <f>SUM(M27:M29)</f>
        <v>88</v>
      </c>
      <c r="N26" s="56">
        <f t="shared" si="2"/>
        <v>143</v>
      </c>
      <c r="O26" s="56"/>
      <c r="P26" s="56">
        <f>SUM(P27:P29)</f>
        <v>1</v>
      </c>
      <c r="Q26" s="56">
        <f>SUM(Q27:Q29)</f>
        <v>4</v>
      </c>
      <c r="R26" s="56">
        <f t="shared" si="3"/>
        <v>5</v>
      </c>
      <c r="S26" s="56"/>
      <c r="T26" s="56">
        <f>SUM(T27:T29)</f>
        <v>11</v>
      </c>
      <c r="U26" s="56">
        <f>SUM(U27:U29)</f>
        <v>52</v>
      </c>
      <c r="V26" s="56">
        <f t="shared" si="4"/>
        <v>63</v>
      </c>
      <c r="W26" s="56"/>
      <c r="X26" s="56">
        <f>SUM(X27:X29)</f>
        <v>6</v>
      </c>
      <c r="Y26" s="56">
        <f>SUM(Y27:Y29)</f>
        <v>5</v>
      </c>
      <c r="Z26" s="56">
        <f t="shared" si="5"/>
        <v>11</v>
      </c>
      <c r="AA26" s="56"/>
      <c r="AB26" s="55">
        <f t="shared" si="6"/>
        <v>247</v>
      </c>
      <c r="AY26" s="32"/>
      <c r="AZ26" s="33"/>
      <c r="BA26" s="33"/>
    </row>
    <row r="27" spans="1:53" ht="13.5" customHeight="1">
      <c r="A27" s="1883"/>
      <c r="B27" s="11" t="s">
        <v>39</v>
      </c>
      <c r="C27" s="13"/>
      <c r="D27" s="11">
        <v>3</v>
      </c>
      <c r="E27" s="11">
        <v>10</v>
      </c>
      <c r="F27" s="29">
        <f t="shared" si="0"/>
        <v>13</v>
      </c>
      <c r="G27" s="29"/>
      <c r="H27" s="11">
        <v>0</v>
      </c>
      <c r="I27" s="11">
        <v>1</v>
      </c>
      <c r="J27" s="29">
        <f t="shared" si="1"/>
        <v>1</v>
      </c>
      <c r="K27" s="29"/>
      <c r="L27" s="11">
        <v>31</v>
      </c>
      <c r="M27" s="11">
        <v>56</v>
      </c>
      <c r="N27" s="29">
        <f t="shared" si="2"/>
        <v>87</v>
      </c>
      <c r="O27" s="29"/>
      <c r="P27" s="11">
        <v>1</v>
      </c>
      <c r="Q27" s="11">
        <v>4</v>
      </c>
      <c r="R27" s="29">
        <f t="shared" si="3"/>
        <v>5</v>
      </c>
      <c r="S27" s="29"/>
      <c r="T27" s="11">
        <v>5</v>
      </c>
      <c r="U27" s="11">
        <v>17</v>
      </c>
      <c r="V27" s="29">
        <f t="shared" si="4"/>
        <v>22</v>
      </c>
      <c r="W27" s="29"/>
      <c r="X27" s="11">
        <v>2</v>
      </c>
      <c r="Y27" s="11">
        <v>4</v>
      </c>
      <c r="Z27" s="29">
        <f t="shared" si="5"/>
        <v>6</v>
      </c>
      <c r="AA27" s="29"/>
      <c r="AB27" s="59">
        <f t="shared" si="6"/>
        <v>134</v>
      </c>
      <c r="AY27" s="32"/>
      <c r="AZ27" s="33"/>
      <c r="BA27" s="33"/>
    </row>
    <row r="28" spans="1:53" ht="13.5" customHeight="1">
      <c r="A28" s="1883"/>
      <c r="B28" s="11" t="s">
        <v>18</v>
      </c>
      <c r="C28" s="13"/>
      <c r="D28" s="11">
        <v>2</v>
      </c>
      <c r="E28" s="11">
        <v>1</v>
      </c>
      <c r="F28" s="29">
        <f t="shared" si="0"/>
        <v>3</v>
      </c>
      <c r="G28" s="29"/>
      <c r="H28" s="11">
        <v>0</v>
      </c>
      <c r="I28" s="11">
        <v>1</v>
      </c>
      <c r="J28" s="29">
        <f t="shared" si="1"/>
        <v>1</v>
      </c>
      <c r="K28" s="29"/>
      <c r="L28" s="11">
        <v>11</v>
      </c>
      <c r="M28" s="11">
        <v>19</v>
      </c>
      <c r="N28" s="29">
        <f t="shared" si="2"/>
        <v>30</v>
      </c>
      <c r="O28" s="29"/>
      <c r="P28" s="11">
        <v>0</v>
      </c>
      <c r="Q28" s="11">
        <v>0</v>
      </c>
      <c r="R28" s="29">
        <f t="shared" si="3"/>
        <v>0</v>
      </c>
      <c r="S28" s="29"/>
      <c r="T28" s="11">
        <v>2</v>
      </c>
      <c r="U28" s="11">
        <v>10</v>
      </c>
      <c r="V28" s="29">
        <f t="shared" si="4"/>
        <v>12</v>
      </c>
      <c r="W28" s="29"/>
      <c r="X28" s="11">
        <v>3</v>
      </c>
      <c r="Y28" s="11">
        <v>0</v>
      </c>
      <c r="Z28" s="29">
        <f t="shared" si="5"/>
        <v>3</v>
      </c>
      <c r="AA28" s="29"/>
      <c r="AB28" s="59">
        <f t="shared" si="6"/>
        <v>49</v>
      </c>
      <c r="AY28" s="32"/>
      <c r="AZ28" s="33"/>
      <c r="BA28" s="33"/>
    </row>
    <row r="29" spans="1:53" ht="13.5" customHeight="1">
      <c r="A29" s="1883"/>
      <c r="B29" s="11" t="s">
        <v>19</v>
      </c>
      <c r="C29" s="13"/>
      <c r="D29" s="11">
        <v>5</v>
      </c>
      <c r="E29" s="11">
        <v>1</v>
      </c>
      <c r="F29" s="29">
        <f t="shared" si="0"/>
        <v>6</v>
      </c>
      <c r="G29" s="29"/>
      <c r="H29" s="11">
        <v>0</v>
      </c>
      <c r="I29" s="11">
        <v>1</v>
      </c>
      <c r="J29" s="29">
        <f t="shared" si="1"/>
        <v>1</v>
      </c>
      <c r="K29" s="29"/>
      <c r="L29" s="11">
        <v>13</v>
      </c>
      <c r="M29" s="11">
        <v>13</v>
      </c>
      <c r="N29" s="29">
        <f t="shared" si="2"/>
        <v>26</v>
      </c>
      <c r="O29" s="29"/>
      <c r="P29" s="11">
        <v>0</v>
      </c>
      <c r="Q29" s="11">
        <v>0</v>
      </c>
      <c r="R29" s="29">
        <f t="shared" si="3"/>
        <v>0</v>
      </c>
      <c r="S29" s="29"/>
      <c r="T29" s="11">
        <v>4</v>
      </c>
      <c r="U29" s="11">
        <v>25</v>
      </c>
      <c r="V29" s="29">
        <f t="shared" si="4"/>
        <v>29</v>
      </c>
      <c r="W29" s="29"/>
      <c r="X29" s="11">
        <v>1</v>
      </c>
      <c r="Y29" s="11">
        <v>1</v>
      </c>
      <c r="Z29" s="29">
        <f t="shared" si="5"/>
        <v>2</v>
      </c>
      <c r="AA29" s="29"/>
      <c r="AB29" s="59">
        <f t="shared" si="6"/>
        <v>64</v>
      </c>
      <c r="AY29" s="32"/>
      <c r="AZ29" s="33"/>
      <c r="BA29" s="33"/>
    </row>
    <row r="30" spans="1:53" ht="13.5" customHeight="1">
      <c r="A30" s="1885">
        <v>1404</v>
      </c>
      <c r="B30" s="34" t="s">
        <v>40</v>
      </c>
      <c r="C30" s="119"/>
      <c r="D30" s="56">
        <f>SUM(D31:D32)</f>
        <v>5</v>
      </c>
      <c r="E30" s="56">
        <f>SUM(E31:E32)</f>
        <v>0</v>
      </c>
      <c r="F30" s="56">
        <f t="shared" si="0"/>
        <v>5</v>
      </c>
      <c r="G30" s="56"/>
      <c r="H30" s="56">
        <f>SUM(H31:H32)</f>
        <v>0</v>
      </c>
      <c r="I30" s="56">
        <f>SUM(I31:I32)</f>
        <v>0</v>
      </c>
      <c r="J30" s="56">
        <f t="shared" si="1"/>
        <v>0</v>
      </c>
      <c r="K30" s="56"/>
      <c r="L30" s="56">
        <f>SUM(L31:L32)</f>
        <v>78</v>
      </c>
      <c r="M30" s="56">
        <f>SUM(M31:M32)</f>
        <v>20</v>
      </c>
      <c r="N30" s="56">
        <f t="shared" si="2"/>
        <v>98</v>
      </c>
      <c r="O30" s="56"/>
      <c r="P30" s="56">
        <f>SUM(P31:P32)</f>
        <v>4</v>
      </c>
      <c r="Q30" s="56">
        <f>SUM(Q31:Q32)</f>
        <v>2</v>
      </c>
      <c r="R30" s="56">
        <f t="shared" si="3"/>
        <v>6</v>
      </c>
      <c r="S30" s="56"/>
      <c r="T30" s="56">
        <f>SUM(T31:T32)</f>
        <v>81</v>
      </c>
      <c r="U30" s="56">
        <f>SUM(U31:U32)</f>
        <v>20</v>
      </c>
      <c r="V30" s="56">
        <f t="shared" si="4"/>
        <v>101</v>
      </c>
      <c r="W30" s="56"/>
      <c r="X30" s="56">
        <f>SUM(X31:X32)</f>
        <v>21</v>
      </c>
      <c r="Y30" s="56">
        <f>SUM(Y31:Y32)</f>
        <v>4</v>
      </c>
      <c r="Z30" s="56">
        <f t="shared" si="5"/>
        <v>25</v>
      </c>
      <c r="AA30" s="56"/>
      <c r="AB30" s="55">
        <f t="shared" si="6"/>
        <v>235</v>
      </c>
      <c r="AY30" s="32"/>
      <c r="AZ30" s="33"/>
      <c r="BA30" s="33"/>
    </row>
    <row r="31" spans="1:53" ht="13.5" customHeight="1">
      <c r="A31" s="1890"/>
      <c r="B31" s="11" t="s">
        <v>53</v>
      </c>
      <c r="C31" s="13"/>
      <c r="D31" s="11">
        <v>2</v>
      </c>
      <c r="E31" s="11">
        <v>0</v>
      </c>
      <c r="F31" s="29">
        <f t="shared" si="0"/>
        <v>2</v>
      </c>
      <c r="G31" s="29"/>
      <c r="H31" s="11">
        <v>0</v>
      </c>
      <c r="I31" s="11">
        <v>0</v>
      </c>
      <c r="J31" s="29">
        <f t="shared" si="1"/>
        <v>0</v>
      </c>
      <c r="K31" s="29"/>
      <c r="L31" s="11">
        <v>26</v>
      </c>
      <c r="M31" s="11">
        <v>6</v>
      </c>
      <c r="N31" s="29">
        <f t="shared" si="2"/>
        <v>32</v>
      </c>
      <c r="O31" s="29"/>
      <c r="P31" s="11">
        <v>1</v>
      </c>
      <c r="Q31" s="11">
        <v>0</v>
      </c>
      <c r="R31" s="29">
        <f t="shared" si="3"/>
        <v>1</v>
      </c>
      <c r="S31" s="29"/>
      <c r="T31" s="11">
        <v>48</v>
      </c>
      <c r="U31" s="11">
        <v>7</v>
      </c>
      <c r="V31" s="29">
        <f t="shared" si="4"/>
        <v>55</v>
      </c>
      <c r="W31" s="29"/>
      <c r="X31" s="11">
        <v>14</v>
      </c>
      <c r="Y31" s="11">
        <v>2</v>
      </c>
      <c r="Z31" s="29">
        <f t="shared" si="5"/>
        <v>16</v>
      </c>
      <c r="AA31" s="29"/>
      <c r="AB31" s="59">
        <f t="shared" si="6"/>
        <v>106</v>
      </c>
      <c r="AY31" s="32"/>
      <c r="AZ31" s="33"/>
      <c r="BA31" s="33"/>
    </row>
    <row r="32" spans="1:53" ht="13.5" customHeight="1">
      <c r="A32" s="1890"/>
      <c r="B32" s="11" t="s">
        <v>20</v>
      </c>
      <c r="C32" s="13"/>
      <c r="D32" s="11">
        <v>3</v>
      </c>
      <c r="E32" s="11">
        <v>0</v>
      </c>
      <c r="F32" s="29">
        <f t="shared" si="0"/>
        <v>3</v>
      </c>
      <c r="G32" s="29"/>
      <c r="H32" s="11">
        <v>0</v>
      </c>
      <c r="I32" s="11">
        <v>0</v>
      </c>
      <c r="J32" s="29">
        <f t="shared" si="1"/>
        <v>0</v>
      </c>
      <c r="K32" s="29"/>
      <c r="L32" s="11">
        <v>52</v>
      </c>
      <c r="M32" s="11">
        <v>14</v>
      </c>
      <c r="N32" s="29">
        <f t="shared" si="2"/>
        <v>66</v>
      </c>
      <c r="O32" s="29"/>
      <c r="P32" s="11">
        <v>3</v>
      </c>
      <c r="Q32" s="11">
        <v>2</v>
      </c>
      <c r="R32" s="29">
        <f t="shared" si="3"/>
        <v>5</v>
      </c>
      <c r="S32" s="29"/>
      <c r="T32" s="11">
        <v>33</v>
      </c>
      <c r="U32" s="11">
        <v>13</v>
      </c>
      <c r="V32" s="29">
        <f t="shared" si="4"/>
        <v>46</v>
      </c>
      <c r="W32" s="29"/>
      <c r="X32" s="11">
        <v>7</v>
      </c>
      <c r="Y32" s="11">
        <v>2</v>
      </c>
      <c r="Z32" s="29">
        <f t="shared" si="5"/>
        <v>9</v>
      </c>
      <c r="AA32" s="29"/>
      <c r="AB32" s="59">
        <f t="shared" si="6"/>
        <v>129</v>
      </c>
      <c r="AY32" s="32"/>
      <c r="AZ32" s="33"/>
      <c r="BA32" s="33"/>
    </row>
    <row r="33" spans="1:87" ht="13.5" customHeight="1">
      <c r="A33" s="1882">
        <v>1405</v>
      </c>
      <c r="B33" s="34" t="s">
        <v>21</v>
      </c>
      <c r="C33" s="26"/>
      <c r="D33" s="56">
        <f>SUM(D34:D36)</f>
        <v>6</v>
      </c>
      <c r="E33" s="56">
        <f>SUM(E34:E36)</f>
        <v>1</v>
      </c>
      <c r="F33" s="56">
        <f t="shared" si="0"/>
        <v>7</v>
      </c>
      <c r="G33" s="56"/>
      <c r="H33" s="56">
        <f>SUM(H34:H36)</f>
        <v>0</v>
      </c>
      <c r="I33" s="56">
        <f>SUM(I34:I36)</f>
        <v>0</v>
      </c>
      <c r="J33" s="56">
        <f t="shared" si="1"/>
        <v>0</v>
      </c>
      <c r="K33" s="56"/>
      <c r="L33" s="56">
        <f>SUM(L34:L36)</f>
        <v>95</v>
      </c>
      <c r="M33" s="56">
        <f>SUM(M34:M36)</f>
        <v>63</v>
      </c>
      <c r="N33" s="56">
        <f t="shared" si="2"/>
        <v>158</v>
      </c>
      <c r="O33" s="56"/>
      <c r="P33" s="56">
        <f>SUM(P34:P36)</f>
        <v>0</v>
      </c>
      <c r="Q33" s="56">
        <f>SUM(Q34:Q36)</f>
        <v>1</v>
      </c>
      <c r="R33" s="56">
        <f t="shared" si="3"/>
        <v>1</v>
      </c>
      <c r="S33" s="56"/>
      <c r="T33" s="56">
        <f>SUM(T34:T36)</f>
        <v>92</v>
      </c>
      <c r="U33" s="56">
        <f>SUM(U34:U36)</f>
        <v>73</v>
      </c>
      <c r="V33" s="56">
        <f t="shared" si="4"/>
        <v>165</v>
      </c>
      <c r="W33" s="56"/>
      <c r="X33" s="56">
        <f>SUM(X34:X36)</f>
        <v>37</v>
      </c>
      <c r="Y33" s="56">
        <f>SUM(Y34:Y36)</f>
        <v>33</v>
      </c>
      <c r="Z33" s="56">
        <f t="shared" si="5"/>
        <v>70</v>
      </c>
      <c r="AA33" s="56"/>
      <c r="AB33" s="55">
        <f t="shared" si="6"/>
        <v>401</v>
      </c>
      <c r="AY33" s="32"/>
      <c r="AZ33" s="33"/>
      <c r="BA33" s="33"/>
    </row>
    <row r="34" spans="1:87" ht="13.5" customHeight="1">
      <c r="A34" s="1883"/>
      <c r="B34" s="11" t="s">
        <v>24</v>
      </c>
      <c r="C34" s="13"/>
      <c r="D34" s="11">
        <v>2</v>
      </c>
      <c r="E34" s="11">
        <v>1</v>
      </c>
      <c r="F34" s="29">
        <f t="shared" si="0"/>
        <v>3</v>
      </c>
      <c r="G34" s="29"/>
      <c r="H34" s="11">
        <v>0</v>
      </c>
      <c r="I34" s="11">
        <v>0</v>
      </c>
      <c r="J34" s="29">
        <f t="shared" si="1"/>
        <v>0</v>
      </c>
      <c r="K34" s="29"/>
      <c r="L34" s="11">
        <v>30</v>
      </c>
      <c r="M34" s="11">
        <v>18</v>
      </c>
      <c r="N34" s="29">
        <f t="shared" si="2"/>
        <v>48</v>
      </c>
      <c r="O34" s="29"/>
      <c r="P34" s="11">
        <v>0</v>
      </c>
      <c r="Q34" s="11">
        <v>1</v>
      </c>
      <c r="R34" s="29">
        <f t="shared" si="3"/>
        <v>1</v>
      </c>
      <c r="S34" s="29"/>
      <c r="T34" s="11">
        <v>31</v>
      </c>
      <c r="U34" s="11">
        <v>25</v>
      </c>
      <c r="V34" s="29">
        <f t="shared" si="4"/>
        <v>56</v>
      </c>
      <c r="W34" s="29"/>
      <c r="X34" s="11">
        <v>13</v>
      </c>
      <c r="Y34" s="11">
        <v>8</v>
      </c>
      <c r="Z34" s="29">
        <f t="shared" si="5"/>
        <v>21</v>
      </c>
      <c r="AA34" s="29"/>
      <c r="AB34" s="59">
        <f t="shared" si="6"/>
        <v>129</v>
      </c>
      <c r="AC34" s="38"/>
      <c r="AD34" s="38"/>
      <c r="AE34" s="38"/>
      <c r="AF34" s="38"/>
      <c r="AG34" s="38"/>
      <c r="AH34" s="38"/>
      <c r="AI34" s="38"/>
      <c r="AJ34" s="38"/>
      <c r="AK34" s="38"/>
      <c r="AL34" s="38"/>
      <c r="AM34" s="38"/>
      <c r="AN34" s="38"/>
      <c r="AO34" s="38"/>
      <c r="AP34" s="38"/>
      <c r="AQ34" s="38"/>
      <c r="AR34" s="38"/>
      <c r="AS34" s="38"/>
      <c r="AT34" s="38"/>
      <c r="AU34" s="38"/>
      <c r="AV34" s="38"/>
      <c r="AY34" s="32"/>
      <c r="AZ34" s="33"/>
      <c r="BA34" s="33"/>
    </row>
    <row r="35" spans="1:87" ht="13.5" customHeight="1">
      <c r="A35" s="1883"/>
      <c r="B35" s="11" t="s">
        <v>22</v>
      </c>
      <c r="C35" s="13"/>
      <c r="D35" s="11">
        <v>4</v>
      </c>
      <c r="E35" s="11">
        <v>0</v>
      </c>
      <c r="F35" s="29">
        <f t="shared" si="0"/>
        <v>4</v>
      </c>
      <c r="G35" s="29"/>
      <c r="H35" s="11">
        <v>0</v>
      </c>
      <c r="I35" s="11">
        <v>0</v>
      </c>
      <c r="J35" s="29">
        <f t="shared" si="1"/>
        <v>0</v>
      </c>
      <c r="K35" s="29"/>
      <c r="L35" s="11">
        <v>61</v>
      </c>
      <c r="M35" s="11">
        <v>42</v>
      </c>
      <c r="N35" s="29">
        <f t="shared" si="2"/>
        <v>103</v>
      </c>
      <c r="O35" s="29"/>
      <c r="P35" s="11">
        <v>0</v>
      </c>
      <c r="Q35" s="11">
        <v>0</v>
      </c>
      <c r="R35" s="29">
        <f t="shared" si="3"/>
        <v>0</v>
      </c>
      <c r="S35" s="29"/>
      <c r="T35" s="11">
        <v>56</v>
      </c>
      <c r="U35" s="11">
        <v>47</v>
      </c>
      <c r="V35" s="29">
        <f t="shared" si="4"/>
        <v>103</v>
      </c>
      <c r="W35" s="29"/>
      <c r="X35" s="11">
        <v>23</v>
      </c>
      <c r="Y35" s="11">
        <v>25</v>
      </c>
      <c r="Z35" s="29">
        <f t="shared" si="5"/>
        <v>48</v>
      </c>
      <c r="AA35" s="29"/>
      <c r="AB35" s="59">
        <f t="shared" si="6"/>
        <v>258</v>
      </c>
      <c r="AC35" s="38"/>
      <c r="AD35" s="38"/>
      <c r="AE35" s="38"/>
      <c r="AF35" s="38"/>
      <c r="AG35" s="38"/>
      <c r="AH35" s="38"/>
      <c r="AI35" s="38"/>
      <c r="AJ35" s="38"/>
      <c r="AK35" s="38"/>
      <c r="AL35" s="38"/>
      <c r="AM35" s="38"/>
      <c r="AN35" s="38"/>
      <c r="AO35" s="38"/>
      <c r="AP35" s="38"/>
      <c r="AQ35" s="38"/>
      <c r="AR35" s="38"/>
      <c r="AS35" s="38"/>
      <c r="AT35" s="38"/>
      <c r="AU35" s="38"/>
      <c r="AV35" s="38"/>
      <c r="AY35" s="32"/>
      <c r="AZ35" s="33"/>
      <c r="BA35" s="33"/>
    </row>
    <row r="36" spans="1:87" ht="13.5" customHeight="1">
      <c r="A36" s="1883"/>
      <c r="B36" s="11" t="s">
        <v>58</v>
      </c>
      <c r="C36" s="13"/>
      <c r="D36" s="11">
        <v>0</v>
      </c>
      <c r="E36" s="11">
        <v>0</v>
      </c>
      <c r="F36" s="29">
        <f t="shared" si="0"/>
        <v>0</v>
      </c>
      <c r="G36" s="29"/>
      <c r="H36" s="11">
        <v>0</v>
      </c>
      <c r="I36" s="11">
        <v>0</v>
      </c>
      <c r="J36" s="29">
        <f t="shared" si="1"/>
        <v>0</v>
      </c>
      <c r="K36" s="29"/>
      <c r="L36" s="11">
        <v>4</v>
      </c>
      <c r="M36" s="11">
        <v>3</v>
      </c>
      <c r="N36" s="29">
        <f t="shared" si="2"/>
        <v>7</v>
      </c>
      <c r="O36" s="29"/>
      <c r="P36" s="11">
        <v>0</v>
      </c>
      <c r="Q36" s="11">
        <v>0</v>
      </c>
      <c r="R36" s="29">
        <f t="shared" si="3"/>
        <v>0</v>
      </c>
      <c r="S36" s="29"/>
      <c r="T36" s="11">
        <v>5</v>
      </c>
      <c r="U36" s="11">
        <v>1</v>
      </c>
      <c r="V36" s="29">
        <f t="shared" si="4"/>
        <v>6</v>
      </c>
      <c r="W36" s="29"/>
      <c r="X36" s="11">
        <v>1</v>
      </c>
      <c r="Y36" s="11">
        <v>0</v>
      </c>
      <c r="Z36" s="29">
        <f t="shared" si="5"/>
        <v>1</v>
      </c>
      <c r="AA36" s="29"/>
      <c r="AB36" s="59">
        <f t="shared" si="6"/>
        <v>14</v>
      </c>
      <c r="AY36" s="32"/>
      <c r="AZ36" s="33"/>
      <c r="BA36" s="33"/>
    </row>
    <row r="37" spans="1:87" ht="13.5" customHeight="1">
      <c r="A37" s="1882">
        <v>1406</v>
      </c>
      <c r="B37" s="34" t="s">
        <v>25</v>
      </c>
      <c r="C37" s="119"/>
      <c r="D37" s="56">
        <f>SUM(D38:D41)</f>
        <v>4</v>
      </c>
      <c r="E37" s="56">
        <f>SUM(E38:E41)</f>
        <v>3</v>
      </c>
      <c r="F37" s="56">
        <f t="shared" si="0"/>
        <v>7</v>
      </c>
      <c r="G37" s="56"/>
      <c r="H37" s="56">
        <f>SUM(H38:H41)</f>
        <v>0</v>
      </c>
      <c r="I37" s="56">
        <f>SUM(I38:I41)</f>
        <v>0</v>
      </c>
      <c r="J37" s="56">
        <f t="shared" si="1"/>
        <v>0</v>
      </c>
      <c r="K37" s="56"/>
      <c r="L37" s="56">
        <f>SUM(L38:L41)</f>
        <v>60</v>
      </c>
      <c r="M37" s="56">
        <f>SUM(M38:M41)</f>
        <v>37</v>
      </c>
      <c r="N37" s="56">
        <f t="shared" si="2"/>
        <v>97</v>
      </c>
      <c r="O37" s="56"/>
      <c r="P37" s="56">
        <f>SUM(P38:P41)</f>
        <v>94</v>
      </c>
      <c r="Q37" s="56">
        <f>SUM(Q38:Q41)</f>
        <v>27</v>
      </c>
      <c r="R37" s="56">
        <f t="shared" si="3"/>
        <v>121</v>
      </c>
      <c r="S37" s="56"/>
      <c r="T37" s="56">
        <f>SUM(T38:T41)</f>
        <v>63</v>
      </c>
      <c r="U37" s="56">
        <f>SUM(U38:U41)</f>
        <v>33</v>
      </c>
      <c r="V37" s="56">
        <f t="shared" si="4"/>
        <v>96</v>
      </c>
      <c r="W37" s="56"/>
      <c r="X37" s="56">
        <f>SUM(X38:X41)</f>
        <v>15</v>
      </c>
      <c r="Y37" s="56">
        <f>SUM(Y38:Y41)</f>
        <v>8</v>
      </c>
      <c r="Z37" s="56">
        <f t="shared" si="5"/>
        <v>23</v>
      </c>
      <c r="AA37" s="56"/>
      <c r="AB37" s="55">
        <f t="shared" si="6"/>
        <v>344</v>
      </c>
      <c r="AC37" s="38"/>
      <c r="AD37" s="38"/>
      <c r="AE37" s="38"/>
      <c r="AF37" s="38"/>
      <c r="AG37" s="38"/>
      <c r="AH37" s="38"/>
      <c r="AI37" s="38"/>
      <c r="AJ37" s="38"/>
      <c r="AK37" s="38"/>
      <c r="AL37" s="38"/>
      <c r="AM37" s="38"/>
      <c r="AN37" s="38"/>
      <c r="AO37" s="38"/>
      <c r="AP37" s="38"/>
      <c r="AQ37" s="38"/>
      <c r="AR37" s="38"/>
      <c r="AS37" s="38"/>
      <c r="AT37" s="38"/>
      <c r="AU37" s="38"/>
      <c r="AV37" s="38"/>
      <c r="AY37" s="32"/>
      <c r="AZ37" s="33"/>
      <c r="BA37" s="33"/>
    </row>
    <row r="38" spans="1:87" ht="13.5" customHeight="1">
      <c r="A38" s="1883"/>
      <c r="B38" s="11" t="s">
        <v>60</v>
      </c>
      <c r="C38" s="13"/>
      <c r="D38" s="11">
        <v>1</v>
      </c>
      <c r="E38" s="11">
        <v>0</v>
      </c>
      <c r="F38" s="29">
        <f t="shared" si="0"/>
        <v>1</v>
      </c>
      <c r="G38" s="29"/>
      <c r="H38" s="11">
        <v>0</v>
      </c>
      <c r="I38" s="11">
        <v>0</v>
      </c>
      <c r="J38" s="29">
        <f t="shared" si="1"/>
        <v>0</v>
      </c>
      <c r="K38" s="29"/>
      <c r="L38" s="11">
        <v>31</v>
      </c>
      <c r="M38" s="11">
        <v>21</v>
      </c>
      <c r="N38" s="29">
        <f t="shared" si="2"/>
        <v>52</v>
      </c>
      <c r="O38" s="29"/>
      <c r="P38" s="11">
        <v>53</v>
      </c>
      <c r="Q38" s="11">
        <v>15</v>
      </c>
      <c r="R38" s="29">
        <f t="shared" si="3"/>
        <v>68</v>
      </c>
      <c r="S38" s="29"/>
      <c r="T38" s="11">
        <v>34</v>
      </c>
      <c r="U38" s="11">
        <v>17</v>
      </c>
      <c r="V38" s="29">
        <f t="shared" si="4"/>
        <v>51</v>
      </c>
      <c r="W38" s="29"/>
      <c r="X38" s="11">
        <v>6</v>
      </c>
      <c r="Y38" s="11">
        <v>3</v>
      </c>
      <c r="Z38" s="29">
        <f t="shared" si="5"/>
        <v>9</v>
      </c>
      <c r="AA38" s="29"/>
      <c r="AB38" s="59">
        <f t="shared" si="6"/>
        <v>181</v>
      </c>
      <c r="AC38" s="38"/>
      <c r="AD38" s="38"/>
      <c r="AE38" s="38"/>
      <c r="AF38" s="38"/>
      <c r="AG38" s="38"/>
      <c r="AH38" s="38"/>
      <c r="AI38" s="38"/>
      <c r="AJ38" s="38"/>
      <c r="AK38" s="38"/>
      <c r="AL38" s="38"/>
      <c r="AM38" s="38"/>
      <c r="AN38" s="38"/>
      <c r="AO38" s="38"/>
      <c r="AP38" s="38"/>
      <c r="AQ38" s="38"/>
      <c r="AR38" s="38"/>
      <c r="AS38" s="38"/>
      <c r="AT38" s="38"/>
      <c r="AU38" s="38"/>
      <c r="AV38" s="38"/>
      <c r="AY38" s="32"/>
      <c r="AZ38" s="33"/>
      <c r="BA38" s="33"/>
    </row>
    <row r="39" spans="1:87" ht="13.5" customHeight="1">
      <c r="A39" s="1883"/>
      <c r="B39" s="11" t="s">
        <v>26</v>
      </c>
      <c r="C39" s="13"/>
      <c r="D39" s="11">
        <v>2</v>
      </c>
      <c r="E39" s="11">
        <v>3</v>
      </c>
      <c r="F39" s="29">
        <f t="shared" si="0"/>
        <v>5</v>
      </c>
      <c r="G39" s="29"/>
      <c r="H39" s="11">
        <v>0</v>
      </c>
      <c r="I39" s="11">
        <v>0</v>
      </c>
      <c r="J39" s="29">
        <f t="shared" si="1"/>
        <v>0</v>
      </c>
      <c r="K39" s="29"/>
      <c r="L39" s="11">
        <v>17</v>
      </c>
      <c r="M39" s="11">
        <v>10</v>
      </c>
      <c r="N39" s="29">
        <f t="shared" si="2"/>
        <v>27</v>
      </c>
      <c r="O39" s="29"/>
      <c r="P39" s="11">
        <v>1</v>
      </c>
      <c r="Q39" s="11">
        <v>0</v>
      </c>
      <c r="R39" s="29">
        <f t="shared" si="3"/>
        <v>1</v>
      </c>
      <c r="S39" s="29"/>
      <c r="T39" s="11">
        <v>22</v>
      </c>
      <c r="U39" s="11">
        <v>13</v>
      </c>
      <c r="V39" s="29">
        <f t="shared" si="4"/>
        <v>35</v>
      </c>
      <c r="W39" s="29"/>
      <c r="X39" s="11">
        <v>7</v>
      </c>
      <c r="Y39" s="11">
        <v>1</v>
      </c>
      <c r="Z39" s="29">
        <f t="shared" si="5"/>
        <v>8</v>
      </c>
      <c r="AA39" s="29"/>
      <c r="AB39" s="59">
        <f t="shared" si="6"/>
        <v>76</v>
      </c>
      <c r="AC39" s="38"/>
      <c r="AD39" s="38"/>
      <c r="AE39" s="38"/>
      <c r="AF39" s="38"/>
      <c r="AG39" s="38"/>
      <c r="AH39" s="38"/>
      <c r="AI39" s="38"/>
      <c r="AJ39" s="38"/>
      <c r="AK39" s="38"/>
      <c r="AL39" s="38"/>
      <c r="AM39" s="38"/>
      <c r="AN39" s="38"/>
      <c r="AO39" s="38"/>
      <c r="AP39" s="38"/>
      <c r="AQ39" s="38"/>
      <c r="AR39" s="38"/>
      <c r="AS39" s="38"/>
      <c r="AT39" s="38"/>
      <c r="AU39" s="38"/>
      <c r="AV39" s="38"/>
      <c r="AY39" s="32"/>
      <c r="AZ39" s="33"/>
      <c r="BA39" s="33"/>
    </row>
    <row r="40" spans="1:87" ht="13.5" customHeight="1">
      <c r="A40" s="1883"/>
      <c r="B40" s="11" t="s">
        <v>42</v>
      </c>
      <c r="C40" s="13"/>
      <c r="D40" s="11">
        <v>1</v>
      </c>
      <c r="E40" s="11">
        <v>0</v>
      </c>
      <c r="F40" s="29">
        <f t="shared" si="0"/>
        <v>1</v>
      </c>
      <c r="G40" s="29"/>
      <c r="H40" s="11">
        <v>0</v>
      </c>
      <c r="I40" s="11">
        <v>0</v>
      </c>
      <c r="J40" s="29">
        <f t="shared" si="1"/>
        <v>0</v>
      </c>
      <c r="K40" s="29"/>
      <c r="L40" s="11">
        <v>7</v>
      </c>
      <c r="M40" s="11">
        <v>3</v>
      </c>
      <c r="N40" s="29">
        <f t="shared" si="2"/>
        <v>10</v>
      </c>
      <c r="O40" s="29"/>
      <c r="P40" s="11">
        <v>40</v>
      </c>
      <c r="Q40" s="11">
        <v>12</v>
      </c>
      <c r="R40" s="29">
        <f t="shared" si="3"/>
        <v>52</v>
      </c>
      <c r="S40" s="29"/>
      <c r="T40" s="11">
        <v>4</v>
      </c>
      <c r="U40" s="11">
        <v>2</v>
      </c>
      <c r="V40" s="29">
        <f t="shared" si="4"/>
        <v>6</v>
      </c>
      <c r="W40" s="29"/>
      <c r="X40" s="11">
        <v>1</v>
      </c>
      <c r="Y40" s="11">
        <v>1</v>
      </c>
      <c r="Z40" s="29">
        <f t="shared" si="5"/>
        <v>2</v>
      </c>
      <c r="AA40" s="29"/>
      <c r="AB40" s="59">
        <f t="shared" si="6"/>
        <v>71</v>
      </c>
      <c r="AC40" s="38"/>
      <c r="AD40" s="38"/>
      <c r="AE40" s="38"/>
      <c r="AF40" s="38"/>
      <c r="AG40" s="38"/>
      <c r="AH40" s="38"/>
      <c r="AI40" s="38"/>
      <c r="AJ40" s="38"/>
      <c r="AK40" s="38"/>
      <c r="AL40" s="38"/>
      <c r="AM40" s="38"/>
      <c r="AN40" s="38"/>
      <c r="AO40" s="38"/>
      <c r="AP40" s="38"/>
      <c r="AQ40" s="38"/>
      <c r="AR40" s="38"/>
      <c r="AS40" s="38"/>
      <c r="AT40" s="38"/>
      <c r="AU40" s="38"/>
      <c r="AV40" s="38"/>
      <c r="AY40" s="32"/>
      <c r="AZ40" s="33"/>
      <c r="BA40" s="33"/>
    </row>
    <row r="41" spans="1:87" ht="13.5" customHeight="1">
      <c r="A41" s="1883"/>
      <c r="B41" s="11" t="s">
        <v>43</v>
      </c>
      <c r="C41" s="13"/>
      <c r="D41" s="11">
        <v>0</v>
      </c>
      <c r="E41" s="11">
        <v>0</v>
      </c>
      <c r="F41" s="29">
        <f t="shared" si="0"/>
        <v>0</v>
      </c>
      <c r="G41" s="29"/>
      <c r="H41" s="11">
        <v>0</v>
      </c>
      <c r="I41" s="11">
        <v>0</v>
      </c>
      <c r="J41" s="29">
        <f t="shared" si="1"/>
        <v>0</v>
      </c>
      <c r="K41" s="29"/>
      <c r="L41" s="11">
        <v>5</v>
      </c>
      <c r="M41" s="11">
        <v>3</v>
      </c>
      <c r="N41" s="29">
        <f t="shared" si="2"/>
        <v>8</v>
      </c>
      <c r="O41" s="29"/>
      <c r="P41" s="11">
        <v>0</v>
      </c>
      <c r="Q41" s="11">
        <v>0</v>
      </c>
      <c r="R41" s="29">
        <f t="shared" si="3"/>
        <v>0</v>
      </c>
      <c r="S41" s="29"/>
      <c r="T41" s="11">
        <v>3</v>
      </c>
      <c r="U41" s="11">
        <v>1</v>
      </c>
      <c r="V41" s="29">
        <f t="shared" si="4"/>
        <v>4</v>
      </c>
      <c r="W41" s="29"/>
      <c r="X41" s="11">
        <v>1</v>
      </c>
      <c r="Y41" s="11">
        <v>3</v>
      </c>
      <c r="Z41" s="29">
        <f t="shared" si="5"/>
        <v>4</v>
      </c>
      <c r="AA41" s="29"/>
      <c r="AB41" s="59">
        <f t="shared" si="6"/>
        <v>16</v>
      </c>
      <c r="AC41" s="38"/>
      <c r="AD41" s="38"/>
      <c r="AE41" s="38"/>
      <c r="AF41" s="38"/>
      <c r="AG41" s="38"/>
      <c r="AH41" s="38"/>
      <c r="AI41" s="38"/>
      <c r="AJ41" s="38"/>
      <c r="AK41" s="38"/>
      <c r="AL41" s="38"/>
      <c r="AM41" s="38"/>
      <c r="AN41" s="38"/>
      <c r="AO41" s="38"/>
      <c r="AP41" s="38"/>
      <c r="AQ41" s="38"/>
      <c r="AR41" s="38"/>
      <c r="AS41" s="38"/>
      <c r="AT41" s="38"/>
      <c r="AU41" s="38"/>
      <c r="AV41" s="38"/>
      <c r="AY41" s="32"/>
      <c r="AZ41" s="33"/>
      <c r="BA41" s="33"/>
    </row>
    <row r="42" spans="1:87" ht="13.5" customHeight="1">
      <c r="A42" s="1885">
        <v>1407</v>
      </c>
      <c r="B42" s="40" t="s">
        <v>27</v>
      </c>
      <c r="C42" s="119"/>
      <c r="D42" s="56">
        <f>SUM(D43:D45)</f>
        <v>2</v>
      </c>
      <c r="E42" s="56">
        <f>SUM(E43:E45)</f>
        <v>0</v>
      </c>
      <c r="F42" s="56">
        <f t="shared" si="0"/>
        <v>2</v>
      </c>
      <c r="G42" s="56"/>
      <c r="H42" s="56">
        <f>SUM(H43:H45)</f>
        <v>0</v>
      </c>
      <c r="I42" s="56">
        <f>SUM(I43:I45)</f>
        <v>0</v>
      </c>
      <c r="J42" s="56">
        <f t="shared" si="1"/>
        <v>0</v>
      </c>
      <c r="K42" s="56"/>
      <c r="L42" s="56">
        <f>SUM(L43:L45)</f>
        <v>8</v>
      </c>
      <c r="M42" s="56">
        <f>SUM(M43:M45)</f>
        <v>7</v>
      </c>
      <c r="N42" s="56">
        <f t="shared" si="2"/>
        <v>15</v>
      </c>
      <c r="O42" s="56"/>
      <c r="P42" s="56">
        <f>SUM(P43:P45)</f>
        <v>0</v>
      </c>
      <c r="Q42" s="56">
        <f>SUM(Q43:Q45)</f>
        <v>0</v>
      </c>
      <c r="R42" s="56">
        <f t="shared" si="3"/>
        <v>0</v>
      </c>
      <c r="S42" s="56"/>
      <c r="T42" s="56">
        <f>SUM(T43:T45)</f>
        <v>13</v>
      </c>
      <c r="U42" s="56">
        <f>SUM(U43:U45)</f>
        <v>9</v>
      </c>
      <c r="V42" s="56">
        <f t="shared" si="4"/>
        <v>22</v>
      </c>
      <c r="W42" s="56"/>
      <c r="X42" s="56">
        <f>SUM(X43:X45)</f>
        <v>21</v>
      </c>
      <c r="Y42" s="56">
        <f>SUM(Y43:Y45)</f>
        <v>6</v>
      </c>
      <c r="Z42" s="56">
        <f t="shared" si="5"/>
        <v>27</v>
      </c>
      <c r="AA42" s="56"/>
      <c r="AB42" s="55">
        <f t="shared" si="6"/>
        <v>66</v>
      </c>
      <c r="AC42" s="38"/>
      <c r="AD42" s="38"/>
      <c r="AE42" s="38"/>
      <c r="AF42" s="38"/>
      <c r="AG42" s="38"/>
      <c r="AH42" s="38"/>
      <c r="AI42" s="38"/>
      <c r="AJ42" s="38"/>
      <c r="AK42" s="38"/>
      <c r="AL42" s="38"/>
      <c r="AM42" s="38"/>
      <c r="AN42" s="38"/>
      <c r="AO42" s="38"/>
      <c r="AP42" s="38"/>
      <c r="AQ42" s="38"/>
      <c r="AR42" s="38"/>
      <c r="AS42" s="38"/>
      <c r="AT42" s="38"/>
      <c r="AU42" s="38"/>
      <c r="AV42" s="38"/>
      <c r="AY42" s="32"/>
      <c r="AZ42" s="33"/>
      <c r="BA42" s="33"/>
    </row>
    <row r="43" spans="1:87" ht="13.5" customHeight="1">
      <c r="A43" s="1890"/>
      <c r="B43" s="11" t="s">
        <v>44</v>
      </c>
      <c r="C43" s="13"/>
      <c r="D43" s="11">
        <v>1</v>
      </c>
      <c r="E43" s="11">
        <v>0</v>
      </c>
      <c r="F43" s="29">
        <f t="shared" si="0"/>
        <v>1</v>
      </c>
      <c r="G43" s="29"/>
      <c r="H43" s="11">
        <v>0</v>
      </c>
      <c r="I43" s="11">
        <v>0</v>
      </c>
      <c r="J43" s="29">
        <f t="shared" si="1"/>
        <v>0</v>
      </c>
      <c r="K43" s="29"/>
      <c r="L43" s="11">
        <v>1</v>
      </c>
      <c r="M43" s="11">
        <v>1</v>
      </c>
      <c r="N43" s="29">
        <f t="shared" si="2"/>
        <v>2</v>
      </c>
      <c r="O43" s="29"/>
      <c r="P43" s="11">
        <v>0</v>
      </c>
      <c r="Q43" s="11">
        <v>0</v>
      </c>
      <c r="R43" s="29">
        <f t="shared" si="3"/>
        <v>0</v>
      </c>
      <c r="S43" s="29"/>
      <c r="T43" s="11">
        <v>1</v>
      </c>
      <c r="U43" s="11">
        <v>1</v>
      </c>
      <c r="V43" s="29">
        <f t="shared" si="4"/>
        <v>2</v>
      </c>
      <c r="W43" s="29"/>
      <c r="X43" s="11">
        <v>16</v>
      </c>
      <c r="Y43" s="11">
        <v>3</v>
      </c>
      <c r="Z43" s="29">
        <f t="shared" si="5"/>
        <v>19</v>
      </c>
      <c r="AA43" s="29"/>
      <c r="AB43" s="59">
        <f t="shared" si="6"/>
        <v>24</v>
      </c>
      <c r="AC43" s="38"/>
      <c r="AD43" s="38"/>
      <c r="AE43" s="38"/>
      <c r="AF43" s="38"/>
      <c r="AG43" s="38"/>
      <c r="AH43" s="38"/>
      <c r="AI43" s="38"/>
      <c r="AJ43" s="38"/>
      <c r="AK43" s="38"/>
      <c r="AL43" s="38"/>
      <c r="AM43" s="38"/>
      <c r="AN43" s="38"/>
      <c r="AO43" s="38"/>
      <c r="AP43" s="38"/>
      <c r="AQ43" s="38"/>
      <c r="AR43" s="38"/>
      <c r="AS43" s="38"/>
      <c r="AT43" s="38"/>
      <c r="AU43" s="38"/>
      <c r="AV43" s="38"/>
      <c r="AY43" s="32"/>
      <c r="AZ43" s="33"/>
      <c r="BA43" s="33"/>
    </row>
    <row r="44" spans="1:87" ht="13.5" customHeight="1">
      <c r="A44" s="1890"/>
      <c r="B44" s="52" t="s">
        <v>61</v>
      </c>
      <c r="C44" s="4"/>
      <c r="D44" s="11">
        <v>0</v>
      </c>
      <c r="E44" s="11">
        <v>0</v>
      </c>
      <c r="F44" s="29">
        <f t="shared" si="0"/>
        <v>0</v>
      </c>
      <c r="G44" s="29"/>
      <c r="H44" s="11">
        <v>0</v>
      </c>
      <c r="I44" s="11">
        <v>0</v>
      </c>
      <c r="J44" s="29">
        <f t="shared" si="1"/>
        <v>0</v>
      </c>
      <c r="K44" s="29"/>
      <c r="L44" s="11">
        <v>6</v>
      </c>
      <c r="M44" s="11">
        <v>6</v>
      </c>
      <c r="N44" s="29">
        <f t="shared" si="2"/>
        <v>12</v>
      </c>
      <c r="O44" s="29"/>
      <c r="P44" s="11">
        <v>0</v>
      </c>
      <c r="Q44" s="11">
        <v>0</v>
      </c>
      <c r="R44" s="29">
        <f t="shared" si="3"/>
        <v>0</v>
      </c>
      <c r="S44" s="29"/>
      <c r="T44" s="11">
        <v>12</v>
      </c>
      <c r="U44" s="11">
        <v>7</v>
      </c>
      <c r="V44" s="29">
        <f t="shared" si="4"/>
        <v>19</v>
      </c>
      <c r="W44" s="29"/>
      <c r="X44" s="11">
        <v>5</v>
      </c>
      <c r="Y44" s="11">
        <v>3</v>
      </c>
      <c r="Z44" s="29">
        <f t="shared" si="5"/>
        <v>8</v>
      </c>
      <c r="AA44" s="29"/>
      <c r="AB44" s="59">
        <f t="shared" si="6"/>
        <v>39</v>
      </c>
      <c r="AC44" s="38"/>
      <c r="AD44" s="38"/>
      <c r="AE44" s="38"/>
      <c r="AF44" s="38"/>
      <c r="AG44" s="38"/>
      <c r="AH44" s="38"/>
      <c r="AI44" s="38"/>
      <c r="AJ44" s="38"/>
      <c r="AK44" s="38"/>
      <c r="AL44" s="38"/>
      <c r="AM44" s="38"/>
      <c r="AN44" s="38"/>
      <c r="AO44" s="38"/>
      <c r="AP44" s="38"/>
      <c r="AQ44" s="38"/>
      <c r="AR44" s="38"/>
      <c r="AS44" s="38"/>
      <c r="AT44" s="38"/>
      <c r="AU44" s="38"/>
      <c r="AV44" s="38"/>
      <c r="AY44" s="32"/>
      <c r="AZ44" s="33"/>
      <c r="BA44" s="33"/>
    </row>
    <row r="45" spans="1:87" s="41" customFormat="1">
      <c r="A45" s="1891"/>
      <c r="B45" s="46" t="s">
        <v>66</v>
      </c>
      <c r="C45" s="51"/>
      <c r="D45" s="48">
        <v>1</v>
      </c>
      <c r="E45" s="48">
        <v>0</v>
      </c>
      <c r="F45" s="118">
        <f t="shared" si="0"/>
        <v>1</v>
      </c>
      <c r="G45" s="118"/>
      <c r="H45" s="48">
        <v>0</v>
      </c>
      <c r="I45" s="48">
        <v>0</v>
      </c>
      <c r="J45" s="118">
        <f t="shared" si="1"/>
        <v>0</v>
      </c>
      <c r="K45" s="118"/>
      <c r="L45" s="48">
        <v>1</v>
      </c>
      <c r="M45" s="48">
        <v>0</v>
      </c>
      <c r="N45" s="118">
        <f t="shared" si="2"/>
        <v>1</v>
      </c>
      <c r="O45" s="118"/>
      <c r="P45" s="48">
        <v>0</v>
      </c>
      <c r="Q45" s="48">
        <v>0</v>
      </c>
      <c r="R45" s="118">
        <f t="shared" si="3"/>
        <v>0</v>
      </c>
      <c r="S45" s="118"/>
      <c r="T45" s="48">
        <v>0</v>
      </c>
      <c r="U45" s="48">
        <v>1</v>
      </c>
      <c r="V45" s="118">
        <f t="shared" si="4"/>
        <v>1</v>
      </c>
      <c r="W45" s="118"/>
      <c r="X45" s="48">
        <v>0</v>
      </c>
      <c r="Y45" s="48">
        <v>0</v>
      </c>
      <c r="Z45" s="118">
        <f t="shared" si="5"/>
        <v>0</v>
      </c>
      <c r="AA45" s="118"/>
      <c r="AB45" s="117">
        <f t="shared" si="6"/>
        <v>3</v>
      </c>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row>
    <row r="46" spans="1:87" ht="13.5" customHeight="1">
      <c r="A46" s="1885">
        <v>1408</v>
      </c>
      <c r="B46" s="34" t="s">
        <v>28</v>
      </c>
      <c r="C46" s="40"/>
      <c r="D46" s="56">
        <f>SUM(D47:D50)</f>
        <v>2</v>
      </c>
      <c r="E46" s="56">
        <f>SUM(E47:E50)</f>
        <v>2</v>
      </c>
      <c r="F46" s="56">
        <f t="shared" si="0"/>
        <v>4</v>
      </c>
      <c r="G46" s="56"/>
      <c r="H46" s="56">
        <f>SUM(H47:H50)</f>
        <v>0</v>
      </c>
      <c r="I46" s="56">
        <f>SUM(I47:I50)</f>
        <v>0</v>
      </c>
      <c r="J46" s="56">
        <f t="shared" si="1"/>
        <v>0</v>
      </c>
      <c r="K46" s="56"/>
      <c r="L46" s="56">
        <f>SUM(L47:L50)</f>
        <v>16</v>
      </c>
      <c r="M46" s="56">
        <f>SUM(M47:M50)</f>
        <v>7</v>
      </c>
      <c r="N46" s="56">
        <f t="shared" si="2"/>
        <v>23</v>
      </c>
      <c r="O46" s="56"/>
      <c r="P46" s="56">
        <f>SUM(P47:P50)</f>
        <v>0</v>
      </c>
      <c r="Q46" s="56">
        <f>SUM(Q47:Q50)</f>
        <v>0</v>
      </c>
      <c r="R46" s="56">
        <f t="shared" si="3"/>
        <v>0</v>
      </c>
      <c r="S46" s="56"/>
      <c r="T46" s="56">
        <f>SUM(T47:T50)</f>
        <v>46</v>
      </c>
      <c r="U46" s="56">
        <f>SUM(U47:U50)</f>
        <v>23</v>
      </c>
      <c r="V46" s="56">
        <f t="shared" si="4"/>
        <v>69</v>
      </c>
      <c r="W46" s="56"/>
      <c r="X46" s="56">
        <f>SUM(X47:X50)</f>
        <v>23</v>
      </c>
      <c r="Y46" s="56">
        <f>SUM(Y47:Y50)</f>
        <v>6</v>
      </c>
      <c r="Z46" s="56">
        <f t="shared" si="5"/>
        <v>29</v>
      </c>
      <c r="AA46" s="56"/>
      <c r="AB46" s="55">
        <f t="shared" si="6"/>
        <v>125</v>
      </c>
      <c r="AC46" s="38"/>
      <c r="AD46" s="38"/>
      <c r="AE46" s="38"/>
      <c r="AF46" s="38"/>
      <c r="AG46" s="38"/>
      <c r="AH46" s="38"/>
      <c r="AI46" s="38"/>
      <c r="AJ46" s="38"/>
      <c r="AK46" s="38"/>
      <c r="AL46" s="38"/>
      <c r="AM46" s="38"/>
      <c r="AN46" s="38"/>
      <c r="AO46" s="38"/>
      <c r="AP46" s="38"/>
      <c r="AQ46" s="38"/>
      <c r="AR46" s="38"/>
      <c r="AS46" s="38"/>
      <c r="AT46" s="38"/>
      <c r="AU46" s="38"/>
      <c r="AV46" s="38"/>
      <c r="AY46" s="32"/>
      <c r="AZ46" s="33"/>
      <c r="BA46" s="33"/>
    </row>
    <row r="47" spans="1:87" ht="13.5" customHeight="1">
      <c r="A47" s="1890"/>
      <c r="B47" s="11" t="s">
        <v>23</v>
      </c>
      <c r="C47" s="4"/>
      <c r="D47" s="11">
        <v>0</v>
      </c>
      <c r="E47" s="11">
        <v>0</v>
      </c>
      <c r="F47" s="29">
        <f t="shared" si="0"/>
        <v>0</v>
      </c>
      <c r="G47" s="29"/>
      <c r="H47" s="11">
        <v>0</v>
      </c>
      <c r="I47" s="11">
        <v>0</v>
      </c>
      <c r="J47" s="29">
        <f t="shared" si="1"/>
        <v>0</v>
      </c>
      <c r="K47" s="29"/>
      <c r="L47" s="11">
        <v>10</v>
      </c>
      <c r="M47" s="11">
        <v>5</v>
      </c>
      <c r="N47" s="29">
        <f t="shared" si="2"/>
        <v>15</v>
      </c>
      <c r="O47" s="29"/>
      <c r="P47" s="11">
        <v>0</v>
      </c>
      <c r="Q47" s="11">
        <v>0</v>
      </c>
      <c r="R47" s="29">
        <f t="shared" si="3"/>
        <v>0</v>
      </c>
      <c r="S47" s="29"/>
      <c r="T47" s="11">
        <v>22</v>
      </c>
      <c r="U47" s="11">
        <v>10</v>
      </c>
      <c r="V47" s="29">
        <f t="shared" si="4"/>
        <v>32</v>
      </c>
      <c r="W47" s="29"/>
      <c r="X47" s="11">
        <v>8</v>
      </c>
      <c r="Y47" s="11">
        <v>2</v>
      </c>
      <c r="Z47" s="29">
        <f t="shared" si="5"/>
        <v>10</v>
      </c>
      <c r="AA47" s="29"/>
      <c r="AB47" s="59">
        <f t="shared" si="6"/>
        <v>57</v>
      </c>
      <c r="AC47" s="38"/>
      <c r="AD47" s="38"/>
      <c r="AE47" s="38"/>
      <c r="AF47" s="38"/>
      <c r="AG47" s="38"/>
      <c r="AH47" s="38"/>
      <c r="AI47" s="38"/>
      <c r="AJ47" s="38"/>
      <c r="AK47" s="38"/>
      <c r="AL47" s="38"/>
      <c r="AM47" s="38"/>
      <c r="AN47" s="38"/>
      <c r="AO47" s="38"/>
      <c r="AP47" s="38"/>
      <c r="AQ47" s="38"/>
      <c r="AR47" s="38"/>
      <c r="AS47" s="38"/>
      <c r="AT47" s="38"/>
      <c r="AU47" s="38"/>
      <c r="AV47" s="38"/>
      <c r="AY47" s="32"/>
      <c r="AZ47" s="33"/>
      <c r="BA47" s="33"/>
    </row>
    <row r="48" spans="1:87" ht="13.5" customHeight="1">
      <c r="A48" s="1890"/>
      <c r="B48" s="11" t="s">
        <v>59</v>
      </c>
      <c r="C48" s="13"/>
      <c r="D48" s="11">
        <v>2</v>
      </c>
      <c r="E48" s="11">
        <v>1</v>
      </c>
      <c r="F48" s="29">
        <f t="shared" si="0"/>
        <v>3</v>
      </c>
      <c r="G48" s="29"/>
      <c r="H48" s="11">
        <v>0</v>
      </c>
      <c r="I48" s="11">
        <v>0</v>
      </c>
      <c r="J48" s="29">
        <f t="shared" si="1"/>
        <v>0</v>
      </c>
      <c r="K48" s="29"/>
      <c r="L48" s="11">
        <v>1</v>
      </c>
      <c r="M48" s="11">
        <v>0</v>
      </c>
      <c r="N48" s="29">
        <f t="shared" si="2"/>
        <v>1</v>
      </c>
      <c r="O48" s="29"/>
      <c r="P48" s="11">
        <v>0</v>
      </c>
      <c r="Q48" s="11">
        <v>0</v>
      </c>
      <c r="R48" s="29">
        <f t="shared" si="3"/>
        <v>0</v>
      </c>
      <c r="S48" s="29"/>
      <c r="T48" s="11">
        <v>2</v>
      </c>
      <c r="U48" s="11">
        <v>0</v>
      </c>
      <c r="V48" s="29">
        <f t="shared" si="4"/>
        <v>2</v>
      </c>
      <c r="W48" s="29"/>
      <c r="X48" s="11">
        <v>2</v>
      </c>
      <c r="Y48" s="11">
        <v>1</v>
      </c>
      <c r="Z48" s="29">
        <f t="shared" si="5"/>
        <v>3</v>
      </c>
      <c r="AA48" s="29"/>
      <c r="AB48" s="59">
        <f t="shared" si="6"/>
        <v>9</v>
      </c>
      <c r="AC48" s="38"/>
      <c r="AD48" s="38"/>
      <c r="AE48" s="38"/>
      <c r="AF48" s="38"/>
      <c r="AG48" s="38"/>
      <c r="AH48" s="38"/>
      <c r="AI48" s="38"/>
      <c r="AJ48" s="38"/>
      <c r="AK48" s="38"/>
      <c r="AL48" s="38"/>
      <c r="AM48" s="38"/>
      <c r="AN48" s="38"/>
      <c r="AO48" s="38"/>
      <c r="AP48" s="38"/>
      <c r="AQ48" s="38"/>
      <c r="AR48" s="38"/>
      <c r="AS48" s="38"/>
      <c r="AT48" s="38"/>
      <c r="AU48" s="38"/>
      <c r="AV48" s="38"/>
      <c r="AY48" s="32"/>
      <c r="AZ48" s="33"/>
      <c r="BA48" s="33"/>
    </row>
    <row r="49" spans="1:53" ht="13.5" customHeight="1">
      <c r="A49" s="1890"/>
      <c r="B49" s="11" t="s">
        <v>45</v>
      </c>
      <c r="C49" s="13"/>
      <c r="D49" s="11">
        <v>0</v>
      </c>
      <c r="E49" s="11">
        <v>1</v>
      </c>
      <c r="F49" s="29">
        <f t="shared" si="0"/>
        <v>1</v>
      </c>
      <c r="G49" s="29"/>
      <c r="H49" s="11">
        <v>0</v>
      </c>
      <c r="I49" s="11">
        <v>0</v>
      </c>
      <c r="J49" s="29">
        <f t="shared" si="1"/>
        <v>0</v>
      </c>
      <c r="K49" s="29"/>
      <c r="L49" s="11">
        <v>2</v>
      </c>
      <c r="M49" s="11">
        <v>0</v>
      </c>
      <c r="N49" s="29">
        <f t="shared" si="2"/>
        <v>2</v>
      </c>
      <c r="O49" s="29"/>
      <c r="P49" s="11">
        <v>0</v>
      </c>
      <c r="Q49" s="11">
        <v>0</v>
      </c>
      <c r="R49" s="29">
        <f t="shared" si="3"/>
        <v>0</v>
      </c>
      <c r="S49" s="29"/>
      <c r="T49" s="11">
        <v>14</v>
      </c>
      <c r="U49" s="11">
        <v>10</v>
      </c>
      <c r="V49" s="29">
        <f t="shared" si="4"/>
        <v>24</v>
      </c>
      <c r="W49" s="29"/>
      <c r="X49" s="11">
        <v>6</v>
      </c>
      <c r="Y49" s="11">
        <v>2</v>
      </c>
      <c r="Z49" s="29">
        <f t="shared" si="5"/>
        <v>8</v>
      </c>
      <c r="AA49" s="29"/>
      <c r="AB49" s="59">
        <f t="shared" si="6"/>
        <v>35</v>
      </c>
      <c r="AC49" s="38"/>
      <c r="AD49" s="38"/>
      <c r="AE49" s="38"/>
      <c r="AF49" s="38"/>
      <c r="AG49" s="38"/>
      <c r="AH49" s="38"/>
      <c r="AI49" s="38"/>
      <c r="AJ49" s="38"/>
      <c r="AK49" s="38"/>
      <c r="AL49" s="38"/>
      <c r="AM49" s="38"/>
      <c r="AN49" s="38"/>
      <c r="AO49" s="38"/>
      <c r="AP49" s="38"/>
      <c r="AQ49" s="38"/>
      <c r="AR49" s="38"/>
      <c r="AS49" s="38"/>
      <c r="AT49" s="38"/>
      <c r="AU49" s="38"/>
      <c r="AV49" s="38"/>
      <c r="AY49" s="32"/>
      <c r="AZ49" s="33"/>
      <c r="BA49" s="33"/>
    </row>
    <row r="50" spans="1:53" ht="13.5" customHeight="1">
      <c r="A50" s="1890"/>
      <c r="B50" s="11" t="s">
        <v>46</v>
      </c>
      <c r="C50" s="13"/>
      <c r="D50" s="11">
        <v>0</v>
      </c>
      <c r="E50" s="11">
        <v>0</v>
      </c>
      <c r="F50" s="29">
        <f t="shared" si="0"/>
        <v>0</v>
      </c>
      <c r="G50" s="29"/>
      <c r="H50" s="11">
        <v>0</v>
      </c>
      <c r="I50" s="11">
        <v>0</v>
      </c>
      <c r="J50" s="29">
        <f t="shared" si="1"/>
        <v>0</v>
      </c>
      <c r="K50" s="29"/>
      <c r="L50" s="11">
        <v>3</v>
      </c>
      <c r="M50" s="11">
        <v>2</v>
      </c>
      <c r="N50" s="29">
        <f t="shared" si="2"/>
        <v>5</v>
      </c>
      <c r="O50" s="29"/>
      <c r="P50" s="11">
        <v>0</v>
      </c>
      <c r="Q50" s="11">
        <v>0</v>
      </c>
      <c r="R50" s="29">
        <f t="shared" si="3"/>
        <v>0</v>
      </c>
      <c r="S50" s="29"/>
      <c r="T50" s="11">
        <v>8</v>
      </c>
      <c r="U50" s="11">
        <v>3</v>
      </c>
      <c r="V50" s="29">
        <f t="shared" si="4"/>
        <v>11</v>
      </c>
      <c r="W50" s="29"/>
      <c r="X50" s="11">
        <v>7</v>
      </c>
      <c r="Y50" s="11">
        <v>1</v>
      </c>
      <c r="Z50" s="29">
        <f t="shared" si="5"/>
        <v>8</v>
      </c>
      <c r="AA50" s="29"/>
      <c r="AB50" s="59">
        <f t="shared" si="6"/>
        <v>24</v>
      </c>
      <c r="AC50" s="38"/>
      <c r="AD50" s="38"/>
      <c r="AE50" s="38"/>
      <c r="AF50" s="38"/>
      <c r="AG50" s="38"/>
      <c r="AH50" s="38"/>
      <c r="AI50" s="38"/>
      <c r="AJ50" s="38"/>
      <c r="AK50" s="38"/>
      <c r="AL50" s="38"/>
      <c r="AM50" s="38"/>
      <c r="AN50" s="38"/>
      <c r="AO50" s="38"/>
      <c r="AP50" s="38"/>
      <c r="AQ50" s="38"/>
      <c r="AR50" s="38"/>
      <c r="AS50" s="38"/>
      <c r="AT50" s="38"/>
      <c r="AU50" s="38"/>
      <c r="AV50" s="38"/>
      <c r="AY50" s="32"/>
      <c r="AZ50" s="33"/>
      <c r="BA50" s="33"/>
    </row>
    <row r="51" spans="1:53" ht="13.5" customHeight="1">
      <c r="A51" s="1885">
        <v>1409</v>
      </c>
      <c r="B51" s="40" t="s">
        <v>56</v>
      </c>
      <c r="C51" s="119"/>
      <c r="D51" s="56">
        <f>SUM(D52:D54)</f>
        <v>5</v>
      </c>
      <c r="E51" s="56">
        <f>SUM(E52:E54)</f>
        <v>1</v>
      </c>
      <c r="F51" s="56">
        <f t="shared" si="0"/>
        <v>6</v>
      </c>
      <c r="G51" s="56"/>
      <c r="H51" s="56">
        <f>SUM(H52:H54)</f>
        <v>0</v>
      </c>
      <c r="I51" s="56">
        <f>SUM(I52:I54)</f>
        <v>0</v>
      </c>
      <c r="J51" s="56">
        <f t="shared" si="1"/>
        <v>0</v>
      </c>
      <c r="K51" s="56"/>
      <c r="L51" s="56">
        <f>SUM(L52:L54)</f>
        <v>3</v>
      </c>
      <c r="M51" s="56">
        <f>SUM(M52:M54)</f>
        <v>9</v>
      </c>
      <c r="N51" s="56">
        <f t="shared" si="2"/>
        <v>12</v>
      </c>
      <c r="O51" s="56"/>
      <c r="P51" s="56">
        <f>SUM(P52:P54)</f>
        <v>1</v>
      </c>
      <c r="Q51" s="56">
        <f>SUM(Q52:Q54)</f>
        <v>0</v>
      </c>
      <c r="R51" s="56">
        <f t="shared" si="3"/>
        <v>1</v>
      </c>
      <c r="S51" s="56"/>
      <c r="T51" s="56">
        <f>SUM(T52:T54)</f>
        <v>3</v>
      </c>
      <c r="U51" s="56">
        <f>SUM(U52:U54)</f>
        <v>8</v>
      </c>
      <c r="V51" s="56">
        <f t="shared" si="4"/>
        <v>11</v>
      </c>
      <c r="W51" s="56"/>
      <c r="X51" s="56">
        <f>SUM(X52:X54)</f>
        <v>3</v>
      </c>
      <c r="Y51" s="56">
        <f>SUM(Y52:Y54)</f>
        <v>6</v>
      </c>
      <c r="Z51" s="56">
        <f t="shared" si="5"/>
        <v>9</v>
      </c>
      <c r="AA51" s="56"/>
      <c r="AB51" s="55">
        <f t="shared" si="6"/>
        <v>39</v>
      </c>
      <c r="AC51" s="38"/>
      <c r="AD51" s="38"/>
      <c r="AE51" s="38"/>
      <c r="AF51" s="38"/>
      <c r="AG51" s="38"/>
      <c r="AH51" s="38"/>
      <c r="AI51" s="38"/>
      <c r="AJ51" s="38"/>
      <c r="AK51" s="38"/>
      <c r="AL51" s="38"/>
      <c r="AM51" s="38"/>
      <c r="AN51" s="38"/>
      <c r="AO51" s="38"/>
      <c r="AP51" s="38"/>
      <c r="AQ51" s="38"/>
      <c r="AR51" s="38"/>
      <c r="AS51" s="38"/>
      <c r="AT51" s="38"/>
      <c r="AU51" s="38"/>
      <c r="AV51" s="38"/>
      <c r="AY51" s="32"/>
      <c r="AZ51" s="33"/>
      <c r="BA51" s="33"/>
    </row>
    <row r="52" spans="1:53" ht="13.5" customHeight="1">
      <c r="A52" s="1890"/>
      <c r="B52" s="11" t="s">
        <v>41</v>
      </c>
      <c r="C52" s="13"/>
      <c r="D52" s="11">
        <v>5</v>
      </c>
      <c r="E52" s="11">
        <v>1</v>
      </c>
      <c r="F52" s="29">
        <f t="shared" si="0"/>
        <v>6</v>
      </c>
      <c r="G52" s="29"/>
      <c r="H52" s="11">
        <v>0</v>
      </c>
      <c r="I52" s="11">
        <v>0</v>
      </c>
      <c r="J52" s="29">
        <f t="shared" si="1"/>
        <v>0</v>
      </c>
      <c r="K52" s="29"/>
      <c r="L52" s="11">
        <v>0</v>
      </c>
      <c r="M52" s="11">
        <v>1</v>
      </c>
      <c r="N52" s="29">
        <f t="shared" si="2"/>
        <v>1</v>
      </c>
      <c r="O52" s="29"/>
      <c r="P52" s="11">
        <v>0</v>
      </c>
      <c r="Q52" s="11">
        <v>0</v>
      </c>
      <c r="R52" s="29">
        <f t="shared" si="3"/>
        <v>0</v>
      </c>
      <c r="S52" s="29"/>
      <c r="T52" s="11">
        <v>0</v>
      </c>
      <c r="U52" s="11">
        <v>2</v>
      </c>
      <c r="V52" s="29">
        <f t="shared" si="4"/>
        <v>2</v>
      </c>
      <c r="W52" s="29"/>
      <c r="X52" s="11">
        <v>0</v>
      </c>
      <c r="Y52" s="11">
        <v>3</v>
      </c>
      <c r="Z52" s="29">
        <f t="shared" si="5"/>
        <v>3</v>
      </c>
      <c r="AA52" s="29"/>
      <c r="AB52" s="59">
        <f t="shared" si="6"/>
        <v>12</v>
      </c>
      <c r="AC52" s="38"/>
      <c r="AD52" s="38"/>
      <c r="AE52" s="38"/>
      <c r="AF52" s="38"/>
      <c r="AG52" s="38"/>
      <c r="AH52" s="38"/>
      <c r="AI52" s="38"/>
      <c r="AJ52" s="38"/>
      <c r="AK52" s="38"/>
      <c r="AL52" s="38"/>
      <c r="AM52" s="38"/>
      <c r="AN52" s="38"/>
      <c r="AO52" s="38"/>
      <c r="AP52" s="38"/>
      <c r="AQ52" s="38"/>
      <c r="AR52" s="38"/>
      <c r="AS52" s="38"/>
      <c r="AT52" s="38"/>
      <c r="AU52" s="38"/>
      <c r="AV52" s="38"/>
      <c r="AY52" s="32"/>
      <c r="AZ52" s="33"/>
      <c r="BA52" s="33"/>
    </row>
    <row r="53" spans="1:53" ht="13.5" customHeight="1">
      <c r="A53" s="1890"/>
      <c r="B53" s="11" t="s">
        <v>54</v>
      </c>
      <c r="C53" s="4"/>
      <c r="D53" s="11">
        <v>0</v>
      </c>
      <c r="E53" s="11">
        <v>0</v>
      </c>
      <c r="F53" s="29">
        <f t="shared" si="0"/>
        <v>0</v>
      </c>
      <c r="G53" s="29"/>
      <c r="H53" s="11">
        <v>0</v>
      </c>
      <c r="I53" s="11">
        <v>0</v>
      </c>
      <c r="J53" s="29">
        <f t="shared" si="1"/>
        <v>0</v>
      </c>
      <c r="K53" s="29"/>
      <c r="L53" s="11">
        <v>1</v>
      </c>
      <c r="M53" s="11">
        <v>1</v>
      </c>
      <c r="N53" s="29">
        <f t="shared" si="2"/>
        <v>2</v>
      </c>
      <c r="O53" s="29"/>
      <c r="P53" s="11">
        <v>0</v>
      </c>
      <c r="Q53" s="11">
        <v>0</v>
      </c>
      <c r="R53" s="29">
        <f t="shared" si="3"/>
        <v>0</v>
      </c>
      <c r="S53" s="29"/>
      <c r="T53" s="11">
        <v>1</v>
      </c>
      <c r="U53" s="11">
        <v>5</v>
      </c>
      <c r="V53" s="29">
        <f t="shared" si="4"/>
        <v>6</v>
      </c>
      <c r="W53" s="29"/>
      <c r="X53" s="11">
        <v>3</v>
      </c>
      <c r="Y53" s="11">
        <v>3</v>
      </c>
      <c r="Z53" s="29">
        <f t="shared" si="5"/>
        <v>6</v>
      </c>
      <c r="AA53" s="29"/>
      <c r="AB53" s="59">
        <f t="shared" si="6"/>
        <v>14</v>
      </c>
      <c r="AC53" s="38"/>
      <c r="AD53" s="38"/>
      <c r="AE53" s="38"/>
      <c r="AF53" s="38"/>
      <c r="AG53" s="38"/>
      <c r="AH53" s="38"/>
      <c r="AI53" s="38"/>
      <c r="AJ53" s="38"/>
      <c r="AK53" s="38"/>
      <c r="AL53" s="38"/>
      <c r="AM53" s="38"/>
      <c r="AN53" s="38"/>
      <c r="AO53" s="38"/>
      <c r="AP53" s="38"/>
      <c r="AQ53" s="38"/>
      <c r="AR53" s="38"/>
      <c r="AS53" s="38"/>
      <c r="AT53" s="38"/>
      <c r="AU53" s="38"/>
      <c r="AV53" s="38"/>
      <c r="AY53" s="32"/>
      <c r="AZ53" s="33"/>
      <c r="BA53" s="33"/>
    </row>
    <row r="54" spans="1:53" ht="13.5" customHeight="1">
      <c r="A54" s="1891"/>
      <c r="B54" s="46" t="s">
        <v>62</v>
      </c>
      <c r="C54" s="21"/>
      <c r="D54" s="48">
        <v>0</v>
      </c>
      <c r="E54" s="48">
        <v>0</v>
      </c>
      <c r="F54" s="118">
        <f t="shared" si="0"/>
        <v>0</v>
      </c>
      <c r="G54" s="118"/>
      <c r="H54" s="48">
        <v>0</v>
      </c>
      <c r="I54" s="48">
        <v>0</v>
      </c>
      <c r="J54" s="118">
        <f t="shared" si="1"/>
        <v>0</v>
      </c>
      <c r="K54" s="118"/>
      <c r="L54" s="48">
        <v>2</v>
      </c>
      <c r="M54" s="48">
        <v>7</v>
      </c>
      <c r="N54" s="118">
        <f t="shared" si="2"/>
        <v>9</v>
      </c>
      <c r="O54" s="118"/>
      <c r="P54" s="48">
        <v>1</v>
      </c>
      <c r="Q54" s="48">
        <v>0</v>
      </c>
      <c r="R54" s="118">
        <f t="shared" si="3"/>
        <v>1</v>
      </c>
      <c r="S54" s="118"/>
      <c r="T54" s="48">
        <v>2</v>
      </c>
      <c r="U54" s="48">
        <v>1</v>
      </c>
      <c r="V54" s="118">
        <f t="shared" si="4"/>
        <v>3</v>
      </c>
      <c r="W54" s="118"/>
      <c r="X54" s="48">
        <v>0</v>
      </c>
      <c r="Y54" s="48">
        <v>0</v>
      </c>
      <c r="Z54" s="118">
        <f t="shared" si="5"/>
        <v>0</v>
      </c>
      <c r="AA54" s="118"/>
      <c r="AB54" s="117">
        <f t="shared" si="6"/>
        <v>13</v>
      </c>
      <c r="AC54" s="38"/>
      <c r="AD54" s="38"/>
      <c r="AE54" s="38"/>
      <c r="AF54" s="38"/>
      <c r="AG54" s="38"/>
      <c r="AH54" s="38"/>
      <c r="AI54" s="38"/>
      <c r="AJ54" s="38"/>
      <c r="AK54" s="38"/>
      <c r="AL54" s="38"/>
      <c r="AM54" s="38"/>
      <c r="AN54" s="38"/>
      <c r="AO54" s="38"/>
      <c r="AP54" s="38"/>
      <c r="AQ54" s="38"/>
      <c r="AR54" s="38"/>
      <c r="AS54" s="38"/>
      <c r="AT54" s="38"/>
      <c r="AU54" s="38"/>
      <c r="AV54" s="38"/>
      <c r="AY54" s="32"/>
      <c r="AZ54" s="33"/>
      <c r="BA54" s="33"/>
    </row>
    <row r="55" spans="1:53">
      <c r="A55" s="116"/>
      <c r="B55" s="10" t="s">
        <v>50</v>
      </c>
      <c r="C55" s="51"/>
      <c r="D55" s="115">
        <v>5</v>
      </c>
      <c r="E55" s="115">
        <v>6</v>
      </c>
      <c r="F55" s="114">
        <f t="shared" si="0"/>
        <v>11</v>
      </c>
      <c r="G55" s="114"/>
      <c r="H55" s="115">
        <v>1</v>
      </c>
      <c r="I55" s="115">
        <v>1</v>
      </c>
      <c r="J55" s="114">
        <f t="shared" si="1"/>
        <v>2</v>
      </c>
      <c r="K55" s="114"/>
      <c r="L55" s="115">
        <v>50</v>
      </c>
      <c r="M55" s="115">
        <v>39</v>
      </c>
      <c r="N55" s="114">
        <f t="shared" si="2"/>
        <v>89</v>
      </c>
      <c r="O55" s="114"/>
      <c r="P55" s="115">
        <v>1</v>
      </c>
      <c r="Q55" s="115">
        <v>0</v>
      </c>
      <c r="R55" s="114">
        <f t="shared" si="3"/>
        <v>1</v>
      </c>
      <c r="S55" s="114"/>
      <c r="T55" s="115">
        <v>29</v>
      </c>
      <c r="U55" s="115">
        <v>29</v>
      </c>
      <c r="V55" s="114">
        <f t="shared" si="4"/>
        <v>58</v>
      </c>
      <c r="W55" s="114"/>
      <c r="X55" s="115">
        <v>7</v>
      </c>
      <c r="Y55" s="115">
        <v>3</v>
      </c>
      <c r="Z55" s="114">
        <f t="shared" si="5"/>
        <v>10</v>
      </c>
      <c r="AA55" s="114"/>
      <c r="AB55" s="113">
        <f t="shared" si="6"/>
        <v>171</v>
      </c>
    </row>
    <row r="56" spans="1:53" ht="12.75" customHeight="1">
      <c r="A56" s="112"/>
      <c r="B56" s="1917" t="s">
        <v>6</v>
      </c>
      <c r="C56" s="1918"/>
      <c r="D56" s="111">
        <f>SUM(D8+D16+D26+D30+D33+D37+D42+D46+D51+D55)</f>
        <v>50</v>
      </c>
      <c r="E56" s="111">
        <f>SUM(E8+E16+E26+E30+E33+E37+E42+E46+E51+E55)</f>
        <v>31</v>
      </c>
      <c r="F56" s="111">
        <f>SUM(F8+F16+F26+F30+F33+F37+F42+F46+F51+F55)</f>
        <v>81</v>
      </c>
      <c r="G56" s="111"/>
      <c r="H56" s="111">
        <f>SUM(H8+H16+H26+H30+H33+H37+H42+H46+H51+H55)</f>
        <v>1</v>
      </c>
      <c r="I56" s="111">
        <f>SUM(I8+I16+I26+I30+I33+I37+I42+I46+I51+I55)</f>
        <v>4</v>
      </c>
      <c r="J56" s="111">
        <f>SUM(J8+J16+J26+J30+J33+J37+J42+J46+J51+J55)</f>
        <v>5</v>
      </c>
      <c r="K56" s="111"/>
      <c r="L56" s="111">
        <f>SUM(L8+L16+L26+L30+L33+L37+L42+L46+L51+L55)</f>
        <v>543</v>
      </c>
      <c r="M56" s="111">
        <f>SUM(M8+M16+M26+M30+M33+M37+M42+M46+M51+M55)</f>
        <v>357</v>
      </c>
      <c r="N56" s="111">
        <f>SUM(N8+N16+N26+N30+N33+N37+N42+N46+N51+N55)</f>
        <v>900</v>
      </c>
      <c r="O56" s="111"/>
      <c r="P56" s="111">
        <f>SUM(P8+P16+P26+P30+P33+P37+P42+P46+P51+P55)</f>
        <v>107</v>
      </c>
      <c r="Q56" s="111">
        <f>SUM(Q8+Q16+Q26+Q30+Q33+Q37+Q42+Q46+Q51+Q55)</f>
        <v>36</v>
      </c>
      <c r="R56" s="111">
        <f>SUM(R8+R16+R26+R30+R33+R37+R42+R46+R51+R55)</f>
        <v>143</v>
      </c>
      <c r="S56" s="111"/>
      <c r="T56" s="111">
        <f>SUM(T8+T16+T26+T30+T33+T37+T42+T46+T51+T55)</f>
        <v>600</v>
      </c>
      <c r="U56" s="111">
        <f>SUM(U8+U16+U26+U30+U33+U37+U42+U46+U51+U55)</f>
        <v>365</v>
      </c>
      <c r="V56" s="111">
        <f>SUM(V8+V16+V26+V30+V33+V37+V42+V46+V51+V55)</f>
        <v>965</v>
      </c>
      <c r="W56" s="111"/>
      <c r="X56" s="111">
        <f>SUM(X8+X16+X26+X30+X33+X37+X42+X46+X51+X55)</f>
        <v>242</v>
      </c>
      <c r="Y56" s="111">
        <f>SUM(Y8+Y16+Y26+Y30+Y33+Y37+Y42+Y46+Y51+Y55)</f>
        <v>108</v>
      </c>
      <c r="Z56" s="111">
        <f>SUM(Z8+Z16+Z26+Z30+Z33+Z37+Z42+Z46+Z51+Z55)</f>
        <v>350</v>
      </c>
      <c r="AA56" s="111"/>
      <c r="AB56" s="110">
        <f>SUM(AB8+AB16+AB26+AB30+AB33+AB37+AB42+AB46+AB51+AB55)</f>
        <v>2444</v>
      </c>
    </row>
    <row r="57" spans="1:53" ht="12.75" customHeight="1">
      <c r="B57" s="13" t="s">
        <v>48</v>
      </c>
      <c r="D57" s="43"/>
      <c r="E57" s="43"/>
      <c r="F57" s="43"/>
      <c r="G57" s="43"/>
      <c r="H57" s="43"/>
      <c r="I57" s="43"/>
      <c r="J57" s="43"/>
      <c r="K57" s="43"/>
      <c r="L57" s="43"/>
      <c r="M57" s="43"/>
      <c r="N57" s="43"/>
      <c r="O57" s="43"/>
      <c r="P57" s="43"/>
      <c r="Q57" s="43"/>
      <c r="R57" s="43"/>
      <c r="S57" s="43"/>
      <c r="T57" s="43"/>
      <c r="U57" s="43"/>
      <c r="V57" s="43"/>
      <c r="W57" s="43"/>
      <c r="X57" s="43"/>
      <c r="Y57" s="43"/>
      <c r="Z57" s="43"/>
    </row>
    <row r="58" spans="1:53" ht="12.75" customHeight="1">
      <c r="B58" s="13" t="s">
        <v>64</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1:53" ht="12.75" customHeight="1">
      <c r="B59" s="13" t="s">
        <v>87</v>
      </c>
      <c r="D59" s="31"/>
      <c r="E59" s="31"/>
      <c r="F59" s="31"/>
      <c r="G59" s="31"/>
      <c r="H59" s="31"/>
      <c r="I59" s="31"/>
      <c r="J59" s="31"/>
      <c r="K59" s="31"/>
      <c r="L59" s="31"/>
      <c r="M59" s="31"/>
      <c r="N59" s="31"/>
      <c r="O59" s="31"/>
      <c r="P59" s="31"/>
      <c r="Q59" s="31"/>
      <c r="R59" s="31"/>
      <c r="S59" s="31"/>
      <c r="T59" s="31"/>
      <c r="U59" s="31"/>
      <c r="V59" s="31"/>
      <c r="W59" s="31"/>
      <c r="X59" s="31"/>
      <c r="Y59" s="31"/>
      <c r="Z59" s="31"/>
      <c r="AA59" s="31"/>
    </row>
    <row r="60" spans="1:53" ht="12.75" customHeight="1">
      <c r="D60" s="31"/>
      <c r="E60" s="31"/>
      <c r="F60" s="31"/>
      <c r="G60" s="31"/>
      <c r="H60" s="31"/>
      <c r="I60" s="31"/>
      <c r="J60" s="31"/>
      <c r="K60" s="31"/>
      <c r="L60" s="31"/>
      <c r="M60" s="31"/>
      <c r="N60" s="31"/>
      <c r="O60" s="31"/>
      <c r="P60" s="31"/>
      <c r="Q60" s="31"/>
      <c r="R60" s="31"/>
      <c r="S60" s="31"/>
      <c r="T60" s="31"/>
      <c r="U60" s="31"/>
      <c r="V60" s="31"/>
      <c r="W60" s="31"/>
      <c r="X60" s="31"/>
      <c r="Y60" s="31"/>
      <c r="Z60" s="31"/>
    </row>
    <row r="61" spans="1:53" ht="15" customHeight="1">
      <c r="D61" s="43"/>
      <c r="E61" s="43"/>
      <c r="F61" s="43"/>
      <c r="G61" s="43"/>
      <c r="H61" s="43"/>
      <c r="I61" s="43"/>
      <c r="J61" s="43"/>
      <c r="K61" s="43"/>
      <c r="L61" s="43"/>
      <c r="M61" s="43"/>
      <c r="N61" s="43"/>
      <c r="O61" s="43"/>
      <c r="P61" s="43"/>
      <c r="Q61" s="43"/>
      <c r="R61" s="43"/>
      <c r="S61" s="43"/>
      <c r="T61" s="43"/>
      <c r="U61" s="43"/>
      <c r="V61" s="43"/>
      <c r="W61" s="43"/>
      <c r="X61" s="43"/>
      <c r="Y61" s="43"/>
      <c r="Z61" s="43"/>
      <c r="AA61" s="43"/>
    </row>
    <row r="62" spans="1:53" ht="12" customHeight="1">
      <c r="D62" s="43"/>
      <c r="E62" s="43"/>
      <c r="F62" s="43"/>
      <c r="G62" s="43"/>
      <c r="H62" s="43"/>
      <c r="I62" s="43"/>
      <c r="J62" s="43"/>
      <c r="K62" s="43"/>
      <c r="L62" s="43"/>
      <c r="M62" s="43"/>
      <c r="N62" s="43"/>
      <c r="O62" s="43"/>
      <c r="P62" s="43"/>
      <c r="Q62" s="43"/>
      <c r="R62" s="43"/>
      <c r="S62" s="43"/>
      <c r="T62" s="43"/>
      <c r="U62" s="43"/>
      <c r="V62" s="43"/>
      <c r="W62" s="43"/>
      <c r="X62" s="43"/>
      <c r="Y62" s="43"/>
      <c r="Z62" s="43"/>
    </row>
    <row r="63" spans="1:53" ht="15" customHeight="1">
      <c r="D63" s="43"/>
      <c r="E63" s="43"/>
      <c r="F63" s="43"/>
      <c r="G63" s="43"/>
      <c r="H63" s="43"/>
      <c r="I63" s="43"/>
      <c r="J63" s="43"/>
      <c r="K63" s="43"/>
      <c r="L63" s="43"/>
      <c r="M63" s="43"/>
      <c r="N63" s="43"/>
      <c r="O63" s="43"/>
      <c r="P63" s="43"/>
      <c r="Q63" s="43"/>
      <c r="R63" s="43"/>
      <c r="S63" s="43"/>
      <c r="T63" s="43"/>
      <c r="U63" s="43"/>
      <c r="V63" s="43"/>
      <c r="W63" s="43"/>
      <c r="X63" s="43"/>
      <c r="Y63" s="43"/>
      <c r="Z63" s="43"/>
    </row>
    <row r="64" spans="1:53" ht="15" customHeight="1">
      <c r="D64" s="43"/>
      <c r="E64" s="43"/>
      <c r="F64" s="43"/>
      <c r="G64" s="43"/>
      <c r="H64" s="43"/>
      <c r="I64" s="43"/>
      <c r="J64" s="43"/>
      <c r="K64" s="43"/>
      <c r="L64" s="43"/>
      <c r="M64" s="43"/>
      <c r="N64" s="43"/>
      <c r="O64" s="43"/>
      <c r="P64" s="43"/>
      <c r="Q64" s="43"/>
      <c r="R64" s="43"/>
      <c r="S64" s="43"/>
      <c r="T64" s="43"/>
      <c r="U64" s="43"/>
      <c r="V64" s="43"/>
      <c r="W64" s="43"/>
      <c r="X64" s="43"/>
      <c r="Y64" s="43"/>
      <c r="Z64" s="43"/>
    </row>
    <row r="65" spans="4:48" ht="15" customHeight="1">
      <c r="D65" s="43"/>
      <c r="E65" s="43"/>
      <c r="F65" s="43"/>
      <c r="G65" s="43"/>
      <c r="H65" s="43"/>
      <c r="I65" s="43"/>
      <c r="J65" s="43"/>
      <c r="K65" s="43"/>
      <c r="L65" s="43"/>
      <c r="M65" s="43"/>
      <c r="N65" s="43"/>
      <c r="O65" s="43"/>
      <c r="P65" s="43"/>
      <c r="Q65" s="43"/>
      <c r="R65" s="43"/>
      <c r="S65" s="43"/>
      <c r="T65" s="43"/>
      <c r="U65" s="43"/>
      <c r="V65" s="43"/>
      <c r="W65" s="43"/>
      <c r="X65" s="43"/>
      <c r="Y65" s="43"/>
      <c r="Z65" s="43"/>
    </row>
    <row r="66" spans="4:48" ht="15" customHeight="1">
      <c r="D66" s="43"/>
      <c r="E66" s="43"/>
      <c r="F66" s="43"/>
      <c r="G66" s="43"/>
      <c r="H66" s="43"/>
      <c r="I66" s="43"/>
      <c r="J66" s="43"/>
      <c r="K66" s="43"/>
      <c r="L66" s="43"/>
      <c r="M66" s="43"/>
      <c r="N66" s="43"/>
      <c r="O66" s="43"/>
      <c r="P66" s="43"/>
      <c r="Q66" s="43"/>
      <c r="R66" s="43"/>
      <c r="S66" s="43"/>
      <c r="T66" s="43"/>
      <c r="U66" s="43"/>
      <c r="V66" s="43"/>
      <c r="W66" s="43"/>
      <c r="X66" s="43"/>
      <c r="Y66" s="43"/>
      <c r="Z66" s="43"/>
    </row>
    <row r="67" spans="4:48" ht="14.1" customHeight="1">
      <c r="D67" s="43"/>
      <c r="E67" s="43"/>
      <c r="F67" s="43"/>
      <c r="G67" s="43"/>
      <c r="H67" s="43"/>
      <c r="I67" s="43"/>
      <c r="J67" s="43"/>
      <c r="K67" s="43"/>
      <c r="L67" s="43"/>
      <c r="M67" s="43"/>
      <c r="N67" s="43"/>
      <c r="O67" s="43"/>
      <c r="P67" s="43"/>
      <c r="Q67" s="43"/>
      <c r="R67" s="43"/>
      <c r="S67" s="43"/>
      <c r="T67" s="43"/>
      <c r="U67" s="43"/>
      <c r="V67" s="43"/>
      <c r="W67" s="43"/>
      <c r="X67" s="43"/>
      <c r="Y67" s="43"/>
      <c r="Z67" s="43"/>
    </row>
    <row r="68" spans="4:48" ht="12.75" customHeight="1">
      <c r="D68" s="43"/>
      <c r="E68" s="43"/>
      <c r="F68" s="43"/>
      <c r="G68" s="43"/>
      <c r="H68" s="43"/>
      <c r="I68" s="43"/>
      <c r="J68" s="43"/>
      <c r="K68" s="43"/>
      <c r="L68" s="43"/>
      <c r="M68" s="43"/>
      <c r="N68" s="43"/>
      <c r="O68" s="43"/>
      <c r="P68" s="43"/>
      <c r="Q68" s="43"/>
      <c r="R68" s="43"/>
      <c r="S68" s="43"/>
      <c r="T68" s="43"/>
      <c r="U68" s="43"/>
      <c r="V68" s="43"/>
      <c r="W68" s="43"/>
      <c r="X68" s="43"/>
      <c r="Y68" s="43"/>
      <c r="Z68" s="43"/>
    </row>
    <row r="69" spans="4:48" ht="14.1" customHeight="1">
      <c r="D69" s="43"/>
      <c r="E69" s="43"/>
      <c r="F69" s="43"/>
      <c r="G69" s="43"/>
      <c r="H69" s="43"/>
      <c r="I69" s="43"/>
      <c r="J69" s="43"/>
      <c r="K69" s="43"/>
      <c r="L69" s="43"/>
      <c r="M69" s="43"/>
      <c r="N69" s="43"/>
      <c r="O69" s="43"/>
      <c r="P69" s="43"/>
      <c r="Q69" s="43"/>
      <c r="R69" s="43"/>
      <c r="S69" s="43"/>
      <c r="T69" s="43"/>
      <c r="U69" s="43"/>
      <c r="V69" s="43"/>
      <c r="W69" s="43"/>
      <c r="X69" s="43"/>
      <c r="Y69" s="43"/>
      <c r="Z69" s="43"/>
      <c r="AC69" s="8"/>
      <c r="AD69" s="8"/>
      <c r="AE69" s="8"/>
      <c r="AF69" s="8"/>
      <c r="AG69" s="8"/>
      <c r="AH69" s="8"/>
      <c r="AI69" s="8"/>
      <c r="AJ69" s="8"/>
      <c r="AK69" s="8"/>
      <c r="AL69" s="8"/>
      <c r="AM69" s="8"/>
      <c r="AN69" s="8"/>
      <c r="AO69" s="8"/>
      <c r="AP69" s="8"/>
      <c r="AQ69" s="8"/>
      <c r="AR69" s="8"/>
      <c r="AS69" s="8"/>
      <c r="AT69" s="8"/>
      <c r="AU69" s="8"/>
      <c r="AV69" s="8"/>
    </row>
    <row r="70" spans="4:48">
      <c r="D70" s="43"/>
      <c r="E70" s="43"/>
      <c r="F70" s="43"/>
      <c r="G70" s="43"/>
      <c r="H70" s="43"/>
      <c r="I70" s="43"/>
      <c r="J70" s="43"/>
      <c r="K70" s="43"/>
      <c r="L70" s="43"/>
      <c r="M70" s="43"/>
      <c r="N70" s="43"/>
      <c r="O70" s="43"/>
      <c r="P70" s="43"/>
      <c r="Q70" s="43"/>
      <c r="R70" s="43"/>
      <c r="S70" s="43"/>
      <c r="T70" s="43"/>
      <c r="U70" s="43"/>
      <c r="V70" s="43"/>
      <c r="W70" s="43"/>
      <c r="X70" s="43"/>
      <c r="Y70" s="43"/>
      <c r="Z70" s="43"/>
    </row>
    <row r="71" spans="4:48">
      <c r="D71" s="43"/>
      <c r="E71" s="43"/>
      <c r="F71" s="43"/>
      <c r="G71" s="43"/>
      <c r="H71" s="43"/>
      <c r="I71" s="43"/>
      <c r="J71" s="43"/>
      <c r="K71" s="43"/>
      <c r="L71" s="43"/>
      <c r="M71" s="43"/>
      <c r="N71" s="43"/>
      <c r="O71" s="43"/>
      <c r="P71" s="43"/>
      <c r="Q71" s="43"/>
      <c r="R71" s="43"/>
      <c r="S71" s="43"/>
      <c r="T71" s="43"/>
      <c r="U71" s="43"/>
      <c r="V71" s="43"/>
      <c r="W71" s="43"/>
      <c r="X71" s="43"/>
      <c r="Y71" s="43"/>
      <c r="Z71" s="43"/>
    </row>
    <row r="72" spans="4:48">
      <c r="D72" s="43"/>
      <c r="E72" s="43"/>
      <c r="F72" s="43"/>
      <c r="G72" s="43"/>
      <c r="H72" s="43"/>
      <c r="I72" s="43"/>
      <c r="J72" s="43"/>
      <c r="K72" s="43"/>
      <c r="L72" s="43"/>
      <c r="M72" s="43"/>
      <c r="N72" s="43"/>
      <c r="O72" s="43"/>
      <c r="P72" s="43"/>
      <c r="Q72" s="43"/>
      <c r="R72" s="43"/>
      <c r="S72" s="43"/>
      <c r="T72" s="43"/>
      <c r="U72" s="43"/>
      <c r="V72" s="43"/>
      <c r="W72" s="43"/>
      <c r="X72" s="43"/>
      <c r="Y72" s="43"/>
      <c r="Z72" s="43"/>
    </row>
    <row r="125" spans="2:3">
      <c r="B125" s="13"/>
      <c r="C125" s="13"/>
    </row>
  </sheetData>
  <mergeCells count="21">
    <mergeCell ref="A33:A36"/>
    <mergeCell ref="T6:V6"/>
    <mergeCell ref="A3:AB3"/>
    <mergeCell ref="A37:A41"/>
    <mergeCell ref="A42:A45"/>
    <mergeCell ref="B56:C56"/>
    <mergeCell ref="A2:AB2"/>
    <mergeCell ref="A5:A7"/>
    <mergeCell ref="H6:J6"/>
    <mergeCell ref="X6:Z6"/>
    <mergeCell ref="P5:Z5"/>
    <mergeCell ref="L6:N6"/>
    <mergeCell ref="H5:N5"/>
    <mergeCell ref="D5:F6"/>
    <mergeCell ref="P6:R6"/>
    <mergeCell ref="A46:A50"/>
    <mergeCell ref="A51:A54"/>
    <mergeCell ref="A8:A15"/>
    <mergeCell ref="A16:A25"/>
    <mergeCell ref="A26:A29"/>
    <mergeCell ref="A30:A32"/>
  </mergeCells>
  <printOptions horizontalCentered="1"/>
  <pageMargins left="0.86614173228346458" right="0.78740157480314965" top="0.86614173228346458" bottom="0.94488188976377963" header="0.51181102362204722" footer="0.51181102362204722"/>
  <pageSetup scale="54" orientation="portrait" r:id="rId1"/>
  <headerFooter alignWithMargins="0"/>
  <colBreaks count="1" manualBreakCount="1">
    <brk id="2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55B07-7AB7-4CB5-B3AD-2CE0A34B9B6D}">
  <dimension ref="A1:AB515"/>
  <sheetViews>
    <sheetView view="pageBreakPreview" zoomScaleNormal="100" zoomScaleSheetLayoutView="100" workbookViewId="0">
      <selection sqref="A1:C1048576"/>
    </sheetView>
  </sheetViews>
  <sheetFormatPr baseColWidth="10" defaultRowHeight="12.75"/>
  <cols>
    <col min="1" max="1" width="6.28515625" style="63" customWidth="1"/>
    <col min="2" max="2" width="2" style="63" customWidth="1"/>
    <col min="3" max="3" width="1.5703125" style="63" customWidth="1"/>
    <col min="4" max="4" width="57.28515625" style="63" customWidth="1"/>
    <col min="5" max="5" width="7.7109375" style="581" bestFit="1" customWidth="1"/>
    <col min="6" max="6" width="4.85546875" style="581" bestFit="1" customWidth="1"/>
    <col min="7" max="7" width="6.7109375" style="581" bestFit="1" customWidth="1"/>
    <col min="8" max="9" width="11.42578125" style="62"/>
    <col min="10" max="10" width="4.7109375" style="62" customWidth="1"/>
    <col min="11" max="11" width="5" style="62" customWidth="1"/>
    <col min="12" max="12" width="2.28515625" style="62" customWidth="1"/>
    <col min="13" max="13" width="26" style="62" customWidth="1"/>
    <col min="14" max="14" width="8" style="62" customWidth="1"/>
    <col min="15" max="15" width="1" style="62" customWidth="1"/>
    <col min="16" max="16" width="6.7109375" style="62" customWidth="1"/>
    <col min="17" max="17" width="1" style="62" customWidth="1"/>
    <col min="18" max="18" width="6.7109375" style="62" customWidth="1"/>
    <col min="19" max="19" width="1" style="62" customWidth="1"/>
    <col min="20" max="20" width="6.7109375" style="62" customWidth="1"/>
    <col min="21" max="21" width="1" style="62" customWidth="1"/>
    <col min="22" max="22" width="6.7109375" style="62" customWidth="1"/>
    <col min="23" max="23" width="1" style="62" customWidth="1"/>
    <col min="24" max="24" width="6.7109375" style="62" customWidth="1"/>
    <col min="25" max="25" width="1" style="62" customWidth="1"/>
    <col min="26" max="27" width="6.7109375" style="62" customWidth="1"/>
    <col min="28" max="16384" width="11.42578125" style="62"/>
  </cols>
  <sheetData>
    <row r="1" spans="1:28" ht="12" customHeight="1">
      <c r="E1" s="1990"/>
      <c r="F1" s="1990"/>
      <c r="G1" s="1990"/>
      <c r="H1" s="82"/>
      <c r="I1" s="82"/>
    </row>
    <row r="2" spans="1:28" s="1985" customFormat="1" ht="12" customHeight="1">
      <c r="A2" s="1988" t="s">
        <v>1145</v>
      </c>
      <c r="B2" s="1988"/>
      <c r="C2" s="1988"/>
      <c r="D2" s="1988"/>
      <c r="E2" s="1988"/>
      <c r="F2" s="1988"/>
      <c r="G2" s="1988"/>
      <c r="K2" s="1989"/>
      <c r="L2" s="1989"/>
      <c r="M2" s="1989"/>
      <c r="N2" s="1989"/>
      <c r="O2" s="1989"/>
      <c r="P2" s="1989"/>
      <c r="Q2" s="1989"/>
      <c r="R2" s="1989"/>
      <c r="S2" s="1989"/>
      <c r="T2" s="1989"/>
      <c r="U2" s="1989"/>
      <c r="V2" s="1989"/>
      <c r="W2" s="1989"/>
      <c r="X2" s="1989"/>
      <c r="Y2" s="1989"/>
    </row>
    <row r="3" spans="1:28" s="1985" customFormat="1" ht="12" customHeight="1">
      <c r="A3" s="1988">
        <v>2016</v>
      </c>
      <c r="B3" s="1988"/>
      <c r="C3" s="1988"/>
      <c r="D3" s="1988"/>
      <c r="E3" s="1988"/>
      <c r="F3" s="1988"/>
      <c r="G3" s="1988"/>
      <c r="I3" s="1987"/>
      <c r="J3" s="1987"/>
      <c r="K3" s="1987"/>
      <c r="AA3" s="1986"/>
      <c r="AB3" s="1986"/>
    </row>
    <row r="4" spans="1:28" ht="3" customHeight="1">
      <c r="C4" s="90"/>
      <c r="D4" s="90"/>
      <c r="E4" s="1947"/>
      <c r="F4" s="1984"/>
      <c r="G4" s="1984"/>
      <c r="H4" s="82"/>
      <c r="K4" s="98"/>
    </row>
    <row r="5" spans="1:28" ht="10.5" customHeight="1">
      <c r="A5" s="1835" t="s">
        <v>32</v>
      </c>
      <c r="B5" s="601"/>
      <c r="C5" s="601"/>
      <c r="D5" s="601"/>
      <c r="E5" s="1964"/>
      <c r="F5" s="1964"/>
      <c r="G5" s="1963"/>
      <c r="H5" s="82"/>
      <c r="K5" s="98"/>
    </row>
    <row r="6" spans="1:28" ht="10.5" customHeight="1">
      <c r="A6" s="1836"/>
      <c r="B6" s="364" t="s">
        <v>230</v>
      </c>
      <c r="C6" s="364"/>
      <c r="D6" s="320"/>
      <c r="E6" s="1589" t="s">
        <v>29</v>
      </c>
      <c r="F6" s="1589" t="s">
        <v>30</v>
      </c>
      <c r="G6" s="1960" t="s">
        <v>6</v>
      </c>
      <c r="H6" s="82"/>
      <c r="I6" s="91"/>
    </row>
    <row r="7" spans="1:28" ht="10.5" customHeight="1">
      <c r="A7" s="1837"/>
      <c r="B7" s="595"/>
      <c r="C7" s="596"/>
      <c r="D7" s="595"/>
      <c r="E7" s="1590"/>
      <c r="F7" s="1590"/>
      <c r="G7" s="1959"/>
      <c r="H7" s="82"/>
    </row>
    <row r="8" spans="1:28" ht="11.1" customHeight="1">
      <c r="A8" s="1983">
        <v>1401</v>
      </c>
      <c r="B8" s="74" t="s">
        <v>12</v>
      </c>
      <c r="C8" s="78"/>
      <c r="D8" s="84"/>
      <c r="E8" s="1957">
        <f>SUM(E9,E14,E20)</f>
        <v>13</v>
      </c>
      <c r="F8" s="1957">
        <f>SUM(F9,F14,F20)</f>
        <v>6</v>
      </c>
      <c r="G8" s="1956">
        <f>SUM(E8:F8)</f>
        <v>19</v>
      </c>
      <c r="H8" s="82"/>
    </row>
    <row r="9" spans="1:28" ht="11.1" customHeight="1">
      <c r="A9" s="1981"/>
      <c r="B9" s="540" t="s">
        <v>13</v>
      </c>
      <c r="C9" s="66"/>
      <c r="D9" s="66"/>
      <c r="E9" s="1982">
        <f>SUM(E10,E12)</f>
        <v>1</v>
      </c>
      <c r="F9" s="589">
        <f>SUM(F10,F12)</f>
        <v>3</v>
      </c>
      <c r="G9" s="1951">
        <f>SUM(E9:F9)</f>
        <v>4</v>
      </c>
      <c r="H9" s="82"/>
      <c r="I9" s="82"/>
    </row>
    <row r="10" spans="1:28" ht="11.1" customHeight="1">
      <c r="A10" s="1981"/>
      <c r="B10" s="66"/>
      <c r="C10" s="66" t="s">
        <v>735</v>
      </c>
      <c r="D10" s="66"/>
      <c r="E10" s="588">
        <f>SUM(E11)</f>
        <v>1</v>
      </c>
      <c r="F10" s="588">
        <f>SUM(F11)</f>
        <v>3</v>
      </c>
      <c r="G10" s="1969">
        <f>SUM(E10:F10)</f>
        <v>4</v>
      </c>
      <c r="H10" s="82"/>
      <c r="I10" s="82"/>
    </row>
    <row r="11" spans="1:28" s="85" customFormat="1" ht="11.1" customHeight="1">
      <c r="A11" s="1981"/>
      <c r="B11" s="66"/>
      <c r="C11" s="63"/>
      <c r="D11" s="66" t="s">
        <v>807</v>
      </c>
      <c r="E11" s="588">
        <v>1</v>
      </c>
      <c r="F11" s="588">
        <v>3</v>
      </c>
      <c r="G11" s="1969">
        <f>SUM(E11:F11)</f>
        <v>4</v>
      </c>
      <c r="H11" s="86"/>
      <c r="I11" s="86"/>
    </row>
    <row r="12" spans="1:28" ht="11.1" customHeight="1">
      <c r="A12" s="1981"/>
      <c r="B12" s="66"/>
      <c r="C12" s="66" t="s">
        <v>740</v>
      </c>
      <c r="D12" s="66"/>
      <c r="E12" s="588">
        <f>SUM(E13)</f>
        <v>0</v>
      </c>
      <c r="F12" s="588">
        <f>SUM(F13)</f>
        <v>0</v>
      </c>
      <c r="G12" s="1969">
        <f>SUM(E12:F12)</f>
        <v>0</v>
      </c>
      <c r="H12" s="82"/>
      <c r="I12" s="82"/>
    </row>
    <row r="13" spans="1:28" s="85" customFormat="1" ht="11.1" customHeight="1">
      <c r="A13" s="1981"/>
      <c r="B13" s="66"/>
      <c r="C13" s="63"/>
      <c r="D13" s="66" t="s">
        <v>1144</v>
      </c>
      <c r="E13" s="588">
        <v>0</v>
      </c>
      <c r="F13" s="588">
        <v>0</v>
      </c>
      <c r="G13" s="1969">
        <f>SUM(E13:F13)</f>
        <v>0</v>
      </c>
      <c r="H13" s="86"/>
      <c r="I13" s="86"/>
    </row>
    <row r="14" spans="1:28" ht="11.1" customHeight="1">
      <c r="A14" s="1981"/>
      <c r="B14" s="364" t="s">
        <v>14</v>
      </c>
      <c r="C14" s="66"/>
      <c r="D14" s="66"/>
      <c r="E14" s="589">
        <f>SUM(E15+E17)</f>
        <v>4</v>
      </c>
      <c r="F14" s="589">
        <f>SUM(F15+F17)</f>
        <v>2</v>
      </c>
      <c r="G14" s="1951">
        <f>SUM(E14:F14)</f>
        <v>6</v>
      </c>
      <c r="H14" s="82"/>
      <c r="I14" s="82"/>
    </row>
    <row r="15" spans="1:28" ht="11.1" customHeight="1">
      <c r="A15" s="1981"/>
      <c r="B15" s="364"/>
      <c r="C15" s="66" t="s">
        <v>736</v>
      </c>
      <c r="D15" s="66"/>
      <c r="E15" s="588">
        <f>SUM(E16)</f>
        <v>0</v>
      </c>
      <c r="F15" s="588">
        <f>SUM(F16)</f>
        <v>0</v>
      </c>
      <c r="G15" s="1969">
        <f>SUM(E15:F15)</f>
        <v>0</v>
      </c>
      <c r="H15" s="82"/>
      <c r="I15" s="82"/>
    </row>
    <row r="16" spans="1:28" s="85" customFormat="1" ht="11.1" customHeight="1">
      <c r="A16" s="1981"/>
      <c r="B16" s="364"/>
      <c r="C16" s="66"/>
      <c r="D16" s="66" t="s">
        <v>812</v>
      </c>
      <c r="E16" s="588">
        <v>0</v>
      </c>
      <c r="F16" s="588">
        <v>0</v>
      </c>
      <c r="G16" s="1969">
        <f>SUM(E16:F16)</f>
        <v>0</v>
      </c>
      <c r="H16" s="86"/>
      <c r="I16" s="86"/>
    </row>
    <row r="17" spans="1:9" ht="11.1" customHeight="1">
      <c r="A17" s="1981"/>
      <c r="B17" s="66"/>
      <c r="C17" s="66" t="s">
        <v>735</v>
      </c>
      <c r="D17" s="66"/>
      <c r="E17" s="588">
        <f>SUM(E18:E19)</f>
        <v>4</v>
      </c>
      <c r="F17" s="588">
        <f>SUM(F18:F19)</f>
        <v>2</v>
      </c>
      <c r="G17" s="1969">
        <f>SUM(E17:F17)</f>
        <v>6</v>
      </c>
      <c r="H17" s="82"/>
      <c r="I17" s="82"/>
    </row>
    <row r="18" spans="1:9" s="85" customFormat="1" ht="11.1" customHeight="1">
      <c r="A18" s="1981"/>
      <c r="B18" s="66"/>
      <c r="C18" s="66"/>
      <c r="D18" s="66" t="s">
        <v>812</v>
      </c>
      <c r="E18" s="588">
        <v>0</v>
      </c>
      <c r="F18" s="588">
        <v>1</v>
      </c>
      <c r="G18" s="1969">
        <f>SUM(E18:F18)</f>
        <v>1</v>
      </c>
      <c r="H18" s="86"/>
      <c r="I18" s="86"/>
    </row>
    <row r="19" spans="1:9" s="85" customFormat="1" ht="11.1" customHeight="1">
      <c r="A19" s="1981"/>
      <c r="B19" s="66"/>
      <c r="C19" s="66"/>
      <c r="D19" s="66" t="s">
        <v>807</v>
      </c>
      <c r="E19" s="588">
        <v>4</v>
      </c>
      <c r="F19" s="588">
        <v>1</v>
      </c>
      <c r="G19" s="1969">
        <f>SUM(E19:F19)</f>
        <v>5</v>
      </c>
      <c r="H19" s="86"/>
      <c r="I19" s="86"/>
    </row>
    <row r="20" spans="1:9" ht="11.1" customHeight="1">
      <c r="A20" s="1981"/>
      <c r="B20" s="364" t="s">
        <v>15</v>
      </c>
      <c r="C20" s="66"/>
      <c r="D20" s="66"/>
      <c r="E20" s="589">
        <f>SUM(E21)</f>
        <v>8</v>
      </c>
      <c r="F20" s="589">
        <f>SUM(F21)</f>
        <v>1</v>
      </c>
      <c r="G20" s="1951">
        <f>SUM(E20:F20)</f>
        <v>9</v>
      </c>
      <c r="H20" s="82"/>
      <c r="I20" s="82"/>
    </row>
    <row r="21" spans="1:9" ht="11.1" customHeight="1">
      <c r="A21" s="1981"/>
      <c r="B21" s="66"/>
      <c r="C21" s="66" t="s">
        <v>735</v>
      </c>
      <c r="D21" s="66"/>
      <c r="E21" s="588">
        <f>SUM(E22)</f>
        <v>8</v>
      </c>
      <c r="F21" s="588">
        <f>SUM(F22)</f>
        <v>1</v>
      </c>
      <c r="G21" s="1969">
        <f>SUM(E21:F21)</f>
        <v>9</v>
      </c>
      <c r="H21" s="82"/>
      <c r="I21" s="82"/>
    </row>
    <row r="22" spans="1:9" s="85" customFormat="1" ht="11.1" customHeight="1">
      <c r="A22" s="1980"/>
      <c r="B22" s="66"/>
      <c r="C22" s="66"/>
      <c r="D22" s="66" t="s">
        <v>807</v>
      </c>
      <c r="E22" s="142">
        <v>8</v>
      </c>
      <c r="F22" s="142">
        <v>1</v>
      </c>
      <c r="G22" s="1969">
        <f>SUM(E22:F22)</f>
        <v>9</v>
      </c>
      <c r="H22" s="86"/>
      <c r="I22" s="86"/>
    </row>
    <row r="23" spans="1:9" ht="11.1" customHeight="1">
      <c r="A23" s="1979">
        <v>1402</v>
      </c>
      <c r="B23" s="338" t="s">
        <v>16</v>
      </c>
      <c r="C23" s="78"/>
      <c r="D23" s="78"/>
      <c r="E23" s="136">
        <f>SUM(E24+E41+E49+E59+E62)</f>
        <v>49</v>
      </c>
      <c r="F23" s="136">
        <f>SUM(F24+F41+F49+F59+F62)</f>
        <v>49</v>
      </c>
      <c r="G23" s="175">
        <f>SUM(E23:F23)</f>
        <v>98</v>
      </c>
      <c r="H23" s="82"/>
      <c r="I23" s="82"/>
    </row>
    <row r="24" spans="1:9" ht="11.1" customHeight="1">
      <c r="A24" s="1978"/>
      <c r="B24" s="364" t="s">
        <v>96</v>
      </c>
      <c r="C24" s="66"/>
      <c r="D24" s="66"/>
      <c r="E24" s="589">
        <f>SUM(E25+E27)</f>
        <v>39</v>
      </c>
      <c r="F24" s="589">
        <f>SUM(F25+F27)</f>
        <v>36</v>
      </c>
      <c r="G24" s="1951">
        <f>SUM(E24:F24)</f>
        <v>75</v>
      </c>
      <c r="H24" s="82"/>
      <c r="I24" s="82"/>
    </row>
    <row r="25" spans="1:9" ht="11.1" customHeight="1">
      <c r="A25" s="1978"/>
      <c r="B25" s="320"/>
      <c r="C25" s="66" t="s">
        <v>88</v>
      </c>
      <c r="D25" s="66"/>
      <c r="E25" s="588">
        <f>SUM(E26)</f>
        <v>0</v>
      </c>
      <c r="F25" s="588">
        <f>SUM(F26)</f>
        <v>0</v>
      </c>
      <c r="G25" s="1969">
        <f>SUM(E25:F25)</f>
        <v>0</v>
      </c>
      <c r="H25" s="82"/>
      <c r="I25" s="82"/>
    </row>
    <row r="26" spans="1:9" s="85" customFormat="1" ht="11.1" customHeight="1">
      <c r="A26" s="1978"/>
      <c r="B26" s="364"/>
      <c r="C26" s="66"/>
      <c r="D26" s="66" t="s">
        <v>805</v>
      </c>
      <c r="E26" s="588">
        <v>0</v>
      </c>
      <c r="F26" s="588">
        <v>0</v>
      </c>
      <c r="G26" s="1969">
        <f>SUM(E26:F26)</f>
        <v>0</v>
      </c>
      <c r="H26" s="86"/>
      <c r="I26" s="86"/>
    </row>
    <row r="27" spans="1:9" ht="11.1" customHeight="1">
      <c r="A27" s="1978"/>
      <c r="B27" s="66"/>
      <c r="C27" s="66" t="s">
        <v>735</v>
      </c>
      <c r="D27" s="66"/>
      <c r="E27" s="588">
        <f>SUM(E28+E31+E30+E33+E34+E35+E36+E37+E38+E39+E40)</f>
        <v>39</v>
      </c>
      <c r="F27" s="588">
        <f>SUM(F28+F31+F30+F33+F34+F35+F36+F37+F38+F39+F40)</f>
        <v>36</v>
      </c>
      <c r="G27" s="1969">
        <f>SUM(E27:F27)</f>
        <v>75</v>
      </c>
      <c r="H27" s="82"/>
      <c r="I27" s="82"/>
    </row>
    <row r="28" spans="1:9" ht="11.1" customHeight="1">
      <c r="A28" s="1978"/>
      <c r="B28" s="66"/>
      <c r="C28" s="66"/>
      <c r="D28" s="66" t="s">
        <v>805</v>
      </c>
      <c r="E28" s="588">
        <v>2</v>
      </c>
      <c r="F28" s="588">
        <v>2</v>
      </c>
      <c r="G28" s="1969">
        <f>SUM(E28:F28)</f>
        <v>4</v>
      </c>
      <c r="H28" s="82"/>
      <c r="I28" s="82"/>
    </row>
    <row r="29" spans="1:9" ht="11.1" customHeight="1">
      <c r="A29" s="1978"/>
      <c r="B29" s="66"/>
      <c r="C29" s="66"/>
      <c r="D29" s="66" t="s">
        <v>1142</v>
      </c>
      <c r="E29" s="588"/>
      <c r="F29" s="588"/>
      <c r="G29" s="1969"/>
      <c r="H29" s="82"/>
      <c r="I29" s="82"/>
    </row>
    <row r="30" spans="1:9" s="85" customFormat="1" ht="11.1" customHeight="1">
      <c r="A30" s="1978"/>
      <c r="B30" s="66"/>
      <c r="C30" s="66"/>
      <c r="D30" s="66" t="s">
        <v>1115</v>
      </c>
      <c r="E30" s="588">
        <v>2</v>
      </c>
      <c r="F30" s="588">
        <v>0</v>
      </c>
      <c r="G30" s="1969">
        <f>SUM(E30:F30)</f>
        <v>2</v>
      </c>
      <c r="H30" s="86"/>
      <c r="I30" s="86"/>
    </row>
    <row r="31" spans="1:9" ht="11.1" customHeight="1">
      <c r="A31" s="1978"/>
      <c r="B31" s="66"/>
      <c r="C31" s="66"/>
      <c r="D31" s="66" t="s">
        <v>1141</v>
      </c>
      <c r="E31" s="588">
        <v>7</v>
      </c>
      <c r="F31" s="588">
        <v>8</v>
      </c>
      <c r="G31" s="1969">
        <f>SUM(E31:F31)</f>
        <v>15</v>
      </c>
      <c r="H31" s="82"/>
      <c r="I31" s="82"/>
    </row>
    <row r="32" spans="1:9" ht="11.1" customHeight="1">
      <c r="A32" s="1978"/>
      <c r="B32" s="66"/>
      <c r="C32" s="66"/>
      <c r="D32" s="66" t="s">
        <v>795</v>
      </c>
      <c r="E32" s="588"/>
      <c r="F32" s="588"/>
      <c r="G32" s="1969"/>
      <c r="H32" s="82"/>
      <c r="I32" s="82"/>
    </row>
    <row r="33" spans="1:9" s="85" customFormat="1" ht="11.1" customHeight="1">
      <c r="A33" s="1978"/>
      <c r="B33" s="66"/>
      <c r="C33" s="66"/>
      <c r="D33" s="66" t="s">
        <v>804</v>
      </c>
      <c r="E33" s="588">
        <v>6</v>
      </c>
      <c r="F33" s="588">
        <v>9</v>
      </c>
      <c r="G33" s="1969">
        <f>SUM(E33:F33)</f>
        <v>15</v>
      </c>
      <c r="H33" s="86"/>
      <c r="I33" s="86"/>
    </row>
    <row r="34" spans="1:9" s="85" customFormat="1" ht="11.1" customHeight="1">
      <c r="A34" s="1978"/>
      <c r="B34" s="66"/>
      <c r="C34" s="66"/>
      <c r="D34" s="66" t="s">
        <v>803</v>
      </c>
      <c r="E34" s="588">
        <v>18</v>
      </c>
      <c r="F34" s="588">
        <v>9</v>
      </c>
      <c r="G34" s="1969">
        <f>SUM(E34:F34)</f>
        <v>27</v>
      </c>
      <c r="H34" s="86"/>
      <c r="I34" s="86"/>
    </row>
    <row r="35" spans="1:9" s="85" customFormat="1" ht="11.1" customHeight="1">
      <c r="A35" s="1978"/>
      <c r="B35" s="66"/>
      <c r="C35" s="66"/>
      <c r="D35" s="66" t="s">
        <v>1143</v>
      </c>
      <c r="E35" s="588">
        <v>1</v>
      </c>
      <c r="F35" s="588">
        <v>2</v>
      </c>
      <c r="G35" s="1969">
        <f>SUM(E35:F35)</f>
        <v>3</v>
      </c>
      <c r="H35" s="86"/>
      <c r="I35" s="86"/>
    </row>
    <row r="36" spans="1:9" s="85" customFormat="1" ht="11.1" customHeight="1">
      <c r="A36" s="1978"/>
      <c r="B36" s="66"/>
      <c r="C36" s="66"/>
      <c r="D36" s="66" t="s">
        <v>802</v>
      </c>
      <c r="E36" s="588">
        <v>0</v>
      </c>
      <c r="F36" s="588">
        <v>0</v>
      </c>
      <c r="G36" s="1969">
        <f>SUM(E36:F36)</f>
        <v>0</v>
      </c>
      <c r="H36" s="86"/>
      <c r="I36" s="86"/>
    </row>
    <row r="37" spans="1:9" s="85" customFormat="1" ht="11.1" customHeight="1">
      <c r="A37" s="1978"/>
      <c r="B37" s="66"/>
      <c r="C37" s="66"/>
      <c r="D37" s="66" t="s">
        <v>1117</v>
      </c>
      <c r="E37" s="588">
        <v>0</v>
      </c>
      <c r="F37" s="588">
        <v>0</v>
      </c>
      <c r="G37" s="1969">
        <f>SUM(E37:F37)</f>
        <v>0</v>
      </c>
      <c r="H37" s="86"/>
      <c r="I37" s="86"/>
    </row>
    <row r="38" spans="1:9" s="85" customFormat="1" ht="11.1" customHeight="1">
      <c r="A38" s="1978"/>
      <c r="B38" s="66"/>
      <c r="C38" s="66"/>
      <c r="D38" s="66" t="s">
        <v>792</v>
      </c>
      <c r="E38" s="588">
        <v>1</v>
      </c>
      <c r="F38" s="588">
        <v>6</v>
      </c>
      <c r="G38" s="1969">
        <f>SUM(E38:F38)</f>
        <v>7</v>
      </c>
      <c r="H38" s="86"/>
      <c r="I38" s="86"/>
    </row>
    <row r="39" spans="1:9" s="85" customFormat="1" ht="11.1" customHeight="1">
      <c r="A39" s="1978"/>
      <c r="B39" s="66"/>
      <c r="C39" s="66"/>
      <c r="D39" s="66" t="s">
        <v>800</v>
      </c>
      <c r="E39" s="588">
        <v>2</v>
      </c>
      <c r="F39" s="588">
        <v>0</v>
      </c>
      <c r="G39" s="1969">
        <f>SUM(E39:F39)</f>
        <v>2</v>
      </c>
      <c r="H39" s="86"/>
      <c r="I39" s="86"/>
    </row>
    <row r="40" spans="1:9" s="85" customFormat="1" ht="11.1" customHeight="1">
      <c r="A40" s="1978"/>
      <c r="B40" s="66"/>
      <c r="C40" s="66"/>
      <c r="D40" s="66" t="s">
        <v>799</v>
      </c>
      <c r="E40" s="588">
        <v>0</v>
      </c>
      <c r="F40" s="588">
        <v>0</v>
      </c>
      <c r="G40" s="1969">
        <f>SUM(E40:F40)</f>
        <v>0</v>
      </c>
      <c r="H40" s="86"/>
      <c r="I40" s="86"/>
    </row>
    <row r="41" spans="1:9" ht="11.1" customHeight="1">
      <c r="A41" s="1978"/>
      <c r="B41" s="364" t="s">
        <v>116</v>
      </c>
      <c r="C41" s="66"/>
      <c r="D41" s="66"/>
      <c r="E41" s="589">
        <f>SUM(E42)</f>
        <v>2</v>
      </c>
      <c r="F41" s="589">
        <f>SUM(F42)</f>
        <v>6</v>
      </c>
      <c r="G41" s="1951">
        <f>SUM(E41:F41)</f>
        <v>8</v>
      </c>
      <c r="H41" s="82"/>
      <c r="I41" s="82"/>
    </row>
    <row r="42" spans="1:9" ht="11.1" customHeight="1">
      <c r="A42" s="1978"/>
      <c r="B42" s="66"/>
      <c r="C42" s="66" t="s">
        <v>735</v>
      </c>
      <c r="E42" s="588">
        <f>SUM(E45+E43+E47+E48)</f>
        <v>2</v>
      </c>
      <c r="F42" s="588">
        <f>SUM(F45+F43+F47+F48)</f>
        <v>6</v>
      </c>
      <c r="G42" s="1969">
        <f>SUM(E42:F42)</f>
        <v>8</v>
      </c>
      <c r="H42" s="82"/>
      <c r="I42" s="82"/>
    </row>
    <row r="43" spans="1:9" ht="11.1" customHeight="1">
      <c r="A43" s="1978"/>
      <c r="B43" s="66"/>
      <c r="C43" s="66"/>
      <c r="D43" s="66" t="s">
        <v>798</v>
      </c>
      <c r="E43" s="588">
        <v>0</v>
      </c>
      <c r="F43" s="588">
        <v>0</v>
      </c>
      <c r="G43" s="1969">
        <f>SUM(E43:F43)</f>
        <v>0</v>
      </c>
      <c r="H43" s="82"/>
      <c r="I43" s="82"/>
    </row>
    <row r="44" spans="1:9" ht="11.1" customHeight="1">
      <c r="A44" s="1978"/>
      <c r="B44" s="66"/>
      <c r="C44" s="66"/>
      <c r="D44" s="66" t="s">
        <v>1142</v>
      </c>
      <c r="E44" s="588"/>
      <c r="F44" s="588"/>
      <c r="G44" s="1969"/>
      <c r="H44" s="82"/>
      <c r="I44" s="82"/>
    </row>
    <row r="45" spans="1:9" ht="11.1" customHeight="1">
      <c r="A45" s="1978"/>
      <c r="B45" s="66"/>
      <c r="C45" s="66"/>
      <c r="D45" s="66" t="s">
        <v>1141</v>
      </c>
      <c r="E45" s="588">
        <v>1</v>
      </c>
      <c r="F45" s="588">
        <v>2</v>
      </c>
      <c r="G45" s="1969">
        <f>SUM(E45:F45)</f>
        <v>3</v>
      </c>
      <c r="H45" s="82"/>
      <c r="I45" s="82"/>
    </row>
    <row r="46" spans="1:9" ht="11.1" customHeight="1">
      <c r="A46" s="1978"/>
      <c r="B46" s="66"/>
      <c r="C46" s="66"/>
      <c r="D46" s="66" t="s">
        <v>795</v>
      </c>
      <c r="E46" s="588"/>
      <c r="F46" s="588"/>
      <c r="G46" s="1969"/>
      <c r="H46" s="82"/>
      <c r="I46" s="82"/>
    </row>
    <row r="47" spans="1:9" s="85" customFormat="1" ht="11.1" customHeight="1">
      <c r="A47" s="1978"/>
      <c r="B47" s="66"/>
      <c r="C47" s="66"/>
      <c r="D47" s="66" t="s">
        <v>797</v>
      </c>
      <c r="E47" s="588">
        <v>0</v>
      </c>
      <c r="F47" s="588">
        <v>4</v>
      </c>
      <c r="G47" s="1969">
        <f>SUM(E47:F47)</f>
        <v>4</v>
      </c>
      <c r="H47" s="86"/>
      <c r="I47" s="86"/>
    </row>
    <row r="48" spans="1:9" s="85" customFormat="1" ht="11.1" customHeight="1">
      <c r="A48" s="1978"/>
      <c r="B48" s="66"/>
      <c r="C48" s="66"/>
      <c r="D48" s="66" t="s">
        <v>796</v>
      </c>
      <c r="E48" s="588">
        <v>1</v>
      </c>
      <c r="F48" s="588">
        <v>0</v>
      </c>
      <c r="G48" s="1969">
        <f>SUM(E48:F48)</f>
        <v>1</v>
      </c>
      <c r="H48" s="86"/>
      <c r="I48" s="86"/>
    </row>
    <row r="49" spans="1:9" ht="11.1" customHeight="1">
      <c r="A49" s="1978"/>
      <c r="B49" s="364" t="s">
        <v>70</v>
      </c>
      <c r="C49" s="66"/>
      <c r="D49" s="66"/>
      <c r="E49" s="589">
        <f>SUM(E50)</f>
        <v>4</v>
      </c>
      <c r="F49" s="589">
        <f>SUM(F50)</f>
        <v>5</v>
      </c>
      <c r="G49" s="1951">
        <f>SUM(E49:F49)</f>
        <v>9</v>
      </c>
      <c r="H49" s="82"/>
      <c r="I49" s="82"/>
    </row>
    <row r="50" spans="1:9" ht="11.1" customHeight="1">
      <c r="A50" s="1978"/>
      <c r="B50" s="66"/>
      <c r="C50" s="66" t="s">
        <v>735</v>
      </c>
      <c r="D50" s="66"/>
      <c r="E50" s="588">
        <f>SUM(E51:E58)</f>
        <v>4</v>
      </c>
      <c r="F50" s="588">
        <f>SUM(F51:F58)</f>
        <v>5</v>
      </c>
      <c r="G50" s="1969">
        <f>SUM(E50:F50)</f>
        <v>9</v>
      </c>
      <c r="H50" s="82"/>
      <c r="I50" s="82"/>
    </row>
    <row r="51" spans="1:9" s="85" customFormat="1" ht="11.1" customHeight="1">
      <c r="A51" s="1978"/>
      <c r="B51" s="66"/>
      <c r="C51" s="66"/>
      <c r="D51" s="66" t="s">
        <v>1140</v>
      </c>
      <c r="E51" s="588">
        <v>0</v>
      </c>
      <c r="F51" s="588">
        <v>1</v>
      </c>
      <c r="G51" s="1969">
        <f>SUM(E51:F51)</f>
        <v>1</v>
      </c>
      <c r="H51" s="86"/>
      <c r="I51" s="86"/>
    </row>
    <row r="52" spans="1:9" s="85" customFormat="1" ht="11.1" customHeight="1">
      <c r="A52" s="1978"/>
      <c r="B52" s="66"/>
      <c r="C52" s="66"/>
      <c r="D52" s="66" t="s">
        <v>1114</v>
      </c>
      <c r="E52" s="588"/>
      <c r="F52" s="588"/>
      <c r="G52" s="1969"/>
      <c r="H52" s="86"/>
      <c r="I52" s="86"/>
    </row>
    <row r="53" spans="1:9" s="85" customFormat="1" ht="11.1" customHeight="1">
      <c r="A53" s="1978"/>
      <c r="B53" s="66"/>
      <c r="C53" s="66"/>
      <c r="D53" s="66" t="s">
        <v>796</v>
      </c>
      <c r="E53" s="588">
        <v>1</v>
      </c>
      <c r="F53" s="588">
        <v>0</v>
      </c>
      <c r="G53" s="1969">
        <f>SUM(E53:F53)</f>
        <v>1</v>
      </c>
      <c r="H53" s="86"/>
      <c r="I53" s="86"/>
    </row>
    <row r="54" spans="1:9" ht="11.1" customHeight="1">
      <c r="A54" s="1978"/>
      <c r="B54" s="66"/>
      <c r="C54" s="66"/>
      <c r="D54" s="66" t="s">
        <v>795</v>
      </c>
      <c r="E54" s="588"/>
      <c r="F54" s="588"/>
      <c r="G54" s="1969"/>
      <c r="H54" s="82"/>
      <c r="I54" s="82"/>
    </row>
    <row r="55" spans="1:9" s="85" customFormat="1" ht="11.1" customHeight="1">
      <c r="A55" s="1978"/>
      <c r="B55" s="66"/>
      <c r="C55" s="66"/>
      <c r="D55" s="66" t="s">
        <v>794</v>
      </c>
      <c r="E55" s="588">
        <v>1</v>
      </c>
      <c r="F55" s="588">
        <v>1</v>
      </c>
      <c r="G55" s="1969">
        <f>SUM(E55:F55)</f>
        <v>2</v>
      </c>
      <c r="H55" s="86"/>
      <c r="I55" s="86"/>
    </row>
    <row r="56" spans="1:9" s="85" customFormat="1" ht="11.1" customHeight="1">
      <c r="A56" s="1978"/>
      <c r="B56" s="66"/>
      <c r="C56" s="66"/>
      <c r="D56" s="66" t="s">
        <v>793</v>
      </c>
      <c r="E56" s="588">
        <v>0</v>
      </c>
      <c r="F56" s="588">
        <v>1</v>
      </c>
      <c r="G56" s="1969">
        <f>SUM(E56:F56)</f>
        <v>1</v>
      </c>
      <c r="H56" s="86"/>
      <c r="I56" s="86"/>
    </row>
    <row r="57" spans="1:9" s="85" customFormat="1" ht="11.1" customHeight="1">
      <c r="A57" s="1978"/>
      <c r="B57" s="66"/>
      <c r="C57" s="66"/>
      <c r="D57" s="66" t="s">
        <v>792</v>
      </c>
      <c r="E57" s="588">
        <v>0</v>
      </c>
      <c r="F57" s="588">
        <v>0</v>
      </c>
      <c r="G57" s="1969">
        <f>SUM(E57:F57)</f>
        <v>0</v>
      </c>
      <c r="H57" s="86"/>
      <c r="I57" s="86"/>
    </row>
    <row r="58" spans="1:9" s="85" customFormat="1" ht="11.1" customHeight="1">
      <c r="A58" s="1978"/>
      <c r="B58" s="66"/>
      <c r="C58" s="66"/>
      <c r="D58" s="66" t="s">
        <v>791</v>
      </c>
      <c r="E58" s="588">
        <v>2</v>
      </c>
      <c r="F58" s="588">
        <v>2</v>
      </c>
      <c r="G58" s="1969">
        <f>SUM(E58:F58)</f>
        <v>4</v>
      </c>
      <c r="H58" s="86"/>
      <c r="I58" s="86"/>
    </row>
    <row r="59" spans="1:9" ht="11.1" customHeight="1">
      <c r="A59" s="1978"/>
      <c r="B59" s="364" t="s">
        <v>51</v>
      </c>
      <c r="C59" s="66"/>
      <c r="D59" s="66"/>
      <c r="E59" s="589">
        <f>SUM(E60)</f>
        <v>4</v>
      </c>
      <c r="F59" s="589">
        <f>SUM(F60)</f>
        <v>2</v>
      </c>
      <c r="G59" s="1951">
        <f>SUM(E59:F59)</f>
        <v>6</v>
      </c>
      <c r="H59" s="82"/>
      <c r="I59" s="82"/>
    </row>
    <row r="60" spans="1:9" ht="11.1" customHeight="1">
      <c r="A60" s="1978"/>
      <c r="B60" s="66"/>
      <c r="C60" s="66" t="s">
        <v>735</v>
      </c>
      <c r="D60" s="66"/>
      <c r="E60" s="588">
        <f>SUM(E61)</f>
        <v>4</v>
      </c>
      <c r="F60" s="588">
        <f>SUM(F61)</f>
        <v>2</v>
      </c>
      <c r="G60" s="1969">
        <f>SUM(E60:F60)</f>
        <v>6</v>
      </c>
      <c r="H60" s="82"/>
      <c r="I60" s="82"/>
    </row>
    <row r="61" spans="1:9" s="85" customFormat="1" ht="11.1" customHeight="1">
      <c r="A61" s="1978"/>
      <c r="B61" s="66"/>
      <c r="C61" s="66"/>
      <c r="D61" s="66" t="s">
        <v>790</v>
      </c>
      <c r="E61" s="588">
        <v>4</v>
      </c>
      <c r="F61" s="588">
        <v>2</v>
      </c>
      <c r="G61" s="1969">
        <f>SUM(E61:F61)</f>
        <v>6</v>
      </c>
      <c r="H61" s="86"/>
      <c r="I61" s="86"/>
    </row>
    <row r="62" spans="1:9" s="85" customFormat="1" ht="11.1" customHeight="1">
      <c r="A62" s="1977"/>
      <c r="B62" s="364" t="s">
        <v>1139</v>
      </c>
      <c r="C62" s="66"/>
      <c r="D62" s="66"/>
      <c r="E62" s="589">
        <f>E63</f>
        <v>0</v>
      </c>
      <c r="F62" s="589">
        <f>F63</f>
        <v>0</v>
      </c>
      <c r="G62" s="1951">
        <f>SUM(E62:F62)</f>
        <v>0</v>
      </c>
      <c r="H62" s="86"/>
      <c r="I62" s="86"/>
    </row>
    <row r="63" spans="1:9" s="85" customFormat="1" ht="11.1" customHeight="1">
      <c r="A63" s="1977"/>
      <c r="B63" s="66"/>
      <c r="C63" s="66" t="s">
        <v>90</v>
      </c>
      <c r="D63" s="66"/>
      <c r="E63" s="588">
        <f>E64</f>
        <v>0</v>
      </c>
      <c r="F63" s="588">
        <f>F64</f>
        <v>0</v>
      </c>
      <c r="G63" s="1969">
        <f>SUM(E63:F63)</f>
        <v>0</v>
      </c>
      <c r="H63" s="86"/>
      <c r="I63" s="86"/>
    </row>
    <row r="64" spans="1:9" s="85" customFormat="1" ht="11.1" customHeight="1">
      <c r="A64" s="1977"/>
      <c r="B64" s="66"/>
      <c r="C64" s="66"/>
      <c r="D64" s="66" t="s">
        <v>789</v>
      </c>
      <c r="E64" s="588">
        <v>0</v>
      </c>
      <c r="F64" s="588">
        <v>0</v>
      </c>
      <c r="G64" s="1969">
        <f>SUM(E64:F64)</f>
        <v>0</v>
      </c>
      <c r="H64" s="86"/>
      <c r="I64" s="86"/>
    </row>
    <row r="65" spans="1:9" ht="11.1" customHeight="1">
      <c r="A65" s="1972">
        <v>1403</v>
      </c>
      <c r="B65" s="338" t="s">
        <v>17</v>
      </c>
      <c r="C65" s="78"/>
      <c r="D65" s="78"/>
      <c r="E65" s="1971">
        <f>SUM(E66)</f>
        <v>1</v>
      </c>
      <c r="F65" s="1971">
        <f>SUM(F66)</f>
        <v>7</v>
      </c>
      <c r="G65" s="175">
        <f>SUM(E65:F65)</f>
        <v>8</v>
      </c>
      <c r="H65" s="82"/>
      <c r="I65" s="82"/>
    </row>
    <row r="66" spans="1:9" ht="11.1" customHeight="1">
      <c r="A66" s="1970"/>
      <c r="B66" s="559" t="s">
        <v>39</v>
      </c>
      <c r="C66" s="601"/>
      <c r="D66" s="601"/>
      <c r="E66" s="630">
        <f>SUM(E67)</f>
        <v>1</v>
      </c>
      <c r="F66" s="630">
        <f>SUM(F67)</f>
        <v>7</v>
      </c>
      <c r="G66" s="1976">
        <f>SUM(E66:F66)</f>
        <v>8</v>
      </c>
      <c r="H66" s="82"/>
      <c r="I66" s="82"/>
    </row>
    <row r="67" spans="1:9" ht="11.1" customHeight="1">
      <c r="A67" s="1970"/>
      <c r="B67" s="540"/>
      <c r="C67" s="320" t="s">
        <v>735</v>
      </c>
      <c r="D67" s="320"/>
      <c r="E67" s="1947">
        <f>SUM(E68)</f>
        <v>1</v>
      </c>
      <c r="F67" s="1947">
        <f>SUM(F68)</f>
        <v>7</v>
      </c>
      <c r="G67" s="1975">
        <f>SUM(E67:F67)</f>
        <v>8</v>
      </c>
      <c r="H67" s="82"/>
      <c r="I67" s="82"/>
    </row>
    <row r="68" spans="1:9" s="85" customFormat="1" ht="11.1" customHeight="1">
      <c r="A68" s="1968"/>
      <c r="B68" s="1974"/>
      <c r="C68" s="596"/>
      <c r="D68" s="596" t="s">
        <v>1111</v>
      </c>
      <c r="E68" s="1947">
        <v>1</v>
      </c>
      <c r="F68" s="1947">
        <v>7</v>
      </c>
      <c r="G68" s="1973">
        <f>SUM(E68:F68)</f>
        <v>8</v>
      </c>
      <c r="H68" s="86"/>
      <c r="I68" s="86"/>
    </row>
    <row r="69" spans="1:9" ht="11.1" customHeight="1">
      <c r="A69" s="1972">
        <v>1404</v>
      </c>
      <c r="B69" s="1545" t="s">
        <v>40</v>
      </c>
      <c r="C69" s="591"/>
      <c r="D69" s="78"/>
      <c r="E69" s="136">
        <f>SUM(E70,E82)</f>
        <v>26</v>
      </c>
      <c r="F69" s="1971">
        <f>SUM(F70,F82)</f>
        <v>10</v>
      </c>
      <c r="G69" s="175">
        <f>SUM(E69:F69)</f>
        <v>36</v>
      </c>
      <c r="H69" s="82"/>
      <c r="I69" s="82"/>
    </row>
    <row r="70" spans="1:9" ht="11.1" customHeight="1">
      <c r="A70" s="1970"/>
      <c r="B70" s="364" t="s">
        <v>115</v>
      </c>
      <c r="C70" s="66"/>
      <c r="D70" s="66"/>
      <c r="E70" s="589">
        <f>SUM(E71+E73+E80)</f>
        <v>26</v>
      </c>
      <c r="F70" s="589">
        <f>SUM(F71+F73+F80)</f>
        <v>10</v>
      </c>
      <c r="G70" s="1951">
        <f>SUM(E70:F70)</f>
        <v>36</v>
      </c>
      <c r="H70" s="82"/>
      <c r="I70" s="82"/>
    </row>
    <row r="71" spans="1:9" ht="11.1" customHeight="1">
      <c r="A71" s="1970"/>
      <c r="B71" s="364"/>
      <c r="C71" s="66" t="s">
        <v>736</v>
      </c>
      <c r="D71" s="66"/>
      <c r="E71" s="588">
        <f>SUM(E72)</f>
        <v>0</v>
      </c>
      <c r="F71" s="588">
        <f>SUM(F72)</f>
        <v>0</v>
      </c>
      <c r="G71" s="1969">
        <f>SUM(E71:F71)</f>
        <v>0</v>
      </c>
      <c r="H71" s="82"/>
      <c r="I71" s="82"/>
    </row>
    <row r="72" spans="1:9" s="85" customFormat="1" ht="11.1" customHeight="1">
      <c r="A72" s="1970"/>
      <c r="B72" s="364"/>
      <c r="C72" s="66"/>
      <c r="D72" s="66" t="s">
        <v>786</v>
      </c>
      <c r="E72" s="588">
        <v>0</v>
      </c>
      <c r="F72" s="588">
        <v>0</v>
      </c>
      <c r="G72" s="1969">
        <f>SUM(E72:F72)</f>
        <v>0</v>
      </c>
      <c r="H72" s="86"/>
      <c r="I72" s="86"/>
    </row>
    <row r="73" spans="1:9" ht="11.1" customHeight="1">
      <c r="A73" s="1970"/>
      <c r="B73" s="66"/>
      <c r="C73" s="66" t="s">
        <v>1138</v>
      </c>
      <c r="D73" s="66"/>
      <c r="E73" s="588">
        <f>SUM(E74:E79)</f>
        <v>20</v>
      </c>
      <c r="F73" s="588">
        <f>SUM(F74:F78)</f>
        <v>8</v>
      </c>
      <c r="G73" s="1969">
        <f>SUM(G74:G78)</f>
        <v>28</v>
      </c>
      <c r="H73" s="82"/>
      <c r="I73" s="82"/>
    </row>
    <row r="74" spans="1:9" s="85" customFormat="1" ht="11.1" customHeight="1">
      <c r="A74" s="1970"/>
      <c r="B74" s="66"/>
      <c r="C74" s="66"/>
      <c r="D74" s="66" t="s">
        <v>785</v>
      </c>
      <c r="E74" s="588">
        <v>6</v>
      </c>
      <c r="F74" s="588">
        <v>3</v>
      </c>
      <c r="G74" s="1969">
        <f>SUM(E74:F74)</f>
        <v>9</v>
      </c>
      <c r="H74" s="86"/>
      <c r="I74" s="86"/>
    </row>
    <row r="75" spans="1:9" ht="11.1" customHeight="1">
      <c r="A75" s="1970"/>
      <c r="B75" s="66"/>
      <c r="C75" s="66"/>
      <c r="D75" s="66" t="s">
        <v>784</v>
      </c>
      <c r="E75" s="588"/>
      <c r="F75" s="588"/>
      <c r="G75" s="1969"/>
      <c r="H75" s="82"/>
      <c r="I75" s="82"/>
    </row>
    <row r="76" spans="1:9" s="85" customFormat="1" ht="11.1" customHeight="1">
      <c r="A76" s="1970"/>
      <c r="B76" s="66"/>
      <c r="C76" s="66"/>
      <c r="D76" s="66" t="s">
        <v>783</v>
      </c>
      <c r="E76" s="588">
        <v>1</v>
      </c>
      <c r="F76" s="588">
        <v>2</v>
      </c>
      <c r="G76" s="1969">
        <f>SUM(E76:F76)</f>
        <v>3</v>
      </c>
      <c r="H76" s="86"/>
      <c r="I76" s="86"/>
    </row>
    <row r="77" spans="1:9" s="85" customFormat="1" ht="11.1" customHeight="1">
      <c r="A77" s="1970"/>
      <c r="B77" s="66"/>
      <c r="C77" s="66"/>
      <c r="D77" s="66" t="s">
        <v>782</v>
      </c>
      <c r="E77" s="588">
        <v>11</v>
      </c>
      <c r="F77" s="588">
        <v>3</v>
      </c>
      <c r="G77" s="1969">
        <f>SUM(E77:F77)</f>
        <v>14</v>
      </c>
      <c r="H77" s="86"/>
      <c r="I77" s="86"/>
    </row>
    <row r="78" spans="1:9" s="85" customFormat="1" ht="11.1" customHeight="1">
      <c r="A78" s="1970"/>
      <c r="B78" s="66"/>
      <c r="C78" s="66"/>
      <c r="D78" s="66" t="s">
        <v>781</v>
      </c>
      <c r="E78" s="588">
        <v>2</v>
      </c>
      <c r="F78" s="588">
        <v>0</v>
      </c>
      <c r="G78" s="1969">
        <f>SUM(E78:F78)</f>
        <v>2</v>
      </c>
      <c r="H78" s="86"/>
      <c r="I78" s="86"/>
    </row>
    <row r="79" spans="1:9" s="85" customFormat="1" ht="11.1" customHeight="1">
      <c r="A79" s="1970"/>
      <c r="B79" s="66"/>
      <c r="C79" s="66"/>
      <c r="D79" s="66" t="s">
        <v>1137</v>
      </c>
      <c r="E79" s="588">
        <v>0</v>
      </c>
      <c r="F79" s="588">
        <v>0</v>
      </c>
      <c r="G79" s="1969">
        <f>SUM(E79:F79)</f>
        <v>0</v>
      </c>
      <c r="H79" s="86"/>
      <c r="I79" s="86"/>
    </row>
    <row r="80" spans="1:9" ht="11.1" customHeight="1">
      <c r="A80" s="1970"/>
      <c r="B80" s="1055"/>
      <c r="C80" s="66" t="s">
        <v>740</v>
      </c>
      <c r="D80" s="66"/>
      <c r="E80" s="588">
        <f>SUM(E81)</f>
        <v>6</v>
      </c>
      <c r="F80" s="588">
        <f>SUM(F81)</f>
        <v>2</v>
      </c>
      <c r="G80" s="141">
        <f>SUM(E80:F80)</f>
        <v>8</v>
      </c>
      <c r="H80" s="82"/>
      <c r="I80" s="82"/>
    </row>
    <row r="81" spans="1:9" s="85" customFormat="1" ht="11.1" customHeight="1">
      <c r="A81" s="1970"/>
      <c r="B81" s="66"/>
      <c r="C81" s="66"/>
      <c r="D81" s="66" t="s">
        <v>780</v>
      </c>
      <c r="E81" s="588">
        <v>6</v>
      </c>
      <c r="F81" s="588">
        <v>2</v>
      </c>
      <c r="G81" s="141">
        <f>SUM(E81:F81)</f>
        <v>8</v>
      </c>
      <c r="H81" s="86"/>
      <c r="I81" s="86"/>
    </row>
    <row r="82" spans="1:9" ht="11.1" customHeight="1">
      <c r="A82" s="1970"/>
      <c r="B82" s="364" t="s">
        <v>20</v>
      </c>
      <c r="C82" s="66"/>
      <c r="D82" s="66"/>
      <c r="E82" s="589">
        <f>SUM(E83,E86)</f>
        <v>0</v>
      </c>
      <c r="F82" s="589">
        <f>SUM(F83,F86)</f>
        <v>0</v>
      </c>
      <c r="G82" s="1951">
        <f>SUM(E82:F82)</f>
        <v>0</v>
      </c>
      <c r="H82" s="82"/>
      <c r="I82" s="82"/>
    </row>
    <row r="83" spans="1:9" ht="11.1" customHeight="1">
      <c r="A83" s="1970"/>
      <c r="B83" s="66"/>
      <c r="C83" s="66" t="s">
        <v>735</v>
      </c>
      <c r="D83" s="66"/>
      <c r="E83" s="588">
        <f>SUM(E84:E85)</f>
        <v>0</v>
      </c>
      <c r="F83" s="588">
        <f>SUM(F84:F85)</f>
        <v>0</v>
      </c>
      <c r="G83" s="1969">
        <f>SUM(E83:F83)</f>
        <v>0</v>
      </c>
      <c r="H83" s="82"/>
      <c r="I83" s="82"/>
    </row>
    <row r="84" spans="1:9" s="85" customFormat="1" ht="11.1" customHeight="1">
      <c r="A84" s="1970"/>
      <c r="B84" s="66"/>
      <c r="C84" s="66"/>
      <c r="D84" s="66" t="s">
        <v>1136</v>
      </c>
      <c r="E84" s="588">
        <v>0</v>
      </c>
      <c r="F84" s="588">
        <v>0</v>
      </c>
      <c r="G84" s="1969">
        <f>SUM(E84:F84)</f>
        <v>0</v>
      </c>
      <c r="H84" s="86"/>
      <c r="I84" s="86"/>
    </row>
    <row r="85" spans="1:9" s="85" customFormat="1" ht="11.1" customHeight="1">
      <c r="A85" s="1970"/>
      <c r="B85" s="66"/>
      <c r="C85" s="66"/>
      <c r="D85" s="66" t="s">
        <v>779</v>
      </c>
      <c r="E85" s="588">
        <v>0</v>
      </c>
      <c r="F85" s="588">
        <v>0</v>
      </c>
      <c r="G85" s="1969">
        <f>SUM(E85:F85)</f>
        <v>0</v>
      </c>
      <c r="H85" s="86"/>
      <c r="I85" s="86"/>
    </row>
    <row r="86" spans="1:9" ht="11.1" customHeight="1">
      <c r="A86" s="1970"/>
      <c r="B86" s="66"/>
      <c r="C86" s="66" t="s">
        <v>740</v>
      </c>
      <c r="D86" s="66"/>
      <c r="E86" s="588">
        <f>SUM(E87)</f>
        <v>0</v>
      </c>
      <c r="F86" s="588">
        <f>SUM(F87)</f>
        <v>0</v>
      </c>
      <c r="G86" s="1969">
        <f>SUM(E86:F86)</f>
        <v>0</v>
      </c>
      <c r="H86" s="82"/>
      <c r="I86" s="82"/>
    </row>
    <row r="87" spans="1:9" s="85" customFormat="1" ht="11.1" customHeight="1">
      <c r="A87" s="1968"/>
      <c r="B87" s="90"/>
      <c r="C87" s="90"/>
      <c r="D87" s="90" t="s">
        <v>777</v>
      </c>
      <c r="E87" s="1967">
        <v>0</v>
      </c>
      <c r="F87" s="1967">
        <v>0</v>
      </c>
      <c r="G87" s="1966">
        <f>SUM(E87:F87)</f>
        <v>0</v>
      </c>
      <c r="H87" s="86"/>
      <c r="I87" s="86"/>
    </row>
    <row r="88" spans="1:9" ht="11.1" customHeight="1">
      <c r="A88" s="67"/>
      <c r="B88" s="67"/>
      <c r="C88" s="102"/>
      <c r="D88" s="102"/>
      <c r="E88" s="1965"/>
      <c r="F88" s="1965"/>
      <c r="G88" s="1965" t="s">
        <v>1135</v>
      </c>
      <c r="H88" s="82"/>
      <c r="I88" s="82"/>
    </row>
    <row r="89" spans="1:9" ht="12" customHeight="1">
      <c r="A89" s="67"/>
      <c r="B89" s="67"/>
      <c r="C89" s="66"/>
      <c r="D89" s="66"/>
      <c r="E89" s="1947"/>
      <c r="F89" s="1947"/>
      <c r="G89" s="1947" t="s">
        <v>393</v>
      </c>
    </row>
    <row r="90" spans="1:9" ht="10.5" customHeight="1">
      <c r="A90" s="1835" t="s">
        <v>32</v>
      </c>
      <c r="B90" s="601"/>
      <c r="C90" s="601"/>
      <c r="D90" s="601"/>
      <c r="E90" s="1964"/>
      <c r="F90" s="1964"/>
      <c r="G90" s="1963"/>
    </row>
    <row r="91" spans="1:9" ht="10.5" customHeight="1">
      <c r="A91" s="1836"/>
      <c r="B91" s="364" t="s">
        <v>230</v>
      </c>
      <c r="C91" s="1962"/>
      <c r="D91" s="1961"/>
      <c r="E91" s="1589" t="s">
        <v>29</v>
      </c>
      <c r="F91" s="1589" t="s">
        <v>30</v>
      </c>
      <c r="G91" s="1960" t="s">
        <v>6</v>
      </c>
    </row>
    <row r="92" spans="1:9" ht="10.5" customHeight="1">
      <c r="A92" s="1837"/>
      <c r="B92" s="595"/>
      <c r="C92" s="596"/>
      <c r="D92" s="595"/>
      <c r="E92" s="1590"/>
      <c r="F92" s="1590"/>
      <c r="G92" s="1959"/>
    </row>
    <row r="93" spans="1:9" ht="10.5" customHeight="1">
      <c r="A93" s="1867">
        <v>1405</v>
      </c>
      <c r="B93" s="74" t="s">
        <v>21</v>
      </c>
      <c r="C93" s="1958"/>
      <c r="D93" s="84"/>
      <c r="E93" s="1957">
        <f>SUM(E111,E94,E98)</f>
        <v>39</v>
      </c>
      <c r="F93" s="1957">
        <f>SUM(F111,F94,F98)</f>
        <v>47</v>
      </c>
      <c r="G93" s="1956">
        <f>SUM(E93:F93)</f>
        <v>86</v>
      </c>
    </row>
    <row r="94" spans="1:9" ht="10.5" customHeight="1">
      <c r="A94" s="1867"/>
      <c r="B94" s="364" t="s">
        <v>24</v>
      </c>
      <c r="C94" s="66"/>
      <c r="D94" s="66"/>
      <c r="E94" s="589">
        <f>SUM(E95)</f>
        <v>3</v>
      </c>
      <c r="F94" s="589">
        <f>SUM(F95)</f>
        <v>7</v>
      </c>
      <c r="G94" s="1951">
        <f>SUM(E94:F94)</f>
        <v>10</v>
      </c>
    </row>
    <row r="95" spans="1:9" ht="10.5" customHeight="1">
      <c r="A95" s="1867"/>
      <c r="B95" s="66"/>
      <c r="C95" s="66" t="s">
        <v>735</v>
      </c>
      <c r="D95" s="66"/>
      <c r="E95" s="588">
        <f>SUM(E96+E97)</f>
        <v>3</v>
      </c>
      <c r="F95" s="588">
        <f>SUM(F96+F97)</f>
        <v>7</v>
      </c>
      <c r="G95" s="141">
        <f>SUM(E95:F95)</f>
        <v>10</v>
      </c>
    </row>
    <row r="96" spans="1:9" s="85" customFormat="1" ht="10.5" customHeight="1">
      <c r="A96" s="1867"/>
      <c r="B96" s="66"/>
      <c r="C96" s="63"/>
      <c r="D96" s="66" t="s">
        <v>774</v>
      </c>
      <c r="E96" s="588">
        <v>3</v>
      </c>
      <c r="F96" s="588">
        <v>7</v>
      </c>
      <c r="G96" s="141">
        <f>SUM(E96:F96)</f>
        <v>10</v>
      </c>
    </row>
    <row r="97" spans="1:7" s="85" customFormat="1" ht="10.5" customHeight="1">
      <c r="A97" s="1867"/>
      <c r="B97" s="66"/>
      <c r="C97" s="63"/>
      <c r="D97" s="66" t="s">
        <v>1134</v>
      </c>
      <c r="E97" s="588">
        <v>0</v>
      </c>
      <c r="F97" s="588">
        <v>0</v>
      </c>
      <c r="G97" s="141">
        <f>SUM(E97:F97)</f>
        <v>0</v>
      </c>
    </row>
    <row r="98" spans="1:7" ht="10.5" customHeight="1">
      <c r="A98" s="1867"/>
      <c r="B98" s="540" t="s">
        <v>22</v>
      </c>
      <c r="C98" s="66"/>
      <c r="E98" s="589">
        <f>SUM(E99,E101,E109)</f>
        <v>36</v>
      </c>
      <c r="F98" s="589">
        <f>SUM(F99,F101,F109)</f>
        <v>40</v>
      </c>
      <c r="G98" s="1951">
        <f>SUM(E98:F98)</f>
        <v>76</v>
      </c>
    </row>
    <row r="99" spans="1:7" ht="10.5" customHeight="1">
      <c r="A99" s="1867"/>
      <c r="B99" s="364"/>
      <c r="C99" s="66" t="s">
        <v>736</v>
      </c>
      <c r="E99" s="142">
        <f>SUM(E100)</f>
        <v>11</v>
      </c>
      <c r="F99" s="142">
        <f>SUM(F100)</f>
        <v>10</v>
      </c>
      <c r="G99" s="141">
        <f>SUM(E99:F99)</f>
        <v>21</v>
      </c>
    </row>
    <row r="100" spans="1:7" s="85" customFormat="1" ht="10.5" customHeight="1">
      <c r="A100" s="1867"/>
      <c r="B100" s="364"/>
      <c r="C100" s="66"/>
      <c r="D100" s="66" t="s">
        <v>772</v>
      </c>
      <c r="E100" s="588">
        <v>11</v>
      </c>
      <c r="F100" s="588">
        <v>10</v>
      </c>
      <c r="G100" s="141">
        <f>SUM(E100:F100)</f>
        <v>21</v>
      </c>
    </row>
    <row r="101" spans="1:7" ht="10.5" customHeight="1">
      <c r="A101" s="1867"/>
      <c r="B101" s="66"/>
      <c r="C101" s="66" t="s">
        <v>735</v>
      </c>
      <c r="E101" s="142">
        <f>SUM(E102:E108)</f>
        <v>23</v>
      </c>
      <c r="F101" s="142">
        <f>SUM(F102:F108)</f>
        <v>21</v>
      </c>
      <c r="G101" s="141">
        <f>SUM(E101:F101)</f>
        <v>44</v>
      </c>
    </row>
    <row r="102" spans="1:7" s="85" customFormat="1" ht="10.5" customHeight="1">
      <c r="A102" s="1867"/>
      <c r="B102" s="66"/>
      <c r="C102" s="63"/>
      <c r="D102" s="66" t="s">
        <v>771</v>
      </c>
      <c r="E102" s="588">
        <v>18</v>
      </c>
      <c r="F102" s="588">
        <v>12</v>
      </c>
      <c r="G102" s="141">
        <f>SUM(E102:F102)</f>
        <v>30</v>
      </c>
    </row>
    <row r="103" spans="1:7" s="85" customFormat="1" ht="10.5" customHeight="1">
      <c r="A103" s="1867"/>
      <c r="B103" s="66"/>
      <c r="C103" s="63"/>
      <c r="D103" s="66" t="s">
        <v>1133</v>
      </c>
      <c r="E103" s="588">
        <v>4</v>
      </c>
      <c r="F103" s="588">
        <v>6</v>
      </c>
      <c r="G103" s="141">
        <f>SUM(E103:F103)</f>
        <v>10</v>
      </c>
    </row>
    <row r="104" spans="1:7" s="85" customFormat="1" ht="10.5" customHeight="1">
      <c r="A104" s="1867"/>
      <c r="B104" s="66"/>
      <c r="C104" s="63"/>
      <c r="D104" s="66" t="s">
        <v>1132</v>
      </c>
      <c r="E104" s="588">
        <v>0</v>
      </c>
      <c r="F104" s="588">
        <v>1</v>
      </c>
      <c r="G104" s="141">
        <f>SUM(E104:F104)</f>
        <v>1</v>
      </c>
    </row>
    <row r="105" spans="1:7" s="85" customFormat="1" ht="10.5" customHeight="1">
      <c r="A105" s="1867"/>
      <c r="B105" s="66"/>
      <c r="C105" s="63"/>
      <c r="D105" s="66" t="s">
        <v>1131</v>
      </c>
      <c r="E105" s="588">
        <v>1</v>
      </c>
      <c r="F105" s="588">
        <v>1</v>
      </c>
      <c r="G105" s="141">
        <f>SUM(E105:F105)</f>
        <v>2</v>
      </c>
    </row>
    <row r="106" spans="1:7" s="85" customFormat="1" ht="10.5" customHeight="1">
      <c r="A106" s="1867"/>
      <c r="B106" s="66"/>
      <c r="C106" s="63"/>
      <c r="D106" s="66" t="s">
        <v>770</v>
      </c>
      <c r="E106" s="588">
        <v>0</v>
      </c>
      <c r="F106" s="588">
        <v>0</v>
      </c>
      <c r="G106" s="141">
        <f>SUM(E106:F106)</f>
        <v>0</v>
      </c>
    </row>
    <row r="107" spans="1:7" s="85" customFormat="1" ht="10.5" customHeight="1">
      <c r="A107" s="1867"/>
      <c r="B107" s="66"/>
      <c r="C107" s="63"/>
      <c r="D107" s="66" t="s">
        <v>769</v>
      </c>
      <c r="E107" s="588">
        <v>0</v>
      </c>
      <c r="F107" s="588">
        <v>1</v>
      </c>
      <c r="G107" s="141">
        <f>SUM(E107:F107)</f>
        <v>1</v>
      </c>
    </row>
    <row r="108" spans="1:7" s="85" customFormat="1" ht="10.5" customHeight="1">
      <c r="A108" s="1867"/>
      <c r="B108" s="66"/>
      <c r="C108" s="66"/>
      <c r="D108" s="66" t="s">
        <v>1105</v>
      </c>
      <c r="E108" s="588">
        <v>0</v>
      </c>
      <c r="F108" s="588">
        <v>0</v>
      </c>
      <c r="G108" s="141">
        <f>SUM(E108:F108)</f>
        <v>0</v>
      </c>
    </row>
    <row r="109" spans="1:7" ht="10.5" customHeight="1">
      <c r="A109" s="1867"/>
      <c r="B109" s="66"/>
      <c r="C109" s="66" t="s">
        <v>740</v>
      </c>
      <c r="E109" s="142">
        <f>SUM(E110)</f>
        <v>2</v>
      </c>
      <c r="F109" s="142">
        <f>SUM(F110)</f>
        <v>9</v>
      </c>
      <c r="G109" s="141">
        <f>SUM(E109:F109)</f>
        <v>11</v>
      </c>
    </row>
    <row r="110" spans="1:7" s="85" customFormat="1" ht="10.5" customHeight="1">
      <c r="A110" s="1955"/>
      <c r="B110" s="292"/>
      <c r="C110" s="66"/>
      <c r="D110" s="66" t="s">
        <v>766</v>
      </c>
      <c r="E110" s="588">
        <v>2</v>
      </c>
      <c r="F110" s="588">
        <v>9</v>
      </c>
      <c r="G110" s="141">
        <f>SUM(E110:F110)</f>
        <v>11</v>
      </c>
    </row>
    <row r="111" spans="1:7" s="85" customFormat="1" ht="10.5" customHeight="1">
      <c r="A111" s="81"/>
      <c r="B111" s="364" t="s">
        <v>114</v>
      </c>
      <c r="C111" s="66"/>
      <c r="D111" s="63"/>
      <c r="E111" s="1954">
        <f>SUM(E112)</f>
        <v>0</v>
      </c>
      <c r="F111" s="1954">
        <f>SUM(F112)</f>
        <v>0</v>
      </c>
      <c r="G111" s="1951">
        <f>SUM(E111:F111)</f>
        <v>0</v>
      </c>
    </row>
    <row r="112" spans="1:7" s="85" customFormat="1" ht="10.5" customHeight="1">
      <c r="A112" s="81"/>
      <c r="B112" s="364"/>
      <c r="C112" s="66" t="s">
        <v>735</v>
      </c>
      <c r="D112" s="63"/>
      <c r="E112" s="588">
        <f>SUM(E113)</f>
        <v>0</v>
      </c>
      <c r="F112" s="588">
        <f>SUM(F113)</f>
        <v>0</v>
      </c>
      <c r="G112" s="141">
        <f>SUM(E112:F112)</f>
        <v>0</v>
      </c>
    </row>
    <row r="113" spans="1:7" s="85" customFormat="1" ht="10.5" customHeight="1">
      <c r="A113" s="1514"/>
      <c r="B113" s="292"/>
      <c r="C113" s="66"/>
      <c r="D113" s="66" t="s">
        <v>765</v>
      </c>
      <c r="E113" s="588">
        <v>0</v>
      </c>
      <c r="F113" s="588">
        <v>0</v>
      </c>
      <c r="G113" s="141">
        <f>SUM(E113:F113)</f>
        <v>0</v>
      </c>
    </row>
    <row r="114" spans="1:7" ht="10.5" customHeight="1">
      <c r="A114" s="1867">
        <v>1406</v>
      </c>
      <c r="B114" s="338" t="s">
        <v>25</v>
      </c>
      <c r="C114" s="78"/>
      <c r="D114" s="78"/>
      <c r="E114" s="136">
        <f>SUM(E115+E130+E133)</f>
        <v>30</v>
      </c>
      <c r="F114" s="136">
        <f>SUM(F115+F130+F133)</f>
        <v>21</v>
      </c>
      <c r="G114" s="175">
        <f>SUM(E114:F114)</f>
        <v>51</v>
      </c>
    </row>
    <row r="115" spans="1:7" ht="10.5" customHeight="1">
      <c r="A115" s="1867"/>
      <c r="B115" s="364" t="s">
        <v>135</v>
      </c>
      <c r="C115" s="66"/>
      <c r="D115" s="66"/>
      <c r="E115" s="589">
        <f>SUM(E116+E119)</f>
        <v>26</v>
      </c>
      <c r="F115" s="589">
        <f>SUM(F116+F119)</f>
        <v>16</v>
      </c>
      <c r="G115" s="1951">
        <f>SUM(E115:F115)</f>
        <v>42</v>
      </c>
    </row>
    <row r="116" spans="1:7" ht="10.5" customHeight="1">
      <c r="A116" s="1867"/>
      <c r="B116" s="66"/>
      <c r="C116" s="66" t="s">
        <v>735</v>
      </c>
      <c r="D116" s="66"/>
      <c r="E116" s="588">
        <f>SUM(E117:E118)</f>
        <v>2</v>
      </c>
      <c r="F116" s="588">
        <f>SUM(F117:F118)</f>
        <v>3</v>
      </c>
      <c r="G116" s="141">
        <f>SUM(E116:F116)</f>
        <v>5</v>
      </c>
    </row>
    <row r="117" spans="1:7" ht="10.5" customHeight="1">
      <c r="A117" s="1867"/>
      <c r="B117" s="66"/>
      <c r="C117" s="66"/>
      <c r="D117" s="66" t="s">
        <v>1130</v>
      </c>
      <c r="E117" s="588">
        <v>0</v>
      </c>
      <c r="F117" s="588">
        <v>0</v>
      </c>
      <c r="G117" s="141">
        <f>SUM(E117:F117)</f>
        <v>0</v>
      </c>
    </row>
    <row r="118" spans="1:7" s="85" customFormat="1" ht="10.5" customHeight="1">
      <c r="A118" s="1867"/>
      <c r="B118" s="66"/>
      <c r="C118" s="66"/>
      <c r="D118" s="66" t="s">
        <v>764</v>
      </c>
      <c r="E118" s="588">
        <v>2</v>
      </c>
      <c r="F118" s="588">
        <v>3</v>
      </c>
      <c r="G118" s="141">
        <f>SUM(E118:F118)</f>
        <v>5</v>
      </c>
    </row>
    <row r="119" spans="1:7" ht="10.5" customHeight="1">
      <c r="A119" s="1867"/>
      <c r="B119" s="66"/>
      <c r="C119" s="66" t="s">
        <v>740</v>
      </c>
      <c r="D119" s="66"/>
      <c r="E119" s="588">
        <f>SUM(E120:E129)</f>
        <v>24</v>
      </c>
      <c r="F119" s="588">
        <f>SUM(F120:F129)</f>
        <v>13</v>
      </c>
      <c r="G119" s="141">
        <f>SUM(E119:F119)</f>
        <v>37</v>
      </c>
    </row>
    <row r="120" spans="1:7" s="85" customFormat="1" ht="10.5" customHeight="1">
      <c r="A120" s="1867"/>
      <c r="B120" s="66"/>
      <c r="C120" s="66"/>
      <c r="D120" s="66" t="s">
        <v>763</v>
      </c>
      <c r="E120" s="588">
        <v>5</v>
      </c>
      <c r="F120" s="588">
        <v>1</v>
      </c>
      <c r="G120" s="141">
        <f>SUM(E120:F120)</f>
        <v>6</v>
      </c>
    </row>
    <row r="121" spans="1:7" s="85" customFormat="1" ht="10.5" customHeight="1">
      <c r="A121" s="1867"/>
      <c r="B121" s="66"/>
      <c r="C121" s="66"/>
      <c r="D121" s="66" t="s">
        <v>762</v>
      </c>
      <c r="E121" s="588">
        <v>0</v>
      </c>
      <c r="F121" s="588">
        <v>0</v>
      </c>
      <c r="G121" s="141">
        <f>SUM(E121:F121)</f>
        <v>0</v>
      </c>
    </row>
    <row r="122" spans="1:7" s="85" customFormat="1" ht="10.5" customHeight="1">
      <c r="A122" s="1867"/>
      <c r="B122" s="66"/>
      <c r="C122" s="66"/>
      <c r="D122" s="66" t="s">
        <v>761</v>
      </c>
      <c r="E122" s="588">
        <v>5</v>
      </c>
      <c r="F122" s="588">
        <v>0</v>
      </c>
      <c r="G122" s="141">
        <f>SUM(E122:F122)</f>
        <v>5</v>
      </c>
    </row>
    <row r="123" spans="1:7" s="85" customFormat="1" ht="10.5" customHeight="1">
      <c r="A123" s="1867"/>
      <c r="B123" s="66"/>
      <c r="C123" s="66"/>
      <c r="D123" s="66" t="s">
        <v>760</v>
      </c>
      <c r="E123" s="588">
        <v>0</v>
      </c>
      <c r="F123" s="588">
        <v>0</v>
      </c>
      <c r="G123" s="141">
        <f>SUM(E123:F123)</f>
        <v>0</v>
      </c>
    </row>
    <row r="124" spans="1:7" s="85" customFormat="1" ht="10.5" customHeight="1">
      <c r="A124" s="1867"/>
      <c r="B124" s="66"/>
      <c r="C124" s="66"/>
      <c r="D124" s="66" t="s">
        <v>759</v>
      </c>
      <c r="E124" s="588">
        <v>1</v>
      </c>
      <c r="F124" s="588">
        <v>3</v>
      </c>
      <c r="G124" s="141">
        <f>SUM(E124:F124)</f>
        <v>4</v>
      </c>
    </row>
    <row r="125" spans="1:7" s="85" customFormat="1" ht="10.5" customHeight="1">
      <c r="A125" s="1867"/>
      <c r="B125" s="66"/>
      <c r="C125" s="66"/>
      <c r="D125" s="66" t="s">
        <v>758</v>
      </c>
      <c r="E125" s="588">
        <v>2</v>
      </c>
      <c r="F125" s="588">
        <v>3</v>
      </c>
      <c r="G125" s="141">
        <f>SUM(E125:F125)</f>
        <v>5</v>
      </c>
    </row>
    <row r="126" spans="1:7" s="85" customFormat="1" ht="10.5" customHeight="1">
      <c r="A126" s="1867"/>
      <c r="B126" s="66"/>
      <c r="C126" s="66"/>
      <c r="D126" s="66" t="s">
        <v>757</v>
      </c>
      <c r="E126" s="588">
        <v>3</v>
      </c>
      <c r="F126" s="588">
        <v>1</v>
      </c>
      <c r="G126" s="141">
        <f>SUM(E126:F126)</f>
        <v>4</v>
      </c>
    </row>
    <row r="127" spans="1:7" s="85" customFormat="1" ht="10.5" customHeight="1">
      <c r="A127" s="1867"/>
      <c r="B127" s="66"/>
      <c r="C127" s="66"/>
      <c r="D127" s="66" t="s">
        <v>756</v>
      </c>
      <c r="E127" s="588">
        <v>4</v>
      </c>
      <c r="F127" s="588">
        <v>0</v>
      </c>
      <c r="G127" s="141">
        <f>SUM(E127:F127)</f>
        <v>4</v>
      </c>
    </row>
    <row r="128" spans="1:7" s="85" customFormat="1" ht="10.5" customHeight="1">
      <c r="A128" s="1867"/>
      <c r="B128" s="66"/>
      <c r="C128" s="66"/>
      <c r="D128" s="66" t="s">
        <v>755</v>
      </c>
      <c r="E128" s="588">
        <v>2</v>
      </c>
      <c r="F128" s="588">
        <v>3</v>
      </c>
      <c r="G128" s="141">
        <f>SUM(E128:F128)</f>
        <v>5</v>
      </c>
    </row>
    <row r="129" spans="1:7" s="85" customFormat="1" ht="10.5" customHeight="1">
      <c r="A129" s="1867"/>
      <c r="B129" s="66"/>
      <c r="C129" s="66"/>
      <c r="D129" s="66" t="s">
        <v>753</v>
      </c>
      <c r="E129" s="588">
        <v>2</v>
      </c>
      <c r="F129" s="588">
        <v>2</v>
      </c>
      <c r="G129" s="141">
        <f>SUM(E129:F129)</f>
        <v>4</v>
      </c>
    </row>
    <row r="130" spans="1:7" ht="10.5" customHeight="1">
      <c r="A130" s="1867"/>
      <c r="B130" s="364" t="s">
        <v>26</v>
      </c>
      <c r="C130" s="66"/>
      <c r="D130" s="66"/>
      <c r="E130" s="589">
        <f>SUM(E131)</f>
        <v>3</v>
      </c>
      <c r="F130" s="589">
        <f>SUM(F131)</f>
        <v>4</v>
      </c>
      <c r="G130" s="1951">
        <f>SUM(E130:F130)</f>
        <v>7</v>
      </c>
    </row>
    <row r="131" spans="1:7" ht="10.5" customHeight="1">
      <c r="A131" s="1867"/>
      <c r="B131" s="66"/>
      <c r="C131" s="66" t="s">
        <v>735</v>
      </c>
      <c r="D131" s="66"/>
      <c r="E131" s="588">
        <f>SUM(E132:E132)</f>
        <v>3</v>
      </c>
      <c r="F131" s="588">
        <f>SUM(F132:F132)</f>
        <v>4</v>
      </c>
      <c r="G131" s="141">
        <f>SUM(E131:F131)</f>
        <v>7</v>
      </c>
    </row>
    <row r="132" spans="1:7" s="85" customFormat="1" ht="10.5" customHeight="1">
      <c r="A132" s="1867"/>
      <c r="B132" s="66"/>
      <c r="C132" s="66"/>
      <c r="D132" s="66" t="s">
        <v>751</v>
      </c>
      <c r="E132" s="588">
        <v>3</v>
      </c>
      <c r="F132" s="588">
        <v>4</v>
      </c>
      <c r="G132" s="141">
        <f>SUM(E132:F132)</f>
        <v>7</v>
      </c>
    </row>
    <row r="133" spans="1:7" ht="10.5" customHeight="1">
      <c r="A133" s="1867"/>
      <c r="B133" s="364" t="s">
        <v>43</v>
      </c>
      <c r="C133" s="66"/>
      <c r="D133" s="66"/>
      <c r="E133" s="589">
        <f>SUM(E134+E136)</f>
        <v>1</v>
      </c>
      <c r="F133" s="589">
        <f>SUM(F134+F136)</f>
        <v>1</v>
      </c>
      <c r="G133" s="1951">
        <f>SUM(E133:F133)</f>
        <v>2</v>
      </c>
    </row>
    <row r="134" spans="1:7" ht="10.5" customHeight="1">
      <c r="A134" s="1867"/>
      <c r="B134" s="364"/>
      <c r="C134" s="66" t="s">
        <v>736</v>
      </c>
      <c r="D134" s="66"/>
      <c r="E134" s="588">
        <f>SUM(E135)</f>
        <v>1</v>
      </c>
      <c r="F134" s="588">
        <f>SUM(F135)</f>
        <v>0</v>
      </c>
      <c r="G134" s="141">
        <f>SUM(E134:F134)</f>
        <v>1</v>
      </c>
    </row>
    <row r="135" spans="1:7" s="85" customFormat="1" ht="10.5" customHeight="1">
      <c r="A135" s="1867"/>
      <c r="B135" s="66"/>
      <c r="C135" s="66"/>
      <c r="D135" s="66" t="s">
        <v>1104</v>
      </c>
      <c r="E135" s="588">
        <v>1</v>
      </c>
      <c r="F135" s="588">
        <v>0</v>
      </c>
      <c r="G135" s="141">
        <f>SUM(E135:F135)</f>
        <v>1</v>
      </c>
    </row>
    <row r="136" spans="1:7" ht="10.5" customHeight="1">
      <c r="A136" s="1867"/>
      <c r="B136" s="66"/>
      <c r="C136" s="66" t="s">
        <v>735</v>
      </c>
      <c r="D136" s="66"/>
      <c r="E136" s="588">
        <f>SUM(E137)</f>
        <v>0</v>
      </c>
      <c r="F136" s="588">
        <f>SUM(F137)</f>
        <v>1</v>
      </c>
      <c r="G136" s="141">
        <f>SUM(E136:F136)</f>
        <v>1</v>
      </c>
    </row>
    <row r="137" spans="1:7" s="85" customFormat="1" ht="10.5" customHeight="1">
      <c r="A137" s="1867"/>
      <c r="B137" s="66"/>
      <c r="C137" s="66"/>
      <c r="D137" s="66" t="s">
        <v>748</v>
      </c>
      <c r="E137" s="588">
        <v>0</v>
      </c>
      <c r="F137" s="588">
        <v>1</v>
      </c>
      <c r="G137" s="141">
        <f>SUM(E137:F137)</f>
        <v>1</v>
      </c>
    </row>
    <row r="138" spans="1:7" ht="10.5" customHeight="1">
      <c r="A138" s="1864">
        <v>1407</v>
      </c>
      <c r="B138" s="338" t="s">
        <v>27</v>
      </c>
      <c r="C138" s="78"/>
      <c r="D138" s="78"/>
      <c r="E138" s="136">
        <f>SUM(E139,E143)</f>
        <v>5</v>
      </c>
      <c r="F138" s="136">
        <f>SUM(F139,F143)</f>
        <v>3</v>
      </c>
      <c r="G138" s="175">
        <f>SUM(E138:F138)</f>
        <v>8</v>
      </c>
    </row>
    <row r="139" spans="1:7" ht="10.5" customHeight="1">
      <c r="A139" s="1864"/>
      <c r="B139" s="364" t="s">
        <v>44</v>
      </c>
      <c r="C139" s="1055"/>
      <c r="D139" s="1055"/>
      <c r="E139" s="589">
        <f>SUM(E140)</f>
        <v>3</v>
      </c>
      <c r="F139" s="589">
        <f>SUM(F140)</f>
        <v>1</v>
      </c>
      <c r="G139" s="1951">
        <f>SUM(E139:F139)</f>
        <v>4</v>
      </c>
    </row>
    <row r="140" spans="1:7" ht="10.5" customHeight="1">
      <c r="A140" s="1864"/>
      <c r="B140" s="1055"/>
      <c r="C140" s="66" t="s">
        <v>735</v>
      </c>
      <c r="D140" s="66"/>
      <c r="E140" s="588">
        <f>SUM(E141:E142)</f>
        <v>3</v>
      </c>
      <c r="F140" s="588">
        <f>SUM(F141:F142)</f>
        <v>1</v>
      </c>
      <c r="G140" s="141">
        <f>SUM(E140:F140)</f>
        <v>4</v>
      </c>
    </row>
    <row r="141" spans="1:7" s="85" customFormat="1" ht="10.5" customHeight="1">
      <c r="A141" s="1864"/>
      <c r="B141" s="1055"/>
      <c r="C141" s="66"/>
      <c r="D141" s="66" t="s">
        <v>1103</v>
      </c>
      <c r="E141" s="588">
        <v>2</v>
      </c>
      <c r="F141" s="588">
        <v>1</v>
      </c>
      <c r="G141" s="141">
        <f>SUM(E141:F141)</f>
        <v>3</v>
      </c>
    </row>
    <row r="142" spans="1:7" s="85" customFormat="1" ht="10.5" customHeight="1">
      <c r="A142" s="1864"/>
      <c r="B142" s="1055"/>
      <c r="C142" s="66"/>
      <c r="D142" s="66" t="s">
        <v>745</v>
      </c>
      <c r="E142" s="588">
        <v>1</v>
      </c>
      <c r="F142" s="588">
        <v>0</v>
      </c>
      <c r="G142" s="141">
        <f>SUM(E142:F142)</f>
        <v>1</v>
      </c>
    </row>
    <row r="143" spans="1:7" ht="10.5" customHeight="1">
      <c r="A143" s="1864"/>
      <c r="B143" s="364" t="s">
        <v>61</v>
      </c>
      <c r="C143" s="364"/>
      <c r="D143" s="319"/>
      <c r="E143" s="589">
        <f>SUM(E144)</f>
        <v>2</v>
      </c>
      <c r="F143" s="589">
        <f>SUM(F144)</f>
        <v>2</v>
      </c>
      <c r="G143" s="1951">
        <f>SUM(E143:F143)</f>
        <v>4</v>
      </c>
    </row>
    <row r="144" spans="1:7" ht="10.5" customHeight="1">
      <c r="A144" s="1864"/>
      <c r="B144" s="66"/>
      <c r="C144" s="66" t="s">
        <v>735</v>
      </c>
      <c r="E144" s="588">
        <f>SUM(E145)</f>
        <v>2</v>
      </c>
      <c r="F144" s="588">
        <f>SUM(F145)</f>
        <v>2</v>
      </c>
      <c r="G144" s="141">
        <f>SUM(E144:F144)</f>
        <v>4</v>
      </c>
    </row>
    <row r="145" spans="1:7" s="85" customFormat="1" ht="10.5" customHeight="1">
      <c r="A145" s="1864"/>
      <c r="B145" s="66"/>
      <c r="C145" s="66"/>
      <c r="D145" s="66" t="s">
        <v>743</v>
      </c>
      <c r="E145" s="588">
        <v>2</v>
      </c>
      <c r="F145" s="588">
        <v>2</v>
      </c>
      <c r="G145" s="141">
        <f>SUM(E145:F145)</f>
        <v>4</v>
      </c>
    </row>
    <row r="146" spans="1:7" ht="10.5" customHeight="1">
      <c r="A146" s="1709">
        <v>1408</v>
      </c>
      <c r="B146" s="338" t="s">
        <v>28</v>
      </c>
      <c r="C146" s="78"/>
      <c r="D146" s="78"/>
      <c r="E146" s="136">
        <f>SUM(E147+E154+E159)</f>
        <v>46</v>
      </c>
      <c r="F146" s="136">
        <f>SUM(F147+F154+F159)</f>
        <v>39</v>
      </c>
      <c r="G146" s="175">
        <f>SUM(E146:F146)</f>
        <v>85</v>
      </c>
    </row>
    <row r="147" spans="1:7" ht="10.5" customHeight="1">
      <c r="A147" s="1710"/>
      <c r="B147" s="540" t="s">
        <v>23</v>
      </c>
      <c r="C147" s="66"/>
      <c r="D147" s="66"/>
      <c r="E147" s="1954">
        <f>SUM(E148,E150,E152)</f>
        <v>28</v>
      </c>
      <c r="F147" s="1954">
        <f>SUM(F148,F150,F152)</f>
        <v>21</v>
      </c>
      <c r="G147" s="1953">
        <f>SUM(E147:F147)</f>
        <v>49</v>
      </c>
    </row>
    <row r="148" spans="1:7" ht="10.5" customHeight="1">
      <c r="A148" s="1710"/>
      <c r="B148" s="540"/>
      <c r="C148" s="66" t="s">
        <v>736</v>
      </c>
      <c r="D148" s="66"/>
      <c r="E148" s="142">
        <f>SUM(E149)</f>
        <v>2</v>
      </c>
      <c r="F148" s="142">
        <f>SUM(F149)</f>
        <v>1</v>
      </c>
      <c r="G148" s="141">
        <f>SUM(E148:F148)</f>
        <v>3</v>
      </c>
    </row>
    <row r="149" spans="1:7" ht="10.5" customHeight="1">
      <c r="A149" s="1710"/>
      <c r="B149" s="540"/>
      <c r="C149" s="66"/>
      <c r="D149" s="1952" t="s">
        <v>742</v>
      </c>
      <c r="E149" s="588">
        <v>2</v>
      </c>
      <c r="F149" s="588">
        <v>1</v>
      </c>
      <c r="G149" s="141">
        <f>SUM(E149:F149)</f>
        <v>3</v>
      </c>
    </row>
    <row r="150" spans="1:7" ht="10.5" customHeight="1">
      <c r="A150" s="1710"/>
      <c r="B150" s="292"/>
      <c r="C150" s="66" t="s">
        <v>735</v>
      </c>
      <c r="D150" s="66"/>
      <c r="E150" s="588">
        <f>SUM(E151)</f>
        <v>16</v>
      </c>
      <c r="F150" s="588">
        <f>SUM(F151)</f>
        <v>12</v>
      </c>
      <c r="G150" s="141">
        <f>SUM(E150:F150)</f>
        <v>28</v>
      </c>
    </row>
    <row r="151" spans="1:7" ht="10.5" customHeight="1">
      <c r="A151" s="1710"/>
      <c r="B151" s="292"/>
      <c r="C151" s="66"/>
      <c r="D151" s="1952" t="s">
        <v>741</v>
      </c>
      <c r="E151" s="588">
        <v>16</v>
      </c>
      <c r="F151" s="588">
        <v>12</v>
      </c>
      <c r="G151" s="141">
        <f>SUM(E151:F151)</f>
        <v>28</v>
      </c>
    </row>
    <row r="152" spans="1:7" ht="10.5" customHeight="1">
      <c r="A152" s="1710"/>
      <c r="B152" s="292"/>
      <c r="C152" s="66" t="s">
        <v>740</v>
      </c>
      <c r="D152" s="1952"/>
      <c r="E152" s="588">
        <f>SUM(E153)</f>
        <v>10</v>
      </c>
      <c r="F152" s="588">
        <f>SUM(F153)</f>
        <v>8</v>
      </c>
      <c r="G152" s="141">
        <f>SUM(E152:F152)</f>
        <v>18</v>
      </c>
    </row>
    <row r="153" spans="1:7" ht="10.5" customHeight="1">
      <c r="A153" s="1710"/>
      <c r="B153" s="292"/>
      <c r="C153" s="66"/>
      <c r="D153" s="1952" t="s">
        <v>739</v>
      </c>
      <c r="E153" s="588">
        <v>10</v>
      </c>
      <c r="F153" s="588">
        <v>8</v>
      </c>
      <c r="G153" s="141">
        <f>SUM(E153:F153)</f>
        <v>18</v>
      </c>
    </row>
    <row r="154" spans="1:7" ht="10.5" customHeight="1">
      <c r="A154" s="1710"/>
      <c r="B154" s="540" t="s">
        <v>59</v>
      </c>
      <c r="C154" s="66"/>
      <c r="D154" s="66"/>
      <c r="E154" s="589">
        <f>SUM(E155+E157)</f>
        <v>15</v>
      </c>
      <c r="F154" s="589">
        <f>SUM(F155+F157)</f>
        <v>10</v>
      </c>
      <c r="G154" s="1951">
        <f>SUM(E154:F154)</f>
        <v>25</v>
      </c>
    </row>
    <row r="155" spans="1:7" ht="10.5" customHeight="1">
      <c r="A155" s="1710"/>
      <c r="B155" s="1527"/>
      <c r="C155" s="66" t="s">
        <v>736</v>
      </c>
      <c r="D155" s="66"/>
      <c r="E155" s="588">
        <f>SUM(E156)</f>
        <v>0</v>
      </c>
      <c r="F155" s="588">
        <f>SUM(F156)</f>
        <v>0</v>
      </c>
      <c r="G155" s="141">
        <f>SUM(E155:F155)</f>
        <v>0</v>
      </c>
    </row>
    <row r="156" spans="1:7" ht="10.5" customHeight="1">
      <c r="A156" s="1710"/>
      <c r="B156" s="1527"/>
      <c r="C156" s="66"/>
      <c r="D156" s="66" t="s">
        <v>190</v>
      </c>
      <c r="E156" s="588">
        <v>0</v>
      </c>
      <c r="F156" s="588">
        <v>0</v>
      </c>
      <c r="G156" s="141">
        <f>SUM(E156:F156)</f>
        <v>0</v>
      </c>
    </row>
    <row r="157" spans="1:7" ht="10.5" customHeight="1">
      <c r="A157" s="1710"/>
      <c r="B157" s="1527"/>
      <c r="C157" s="66" t="s">
        <v>735</v>
      </c>
      <c r="D157" s="66"/>
      <c r="E157" s="588">
        <f>SUM(E158)</f>
        <v>15</v>
      </c>
      <c r="F157" s="588">
        <f>SUM(F158)</f>
        <v>10</v>
      </c>
      <c r="G157" s="141">
        <f>SUM(E157:F157)</f>
        <v>25</v>
      </c>
    </row>
    <row r="158" spans="1:7" ht="10.5" customHeight="1">
      <c r="A158" s="1710"/>
      <c r="B158" s="1527"/>
      <c r="C158" s="66"/>
      <c r="D158" s="66" t="s">
        <v>190</v>
      </c>
      <c r="E158" s="588">
        <v>15</v>
      </c>
      <c r="F158" s="588">
        <v>10</v>
      </c>
      <c r="G158" s="141">
        <f>SUM(E158:F158)</f>
        <v>25</v>
      </c>
    </row>
    <row r="159" spans="1:7" ht="10.5" customHeight="1">
      <c r="A159" s="1710"/>
      <c r="B159" s="540" t="s">
        <v>46</v>
      </c>
      <c r="C159" s="66"/>
      <c r="D159" s="66"/>
      <c r="E159" s="589">
        <f>SUM(E160)</f>
        <v>3</v>
      </c>
      <c r="F159" s="589">
        <f>SUM(F160)</f>
        <v>8</v>
      </c>
      <c r="G159" s="1951">
        <f>SUM(E159:F159)</f>
        <v>11</v>
      </c>
    </row>
    <row r="160" spans="1:7" ht="10.5" customHeight="1">
      <c r="A160" s="1710"/>
      <c r="B160" s="1527"/>
      <c r="C160" s="66" t="s">
        <v>735</v>
      </c>
      <c r="D160" s="66"/>
      <c r="E160" s="588">
        <f>SUM(E161)</f>
        <v>3</v>
      </c>
      <c r="F160" s="588">
        <f>SUM(F161)</f>
        <v>8</v>
      </c>
      <c r="G160" s="141">
        <f>SUM(E160:F160)</f>
        <v>11</v>
      </c>
    </row>
    <row r="161" spans="1:7" ht="10.5" customHeight="1">
      <c r="A161" s="1711"/>
      <c r="B161" s="1527"/>
      <c r="C161" s="66"/>
      <c r="D161" s="66" t="s">
        <v>1129</v>
      </c>
      <c r="E161" s="588">
        <v>3</v>
      </c>
      <c r="F161" s="588">
        <v>8</v>
      </c>
      <c r="G161" s="141">
        <f>SUM(E161:F161)</f>
        <v>11</v>
      </c>
    </row>
    <row r="162" spans="1:7" ht="10.5" customHeight="1">
      <c r="A162" s="1709">
        <v>1624</v>
      </c>
      <c r="B162" s="338" t="s">
        <v>156</v>
      </c>
      <c r="C162" s="1950"/>
      <c r="D162" s="1950"/>
      <c r="E162" s="1949">
        <f>SUM(E163)</f>
        <v>1</v>
      </c>
      <c r="F162" s="1949">
        <f>SUM(F163)</f>
        <v>0</v>
      </c>
      <c r="G162" s="1948">
        <f>SUM(E162:F162)</f>
        <v>1</v>
      </c>
    </row>
    <row r="163" spans="1:7" ht="10.5" customHeight="1">
      <c r="A163" s="1710"/>
      <c r="B163" s="540" t="s">
        <v>54</v>
      </c>
      <c r="C163" s="320"/>
      <c r="D163" s="320"/>
      <c r="E163" s="1940">
        <f>SUM(E164)</f>
        <v>1</v>
      </c>
      <c r="F163" s="1940">
        <f>SUM(F164)</f>
        <v>0</v>
      </c>
      <c r="G163" s="141">
        <f>SUM(E163:F163)</f>
        <v>1</v>
      </c>
    </row>
    <row r="164" spans="1:7" ht="10.5" customHeight="1">
      <c r="A164" s="1710"/>
      <c r="B164" s="540"/>
      <c r="C164" s="66" t="s">
        <v>735</v>
      </c>
      <c r="D164" s="66"/>
      <c r="E164" s="1947">
        <f>SUM(E165)</f>
        <v>1</v>
      </c>
      <c r="F164" s="1947">
        <f>SUM(F165)</f>
        <v>0</v>
      </c>
      <c r="G164" s="141">
        <f>SUM(E164:F164)</f>
        <v>1</v>
      </c>
    </row>
    <row r="165" spans="1:7" s="85" customFormat="1" ht="10.5" customHeight="1">
      <c r="A165" s="1711"/>
      <c r="B165" s="1946"/>
      <c r="C165" s="1945"/>
      <c r="D165" s="1945" t="s">
        <v>807</v>
      </c>
      <c r="E165" s="1944">
        <v>1</v>
      </c>
      <c r="F165" s="1944">
        <v>0</v>
      </c>
      <c r="G165" s="1943">
        <f>SUM(E165:F165)</f>
        <v>1</v>
      </c>
    </row>
    <row r="166" spans="1:7" ht="10.5" customHeight="1">
      <c r="A166" s="71"/>
      <c r="B166" s="1563" t="s">
        <v>6</v>
      </c>
      <c r="C166" s="1564"/>
      <c r="D166" s="1564"/>
      <c r="E166" s="1942">
        <f>SUM(E8+E23+E65+E69+E93+E114+E138+E146+E162)</f>
        <v>210</v>
      </c>
      <c r="F166" s="1942">
        <f>SUM(F8+F23+F65+F69+F93+F114+F138+F146+F162)</f>
        <v>182</v>
      </c>
      <c r="G166" s="1941">
        <f>SUM(E166:F166)</f>
        <v>392</v>
      </c>
    </row>
    <row r="167" spans="1:7" s="377" customFormat="1" ht="11.1" customHeight="1">
      <c r="A167" s="320"/>
      <c r="B167" s="320" t="s">
        <v>1128</v>
      </c>
      <c r="C167" s="320"/>
      <c r="D167" s="364"/>
      <c r="E167" s="1940"/>
      <c r="F167" s="1940"/>
      <c r="G167" s="1940"/>
    </row>
    <row r="168" spans="1:7" s="377" customFormat="1" ht="11.1" customHeight="1">
      <c r="A168" s="320"/>
      <c r="B168" s="320" t="s">
        <v>1101</v>
      </c>
      <c r="C168" s="320"/>
      <c r="D168" s="320"/>
      <c r="E168" s="1940"/>
      <c r="F168" s="1940"/>
      <c r="G168" s="1940"/>
    </row>
    <row r="169" spans="1:7" s="377" customFormat="1" ht="11.1" customHeight="1">
      <c r="A169" s="320"/>
      <c r="B169" s="320" t="s">
        <v>1063</v>
      </c>
      <c r="C169" s="320"/>
      <c r="D169" s="320"/>
      <c r="E169" s="1940"/>
      <c r="F169" s="1940"/>
      <c r="G169" s="1940"/>
    </row>
    <row r="170" spans="1:7" s="377" customFormat="1" ht="11.1" customHeight="1">
      <c r="A170" s="320"/>
      <c r="B170" s="320" t="s">
        <v>1100</v>
      </c>
      <c r="C170" s="320"/>
      <c r="D170" s="320"/>
      <c r="E170" s="1940"/>
      <c r="F170" s="1940"/>
      <c r="G170" s="1940"/>
    </row>
    <row r="171" spans="1:7" s="377" customFormat="1" ht="10.5" customHeight="1">
      <c r="A171" s="320"/>
      <c r="B171" s="320" t="s">
        <v>1099</v>
      </c>
      <c r="C171" s="320"/>
      <c r="D171" s="320"/>
      <c r="E171" s="1940"/>
      <c r="F171" s="1940"/>
      <c r="G171" s="1940"/>
    </row>
    <row r="172" spans="1:7" s="564" customFormat="1" ht="10.5" customHeight="1">
      <c r="A172" s="535"/>
      <c r="B172" s="364"/>
      <c r="C172" s="535"/>
      <c r="D172" s="535"/>
      <c r="E172" s="1939"/>
      <c r="F172" s="1939"/>
      <c r="G172" s="1939"/>
    </row>
    <row r="173" spans="1:7" ht="9" customHeight="1"/>
    <row r="174" spans="1:7" ht="9" customHeight="1"/>
    <row r="175" spans="1:7" ht="9" customHeight="1"/>
    <row r="176" spans="1:7"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7" ht="9" customHeight="1"/>
    <row r="242" spans="3:7" ht="9" customHeight="1"/>
    <row r="243" spans="3:7" ht="9" customHeight="1"/>
    <row r="244" spans="3:7" ht="9" customHeight="1"/>
    <row r="245" spans="3:7" ht="9" customHeight="1"/>
    <row r="246" spans="3:7" ht="9" customHeight="1"/>
    <row r="247" spans="3:7" ht="9" customHeight="1"/>
    <row r="248" spans="3:7" ht="9" customHeight="1"/>
    <row r="249" spans="3:7" ht="9" customHeight="1"/>
    <row r="250" spans="3:7" ht="9" customHeight="1">
      <c r="C250" s="66"/>
      <c r="D250" s="66"/>
      <c r="E250" s="405"/>
      <c r="F250" s="405"/>
      <c r="G250" s="65"/>
    </row>
    <row r="251" spans="3:7" ht="9" customHeight="1"/>
    <row r="252" spans="3:7" ht="9" customHeight="1"/>
    <row r="253" spans="3:7" ht="9" customHeight="1"/>
    <row r="254" spans="3:7" ht="9" customHeight="1"/>
    <row r="255" spans="3:7" ht="9" customHeight="1"/>
    <row r="256" spans="3:7"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sheetData>
  <mergeCells count="20">
    <mergeCell ref="A90:A92"/>
    <mergeCell ref="A93:A110"/>
    <mergeCell ref="A146:A161"/>
    <mergeCell ref="A2:G2"/>
    <mergeCell ref="K2:Y2"/>
    <mergeCell ref="A3:G3"/>
    <mergeCell ref="A5:A7"/>
    <mergeCell ref="A8:A22"/>
    <mergeCell ref="A162:A165"/>
    <mergeCell ref="A114:A137"/>
    <mergeCell ref="A138:A145"/>
    <mergeCell ref="A65:A68"/>
    <mergeCell ref="A69:A87"/>
    <mergeCell ref="B166:D166"/>
    <mergeCell ref="E6:E7"/>
    <mergeCell ref="F6:F7"/>
    <mergeCell ref="G6:G7"/>
    <mergeCell ref="E91:E92"/>
    <mergeCell ref="F91:F92"/>
    <mergeCell ref="G91:G92"/>
  </mergeCells>
  <pageMargins left="0.70866141732283472" right="0.70866141732283472" top="0.74803149606299213" bottom="0.74803149606299213" header="0.31496062992125984" footer="0.31496062992125984"/>
  <pageSetup paperSize="9" scale="72" orientation="portrait" r:id="rId1"/>
  <colBreaks count="1" manualBreakCount="1">
    <brk id="7"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972E-688F-4752-89F6-423F0C04A81F}">
  <dimension ref="A1:IS412"/>
  <sheetViews>
    <sheetView view="pageBreakPreview" zoomScale="80" zoomScaleNormal="115" zoomScaleSheetLayoutView="80" workbookViewId="0">
      <selection activeCell="C1" sqref="A1:C1048576"/>
    </sheetView>
  </sheetViews>
  <sheetFormatPr baseColWidth="10" defaultRowHeight="12.75"/>
  <cols>
    <col min="1" max="1" width="6.7109375" style="63" customWidth="1"/>
    <col min="2" max="2" width="1.5703125" style="63" customWidth="1"/>
    <col min="3" max="3" width="56.140625" style="63" customWidth="1"/>
    <col min="4" max="9" width="5.7109375" style="63" customWidth="1"/>
    <col min="10" max="10" width="0.85546875" style="63" customWidth="1"/>
    <col min="11" max="16" width="5.7109375" style="63" customWidth="1"/>
    <col min="17" max="17" width="0.85546875" style="63" customWidth="1"/>
    <col min="18" max="23" width="5.7109375" style="63" customWidth="1"/>
    <col min="24" max="24" width="1" style="63" customWidth="1"/>
    <col min="25" max="30" width="5.7109375" style="63" customWidth="1"/>
    <col min="31" max="31" width="5.85546875" style="63" customWidth="1"/>
    <col min="32" max="32" width="11.42578125" style="63"/>
    <col min="33" max="33" width="11.42578125" style="62"/>
    <col min="34" max="34" width="4.7109375" style="62" customWidth="1"/>
    <col min="35" max="35" width="5" style="62" customWidth="1"/>
    <col min="36" max="36" width="2.28515625" style="62" customWidth="1"/>
    <col min="37" max="37" width="26" style="62" customWidth="1"/>
    <col min="38" max="38" width="8" style="62" customWidth="1"/>
    <col min="39" max="39" width="1" style="62" customWidth="1"/>
    <col min="40" max="40" width="6.7109375" style="62" customWidth="1"/>
    <col min="41" max="41" width="1" style="62" customWidth="1"/>
    <col min="42" max="42" width="6.7109375" style="62" customWidth="1"/>
    <col min="43" max="43" width="1" style="62" customWidth="1"/>
    <col min="44" max="44" width="6.7109375" style="62" customWidth="1"/>
    <col min="45" max="45" width="1" style="62" customWidth="1"/>
    <col min="46" max="46" width="6.7109375" style="62" customWidth="1"/>
    <col min="47" max="47" width="1" style="62" customWidth="1"/>
    <col min="48" max="48" width="6.7109375" style="62" customWidth="1"/>
    <col min="49" max="49" width="1" style="62" customWidth="1"/>
    <col min="50" max="51" width="6.7109375" style="62" customWidth="1"/>
    <col min="52" max="16384" width="11.42578125" style="62"/>
  </cols>
  <sheetData>
    <row r="1" spans="1:52" ht="13.5" customHeight="1">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2"/>
    </row>
    <row r="2" spans="1:52" ht="3.75" customHeight="1">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2"/>
    </row>
    <row r="3" spans="1:52" ht="12.75" customHeight="1">
      <c r="A3" s="1840" t="s">
        <v>86</v>
      </c>
      <c r="B3" s="1840"/>
      <c r="C3" s="1840"/>
      <c r="D3" s="1840"/>
      <c r="E3" s="1840"/>
      <c r="F3" s="1840"/>
      <c r="G3" s="1840"/>
      <c r="H3" s="1840"/>
      <c r="I3" s="1840"/>
      <c r="J3" s="1840"/>
      <c r="K3" s="1840"/>
      <c r="L3" s="1840"/>
      <c r="M3" s="1840"/>
      <c r="N3" s="1840"/>
      <c r="O3" s="1840"/>
      <c r="P3" s="1840"/>
      <c r="Q3" s="1840"/>
      <c r="R3" s="1840"/>
      <c r="S3" s="1840"/>
      <c r="T3" s="1840"/>
      <c r="U3" s="1840"/>
      <c r="V3" s="1840"/>
      <c r="W3" s="1840"/>
      <c r="X3" s="1840"/>
      <c r="Y3" s="1840"/>
      <c r="Z3" s="1840"/>
      <c r="AA3" s="1840"/>
      <c r="AB3" s="1840"/>
      <c r="AC3" s="1840"/>
      <c r="AD3" s="1840"/>
      <c r="AE3" s="1840"/>
      <c r="AF3" s="83"/>
      <c r="AI3" s="1840"/>
      <c r="AJ3" s="1840"/>
      <c r="AK3" s="1840"/>
      <c r="AL3" s="1840"/>
      <c r="AM3" s="1840"/>
      <c r="AN3" s="1840"/>
      <c r="AO3" s="1840"/>
      <c r="AP3" s="1840"/>
      <c r="AQ3" s="1840"/>
      <c r="AR3" s="1840"/>
      <c r="AS3" s="1840"/>
      <c r="AT3" s="1840"/>
      <c r="AU3" s="1840"/>
      <c r="AV3" s="1840"/>
      <c r="AW3" s="1840"/>
    </row>
    <row r="4" spans="1:52" ht="12.75" customHeight="1">
      <c r="A4" s="1840" t="s">
        <v>55</v>
      </c>
      <c r="B4" s="1840"/>
      <c r="C4" s="1840"/>
      <c r="D4" s="1840"/>
      <c r="E4" s="1840"/>
      <c r="F4" s="1840"/>
      <c r="G4" s="1840"/>
      <c r="H4" s="1840"/>
      <c r="I4" s="1840"/>
      <c r="J4" s="1840"/>
      <c r="K4" s="1840"/>
      <c r="L4" s="1840"/>
      <c r="M4" s="1840"/>
      <c r="N4" s="1840"/>
      <c r="O4" s="1840"/>
      <c r="P4" s="1840"/>
      <c r="Q4" s="1840"/>
      <c r="R4" s="1840"/>
      <c r="S4" s="1840"/>
      <c r="T4" s="1840"/>
      <c r="U4" s="1840"/>
      <c r="V4" s="1840"/>
      <c r="W4" s="1840"/>
      <c r="X4" s="1840"/>
      <c r="Y4" s="1840"/>
      <c r="Z4" s="1840"/>
      <c r="AA4" s="1840"/>
      <c r="AB4" s="1840"/>
      <c r="AC4" s="1840"/>
      <c r="AD4" s="1840"/>
      <c r="AE4" s="1840"/>
      <c r="AF4" s="83"/>
      <c r="AG4" s="107"/>
      <c r="AH4" s="107"/>
      <c r="AI4" s="106"/>
      <c r="AY4" s="105"/>
      <c r="AZ4" s="105"/>
    </row>
    <row r="5" spans="1:52" ht="3" customHeight="1">
      <c r="B5" s="66"/>
      <c r="C5" s="66"/>
      <c r="D5" s="66"/>
      <c r="E5" s="66"/>
      <c r="F5" s="66"/>
      <c r="G5" s="66"/>
      <c r="H5" s="104"/>
      <c r="I5" s="104"/>
      <c r="J5" s="104"/>
      <c r="K5" s="66"/>
      <c r="L5" s="66"/>
      <c r="M5" s="66"/>
      <c r="N5" s="66"/>
      <c r="O5" s="104"/>
      <c r="P5" s="104"/>
      <c r="Q5" s="104"/>
      <c r="R5" s="66"/>
      <c r="S5" s="66"/>
      <c r="T5" s="66"/>
      <c r="U5" s="66"/>
      <c r="V5" s="104"/>
      <c r="W5" s="104"/>
      <c r="X5" s="104"/>
      <c r="Y5" s="66"/>
      <c r="Z5" s="66"/>
      <c r="AA5" s="66"/>
      <c r="AB5" s="66"/>
      <c r="AC5" s="104"/>
      <c r="AD5" s="104"/>
      <c r="AE5" s="103"/>
      <c r="AF5" s="83"/>
      <c r="AI5" s="98"/>
    </row>
    <row r="6" spans="1:52" ht="12.75" customHeight="1">
      <c r="A6" s="1926" t="s">
        <v>32</v>
      </c>
      <c r="B6" s="102"/>
      <c r="C6" s="101"/>
      <c r="D6" s="1925"/>
      <c r="E6" s="1925"/>
      <c r="F6" s="1925"/>
      <c r="G6" s="1925"/>
      <c r="H6" s="1925"/>
      <c r="I6" s="1925"/>
      <c r="J6" s="1925"/>
      <c r="K6" s="1925"/>
      <c r="L6" s="1925"/>
      <c r="M6" s="1925"/>
      <c r="N6" s="1925"/>
      <c r="O6" s="1925"/>
      <c r="P6" s="1925"/>
      <c r="Q6" s="1925"/>
      <c r="R6" s="1925"/>
      <c r="S6" s="1925"/>
      <c r="T6" s="1925"/>
      <c r="U6" s="1925"/>
      <c r="V6" s="1925"/>
      <c r="W6" s="1925"/>
      <c r="X6" s="100"/>
      <c r="Y6" s="100"/>
      <c r="Z6" s="100"/>
      <c r="AA6" s="100"/>
      <c r="AB6" s="100"/>
      <c r="AC6" s="100"/>
      <c r="AD6" s="100"/>
      <c r="AE6" s="99"/>
      <c r="AF6" s="83"/>
      <c r="AI6" s="98"/>
    </row>
    <row r="7" spans="1:52" ht="12.75" customHeight="1">
      <c r="A7" s="1927"/>
      <c r="B7" s="97" t="s">
        <v>85</v>
      </c>
      <c r="C7" s="96"/>
      <c r="D7" s="1924" t="s">
        <v>84</v>
      </c>
      <c r="E7" s="1924"/>
      <c r="F7" s="1924"/>
      <c r="G7" s="1924"/>
      <c r="H7" s="1924"/>
      <c r="I7" s="1924"/>
      <c r="J7" s="95"/>
      <c r="K7" s="93"/>
      <c r="L7" s="93"/>
      <c r="M7" s="1924" t="s">
        <v>83</v>
      </c>
      <c r="N7" s="1924"/>
      <c r="O7" s="1924"/>
      <c r="P7" s="80"/>
      <c r="Q7" s="95"/>
      <c r="R7" s="92"/>
      <c r="S7" s="92"/>
      <c r="T7" s="1924" t="s">
        <v>82</v>
      </c>
      <c r="U7" s="1924"/>
      <c r="V7" s="1924"/>
      <c r="W7" s="92"/>
      <c r="X7" s="94"/>
      <c r="Y7" s="92"/>
      <c r="Z7" s="92"/>
      <c r="AA7" s="1924" t="s">
        <v>81</v>
      </c>
      <c r="AB7" s="1924"/>
      <c r="AC7" s="1924"/>
      <c r="AD7" s="92"/>
      <c r="AE7" s="1929" t="s">
        <v>6</v>
      </c>
      <c r="AF7" s="83"/>
      <c r="AG7" s="91"/>
    </row>
    <row r="8" spans="1:52">
      <c r="A8" s="1928"/>
      <c r="B8" s="90"/>
      <c r="C8" s="89"/>
      <c r="D8" s="88" t="s">
        <v>80</v>
      </c>
      <c r="E8" s="88" t="s">
        <v>79</v>
      </c>
      <c r="F8" s="88" t="s">
        <v>78</v>
      </c>
      <c r="G8" s="88" t="s">
        <v>77</v>
      </c>
      <c r="H8" s="88" t="s">
        <v>76</v>
      </c>
      <c r="I8" s="88" t="s">
        <v>6</v>
      </c>
      <c r="J8" s="88"/>
      <c r="K8" s="88" t="s">
        <v>80</v>
      </c>
      <c r="L8" s="88" t="s">
        <v>79</v>
      </c>
      <c r="M8" s="88" t="s">
        <v>78</v>
      </c>
      <c r="N8" s="88" t="s">
        <v>77</v>
      </c>
      <c r="O8" s="88" t="s">
        <v>76</v>
      </c>
      <c r="P8" s="88" t="s">
        <v>6</v>
      </c>
      <c r="Q8" s="88"/>
      <c r="R8" s="88" t="s">
        <v>80</v>
      </c>
      <c r="S8" s="88" t="s">
        <v>79</v>
      </c>
      <c r="T8" s="88" t="s">
        <v>78</v>
      </c>
      <c r="U8" s="88" t="s">
        <v>77</v>
      </c>
      <c r="V8" s="88" t="s">
        <v>76</v>
      </c>
      <c r="W8" s="88" t="s">
        <v>6</v>
      </c>
      <c r="X8" s="88"/>
      <c r="Y8" s="88" t="s">
        <v>80</v>
      </c>
      <c r="Z8" s="88" t="s">
        <v>79</v>
      </c>
      <c r="AA8" s="88" t="s">
        <v>78</v>
      </c>
      <c r="AB8" s="88" t="s">
        <v>77</v>
      </c>
      <c r="AC8" s="88" t="s">
        <v>76</v>
      </c>
      <c r="AD8" s="88" t="s">
        <v>6</v>
      </c>
      <c r="AE8" s="1930"/>
      <c r="AF8" s="83"/>
    </row>
    <row r="9" spans="1:52">
      <c r="A9" s="1712">
        <v>1401</v>
      </c>
      <c r="B9" s="74" t="s">
        <v>12</v>
      </c>
      <c r="C9" s="84"/>
      <c r="D9" s="70">
        <f>SUM(D10:D16)</f>
        <v>0</v>
      </c>
      <c r="E9" s="70">
        <f>SUM(E10:E16)</f>
        <v>31</v>
      </c>
      <c r="F9" s="70">
        <f>SUM(F10:F16)</f>
        <v>1</v>
      </c>
      <c r="G9" s="70">
        <f>SUM(G10:G16)</f>
        <v>70</v>
      </c>
      <c r="H9" s="70">
        <f>SUM(H10:H16)</f>
        <v>34</v>
      </c>
      <c r="I9" s="70">
        <f t="shared" ref="I9:I56" si="0">SUM(D9:H9)</f>
        <v>136</v>
      </c>
      <c r="J9" s="70"/>
      <c r="K9" s="70">
        <f>SUM(K10:K16)</f>
        <v>0</v>
      </c>
      <c r="L9" s="70">
        <f>SUM(L10:L16)</f>
        <v>6</v>
      </c>
      <c r="M9" s="70">
        <f>SUM(M10:M16)</f>
        <v>0</v>
      </c>
      <c r="N9" s="70">
        <f>SUM(N10:N16)</f>
        <v>3</v>
      </c>
      <c r="O9" s="70">
        <f>SUM(O10:O16)</f>
        <v>4</v>
      </c>
      <c r="P9" s="70">
        <f t="shared" ref="P9:P56" si="1">SUM(K9:O9)</f>
        <v>13</v>
      </c>
      <c r="Q9" s="70"/>
      <c r="R9" s="70">
        <f>SUM(R10:R16)</f>
        <v>1</v>
      </c>
      <c r="S9" s="70">
        <f>SUM(S10:S16)</f>
        <v>66</v>
      </c>
      <c r="T9" s="70">
        <f>SUM(T10:T16)</f>
        <v>2</v>
      </c>
      <c r="U9" s="70">
        <f>SUM(U10:U16)</f>
        <v>65</v>
      </c>
      <c r="V9" s="70">
        <f>SUM(V10:V16)</f>
        <v>15</v>
      </c>
      <c r="W9" s="70">
        <f t="shared" ref="W9:W56" si="2">SUM(R9:V9)</f>
        <v>149</v>
      </c>
      <c r="X9" s="70"/>
      <c r="Y9" s="70">
        <f>SUM(Y10:Y16)</f>
        <v>0</v>
      </c>
      <c r="Z9" s="70">
        <f>SUM(Z10:Z16)</f>
        <v>12</v>
      </c>
      <c r="AA9" s="70">
        <f>SUM(AA10:AA16)</f>
        <v>0</v>
      </c>
      <c r="AB9" s="70">
        <f>SUM(AB10:AB16)</f>
        <v>0</v>
      </c>
      <c r="AC9" s="70">
        <f>SUM(AC10:AC16)</f>
        <v>0</v>
      </c>
      <c r="AD9" s="70">
        <f t="shared" ref="AD9:AD56" si="3">SUM(Y9:AC9)</f>
        <v>12</v>
      </c>
      <c r="AE9" s="69">
        <f t="shared" ref="AE9:AE56" si="4">SUM(P9,I9,W9,AD9)</f>
        <v>310</v>
      </c>
      <c r="AF9" s="83"/>
    </row>
    <row r="10" spans="1:52">
      <c r="A10" s="1713"/>
      <c r="B10" s="11" t="s">
        <v>13</v>
      </c>
      <c r="C10" s="66"/>
      <c r="D10" s="11">
        <v>0</v>
      </c>
      <c r="E10" s="11">
        <v>20</v>
      </c>
      <c r="F10" s="11">
        <v>1</v>
      </c>
      <c r="G10" s="11">
        <v>27</v>
      </c>
      <c r="H10" s="11">
        <v>3</v>
      </c>
      <c r="I10" s="11">
        <f t="shared" si="0"/>
        <v>51</v>
      </c>
      <c r="J10" s="11"/>
      <c r="K10" s="11">
        <v>0</v>
      </c>
      <c r="L10" s="11">
        <v>1</v>
      </c>
      <c r="M10" s="11">
        <v>0</v>
      </c>
      <c r="N10" s="11">
        <v>0</v>
      </c>
      <c r="O10" s="11">
        <v>0</v>
      </c>
      <c r="P10" s="11">
        <f t="shared" si="1"/>
        <v>1</v>
      </c>
      <c r="Q10" s="11"/>
      <c r="R10" s="11">
        <v>0</v>
      </c>
      <c r="S10" s="11">
        <v>8</v>
      </c>
      <c r="T10" s="11">
        <v>2</v>
      </c>
      <c r="U10" s="11">
        <v>8</v>
      </c>
      <c r="V10" s="11">
        <v>3</v>
      </c>
      <c r="W10" s="11">
        <f t="shared" si="2"/>
        <v>21</v>
      </c>
      <c r="X10" s="11"/>
      <c r="Y10" s="11">
        <v>0</v>
      </c>
      <c r="Z10" s="11">
        <v>6</v>
      </c>
      <c r="AA10" s="11">
        <v>0</v>
      </c>
      <c r="AB10" s="11">
        <v>0</v>
      </c>
      <c r="AC10" s="11">
        <v>0</v>
      </c>
      <c r="AD10" s="11">
        <f t="shared" si="3"/>
        <v>6</v>
      </c>
      <c r="AE10" s="77">
        <f t="shared" si="4"/>
        <v>79</v>
      </c>
      <c r="AF10" s="83"/>
      <c r="AG10" s="82"/>
    </row>
    <row r="11" spans="1:52">
      <c r="A11" s="1713"/>
      <c r="B11" s="11" t="s">
        <v>14</v>
      </c>
      <c r="C11" s="66"/>
      <c r="D11" s="11">
        <v>0</v>
      </c>
      <c r="E11" s="11">
        <v>7</v>
      </c>
      <c r="F11" s="11">
        <v>0</v>
      </c>
      <c r="G11" s="11">
        <v>23</v>
      </c>
      <c r="H11" s="11">
        <v>13</v>
      </c>
      <c r="I11" s="11">
        <f t="shared" si="0"/>
        <v>43</v>
      </c>
      <c r="J11" s="11"/>
      <c r="K11" s="11">
        <v>0</v>
      </c>
      <c r="L11" s="11">
        <v>3</v>
      </c>
      <c r="M11" s="11">
        <v>0</v>
      </c>
      <c r="N11" s="11">
        <v>2</v>
      </c>
      <c r="O11" s="11">
        <v>1</v>
      </c>
      <c r="P11" s="11">
        <f t="shared" si="1"/>
        <v>6</v>
      </c>
      <c r="Q11" s="11"/>
      <c r="R11" s="11">
        <v>1</v>
      </c>
      <c r="S11" s="11">
        <v>11</v>
      </c>
      <c r="T11" s="11">
        <v>0</v>
      </c>
      <c r="U11" s="11">
        <v>17</v>
      </c>
      <c r="V11" s="11">
        <v>4</v>
      </c>
      <c r="W11" s="11">
        <f t="shared" si="2"/>
        <v>33</v>
      </c>
      <c r="X11" s="11"/>
      <c r="Y11" s="11">
        <v>0</v>
      </c>
      <c r="Z11" s="11">
        <v>1</v>
      </c>
      <c r="AA11" s="11">
        <v>0</v>
      </c>
      <c r="AB11" s="11">
        <v>0</v>
      </c>
      <c r="AC11" s="11">
        <v>0</v>
      </c>
      <c r="AD11" s="11">
        <f t="shared" si="3"/>
        <v>1</v>
      </c>
      <c r="AE11" s="77">
        <f t="shared" si="4"/>
        <v>83</v>
      </c>
      <c r="AF11" s="83"/>
      <c r="AG11" s="82"/>
    </row>
    <row r="12" spans="1:52">
      <c r="A12" s="1713"/>
      <c r="B12" s="11" t="s">
        <v>15</v>
      </c>
      <c r="C12" s="66"/>
      <c r="D12" s="11">
        <v>0</v>
      </c>
      <c r="E12" s="11">
        <v>3</v>
      </c>
      <c r="F12" s="11">
        <v>0</v>
      </c>
      <c r="G12" s="11">
        <v>13</v>
      </c>
      <c r="H12" s="11">
        <v>14</v>
      </c>
      <c r="I12" s="11">
        <f t="shared" si="0"/>
        <v>30</v>
      </c>
      <c r="J12" s="11"/>
      <c r="K12" s="11">
        <v>0</v>
      </c>
      <c r="L12" s="11">
        <v>1</v>
      </c>
      <c r="M12" s="11">
        <v>0</v>
      </c>
      <c r="N12" s="11">
        <v>0</v>
      </c>
      <c r="O12" s="11">
        <v>3</v>
      </c>
      <c r="P12" s="11">
        <f t="shared" si="1"/>
        <v>4</v>
      </c>
      <c r="Q12" s="11"/>
      <c r="R12" s="11">
        <v>0</v>
      </c>
      <c r="S12" s="11">
        <v>5</v>
      </c>
      <c r="T12" s="11">
        <v>0</v>
      </c>
      <c r="U12" s="11">
        <v>14</v>
      </c>
      <c r="V12" s="11">
        <v>5</v>
      </c>
      <c r="W12" s="11">
        <f t="shared" si="2"/>
        <v>24</v>
      </c>
      <c r="X12" s="11"/>
      <c r="Y12" s="11">
        <v>0</v>
      </c>
      <c r="Z12" s="11">
        <v>3</v>
      </c>
      <c r="AA12" s="11">
        <v>0</v>
      </c>
      <c r="AB12" s="11">
        <v>0</v>
      </c>
      <c r="AC12" s="11">
        <v>0</v>
      </c>
      <c r="AD12" s="11">
        <f t="shared" si="3"/>
        <v>3</v>
      </c>
      <c r="AE12" s="77">
        <f t="shared" si="4"/>
        <v>61</v>
      </c>
      <c r="AF12" s="83"/>
      <c r="AG12" s="82"/>
    </row>
    <row r="13" spans="1:52">
      <c r="A13" s="1713"/>
      <c r="B13" s="11" t="s">
        <v>36</v>
      </c>
      <c r="C13" s="66"/>
      <c r="D13" s="11">
        <v>0</v>
      </c>
      <c r="E13" s="11">
        <v>0</v>
      </c>
      <c r="F13" s="11">
        <v>0</v>
      </c>
      <c r="G13" s="11">
        <v>5</v>
      </c>
      <c r="H13" s="11">
        <v>2</v>
      </c>
      <c r="I13" s="11">
        <f t="shared" si="0"/>
        <v>7</v>
      </c>
      <c r="J13" s="11"/>
      <c r="K13" s="11">
        <v>0</v>
      </c>
      <c r="L13" s="11">
        <v>0</v>
      </c>
      <c r="M13" s="11">
        <v>0</v>
      </c>
      <c r="N13" s="11">
        <v>0</v>
      </c>
      <c r="O13" s="11">
        <v>0</v>
      </c>
      <c r="P13" s="11">
        <f t="shared" si="1"/>
        <v>0</v>
      </c>
      <c r="Q13" s="11"/>
      <c r="R13" s="11">
        <v>0</v>
      </c>
      <c r="S13" s="11">
        <v>24</v>
      </c>
      <c r="T13" s="11">
        <v>0</v>
      </c>
      <c r="U13" s="11">
        <v>15</v>
      </c>
      <c r="V13" s="11">
        <v>1</v>
      </c>
      <c r="W13" s="11">
        <f t="shared" si="2"/>
        <v>40</v>
      </c>
      <c r="X13" s="11"/>
      <c r="Y13" s="11">
        <v>0</v>
      </c>
      <c r="Z13" s="11">
        <v>1</v>
      </c>
      <c r="AA13" s="11">
        <v>0</v>
      </c>
      <c r="AB13" s="11">
        <v>0</v>
      </c>
      <c r="AC13" s="11">
        <v>0</v>
      </c>
      <c r="AD13" s="11">
        <f t="shared" si="3"/>
        <v>1</v>
      </c>
      <c r="AE13" s="77">
        <f t="shared" si="4"/>
        <v>48</v>
      </c>
      <c r="AF13" s="83"/>
      <c r="AG13" s="82"/>
    </row>
    <row r="14" spans="1:52">
      <c r="A14" s="1713"/>
      <c r="B14" s="11" t="s">
        <v>37</v>
      </c>
      <c r="C14" s="66"/>
      <c r="D14" s="11">
        <v>0</v>
      </c>
      <c r="E14" s="11">
        <v>0</v>
      </c>
      <c r="F14" s="11">
        <v>0</v>
      </c>
      <c r="G14" s="11">
        <v>1</v>
      </c>
      <c r="H14" s="11">
        <v>1</v>
      </c>
      <c r="I14" s="11">
        <f t="shared" si="0"/>
        <v>2</v>
      </c>
      <c r="J14" s="11"/>
      <c r="K14" s="11">
        <v>0</v>
      </c>
      <c r="L14" s="11">
        <v>0</v>
      </c>
      <c r="M14" s="11">
        <v>0</v>
      </c>
      <c r="N14" s="11">
        <v>0</v>
      </c>
      <c r="O14" s="11">
        <v>0</v>
      </c>
      <c r="P14" s="11">
        <f t="shared" si="1"/>
        <v>0</v>
      </c>
      <c r="Q14" s="11"/>
      <c r="R14" s="11">
        <v>0</v>
      </c>
      <c r="S14" s="11">
        <v>12</v>
      </c>
      <c r="T14" s="11">
        <v>0</v>
      </c>
      <c r="U14" s="11">
        <v>5</v>
      </c>
      <c r="V14" s="11">
        <v>0</v>
      </c>
      <c r="W14" s="11">
        <f t="shared" si="2"/>
        <v>17</v>
      </c>
      <c r="X14" s="11"/>
      <c r="Y14" s="11">
        <v>0</v>
      </c>
      <c r="Z14" s="11">
        <v>0</v>
      </c>
      <c r="AA14" s="11">
        <v>0</v>
      </c>
      <c r="AB14" s="11">
        <v>0</v>
      </c>
      <c r="AC14" s="11">
        <v>0</v>
      </c>
      <c r="AD14" s="11">
        <f t="shared" si="3"/>
        <v>0</v>
      </c>
      <c r="AE14" s="77">
        <f t="shared" si="4"/>
        <v>19</v>
      </c>
      <c r="AF14" s="83"/>
      <c r="AG14" s="82"/>
    </row>
    <row r="15" spans="1:52">
      <c r="A15" s="1713"/>
      <c r="B15" s="11" t="s">
        <v>72</v>
      </c>
      <c r="C15" s="66"/>
      <c r="D15" s="11">
        <v>0</v>
      </c>
      <c r="E15" s="11">
        <v>0</v>
      </c>
      <c r="F15" s="11">
        <v>0</v>
      </c>
      <c r="G15" s="11">
        <v>1</v>
      </c>
      <c r="H15" s="11">
        <v>0</v>
      </c>
      <c r="I15" s="11">
        <f t="shared" si="0"/>
        <v>1</v>
      </c>
      <c r="J15" s="11"/>
      <c r="K15" s="11">
        <v>0</v>
      </c>
      <c r="L15" s="11">
        <v>1</v>
      </c>
      <c r="M15" s="11">
        <v>0</v>
      </c>
      <c r="N15" s="11">
        <v>1</v>
      </c>
      <c r="O15" s="11">
        <v>0</v>
      </c>
      <c r="P15" s="11">
        <f t="shared" si="1"/>
        <v>2</v>
      </c>
      <c r="Q15" s="11"/>
      <c r="R15" s="11">
        <v>0</v>
      </c>
      <c r="S15" s="11">
        <v>6</v>
      </c>
      <c r="T15" s="11">
        <v>0</v>
      </c>
      <c r="U15" s="11">
        <v>6</v>
      </c>
      <c r="V15" s="11">
        <v>2</v>
      </c>
      <c r="W15" s="11">
        <f t="shared" si="2"/>
        <v>14</v>
      </c>
      <c r="X15" s="11"/>
      <c r="Y15" s="11">
        <v>0</v>
      </c>
      <c r="Z15" s="11">
        <v>1</v>
      </c>
      <c r="AA15" s="11">
        <v>0</v>
      </c>
      <c r="AB15" s="11">
        <v>0</v>
      </c>
      <c r="AC15" s="11">
        <v>0</v>
      </c>
      <c r="AD15" s="11">
        <f t="shared" si="3"/>
        <v>1</v>
      </c>
      <c r="AE15" s="77">
        <f t="shared" si="4"/>
        <v>18</v>
      </c>
      <c r="AF15" s="83"/>
      <c r="AG15" s="82"/>
    </row>
    <row r="16" spans="1:52">
      <c r="A16" s="1832"/>
      <c r="B16" s="11" t="s">
        <v>63</v>
      </c>
      <c r="C16" s="66"/>
      <c r="D16" s="11">
        <v>0</v>
      </c>
      <c r="E16" s="11">
        <v>1</v>
      </c>
      <c r="F16" s="11">
        <v>0</v>
      </c>
      <c r="G16" s="11">
        <v>0</v>
      </c>
      <c r="H16" s="11">
        <v>1</v>
      </c>
      <c r="I16" s="11">
        <f t="shared" si="0"/>
        <v>2</v>
      </c>
      <c r="J16" s="11"/>
      <c r="K16" s="11">
        <v>0</v>
      </c>
      <c r="L16" s="11">
        <v>0</v>
      </c>
      <c r="M16" s="11">
        <v>0</v>
      </c>
      <c r="N16" s="11">
        <v>0</v>
      </c>
      <c r="O16" s="11">
        <v>0</v>
      </c>
      <c r="P16" s="11">
        <f t="shared" si="1"/>
        <v>0</v>
      </c>
      <c r="Q16" s="11"/>
      <c r="R16" s="11">
        <v>0</v>
      </c>
      <c r="S16" s="11">
        <v>0</v>
      </c>
      <c r="T16" s="11">
        <v>0</v>
      </c>
      <c r="U16" s="11">
        <v>0</v>
      </c>
      <c r="V16" s="11">
        <v>0</v>
      </c>
      <c r="W16" s="11">
        <f t="shared" si="2"/>
        <v>0</v>
      </c>
      <c r="X16" s="11"/>
      <c r="Y16" s="11">
        <v>0</v>
      </c>
      <c r="Z16" s="11">
        <v>0</v>
      </c>
      <c r="AA16" s="11">
        <v>0</v>
      </c>
      <c r="AB16" s="11">
        <v>0</v>
      </c>
      <c r="AC16" s="11">
        <v>0</v>
      </c>
      <c r="AD16" s="11">
        <f t="shared" si="3"/>
        <v>0</v>
      </c>
      <c r="AE16" s="77">
        <f t="shared" si="4"/>
        <v>2</v>
      </c>
      <c r="AF16" s="83"/>
      <c r="AG16" s="82"/>
    </row>
    <row r="17" spans="1:253">
      <c r="A17" s="1712">
        <v>1402</v>
      </c>
      <c r="B17" s="74" t="s">
        <v>16</v>
      </c>
      <c r="C17" s="84"/>
      <c r="D17" s="70">
        <f>SUM(D18:D26)</f>
        <v>0</v>
      </c>
      <c r="E17" s="70">
        <f>SUM(E18:E26)</f>
        <v>29</v>
      </c>
      <c r="F17" s="70">
        <f>SUM(F18:F26)</f>
        <v>4</v>
      </c>
      <c r="G17" s="70">
        <f>SUM(G18:G26)</f>
        <v>100</v>
      </c>
      <c r="H17" s="70">
        <f>SUM(H18:H26)</f>
        <v>68</v>
      </c>
      <c r="I17" s="70">
        <f t="shared" si="0"/>
        <v>201</v>
      </c>
      <c r="J17" s="70"/>
      <c r="K17" s="70">
        <f>SUM(K18:K26)</f>
        <v>0</v>
      </c>
      <c r="L17" s="70">
        <f>SUM(L18:L26)</f>
        <v>19</v>
      </c>
      <c r="M17" s="70">
        <f>SUM(M18:M26)</f>
        <v>1</v>
      </c>
      <c r="N17" s="70">
        <f>SUM(N18:N26)</f>
        <v>20</v>
      </c>
      <c r="O17" s="70">
        <f>SUM(O18:O26)</f>
        <v>3</v>
      </c>
      <c r="P17" s="70">
        <f t="shared" si="1"/>
        <v>43</v>
      </c>
      <c r="Q17" s="70"/>
      <c r="R17" s="70">
        <f>SUM(R18:R26)</f>
        <v>0</v>
      </c>
      <c r="S17" s="70">
        <f>SUM(S18:S26)</f>
        <v>95</v>
      </c>
      <c r="T17" s="70">
        <f>SUM(T18:T26)</f>
        <v>1</v>
      </c>
      <c r="U17" s="70">
        <f>SUM(U18:U26)</f>
        <v>120</v>
      </c>
      <c r="V17" s="70">
        <f>SUM(V18:V26)</f>
        <v>23</v>
      </c>
      <c r="W17" s="70">
        <f t="shared" si="2"/>
        <v>239</v>
      </c>
      <c r="X17" s="70"/>
      <c r="Y17" s="70">
        <f>SUM(Y18:Y26)</f>
        <v>3</v>
      </c>
      <c r="Z17" s="70">
        <f>SUM(Z18:Z26)</f>
        <v>12</v>
      </c>
      <c r="AA17" s="70">
        <f>SUM(AA18:AA26)</f>
        <v>0</v>
      </c>
      <c r="AB17" s="70">
        <f>SUM(AB18:AB26)</f>
        <v>8</v>
      </c>
      <c r="AC17" s="70">
        <f>SUM(AC18:AC26)</f>
        <v>1</v>
      </c>
      <c r="AD17" s="70">
        <f t="shared" si="3"/>
        <v>24</v>
      </c>
      <c r="AE17" s="69">
        <f t="shared" si="4"/>
        <v>507</v>
      </c>
      <c r="AF17" s="83"/>
      <c r="AG17" s="82"/>
    </row>
    <row r="18" spans="1:253">
      <c r="A18" s="1713"/>
      <c r="B18" s="11" t="s">
        <v>68</v>
      </c>
      <c r="C18" s="66"/>
      <c r="D18" s="11">
        <v>0</v>
      </c>
      <c r="E18" s="11">
        <v>5</v>
      </c>
      <c r="F18" s="11">
        <v>0</v>
      </c>
      <c r="G18" s="11">
        <v>29</v>
      </c>
      <c r="H18" s="11">
        <v>34</v>
      </c>
      <c r="I18" s="11">
        <f t="shared" si="0"/>
        <v>68</v>
      </c>
      <c r="J18" s="11"/>
      <c r="K18" s="11">
        <v>0</v>
      </c>
      <c r="L18" s="11">
        <v>10</v>
      </c>
      <c r="M18" s="11">
        <v>0</v>
      </c>
      <c r="N18" s="11">
        <v>8</v>
      </c>
      <c r="O18" s="11">
        <v>1</v>
      </c>
      <c r="P18" s="11">
        <f t="shared" si="1"/>
        <v>19</v>
      </c>
      <c r="Q18" s="11"/>
      <c r="R18" s="11">
        <v>0</v>
      </c>
      <c r="S18" s="11">
        <v>29</v>
      </c>
      <c r="T18" s="11">
        <v>0</v>
      </c>
      <c r="U18" s="11">
        <v>43</v>
      </c>
      <c r="V18" s="11">
        <v>15</v>
      </c>
      <c r="W18" s="11">
        <f t="shared" si="2"/>
        <v>87</v>
      </c>
      <c r="X18" s="11"/>
      <c r="Y18" s="11">
        <v>0</v>
      </c>
      <c r="Z18" s="11">
        <v>0</v>
      </c>
      <c r="AA18" s="11">
        <v>0</v>
      </c>
      <c r="AB18" s="11">
        <v>0</v>
      </c>
      <c r="AC18" s="11">
        <v>0</v>
      </c>
      <c r="AD18" s="11">
        <f t="shared" si="3"/>
        <v>0</v>
      </c>
      <c r="AE18" s="77">
        <f t="shared" si="4"/>
        <v>174</v>
      </c>
      <c r="AF18" s="83"/>
      <c r="AG18" s="82"/>
    </row>
    <row r="19" spans="1:253">
      <c r="A19" s="1713"/>
      <c r="B19" s="11" t="s">
        <v>69</v>
      </c>
      <c r="C19" s="66"/>
      <c r="D19" s="11">
        <v>0</v>
      </c>
      <c r="E19" s="11">
        <v>6</v>
      </c>
      <c r="F19" s="11">
        <v>0</v>
      </c>
      <c r="G19" s="11">
        <v>22</v>
      </c>
      <c r="H19" s="11">
        <v>5</v>
      </c>
      <c r="I19" s="11">
        <f t="shared" si="0"/>
        <v>33</v>
      </c>
      <c r="J19" s="11"/>
      <c r="K19" s="11">
        <v>0</v>
      </c>
      <c r="L19" s="11">
        <v>3</v>
      </c>
      <c r="M19" s="11">
        <v>0</v>
      </c>
      <c r="N19" s="11">
        <v>3</v>
      </c>
      <c r="O19" s="11">
        <v>0</v>
      </c>
      <c r="P19" s="11">
        <f t="shared" si="1"/>
        <v>6</v>
      </c>
      <c r="Q19" s="11"/>
      <c r="R19" s="11">
        <v>0</v>
      </c>
      <c r="S19" s="11">
        <v>17</v>
      </c>
      <c r="T19" s="11">
        <v>0</v>
      </c>
      <c r="U19" s="11">
        <v>33</v>
      </c>
      <c r="V19" s="11">
        <v>2</v>
      </c>
      <c r="W19" s="11">
        <f t="shared" si="2"/>
        <v>52</v>
      </c>
      <c r="X19" s="11"/>
      <c r="Y19" s="11">
        <v>0</v>
      </c>
      <c r="Z19" s="11">
        <v>0</v>
      </c>
      <c r="AA19" s="11">
        <v>0</v>
      </c>
      <c r="AB19" s="11">
        <v>0</v>
      </c>
      <c r="AC19" s="11">
        <v>0</v>
      </c>
      <c r="AD19" s="11">
        <f t="shared" si="3"/>
        <v>0</v>
      </c>
      <c r="AE19" s="77">
        <f t="shared" si="4"/>
        <v>91</v>
      </c>
      <c r="AF19" s="83"/>
      <c r="AG19" s="82"/>
    </row>
    <row r="20" spans="1:253">
      <c r="A20" s="1713"/>
      <c r="B20" s="11" t="s">
        <v>73</v>
      </c>
      <c r="C20" s="66"/>
      <c r="D20" s="11">
        <v>0</v>
      </c>
      <c r="E20" s="11">
        <v>6</v>
      </c>
      <c r="F20" s="11">
        <v>1</v>
      </c>
      <c r="G20" s="11">
        <v>27</v>
      </c>
      <c r="H20" s="11">
        <v>15</v>
      </c>
      <c r="I20" s="11">
        <f t="shared" si="0"/>
        <v>49</v>
      </c>
      <c r="J20" s="11"/>
      <c r="K20" s="11">
        <v>0</v>
      </c>
      <c r="L20" s="11">
        <v>0</v>
      </c>
      <c r="M20" s="11">
        <v>0</v>
      </c>
      <c r="N20" s="11">
        <v>6</v>
      </c>
      <c r="O20" s="11">
        <v>0</v>
      </c>
      <c r="P20" s="11">
        <f t="shared" si="1"/>
        <v>6</v>
      </c>
      <c r="Q20" s="11"/>
      <c r="R20" s="11">
        <v>0</v>
      </c>
      <c r="S20" s="11">
        <v>18</v>
      </c>
      <c r="T20" s="11">
        <v>1</v>
      </c>
      <c r="U20" s="11">
        <v>13</v>
      </c>
      <c r="V20" s="11">
        <v>2</v>
      </c>
      <c r="W20" s="11">
        <f t="shared" si="2"/>
        <v>34</v>
      </c>
      <c r="X20" s="11"/>
      <c r="Y20" s="11">
        <v>0</v>
      </c>
      <c r="Z20" s="11">
        <v>0</v>
      </c>
      <c r="AA20" s="11">
        <v>0</v>
      </c>
      <c r="AB20" s="11">
        <v>0</v>
      </c>
      <c r="AC20" s="11">
        <v>1</v>
      </c>
      <c r="AD20" s="11">
        <f t="shared" si="3"/>
        <v>1</v>
      </c>
      <c r="AE20" s="77">
        <f t="shared" si="4"/>
        <v>90</v>
      </c>
      <c r="AF20" s="83"/>
      <c r="AG20" s="82"/>
    </row>
    <row r="21" spans="1:253">
      <c r="A21" s="1713"/>
      <c r="B21" s="11" t="s">
        <v>51</v>
      </c>
      <c r="C21" s="79"/>
      <c r="D21" s="11">
        <v>0</v>
      </c>
      <c r="E21" s="11">
        <v>3</v>
      </c>
      <c r="F21" s="11">
        <v>0</v>
      </c>
      <c r="G21" s="11">
        <v>8</v>
      </c>
      <c r="H21" s="11">
        <v>5</v>
      </c>
      <c r="I21" s="11">
        <f t="shared" si="0"/>
        <v>16</v>
      </c>
      <c r="J21" s="11"/>
      <c r="K21" s="11">
        <v>0</v>
      </c>
      <c r="L21" s="11">
        <v>3</v>
      </c>
      <c r="M21" s="11">
        <v>1</v>
      </c>
      <c r="N21" s="11">
        <v>3</v>
      </c>
      <c r="O21" s="11">
        <v>1</v>
      </c>
      <c r="P21" s="11">
        <f t="shared" si="1"/>
        <v>8</v>
      </c>
      <c r="Q21" s="11"/>
      <c r="R21" s="11">
        <v>0</v>
      </c>
      <c r="S21" s="11">
        <v>7</v>
      </c>
      <c r="T21" s="11">
        <v>0</v>
      </c>
      <c r="U21" s="11">
        <v>14</v>
      </c>
      <c r="V21" s="11">
        <v>2</v>
      </c>
      <c r="W21" s="11">
        <f t="shared" si="2"/>
        <v>23</v>
      </c>
      <c r="X21" s="11"/>
      <c r="Y21" s="11">
        <v>0</v>
      </c>
      <c r="Z21" s="11">
        <v>0</v>
      </c>
      <c r="AA21" s="11">
        <v>0</v>
      </c>
      <c r="AB21" s="11">
        <v>0</v>
      </c>
      <c r="AC21" s="11">
        <v>0</v>
      </c>
      <c r="AD21" s="11">
        <f t="shared" si="3"/>
        <v>0</v>
      </c>
      <c r="AE21" s="77">
        <f t="shared" si="4"/>
        <v>47</v>
      </c>
      <c r="AF21" s="83"/>
      <c r="AG21" s="82"/>
    </row>
    <row r="22" spans="1:253">
      <c r="A22" s="1713"/>
      <c r="B22" s="11" t="s">
        <v>52</v>
      </c>
      <c r="C22" s="66"/>
      <c r="D22" s="11">
        <v>0</v>
      </c>
      <c r="E22" s="11">
        <v>3</v>
      </c>
      <c r="F22" s="11">
        <v>0</v>
      </c>
      <c r="G22" s="11">
        <v>3</v>
      </c>
      <c r="H22" s="11">
        <v>2</v>
      </c>
      <c r="I22" s="11">
        <f t="shared" si="0"/>
        <v>8</v>
      </c>
      <c r="J22" s="11"/>
      <c r="K22" s="11">
        <v>0</v>
      </c>
      <c r="L22" s="11">
        <v>1</v>
      </c>
      <c r="M22" s="11">
        <v>0</v>
      </c>
      <c r="N22" s="11">
        <v>0</v>
      </c>
      <c r="O22" s="11">
        <v>1</v>
      </c>
      <c r="P22" s="11">
        <f t="shared" si="1"/>
        <v>2</v>
      </c>
      <c r="Q22" s="11"/>
      <c r="R22" s="11">
        <v>0</v>
      </c>
      <c r="S22" s="11">
        <v>11</v>
      </c>
      <c r="T22" s="11">
        <v>0</v>
      </c>
      <c r="U22" s="11">
        <v>5</v>
      </c>
      <c r="V22" s="11">
        <v>2</v>
      </c>
      <c r="W22" s="11">
        <f t="shared" si="2"/>
        <v>18</v>
      </c>
      <c r="X22" s="11"/>
      <c r="Y22" s="11">
        <v>0</v>
      </c>
      <c r="Z22" s="11">
        <v>0</v>
      </c>
      <c r="AA22" s="11">
        <v>0</v>
      </c>
      <c r="AB22" s="11">
        <v>0</v>
      </c>
      <c r="AC22" s="11">
        <v>0</v>
      </c>
      <c r="AD22" s="11">
        <f t="shared" si="3"/>
        <v>0</v>
      </c>
      <c r="AE22" s="77">
        <f t="shared" si="4"/>
        <v>28</v>
      </c>
      <c r="AF22" s="83"/>
      <c r="AG22" s="82"/>
    </row>
    <row r="23" spans="1:253">
      <c r="A23" s="1713"/>
      <c r="B23" s="11" t="s">
        <v>65</v>
      </c>
      <c r="C23" s="66"/>
      <c r="D23" s="11">
        <v>0</v>
      </c>
      <c r="E23" s="11">
        <v>2</v>
      </c>
      <c r="F23" s="11">
        <v>1</v>
      </c>
      <c r="G23" s="11">
        <v>2</v>
      </c>
      <c r="H23" s="11">
        <v>3</v>
      </c>
      <c r="I23" s="11">
        <f t="shared" si="0"/>
        <v>8</v>
      </c>
      <c r="J23" s="11"/>
      <c r="K23" s="11">
        <v>0</v>
      </c>
      <c r="L23" s="11">
        <v>0</v>
      </c>
      <c r="M23" s="11">
        <v>0</v>
      </c>
      <c r="N23" s="11">
        <v>0</v>
      </c>
      <c r="O23" s="11">
        <v>0</v>
      </c>
      <c r="P23" s="11">
        <f t="shared" si="1"/>
        <v>0</v>
      </c>
      <c r="Q23" s="11"/>
      <c r="R23" s="11">
        <v>0</v>
      </c>
      <c r="S23" s="11">
        <v>3</v>
      </c>
      <c r="T23" s="11">
        <v>0</v>
      </c>
      <c r="U23" s="11">
        <v>4</v>
      </c>
      <c r="V23" s="11">
        <v>0</v>
      </c>
      <c r="W23" s="11">
        <f t="shared" si="2"/>
        <v>7</v>
      </c>
      <c r="X23" s="11"/>
      <c r="Y23" s="11">
        <v>0</v>
      </c>
      <c r="Z23" s="11">
        <v>0</v>
      </c>
      <c r="AA23" s="11">
        <v>0</v>
      </c>
      <c r="AB23" s="11">
        <v>1</v>
      </c>
      <c r="AC23" s="11">
        <v>0</v>
      </c>
      <c r="AD23" s="11">
        <f t="shared" si="3"/>
        <v>1</v>
      </c>
      <c r="AE23" s="77">
        <f t="shared" si="4"/>
        <v>16</v>
      </c>
      <c r="AF23" s="83"/>
      <c r="AG23" s="82"/>
    </row>
    <row r="24" spans="1:253">
      <c r="A24" s="1713"/>
      <c r="B24" s="11" t="s">
        <v>71</v>
      </c>
      <c r="C24" s="66"/>
      <c r="D24" s="11">
        <v>0</v>
      </c>
      <c r="E24" s="11">
        <v>3</v>
      </c>
      <c r="F24" s="11">
        <v>1</v>
      </c>
      <c r="G24" s="11">
        <v>6</v>
      </c>
      <c r="H24" s="11">
        <v>1</v>
      </c>
      <c r="I24" s="11">
        <f t="shared" si="0"/>
        <v>11</v>
      </c>
      <c r="J24" s="11"/>
      <c r="K24" s="11">
        <v>0</v>
      </c>
      <c r="L24" s="11">
        <v>2</v>
      </c>
      <c r="M24" s="11">
        <v>0</v>
      </c>
      <c r="N24" s="11">
        <v>0</v>
      </c>
      <c r="O24" s="11">
        <v>0</v>
      </c>
      <c r="P24" s="11">
        <f t="shared" si="1"/>
        <v>2</v>
      </c>
      <c r="Q24" s="11"/>
      <c r="R24" s="11">
        <v>0</v>
      </c>
      <c r="S24" s="11">
        <v>7</v>
      </c>
      <c r="T24" s="11">
        <v>0</v>
      </c>
      <c r="U24" s="11">
        <v>5</v>
      </c>
      <c r="V24" s="11">
        <v>0</v>
      </c>
      <c r="W24" s="11">
        <f t="shared" si="2"/>
        <v>12</v>
      </c>
      <c r="X24" s="11"/>
      <c r="Y24" s="11">
        <v>1</v>
      </c>
      <c r="Z24" s="11">
        <v>0</v>
      </c>
      <c r="AA24" s="11">
        <v>0</v>
      </c>
      <c r="AB24" s="11">
        <v>2</v>
      </c>
      <c r="AC24" s="11">
        <v>0</v>
      </c>
      <c r="AD24" s="11">
        <f t="shared" si="3"/>
        <v>3</v>
      </c>
      <c r="AE24" s="77">
        <f t="shared" si="4"/>
        <v>28</v>
      </c>
      <c r="AF24" s="83"/>
      <c r="AG24" s="82"/>
    </row>
    <row r="25" spans="1:253">
      <c r="A25" s="1713"/>
      <c r="B25" s="11" t="s">
        <v>38</v>
      </c>
      <c r="C25" s="66"/>
      <c r="D25" s="11">
        <v>0</v>
      </c>
      <c r="E25" s="11">
        <v>1</v>
      </c>
      <c r="F25" s="11">
        <v>1</v>
      </c>
      <c r="G25" s="11">
        <v>3</v>
      </c>
      <c r="H25" s="11">
        <v>3</v>
      </c>
      <c r="I25" s="11">
        <f t="shared" si="0"/>
        <v>8</v>
      </c>
      <c r="J25" s="11"/>
      <c r="K25" s="11">
        <v>0</v>
      </c>
      <c r="L25" s="11">
        <v>0</v>
      </c>
      <c r="M25" s="11">
        <v>0</v>
      </c>
      <c r="N25" s="11">
        <v>0</v>
      </c>
      <c r="O25" s="11">
        <v>0</v>
      </c>
      <c r="P25" s="11">
        <f t="shared" si="1"/>
        <v>0</v>
      </c>
      <c r="Q25" s="11"/>
      <c r="R25" s="11">
        <v>0</v>
      </c>
      <c r="S25" s="11">
        <v>3</v>
      </c>
      <c r="T25" s="11">
        <v>0</v>
      </c>
      <c r="U25" s="11">
        <v>3</v>
      </c>
      <c r="V25" s="11">
        <v>0</v>
      </c>
      <c r="W25" s="11">
        <f t="shared" si="2"/>
        <v>6</v>
      </c>
      <c r="X25" s="11"/>
      <c r="Y25" s="11">
        <v>2</v>
      </c>
      <c r="Z25" s="11">
        <v>11</v>
      </c>
      <c r="AA25" s="11">
        <v>0</v>
      </c>
      <c r="AB25" s="11">
        <v>5</v>
      </c>
      <c r="AC25" s="11">
        <v>0</v>
      </c>
      <c r="AD25" s="11">
        <f t="shared" si="3"/>
        <v>18</v>
      </c>
      <c r="AE25" s="77">
        <f t="shared" si="4"/>
        <v>32</v>
      </c>
      <c r="AF25" s="83"/>
      <c r="AG25" s="82"/>
      <c r="IS25" s="62">
        <f>SUM(D25:IR25)</f>
        <v>96</v>
      </c>
    </row>
    <row r="26" spans="1:253">
      <c r="A26" s="1832"/>
      <c r="B26" s="11" t="s">
        <v>57</v>
      </c>
      <c r="C26" s="66"/>
      <c r="D26" s="11">
        <v>0</v>
      </c>
      <c r="E26" s="11">
        <v>0</v>
      </c>
      <c r="F26" s="11">
        <v>0</v>
      </c>
      <c r="G26" s="11">
        <v>0</v>
      </c>
      <c r="H26" s="11">
        <v>0</v>
      </c>
      <c r="I26" s="11">
        <f t="shared" si="0"/>
        <v>0</v>
      </c>
      <c r="J26" s="11"/>
      <c r="K26" s="11">
        <v>0</v>
      </c>
      <c r="L26" s="11">
        <v>0</v>
      </c>
      <c r="M26" s="11">
        <v>0</v>
      </c>
      <c r="N26" s="11">
        <v>0</v>
      </c>
      <c r="O26" s="11">
        <v>0</v>
      </c>
      <c r="P26" s="11">
        <f t="shared" si="1"/>
        <v>0</v>
      </c>
      <c r="Q26" s="11"/>
      <c r="R26" s="11">
        <v>0</v>
      </c>
      <c r="S26" s="11">
        <v>0</v>
      </c>
      <c r="T26" s="11">
        <v>0</v>
      </c>
      <c r="U26" s="11">
        <v>0</v>
      </c>
      <c r="V26" s="11">
        <v>0</v>
      </c>
      <c r="W26" s="11">
        <f t="shared" si="2"/>
        <v>0</v>
      </c>
      <c r="X26" s="11"/>
      <c r="Y26" s="11">
        <v>0</v>
      </c>
      <c r="Z26" s="11">
        <v>1</v>
      </c>
      <c r="AA26" s="11">
        <v>0</v>
      </c>
      <c r="AB26" s="11">
        <v>0</v>
      </c>
      <c r="AC26" s="11">
        <v>0</v>
      </c>
      <c r="AD26" s="11">
        <f t="shared" si="3"/>
        <v>1</v>
      </c>
      <c r="AE26" s="77">
        <f t="shared" si="4"/>
        <v>1</v>
      </c>
      <c r="AF26" s="83"/>
      <c r="AG26" s="82"/>
    </row>
    <row r="27" spans="1:253">
      <c r="A27" s="1712">
        <v>1403</v>
      </c>
      <c r="B27" s="74" t="s">
        <v>17</v>
      </c>
      <c r="C27" s="84"/>
      <c r="D27" s="70">
        <f>SUM(D28:D30)</f>
        <v>3</v>
      </c>
      <c r="E27" s="70">
        <f>SUM(E28:E30)</f>
        <v>16</v>
      </c>
      <c r="F27" s="70">
        <f>SUM(F28:F30)</f>
        <v>3</v>
      </c>
      <c r="G27" s="70">
        <f>SUM(G28:G30)</f>
        <v>26</v>
      </c>
      <c r="H27" s="70">
        <f>SUM(H28:H30)</f>
        <v>6</v>
      </c>
      <c r="I27" s="70">
        <f t="shared" si="0"/>
        <v>54</v>
      </c>
      <c r="J27" s="70"/>
      <c r="K27" s="70">
        <f>SUM(K28:K30)</f>
        <v>0</v>
      </c>
      <c r="L27" s="70">
        <f>SUM(L28:L30)</f>
        <v>7</v>
      </c>
      <c r="M27" s="70">
        <f>SUM(M28:M30)</f>
        <v>0</v>
      </c>
      <c r="N27" s="70">
        <f>SUM(N28:N30)</f>
        <v>1</v>
      </c>
      <c r="O27" s="70">
        <f>SUM(O28:O30)</f>
        <v>1</v>
      </c>
      <c r="P27" s="70">
        <f t="shared" si="1"/>
        <v>9</v>
      </c>
      <c r="Q27" s="70"/>
      <c r="R27" s="70">
        <f>SUM(R28:R30)</f>
        <v>10</v>
      </c>
      <c r="S27" s="70">
        <f>SUM(S28:S30)</f>
        <v>126</v>
      </c>
      <c r="T27" s="70">
        <f>SUM(T28:T30)</f>
        <v>2</v>
      </c>
      <c r="U27" s="70">
        <f>SUM(U28:U30)</f>
        <v>37</v>
      </c>
      <c r="V27" s="70">
        <f>SUM(V28:V30)</f>
        <v>4</v>
      </c>
      <c r="W27" s="70">
        <f t="shared" si="2"/>
        <v>179</v>
      </c>
      <c r="X27" s="70"/>
      <c r="Y27" s="70">
        <f>SUM(Y28:Y30)</f>
        <v>1</v>
      </c>
      <c r="Z27" s="70">
        <f>SUM(Z28:Z30)</f>
        <v>2</v>
      </c>
      <c r="AA27" s="70">
        <f>SUM(AA28:AA30)</f>
        <v>0</v>
      </c>
      <c r="AB27" s="70">
        <f>SUM(AB28:AB30)</f>
        <v>1</v>
      </c>
      <c r="AC27" s="70">
        <f>SUM(AC28:AC30)</f>
        <v>0</v>
      </c>
      <c r="AD27" s="70">
        <f t="shared" si="3"/>
        <v>4</v>
      </c>
      <c r="AE27" s="69">
        <f t="shared" si="4"/>
        <v>246</v>
      </c>
      <c r="AF27" s="83"/>
      <c r="AG27" s="82"/>
    </row>
    <row r="28" spans="1:253" s="85" customFormat="1">
      <c r="A28" s="1713"/>
      <c r="B28" s="11" t="s">
        <v>39</v>
      </c>
      <c r="C28" s="66"/>
      <c r="D28" s="11">
        <v>2</v>
      </c>
      <c r="E28" s="11">
        <v>10</v>
      </c>
      <c r="F28" s="11">
        <v>3</v>
      </c>
      <c r="G28" s="11">
        <v>10</v>
      </c>
      <c r="H28" s="11">
        <v>5</v>
      </c>
      <c r="I28" s="11">
        <f t="shared" si="0"/>
        <v>30</v>
      </c>
      <c r="J28" s="11"/>
      <c r="K28" s="11">
        <v>0</v>
      </c>
      <c r="L28" s="11">
        <v>1</v>
      </c>
      <c r="M28" s="11">
        <v>0</v>
      </c>
      <c r="N28" s="11">
        <v>0</v>
      </c>
      <c r="O28" s="11">
        <v>0</v>
      </c>
      <c r="P28" s="11">
        <f t="shared" si="1"/>
        <v>1</v>
      </c>
      <c r="Q28" s="11"/>
      <c r="R28" s="11">
        <v>6</v>
      </c>
      <c r="S28" s="11">
        <v>81</v>
      </c>
      <c r="T28" s="11">
        <v>2</v>
      </c>
      <c r="U28" s="11">
        <v>12</v>
      </c>
      <c r="V28" s="11">
        <v>1</v>
      </c>
      <c r="W28" s="11">
        <f t="shared" si="2"/>
        <v>102</v>
      </c>
      <c r="X28" s="11"/>
      <c r="Y28" s="11">
        <v>0</v>
      </c>
      <c r="Z28" s="11">
        <v>2</v>
      </c>
      <c r="AA28" s="11">
        <v>0</v>
      </c>
      <c r="AB28" s="11">
        <v>1</v>
      </c>
      <c r="AC28" s="11">
        <v>0</v>
      </c>
      <c r="AD28" s="11">
        <f t="shared" si="3"/>
        <v>3</v>
      </c>
      <c r="AE28" s="77">
        <f t="shared" si="4"/>
        <v>136</v>
      </c>
      <c r="AF28" s="83"/>
      <c r="AG28" s="86"/>
    </row>
    <row r="29" spans="1:253" s="85" customFormat="1">
      <c r="A29" s="1713"/>
      <c r="B29" s="11" t="s">
        <v>18</v>
      </c>
      <c r="C29" s="66"/>
      <c r="D29" s="11">
        <v>0</v>
      </c>
      <c r="E29" s="11">
        <v>2</v>
      </c>
      <c r="F29" s="11">
        <v>0</v>
      </c>
      <c r="G29" s="11">
        <v>5</v>
      </c>
      <c r="H29" s="11">
        <v>0</v>
      </c>
      <c r="I29" s="11">
        <f t="shared" si="0"/>
        <v>7</v>
      </c>
      <c r="J29" s="11"/>
      <c r="K29" s="11">
        <v>0</v>
      </c>
      <c r="L29" s="11">
        <v>6</v>
      </c>
      <c r="M29" s="11">
        <v>0</v>
      </c>
      <c r="N29" s="11">
        <v>0</v>
      </c>
      <c r="O29" s="11">
        <v>1</v>
      </c>
      <c r="P29" s="11">
        <f t="shared" si="1"/>
        <v>7</v>
      </c>
      <c r="Q29" s="11"/>
      <c r="R29" s="11">
        <v>2</v>
      </c>
      <c r="S29" s="11">
        <v>23</v>
      </c>
      <c r="T29" s="11">
        <v>0</v>
      </c>
      <c r="U29" s="11">
        <v>8</v>
      </c>
      <c r="V29" s="11">
        <v>2</v>
      </c>
      <c r="W29" s="11">
        <f t="shared" si="2"/>
        <v>35</v>
      </c>
      <c r="X29" s="11"/>
      <c r="Y29" s="11">
        <v>1</v>
      </c>
      <c r="Z29" s="11">
        <v>0</v>
      </c>
      <c r="AA29" s="11">
        <v>0</v>
      </c>
      <c r="AB29" s="11">
        <v>0</v>
      </c>
      <c r="AC29" s="11">
        <v>0</v>
      </c>
      <c r="AD29" s="11">
        <f t="shared" si="3"/>
        <v>1</v>
      </c>
      <c r="AE29" s="77">
        <f t="shared" si="4"/>
        <v>50</v>
      </c>
      <c r="AF29" s="83"/>
      <c r="AG29" s="86"/>
    </row>
    <row r="30" spans="1:253" s="85" customFormat="1">
      <c r="A30" s="1832"/>
      <c r="B30" s="11" t="s">
        <v>19</v>
      </c>
      <c r="C30" s="66"/>
      <c r="D30" s="11">
        <v>1</v>
      </c>
      <c r="E30" s="11">
        <v>4</v>
      </c>
      <c r="F30" s="11">
        <v>0</v>
      </c>
      <c r="G30" s="11">
        <v>11</v>
      </c>
      <c r="H30" s="11">
        <v>1</v>
      </c>
      <c r="I30" s="11">
        <f t="shared" si="0"/>
        <v>17</v>
      </c>
      <c r="J30" s="11"/>
      <c r="K30" s="11">
        <v>0</v>
      </c>
      <c r="L30" s="11">
        <v>0</v>
      </c>
      <c r="M30" s="11">
        <v>0</v>
      </c>
      <c r="N30" s="11">
        <v>1</v>
      </c>
      <c r="O30" s="11">
        <v>0</v>
      </c>
      <c r="P30" s="11">
        <f t="shared" si="1"/>
        <v>1</v>
      </c>
      <c r="Q30" s="11"/>
      <c r="R30" s="11">
        <v>2</v>
      </c>
      <c r="S30" s="11">
        <v>22</v>
      </c>
      <c r="T30" s="11">
        <v>0</v>
      </c>
      <c r="U30" s="11">
        <v>17</v>
      </c>
      <c r="V30" s="11">
        <v>1</v>
      </c>
      <c r="W30" s="11">
        <f t="shared" si="2"/>
        <v>42</v>
      </c>
      <c r="X30" s="11"/>
      <c r="Y30" s="11">
        <v>0</v>
      </c>
      <c r="Z30" s="11">
        <v>0</v>
      </c>
      <c r="AA30" s="11">
        <v>0</v>
      </c>
      <c r="AB30" s="11">
        <v>0</v>
      </c>
      <c r="AC30" s="11">
        <v>0</v>
      </c>
      <c r="AD30" s="11">
        <f t="shared" si="3"/>
        <v>0</v>
      </c>
      <c r="AE30" s="77">
        <f t="shared" si="4"/>
        <v>60</v>
      </c>
      <c r="AF30" s="83"/>
      <c r="AG30" s="86"/>
    </row>
    <row r="31" spans="1:253">
      <c r="A31" s="1709">
        <v>1404</v>
      </c>
      <c r="B31" s="74" t="s">
        <v>40</v>
      </c>
      <c r="C31" s="84"/>
      <c r="D31" s="70">
        <f>SUM(D32:D33)</f>
        <v>0</v>
      </c>
      <c r="E31" s="70">
        <f>SUM(E32:E33)</f>
        <v>19</v>
      </c>
      <c r="F31" s="70">
        <f>SUM(F32:F33)</f>
        <v>2</v>
      </c>
      <c r="G31" s="70">
        <f>SUM(G32:G33)</f>
        <v>40</v>
      </c>
      <c r="H31" s="70">
        <f>SUM(H32:H33)</f>
        <v>14</v>
      </c>
      <c r="I31" s="70">
        <f t="shared" si="0"/>
        <v>75</v>
      </c>
      <c r="J31" s="70"/>
      <c r="K31" s="70">
        <f>SUM(K32:K33)</f>
        <v>0</v>
      </c>
      <c r="L31" s="70">
        <f>SUM(L32:L33)</f>
        <v>9</v>
      </c>
      <c r="M31" s="70">
        <f>SUM(M32:M33)</f>
        <v>0</v>
      </c>
      <c r="N31" s="70">
        <f>SUM(N32:N33)</f>
        <v>10</v>
      </c>
      <c r="O31" s="70">
        <f>SUM(O32:O33)</f>
        <v>2</v>
      </c>
      <c r="P31" s="70">
        <f t="shared" si="1"/>
        <v>21</v>
      </c>
      <c r="Q31" s="70"/>
      <c r="R31" s="70">
        <f>SUM(R32:R33)</f>
        <v>0</v>
      </c>
      <c r="S31" s="70">
        <f>SUM(S32:S33)</f>
        <v>65</v>
      </c>
      <c r="T31" s="70">
        <f>SUM(T32:T33)</f>
        <v>4</v>
      </c>
      <c r="U31" s="70">
        <f>SUM(U32:U33)</f>
        <v>51</v>
      </c>
      <c r="V31" s="70">
        <f>SUM(V32:V33)</f>
        <v>9</v>
      </c>
      <c r="W31" s="70">
        <f t="shared" si="2"/>
        <v>129</v>
      </c>
      <c r="X31" s="70"/>
      <c r="Y31" s="70">
        <f>SUM(Y32:Y33)</f>
        <v>0</v>
      </c>
      <c r="Z31" s="70">
        <f>SUM(Z32:Z33)</f>
        <v>6</v>
      </c>
      <c r="AA31" s="70">
        <f>SUM(AA32:AA33)</f>
        <v>0</v>
      </c>
      <c r="AB31" s="70">
        <f>SUM(AB32:AB33)</f>
        <v>1</v>
      </c>
      <c r="AC31" s="70">
        <f>SUM(AC32:AC33)</f>
        <v>0</v>
      </c>
      <c r="AD31" s="70">
        <f t="shared" si="3"/>
        <v>7</v>
      </c>
      <c r="AE31" s="69">
        <f t="shared" si="4"/>
        <v>232</v>
      </c>
      <c r="AF31" s="83"/>
      <c r="AG31" s="82"/>
    </row>
    <row r="32" spans="1:253">
      <c r="A32" s="1710"/>
      <c r="B32" s="11" t="s">
        <v>53</v>
      </c>
      <c r="C32" s="66"/>
      <c r="D32" s="11">
        <v>0</v>
      </c>
      <c r="E32" s="11">
        <v>6</v>
      </c>
      <c r="F32" s="11">
        <v>1</v>
      </c>
      <c r="G32" s="11">
        <v>30</v>
      </c>
      <c r="H32" s="11">
        <v>8</v>
      </c>
      <c r="I32" s="11">
        <f t="shared" si="0"/>
        <v>45</v>
      </c>
      <c r="J32" s="11"/>
      <c r="K32" s="11">
        <v>0</v>
      </c>
      <c r="L32" s="11">
        <v>5</v>
      </c>
      <c r="M32" s="11">
        <v>0</v>
      </c>
      <c r="N32" s="11">
        <v>6</v>
      </c>
      <c r="O32" s="11">
        <v>1</v>
      </c>
      <c r="P32" s="11">
        <f t="shared" si="1"/>
        <v>12</v>
      </c>
      <c r="Q32" s="11"/>
      <c r="R32" s="11">
        <v>0</v>
      </c>
      <c r="S32" s="11">
        <v>16</v>
      </c>
      <c r="T32" s="11">
        <v>0</v>
      </c>
      <c r="U32" s="11">
        <v>19</v>
      </c>
      <c r="V32" s="11">
        <v>7</v>
      </c>
      <c r="W32" s="11">
        <f t="shared" si="2"/>
        <v>42</v>
      </c>
      <c r="X32" s="11"/>
      <c r="Y32" s="11">
        <v>0</v>
      </c>
      <c r="Z32" s="11">
        <v>5</v>
      </c>
      <c r="AA32" s="11">
        <v>0</v>
      </c>
      <c r="AB32" s="11">
        <v>0</v>
      </c>
      <c r="AC32" s="11">
        <v>0</v>
      </c>
      <c r="AD32" s="11">
        <f t="shared" si="3"/>
        <v>5</v>
      </c>
      <c r="AE32" s="77">
        <f t="shared" si="4"/>
        <v>104</v>
      </c>
      <c r="AF32" s="83"/>
      <c r="AG32" s="82"/>
    </row>
    <row r="33" spans="1:33">
      <c r="A33" s="1711"/>
      <c r="B33" s="11" t="s">
        <v>20</v>
      </c>
      <c r="C33" s="66"/>
      <c r="D33" s="11">
        <v>0</v>
      </c>
      <c r="E33" s="11">
        <v>13</v>
      </c>
      <c r="F33" s="11">
        <v>1</v>
      </c>
      <c r="G33" s="11">
        <v>10</v>
      </c>
      <c r="H33" s="11">
        <v>6</v>
      </c>
      <c r="I33" s="11">
        <f t="shared" si="0"/>
        <v>30</v>
      </c>
      <c r="J33" s="11"/>
      <c r="K33" s="11">
        <v>0</v>
      </c>
      <c r="L33" s="11">
        <v>4</v>
      </c>
      <c r="M33" s="11">
        <v>0</v>
      </c>
      <c r="N33" s="11">
        <v>4</v>
      </c>
      <c r="O33" s="11">
        <v>1</v>
      </c>
      <c r="P33" s="11">
        <f t="shared" si="1"/>
        <v>9</v>
      </c>
      <c r="Q33" s="11"/>
      <c r="R33" s="11">
        <v>0</v>
      </c>
      <c r="S33" s="11">
        <v>49</v>
      </c>
      <c r="T33" s="11">
        <v>4</v>
      </c>
      <c r="U33" s="11">
        <v>32</v>
      </c>
      <c r="V33" s="11">
        <v>2</v>
      </c>
      <c r="W33" s="11">
        <f t="shared" si="2"/>
        <v>87</v>
      </c>
      <c r="X33" s="11"/>
      <c r="Y33" s="11">
        <v>0</v>
      </c>
      <c r="Z33" s="11">
        <v>1</v>
      </c>
      <c r="AA33" s="11">
        <v>0</v>
      </c>
      <c r="AB33" s="11">
        <v>1</v>
      </c>
      <c r="AC33" s="11">
        <v>0</v>
      </c>
      <c r="AD33" s="11">
        <f t="shared" si="3"/>
        <v>2</v>
      </c>
      <c r="AE33" s="77">
        <f t="shared" si="4"/>
        <v>128</v>
      </c>
      <c r="AF33" s="83"/>
      <c r="AG33" s="82"/>
    </row>
    <row r="34" spans="1:33">
      <c r="A34" s="1712">
        <v>1405</v>
      </c>
      <c r="B34" s="74" t="s">
        <v>21</v>
      </c>
      <c r="C34" s="84"/>
      <c r="D34" s="70">
        <f>SUM(D35:D37)</f>
        <v>0</v>
      </c>
      <c r="E34" s="70">
        <f>SUM(E35:E37)</f>
        <v>24</v>
      </c>
      <c r="F34" s="70">
        <f>SUM(F35:F37)</f>
        <v>0</v>
      </c>
      <c r="G34" s="70">
        <f>SUM(G35:G37)</f>
        <v>56</v>
      </c>
      <c r="H34" s="70">
        <f>SUM(H35:H37)</f>
        <v>36</v>
      </c>
      <c r="I34" s="70">
        <f t="shared" si="0"/>
        <v>116</v>
      </c>
      <c r="J34" s="70"/>
      <c r="K34" s="70">
        <f>SUM(K35:K37)</f>
        <v>0</v>
      </c>
      <c r="L34" s="70">
        <f>SUM(L35:L37)</f>
        <v>18</v>
      </c>
      <c r="M34" s="70">
        <f>SUM(M35:M37)</f>
        <v>0</v>
      </c>
      <c r="N34" s="70">
        <f>SUM(N35:N37)</f>
        <v>17</v>
      </c>
      <c r="O34" s="70">
        <f>SUM(O35:O37)</f>
        <v>8</v>
      </c>
      <c r="P34" s="70">
        <f t="shared" si="1"/>
        <v>43</v>
      </c>
      <c r="Q34" s="70"/>
      <c r="R34" s="70">
        <f>SUM(R35:R37)</f>
        <v>1</v>
      </c>
      <c r="S34" s="70">
        <f>SUM(S35:S37)</f>
        <v>122</v>
      </c>
      <c r="T34" s="70">
        <f>SUM(T35:T37)</f>
        <v>1</v>
      </c>
      <c r="U34" s="70">
        <f>SUM(U35:U37)</f>
        <v>100</v>
      </c>
      <c r="V34" s="70">
        <f>SUM(V35:V37)</f>
        <v>27</v>
      </c>
      <c r="W34" s="70">
        <f t="shared" si="2"/>
        <v>251</v>
      </c>
      <c r="X34" s="70"/>
      <c r="Y34" s="70">
        <f>SUM(Y35:Y37)</f>
        <v>1</v>
      </c>
      <c r="Z34" s="70">
        <f>SUM(Z35:Z37)</f>
        <v>2</v>
      </c>
      <c r="AA34" s="70">
        <f>SUM(AA35:AA37)</f>
        <v>0</v>
      </c>
      <c r="AB34" s="70">
        <f>SUM(AB35:AB37)</f>
        <v>1</v>
      </c>
      <c r="AC34" s="70">
        <f>SUM(AC35:AC37)</f>
        <v>0</v>
      </c>
      <c r="AD34" s="70">
        <f t="shared" si="3"/>
        <v>4</v>
      </c>
      <c r="AE34" s="69">
        <f t="shared" si="4"/>
        <v>414</v>
      </c>
      <c r="AF34" s="83"/>
      <c r="AG34" s="82"/>
    </row>
    <row r="35" spans="1:33">
      <c r="A35" s="1713"/>
      <c r="B35" s="11" t="s">
        <v>24</v>
      </c>
      <c r="C35" s="66"/>
      <c r="D35" s="11">
        <v>0</v>
      </c>
      <c r="E35" s="11">
        <v>14</v>
      </c>
      <c r="F35" s="11">
        <v>0</v>
      </c>
      <c r="G35" s="11">
        <v>25</v>
      </c>
      <c r="H35" s="11">
        <v>8</v>
      </c>
      <c r="I35" s="11">
        <f t="shared" si="0"/>
        <v>47</v>
      </c>
      <c r="J35" s="11"/>
      <c r="K35" s="11">
        <v>0</v>
      </c>
      <c r="L35" s="11">
        <v>9</v>
      </c>
      <c r="M35" s="11">
        <v>0</v>
      </c>
      <c r="N35" s="11">
        <v>11</v>
      </c>
      <c r="O35" s="11">
        <v>3</v>
      </c>
      <c r="P35" s="11">
        <f t="shared" si="1"/>
        <v>23</v>
      </c>
      <c r="Q35" s="11"/>
      <c r="R35" s="11">
        <v>1</v>
      </c>
      <c r="S35" s="11">
        <v>28</v>
      </c>
      <c r="T35" s="11">
        <v>1</v>
      </c>
      <c r="U35" s="11">
        <v>21</v>
      </c>
      <c r="V35" s="11">
        <v>10</v>
      </c>
      <c r="W35" s="11">
        <f t="shared" si="2"/>
        <v>61</v>
      </c>
      <c r="X35" s="11"/>
      <c r="Y35" s="11">
        <v>0</v>
      </c>
      <c r="Z35" s="11">
        <v>0</v>
      </c>
      <c r="AA35" s="11">
        <v>0</v>
      </c>
      <c r="AB35" s="11">
        <v>0</v>
      </c>
      <c r="AC35" s="11">
        <v>0</v>
      </c>
      <c r="AD35" s="11">
        <f t="shared" si="3"/>
        <v>0</v>
      </c>
      <c r="AE35" s="77">
        <f t="shared" si="4"/>
        <v>131</v>
      </c>
    </row>
    <row r="36" spans="1:33">
      <c r="A36" s="1713"/>
      <c r="B36" s="11" t="s">
        <v>22</v>
      </c>
      <c r="C36" s="66"/>
      <c r="D36" s="11">
        <v>0</v>
      </c>
      <c r="E36" s="11">
        <v>10</v>
      </c>
      <c r="F36" s="11">
        <v>0</v>
      </c>
      <c r="G36" s="11">
        <v>30</v>
      </c>
      <c r="H36" s="11">
        <v>28</v>
      </c>
      <c r="I36" s="11">
        <f t="shared" si="0"/>
        <v>68</v>
      </c>
      <c r="J36" s="11"/>
      <c r="K36" s="11">
        <v>0</v>
      </c>
      <c r="L36" s="11">
        <v>9</v>
      </c>
      <c r="M36" s="11">
        <v>0</v>
      </c>
      <c r="N36" s="11">
        <v>6</v>
      </c>
      <c r="O36" s="11">
        <v>5</v>
      </c>
      <c r="P36" s="11">
        <f t="shared" si="1"/>
        <v>20</v>
      </c>
      <c r="Q36" s="11"/>
      <c r="R36" s="11">
        <v>0</v>
      </c>
      <c r="S36" s="11">
        <v>87</v>
      </c>
      <c r="T36" s="11">
        <v>0</v>
      </c>
      <c r="U36" s="11">
        <v>76</v>
      </c>
      <c r="V36" s="11">
        <v>16</v>
      </c>
      <c r="W36" s="11">
        <f t="shared" si="2"/>
        <v>179</v>
      </c>
      <c r="X36" s="11"/>
      <c r="Y36" s="11">
        <v>1</v>
      </c>
      <c r="Z36" s="11">
        <v>2</v>
      </c>
      <c r="AA36" s="11">
        <v>0</v>
      </c>
      <c r="AB36" s="11">
        <v>1</v>
      </c>
      <c r="AC36" s="11">
        <v>0</v>
      </c>
      <c r="AD36" s="11">
        <f t="shared" si="3"/>
        <v>4</v>
      </c>
      <c r="AE36" s="77">
        <f t="shared" si="4"/>
        <v>271</v>
      </c>
    </row>
    <row r="37" spans="1:33">
      <c r="A37" s="1832"/>
      <c r="B37" s="11" t="s">
        <v>58</v>
      </c>
      <c r="C37" s="66"/>
      <c r="D37" s="11">
        <v>0</v>
      </c>
      <c r="E37" s="11">
        <v>0</v>
      </c>
      <c r="F37" s="11">
        <v>0</v>
      </c>
      <c r="G37" s="11">
        <v>1</v>
      </c>
      <c r="H37" s="11">
        <v>0</v>
      </c>
      <c r="I37" s="11">
        <f t="shared" si="0"/>
        <v>1</v>
      </c>
      <c r="J37" s="11"/>
      <c r="K37" s="11">
        <v>0</v>
      </c>
      <c r="L37" s="11">
        <v>0</v>
      </c>
      <c r="M37" s="11">
        <v>0</v>
      </c>
      <c r="N37" s="11">
        <v>0</v>
      </c>
      <c r="O37" s="11">
        <v>0</v>
      </c>
      <c r="P37" s="11">
        <f t="shared" si="1"/>
        <v>0</v>
      </c>
      <c r="Q37" s="11"/>
      <c r="R37" s="11">
        <v>0</v>
      </c>
      <c r="S37" s="11">
        <v>7</v>
      </c>
      <c r="T37" s="11">
        <v>0</v>
      </c>
      <c r="U37" s="11">
        <v>3</v>
      </c>
      <c r="V37" s="11">
        <v>1</v>
      </c>
      <c r="W37" s="11">
        <f t="shared" si="2"/>
        <v>11</v>
      </c>
      <c r="X37" s="11"/>
      <c r="Y37" s="11">
        <v>0</v>
      </c>
      <c r="Z37" s="11">
        <v>0</v>
      </c>
      <c r="AA37" s="11">
        <v>0</v>
      </c>
      <c r="AB37" s="11">
        <v>0</v>
      </c>
      <c r="AC37" s="11">
        <v>0</v>
      </c>
      <c r="AD37" s="11">
        <f t="shared" si="3"/>
        <v>0</v>
      </c>
      <c r="AE37" s="77">
        <f t="shared" si="4"/>
        <v>12</v>
      </c>
      <c r="AF37" s="83"/>
      <c r="AG37" s="82"/>
    </row>
    <row r="38" spans="1:33">
      <c r="A38" s="1712">
        <v>1406</v>
      </c>
      <c r="B38" s="74" t="s">
        <v>25</v>
      </c>
      <c r="C38" s="84"/>
      <c r="D38" s="70">
        <f>SUM(D39:D42)</f>
        <v>0</v>
      </c>
      <c r="E38" s="70">
        <f>SUM(E39:E42)</f>
        <v>17</v>
      </c>
      <c r="F38" s="70">
        <f>SUM(F39:F42)</f>
        <v>9</v>
      </c>
      <c r="G38" s="70">
        <f>SUM(G39:G42)</f>
        <v>51</v>
      </c>
      <c r="H38" s="70">
        <f>SUM(H39:H42)</f>
        <v>19</v>
      </c>
      <c r="I38" s="70">
        <f t="shared" si="0"/>
        <v>96</v>
      </c>
      <c r="J38" s="70"/>
      <c r="K38" s="70">
        <f>SUM(K39:K42)</f>
        <v>0</v>
      </c>
      <c r="L38" s="70">
        <f>SUM(L39:L42)</f>
        <v>3</v>
      </c>
      <c r="M38" s="70">
        <f>SUM(M39:M42)</f>
        <v>1</v>
      </c>
      <c r="N38" s="70">
        <f>SUM(N39:N42)</f>
        <v>4</v>
      </c>
      <c r="O38" s="70">
        <f>SUM(O39:O42)</f>
        <v>1</v>
      </c>
      <c r="P38" s="70">
        <f t="shared" si="1"/>
        <v>9</v>
      </c>
      <c r="Q38" s="70"/>
      <c r="R38" s="70">
        <f>SUM(R39:R42)</f>
        <v>2</v>
      </c>
      <c r="S38" s="70">
        <f>SUM(S39:S42)</f>
        <v>69</v>
      </c>
      <c r="T38" s="70">
        <f>SUM(T39:T42)</f>
        <v>119</v>
      </c>
      <c r="U38" s="70">
        <f>SUM(U39:U42)</f>
        <v>39</v>
      </c>
      <c r="V38" s="70">
        <f>SUM(V39:V42)</f>
        <v>2</v>
      </c>
      <c r="W38" s="70">
        <f t="shared" si="2"/>
        <v>231</v>
      </c>
      <c r="X38" s="70"/>
      <c r="Y38" s="70">
        <f>SUM(Y39:Y42)</f>
        <v>0</v>
      </c>
      <c r="Z38" s="70">
        <f>SUM(Z39:Z42)</f>
        <v>13</v>
      </c>
      <c r="AA38" s="70">
        <f>SUM(AA39:AA42)</f>
        <v>1</v>
      </c>
      <c r="AB38" s="70">
        <f>SUM(AB39:AB42)</f>
        <v>7</v>
      </c>
      <c r="AC38" s="70">
        <f>SUM(AC39:AC42)</f>
        <v>1</v>
      </c>
      <c r="AD38" s="70">
        <f t="shared" si="3"/>
        <v>22</v>
      </c>
      <c r="AE38" s="69">
        <f t="shared" si="4"/>
        <v>358</v>
      </c>
    </row>
    <row r="39" spans="1:33">
      <c r="A39" s="1713"/>
      <c r="B39" s="11" t="s">
        <v>60</v>
      </c>
      <c r="C39" s="66"/>
      <c r="D39" s="11">
        <v>0</v>
      </c>
      <c r="E39" s="11">
        <v>10</v>
      </c>
      <c r="F39" s="11">
        <v>8</v>
      </c>
      <c r="G39" s="11">
        <v>30</v>
      </c>
      <c r="H39" s="11">
        <v>7</v>
      </c>
      <c r="I39" s="11">
        <f t="shared" si="0"/>
        <v>55</v>
      </c>
      <c r="J39" s="11"/>
      <c r="K39" s="11">
        <v>0</v>
      </c>
      <c r="L39" s="11">
        <v>3</v>
      </c>
      <c r="M39" s="11">
        <v>1</v>
      </c>
      <c r="N39" s="11">
        <v>3</v>
      </c>
      <c r="O39" s="11">
        <v>0</v>
      </c>
      <c r="P39" s="11">
        <f t="shared" si="1"/>
        <v>7</v>
      </c>
      <c r="Q39" s="11"/>
      <c r="R39" s="11">
        <v>1</v>
      </c>
      <c r="S39" s="11">
        <v>40</v>
      </c>
      <c r="T39" s="11">
        <v>62</v>
      </c>
      <c r="U39" s="11">
        <v>21</v>
      </c>
      <c r="V39" s="11">
        <v>2</v>
      </c>
      <c r="W39" s="11">
        <f t="shared" si="2"/>
        <v>126</v>
      </c>
      <c r="X39" s="11"/>
      <c r="Y39" s="11">
        <v>0</v>
      </c>
      <c r="Z39" s="11">
        <v>1</v>
      </c>
      <c r="AA39" s="11">
        <v>1</v>
      </c>
      <c r="AB39" s="11">
        <v>0</v>
      </c>
      <c r="AC39" s="11">
        <v>0</v>
      </c>
      <c r="AD39" s="11">
        <f t="shared" si="3"/>
        <v>2</v>
      </c>
      <c r="AE39" s="77">
        <f t="shared" si="4"/>
        <v>190</v>
      </c>
    </row>
    <row r="40" spans="1:33">
      <c r="A40" s="1713"/>
      <c r="B40" s="11" t="s">
        <v>26</v>
      </c>
      <c r="C40" s="66"/>
      <c r="D40" s="11">
        <v>0</v>
      </c>
      <c r="E40" s="11">
        <v>6</v>
      </c>
      <c r="F40" s="11">
        <v>0</v>
      </c>
      <c r="G40" s="11">
        <v>16</v>
      </c>
      <c r="H40" s="11">
        <v>7</v>
      </c>
      <c r="I40" s="11">
        <f t="shared" si="0"/>
        <v>29</v>
      </c>
      <c r="J40" s="11"/>
      <c r="K40" s="11">
        <v>0</v>
      </c>
      <c r="L40" s="11">
        <v>0</v>
      </c>
      <c r="M40" s="11">
        <v>0</v>
      </c>
      <c r="N40" s="11">
        <v>1</v>
      </c>
      <c r="O40" s="11">
        <v>1</v>
      </c>
      <c r="P40" s="11">
        <f t="shared" si="1"/>
        <v>2</v>
      </c>
      <c r="Q40" s="11"/>
      <c r="R40" s="11">
        <v>1</v>
      </c>
      <c r="S40" s="11">
        <v>17</v>
      </c>
      <c r="T40" s="11">
        <v>2</v>
      </c>
      <c r="U40" s="11">
        <v>13</v>
      </c>
      <c r="V40" s="11">
        <v>0</v>
      </c>
      <c r="W40" s="11">
        <f t="shared" si="2"/>
        <v>33</v>
      </c>
      <c r="X40" s="11"/>
      <c r="Y40" s="11">
        <v>0</v>
      </c>
      <c r="Z40" s="11">
        <v>5</v>
      </c>
      <c r="AA40" s="11">
        <v>0</v>
      </c>
      <c r="AB40" s="11">
        <v>5</v>
      </c>
      <c r="AC40" s="11">
        <v>0</v>
      </c>
      <c r="AD40" s="11">
        <f t="shared" si="3"/>
        <v>10</v>
      </c>
      <c r="AE40" s="77">
        <f t="shared" si="4"/>
        <v>74</v>
      </c>
    </row>
    <row r="41" spans="1:33">
      <c r="A41" s="1713"/>
      <c r="B41" s="11" t="s">
        <v>42</v>
      </c>
      <c r="C41" s="66"/>
      <c r="D41" s="11">
        <v>0</v>
      </c>
      <c r="E41" s="11">
        <v>0</v>
      </c>
      <c r="F41" s="11">
        <v>1</v>
      </c>
      <c r="G41" s="11">
        <v>1</v>
      </c>
      <c r="H41" s="11">
        <v>0</v>
      </c>
      <c r="I41" s="11">
        <f t="shared" si="0"/>
        <v>2</v>
      </c>
      <c r="J41" s="11"/>
      <c r="K41" s="11">
        <v>0</v>
      </c>
      <c r="L41" s="11">
        <v>0</v>
      </c>
      <c r="M41" s="11">
        <v>0</v>
      </c>
      <c r="N41" s="11">
        <v>0</v>
      </c>
      <c r="O41" s="11">
        <v>0</v>
      </c>
      <c r="P41" s="11">
        <f t="shared" si="1"/>
        <v>0</v>
      </c>
      <c r="Q41" s="11"/>
      <c r="R41" s="11">
        <v>0</v>
      </c>
      <c r="S41" s="11">
        <v>10</v>
      </c>
      <c r="T41" s="11">
        <v>55</v>
      </c>
      <c r="U41" s="11">
        <v>5</v>
      </c>
      <c r="V41" s="11">
        <v>0</v>
      </c>
      <c r="W41" s="11">
        <f t="shared" si="2"/>
        <v>70</v>
      </c>
      <c r="X41" s="11"/>
      <c r="Y41" s="11">
        <v>0</v>
      </c>
      <c r="Z41" s="11">
        <v>1</v>
      </c>
      <c r="AA41" s="11">
        <v>0</v>
      </c>
      <c r="AB41" s="11">
        <v>0</v>
      </c>
      <c r="AC41" s="11">
        <v>0</v>
      </c>
      <c r="AD41" s="11">
        <f t="shared" si="3"/>
        <v>1</v>
      </c>
      <c r="AE41" s="77">
        <f t="shared" si="4"/>
        <v>73</v>
      </c>
    </row>
    <row r="42" spans="1:33">
      <c r="A42" s="1832"/>
      <c r="B42" s="11" t="s">
        <v>43</v>
      </c>
      <c r="C42" s="66"/>
      <c r="D42" s="11">
        <v>0</v>
      </c>
      <c r="E42" s="11">
        <v>1</v>
      </c>
      <c r="F42" s="11">
        <v>0</v>
      </c>
      <c r="G42" s="11">
        <v>4</v>
      </c>
      <c r="H42" s="11">
        <v>5</v>
      </c>
      <c r="I42" s="11">
        <f t="shared" si="0"/>
        <v>10</v>
      </c>
      <c r="J42" s="11"/>
      <c r="K42" s="11">
        <v>0</v>
      </c>
      <c r="L42" s="11">
        <v>0</v>
      </c>
      <c r="M42" s="11">
        <v>0</v>
      </c>
      <c r="N42" s="11">
        <v>0</v>
      </c>
      <c r="O42" s="11">
        <v>0</v>
      </c>
      <c r="P42" s="11">
        <f t="shared" si="1"/>
        <v>0</v>
      </c>
      <c r="Q42" s="11"/>
      <c r="R42" s="11">
        <v>0</v>
      </c>
      <c r="S42" s="11">
        <v>2</v>
      </c>
      <c r="T42" s="11">
        <v>0</v>
      </c>
      <c r="U42" s="11">
        <v>0</v>
      </c>
      <c r="V42" s="11">
        <v>0</v>
      </c>
      <c r="W42" s="11">
        <f t="shared" si="2"/>
        <v>2</v>
      </c>
      <c r="X42" s="11"/>
      <c r="Y42" s="11">
        <v>0</v>
      </c>
      <c r="Z42" s="11">
        <v>6</v>
      </c>
      <c r="AA42" s="11">
        <v>0</v>
      </c>
      <c r="AB42" s="11">
        <v>2</v>
      </c>
      <c r="AC42" s="11">
        <v>1</v>
      </c>
      <c r="AD42" s="11">
        <f t="shared" si="3"/>
        <v>9</v>
      </c>
      <c r="AE42" s="77">
        <f t="shared" si="4"/>
        <v>21</v>
      </c>
    </row>
    <row r="43" spans="1:33">
      <c r="A43" s="1709">
        <v>1407</v>
      </c>
      <c r="B43" s="74" t="s">
        <v>27</v>
      </c>
      <c r="C43" s="84"/>
      <c r="D43" s="70">
        <f>SUM(D44:D46)</f>
        <v>1</v>
      </c>
      <c r="E43" s="70">
        <f>SUM(E44:E46)</f>
        <v>4</v>
      </c>
      <c r="F43" s="70">
        <f>SUM(F44:F46)</f>
        <v>0</v>
      </c>
      <c r="G43" s="70">
        <f>SUM(G44:G46)</f>
        <v>6</v>
      </c>
      <c r="H43" s="70">
        <f>SUM(H44:H46)</f>
        <v>22</v>
      </c>
      <c r="I43" s="70">
        <f t="shared" si="0"/>
        <v>33</v>
      </c>
      <c r="J43" s="70"/>
      <c r="K43" s="70">
        <f>SUM(K44:K46)</f>
        <v>0</v>
      </c>
      <c r="L43" s="70">
        <f>SUM(L44:L46)</f>
        <v>1</v>
      </c>
      <c r="M43" s="70">
        <f>SUM(M44:M46)</f>
        <v>0</v>
      </c>
      <c r="N43" s="70">
        <f>SUM(N44:N46)</f>
        <v>0</v>
      </c>
      <c r="O43" s="70">
        <f>SUM(O44:O46)</f>
        <v>0</v>
      </c>
      <c r="P43" s="70">
        <f t="shared" si="1"/>
        <v>1</v>
      </c>
      <c r="Q43" s="70"/>
      <c r="R43" s="70">
        <f>SUM(R44:R46)</f>
        <v>0</v>
      </c>
      <c r="S43" s="70">
        <f>SUM(S44:S46)</f>
        <v>5</v>
      </c>
      <c r="T43" s="70">
        <f>SUM(T44:T46)</f>
        <v>0</v>
      </c>
      <c r="U43" s="70">
        <f>SUM(U44:U46)</f>
        <v>14</v>
      </c>
      <c r="V43" s="70">
        <f>SUM(V44:V46)</f>
        <v>4</v>
      </c>
      <c r="W43" s="70">
        <f t="shared" si="2"/>
        <v>23</v>
      </c>
      <c r="X43" s="70"/>
      <c r="Y43" s="70">
        <f>SUM(Y44:Y46)</f>
        <v>0</v>
      </c>
      <c r="Z43" s="70">
        <f>SUM(Z44:Z46)</f>
        <v>5</v>
      </c>
      <c r="AA43" s="70">
        <f>SUM(AA44:AA46)</f>
        <v>0</v>
      </c>
      <c r="AB43" s="70">
        <f>SUM(AB44:AB46)</f>
        <v>3</v>
      </c>
      <c r="AC43" s="70">
        <f>SUM(AC44:AC46)</f>
        <v>0</v>
      </c>
      <c r="AD43" s="70">
        <f t="shared" si="3"/>
        <v>8</v>
      </c>
      <c r="AE43" s="69">
        <f t="shared" si="4"/>
        <v>65</v>
      </c>
    </row>
    <row r="44" spans="1:33">
      <c r="A44" s="1710"/>
      <c r="B44" s="11" t="s">
        <v>44</v>
      </c>
      <c r="C44" s="66"/>
      <c r="D44" s="11">
        <v>0</v>
      </c>
      <c r="E44" s="11">
        <v>0</v>
      </c>
      <c r="F44" s="11">
        <v>0</v>
      </c>
      <c r="G44" s="11">
        <v>0</v>
      </c>
      <c r="H44" s="11">
        <v>17</v>
      </c>
      <c r="I44" s="11">
        <f t="shared" si="0"/>
        <v>17</v>
      </c>
      <c r="J44" s="11"/>
      <c r="K44" s="11">
        <v>0</v>
      </c>
      <c r="L44" s="11">
        <v>0</v>
      </c>
      <c r="M44" s="11">
        <v>0</v>
      </c>
      <c r="N44" s="11">
        <v>0</v>
      </c>
      <c r="O44" s="11">
        <v>0</v>
      </c>
      <c r="P44" s="11">
        <f t="shared" si="1"/>
        <v>0</v>
      </c>
      <c r="Q44" s="11"/>
      <c r="R44" s="11">
        <v>0</v>
      </c>
      <c r="S44" s="11">
        <v>1</v>
      </c>
      <c r="T44" s="11">
        <v>0</v>
      </c>
      <c r="U44" s="11">
        <v>1</v>
      </c>
      <c r="V44" s="11">
        <v>2</v>
      </c>
      <c r="W44" s="11">
        <f t="shared" si="2"/>
        <v>4</v>
      </c>
      <c r="X44" s="11"/>
      <c r="Y44" s="11">
        <v>0</v>
      </c>
      <c r="Z44" s="11">
        <v>0</v>
      </c>
      <c r="AA44" s="11">
        <v>0</v>
      </c>
      <c r="AB44" s="11">
        <v>1</v>
      </c>
      <c r="AC44" s="11">
        <v>0</v>
      </c>
      <c r="AD44" s="11">
        <f t="shared" si="3"/>
        <v>1</v>
      </c>
      <c r="AE44" s="77">
        <f t="shared" si="4"/>
        <v>22</v>
      </c>
    </row>
    <row r="45" spans="1:33">
      <c r="A45" s="1710"/>
      <c r="B45" s="11" t="s">
        <v>61</v>
      </c>
      <c r="C45" s="66"/>
      <c r="D45" s="11">
        <v>0</v>
      </c>
      <c r="E45" s="11">
        <v>4</v>
      </c>
      <c r="F45" s="11">
        <v>0</v>
      </c>
      <c r="G45" s="11">
        <v>5</v>
      </c>
      <c r="H45" s="11">
        <v>5</v>
      </c>
      <c r="I45" s="11">
        <f t="shared" si="0"/>
        <v>14</v>
      </c>
      <c r="J45" s="11"/>
      <c r="K45" s="11">
        <v>0</v>
      </c>
      <c r="L45" s="11">
        <v>1</v>
      </c>
      <c r="M45" s="11">
        <v>0</v>
      </c>
      <c r="N45" s="11">
        <v>0</v>
      </c>
      <c r="O45" s="11">
        <v>0</v>
      </c>
      <c r="P45" s="11">
        <f t="shared" si="1"/>
        <v>1</v>
      </c>
      <c r="Q45" s="11"/>
      <c r="R45" s="11">
        <v>0</v>
      </c>
      <c r="S45" s="11">
        <v>4</v>
      </c>
      <c r="T45" s="11">
        <v>0</v>
      </c>
      <c r="U45" s="11">
        <v>13</v>
      </c>
      <c r="V45" s="11">
        <v>2</v>
      </c>
      <c r="W45" s="11">
        <f t="shared" si="2"/>
        <v>19</v>
      </c>
      <c r="X45" s="11"/>
      <c r="Y45" s="11">
        <v>0</v>
      </c>
      <c r="Z45" s="11">
        <v>4</v>
      </c>
      <c r="AA45" s="11">
        <v>0</v>
      </c>
      <c r="AB45" s="11">
        <v>2</v>
      </c>
      <c r="AC45" s="11">
        <v>0</v>
      </c>
      <c r="AD45" s="11">
        <f t="shared" si="3"/>
        <v>6</v>
      </c>
      <c r="AE45" s="77">
        <f t="shared" si="4"/>
        <v>40</v>
      </c>
    </row>
    <row r="46" spans="1:33">
      <c r="A46" s="1711"/>
      <c r="B46" s="11" t="s">
        <v>66</v>
      </c>
      <c r="C46" s="80"/>
      <c r="D46" s="11">
        <v>1</v>
      </c>
      <c r="E46" s="11">
        <v>0</v>
      </c>
      <c r="F46" s="11">
        <v>0</v>
      </c>
      <c r="G46" s="11">
        <v>1</v>
      </c>
      <c r="H46" s="11">
        <v>0</v>
      </c>
      <c r="I46" s="11">
        <f t="shared" si="0"/>
        <v>2</v>
      </c>
      <c r="J46" s="11"/>
      <c r="K46" s="11">
        <v>0</v>
      </c>
      <c r="L46" s="11">
        <v>0</v>
      </c>
      <c r="M46" s="11">
        <v>0</v>
      </c>
      <c r="N46" s="11">
        <v>0</v>
      </c>
      <c r="O46" s="11">
        <v>0</v>
      </c>
      <c r="P46" s="11">
        <f t="shared" si="1"/>
        <v>0</v>
      </c>
      <c r="Q46" s="11"/>
      <c r="R46" s="11">
        <v>0</v>
      </c>
      <c r="S46" s="11">
        <v>0</v>
      </c>
      <c r="T46" s="11">
        <v>0</v>
      </c>
      <c r="U46" s="11">
        <v>0</v>
      </c>
      <c r="V46" s="11">
        <v>0</v>
      </c>
      <c r="W46" s="11">
        <f t="shared" si="2"/>
        <v>0</v>
      </c>
      <c r="X46" s="11"/>
      <c r="Y46" s="11">
        <v>0</v>
      </c>
      <c r="Z46" s="11">
        <v>1</v>
      </c>
      <c r="AA46" s="11">
        <v>0</v>
      </c>
      <c r="AB46" s="11">
        <v>0</v>
      </c>
      <c r="AC46" s="11">
        <v>0</v>
      </c>
      <c r="AD46" s="11">
        <f t="shared" si="3"/>
        <v>1</v>
      </c>
      <c r="AE46" s="77">
        <f t="shared" si="4"/>
        <v>3</v>
      </c>
    </row>
    <row r="47" spans="1:33">
      <c r="A47" s="1709">
        <v>1408</v>
      </c>
      <c r="B47" s="74" t="s">
        <v>28</v>
      </c>
      <c r="C47" s="84"/>
      <c r="D47" s="70">
        <f>SUM(D48:D51)</f>
        <v>2</v>
      </c>
      <c r="E47" s="70">
        <f>SUM(E48:E51)</f>
        <v>7</v>
      </c>
      <c r="F47" s="70">
        <f>SUM(F48:F51)</f>
        <v>1</v>
      </c>
      <c r="G47" s="70">
        <f>SUM(G48:G51)</f>
        <v>18</v>
      </c>
      <c r="H47" s="70">
        <f>SUM(H48:H51)</f>
        <v>23</v>
      </c>
      <c r="I47" s="70">
        <f t="shared" si="0"/>
        <v>51</v>
      </c>
      <c r="J47" s="70"/>
      <c r="K47" s="70">
        <f>SUM(K48:K51)</f>
        <v>0</v>
      </c>
      <c r="L47" s="70">
        <f>SUM(L48:L51)</f>
        <v>6</v>
      </c>
      <c r="M47" s="70">
        <f>SUM(M48:M51)</f>
        <v>0</v>
      </c>
      <c r="N47" s="70">
        <f>SUM(N48:N51)</f>
        <v>3</v>
      </c>
      <c r="O47" s="70">
        <f>SUM(O48:O51)</f>
        <v>1</v>
      </c>
      <c r="P47" s="70">
        <f t="shared" si="1"/>
        <v>10</v>
      </c>
      <c r="Q47" s="70"/>
      <c r="R47" s="70">
        <f>SUM(R48:R51)</f>
        <v>0</v>
      </c>
      <c r="S47" s="70">
        <f>SUM(S48:S51)</f>
        <v>6</v>
      </c>
      <c r="T47" s="70">
        <f>SUM(T48:T51)</f>
        <v>0</v>
      </c>
      <c r="U47" s="70">
        <f>SUM(U48:U51)</f>
        <v>39</v>
      </c>
      <c r="V47" s="70">
        <f>SUM(V48:V51)</f>
        <v>7</v>
      </c>
      <c r="W47" s="70">
        <f t="shared" si="2"/>
        <v>52</v>
      </c>
      <c r="X47" s="70"/>
      <c r="Y47" s="70">
        <f>SUM(Y48:Y51)</f>
        <v>1</v>
      </c>
      <c r="Z47" s="70">
        <f>SUM(Z48:Z51)</f>
        <v>3</v>
      </c>
      <c r="AA47" s="70">
        <f>SUM(AA48:AA51)</f>
        <v>0</v>
      </c>
      <c r="AB47" s="70">
        <f>SUM(AB48:AB51)</f>
        <v>7</v>
      </c>
      <c r="AC47" s="70">
        <f>SUM(AC48:AC51)</f>
        <v>1</v>
      </c>
      <c r="AD47" s="70">
        <f t="shared" si="3"/>
        <v>12</v>
      </c>
      <c r="AE47" s="69">
        <f t="shared" si="4"/>
        <v>125</v>
      </c>
    </row>
    <row r="48" spans="1:33">
      <c r="A48" s="1710"/>
      <c r="B48" s="11" t="s">
        <v>23</v>
      </c>
      <c r="C48" s="66"/>
      <c r="D48" s="11">
        <v>0</v>
      </c>
      <c r="E48" s="11">
        <v>4</v>
      </c>
      <c r="F48" s="11">
        <v>0</v>
      </c>
      <c r="G48" s="11">
        <v>14</v>
      </c>
      <c r="H48" s="11">
        <v>7</v>
      </c>
      <c r="I48" s="11">
        <f t="shared" si="0"/>
        <v>25</v>
      </c>
      <c r="J48" s="11"/>
      <c r="K48" s="11">
        <v>0</v>
      </c>
      <c r="L48" s="11">
        <v>5</v>
      </c>
      <c r="M48" s="11">
        <v>0</v>
      </c>
      <c r="N48" s="11">
        <v>3</v>
      </c>
      <c r="O48" s="11">
        <v>1</v>
      </c>
      <c r="P48" s="11">
        <f t="shared" si="1"/>
        <v>9</v>
      </c>
      <c r="Q48" s="11"/>
      <c r="R48" s="11">
        <v>0</v>
      </c>
      <c r="S48" s="11">
        <v>4</v>
      </c>
      <c r="T48" s="11">
        <v>0</v>
      </c>
      <c r="U48" s="11">
        <v>15</v>
      </c>
      <c r="V48" s="11">
        <v>4</v>
      </c>
      <c r="W48" s="11">
        <f t="shared" si="2"/>
        <v>23</v>
      </c>
      <c r="X48" s="11"/>
      <c r="Y48" s="11">
        <v>0</v>
      </c>
      <c r="Z48" s="11">
        <v>2</v>
      </c>
      <c r="AA48" s="11">
        <v>0</v>
      </c>
      <c r="AB48" s="11">
        <v>0</v>
      </c>
      <c r="AC48" s="11">
        <v>0</v>
      </c>
      <c r="AD48" s="11">
        <f t="shared" si="3"/>
        <v>2</v>
      </c>
      <c r="AE48" s="77">
        <f t="shared" si="4"/>
        <v>59</v>
      </c>
    </row>
    <row r="49" spans="1:32">
      <c r="A49" s="1710"/>
      <c r="B49" s="11" t="s">
        <v>59</v>
      </c>
      <c r="C49" s="66"/>
      <c r="D49" s="11">
        <v>2</v>
      </c>
      <c r="E49" s="11">
        <v>1</v>
      </c>
      <c r="F49" s="11">
        <v>1</v>
      </c>
      <c r="G49" s="11">
        <v>0</v>
      </c>
      <c r="H49" s="11">
        <v>3</v>
      </c>
      <c r="I49" s="11">
        <f t="shared" si="0"/>
        <v>7</v>
      </c>
      <c r="J49" s="11"/>
      <c r="K49" s="11">
        <v>0</v>
      </c>
      <c r="L49" s="11">
        <v>0</v>
      </c>
      <c r="M49" s="11">
        <v>0</v>
      </c>
      <c r="N49" s="11">
        <v>0</v>
      </c>
      <c r="O49" s="11">
        <v>0</v>
      </c>
      <c r="P49" s="11">
        <f t="shared" si="1"/>
        <v>0</v>
      </c>
      <c r="Q49" s="11"/>
      <c r="R49" s="11">
        <v>0</v>
      </c>
      <c r="S49" s="11">
        <v>0</v>
      </c>
      <c r="T49" s="11">
        <v>0</v>
      </c>
      <c r="U49" s="11">
        <v>0</v>
      </c>
      <c r="V49" s="11">
        <v>0</v>
      </c>
      <c r="W49" s="11">
        <f t="shared" si="2"/>
        <v>0</v>
      </c>
      <c r="X49" s="11"/>
      <c r="Y49" s="11">
        <v>1</v>
      </c>
      <c r="Z49" s="11">
        <v>0</v>
      </c>
      <c r="AA49" s="11">
        <v>0</v>
      </c>
      <c r="AB49" s="11">
        <v>2</v>
      </c>
      <c r="AC49" s="11">
        <v>0</v>
      </c>
      <c r="AD49" s="11">
        <f t="shared" si="3"/>
        <v>3</v>
      </c>
      <c r="AE49" s="77">
        <f t="shared" si="4"/>
        <v>10</v>
      </c>
    </row>
    <row r="50" spans="1:32">
      <c r="A50" s="1710"/>
      <c r="B50" s="11" t="s">
        <v>45</v>
      </c>
      <c r="C50" s="66"/>
      <c r="D50" s="11">
        <v>0</v>
      </c>
      <c r="E50" s="11">
        <v>2</v>
      </c>
      <c r="F50" s="11">
        <v>0</v>
      </c>
      <c r="G50" s="11">
        <v>2</v>
      </c>
      <c r="H50" s="11">
        <v>6</v>
      </c>
      <c r="I50" s="11">
        <f t="shared" si="0"/>
        <v>10</v>
      </c>
      <c r="J50" s="11"/>
      <c r="K50" s="11">
        <v>0</v>
      </c>
      <c r="L50" s="11">
        <v>0</v>
      </c>
      <c r="M50" s="11">
        <v>0</v>
      </c>
      <c r="N50" s="11">
        <v>0</v>
      </c>
      <c r="O50" s="11">
        <v>0</v>
      </c>
      <c r="P50" s="11">
        <f t="shared" si="1"/>
        <v>0</v>
      </c>
      <c r="Q50" s="11"/>
      <c r="R50" s="11">
        <v>0</v>
      </c>
      <c r="S50" s="11">
        <v>1</v>
      </c>
      <c r="T50" s="11">
        <v>0</v>
      </c>
      <c r="U50" s="11">
        <v>19</v>
      </c>
      <c r="V50" s="11">
        <v>2</v>
      </c>
      <c r="W50" s="11">
        <f t="shared" si="2"/>
        <v>22</v>
      </c>
      <c r="X50" s="11"/>
      <c r="Y50" s="11">
        <v>0</v>
      </c>
      <c r="Z50" s="11">
        <v>1</v>
      </c>
      <c r="AA50" s="11">
        <v>0</v>
      </c>
      <c r="AB50" s="11">
        <v>3</v>
      </c>
      <c r="AC50" s="11">
        <v>0</v>
      </c>
      <c r="AD50" s="11">
        <f t="shared" si="3"/>
        <v>4</v>
      </c>
      <c r="AE50" s="77">
        <f t="shared" si="4"/>
        <v>36</v>
      </c>
    </row>
    <row r="51" spans="1:32">
      <c r="A51" s="1711"/>
      <c r="B51" s="11" t="s">
        <v>46</v>
      </c>
      <c r="C51" s="79"/>
      <c r="D51" s="11">
        <v>0</v>
      </c>
      <c r="E51" s="11">
        <v>0</v>
      </c>
      <c r="F51" s="11">
        <v>0</v>
      </c>
      <c r="G51" s="11">
        <v>2</v>
      </c>
      <c r="H51" s="11">
        <v>7</v>
      </c>
      <c r="I51" s="11">
        <f t="shared" si="0"/>
        <v>9</v>
      </c>
      <c r="J51" s="11"/>
      <c r="K51" s="11">
        <v>0</v>
      </c>
      <c r="L51" s="11">
        <v>1</v>
      </c>
      <c r="M51" s="11">
        <v>0</v>
      </c>
      <c r="N51" s="11">
        <v>0</v>
      </c>
      <c r="O51" s="11">
        <v>0</v>
      </c>
      <c r="P51" s="11">
        <f t="shared" si="1"/>
        <v>1</v>
      </c>
      <c r="Q51" s="11"/>
      <c r="R51" s="11">
        <v>0</v>
      </c>
      <c r="S51" s="11">
        <v>1</v>
      </c>
      <c r="T51" s="11">
        <v>0</v>
      </c>
      <c r="U51" s="11">
        <v>5</v>
      </c>
      <c r="V51" s="11">
        <v>1</v>
      </c>
      <c r="W51" s="11">
        <f t="shared" si="2"/>
        <v>7</v>
      </c>
      <c r="X51" s="11"/>
      <c r="Y51" s="11">
        <v>0</v>
      </c>
      <c r="Z51" s="11">
        <v>0</v>
      </c>
      <c r="AA51" s="11">
        <v>0</v>
      </c>
      <c r="AB51" s="11">
        <v>2</v>
      </c>
      <c r="AC51" s="11">
        <v>1</v>
      </c>
      <c r="AD51" s="11">
        <f t="shared" si="3"/>
        <v>3</v>
      </c>
      <c r="AE51" s="77">
        <f t="shared" si="4"/>
        <v>20</v>
      </c>
    </row>
    <row r="52" spans="1:32">
      <c r="A52" s="1709">
        <v>1407</v>
      </c>
      <c r="B52" s="74" t="s">
        <v>27</v>
      </c>
      <c r="C52" s="84"/>
      <c r="D52" s="70">
        <f>SUM(D53:D55)</f>
        <v>0</v>
      </c>
      <c r="E52" s="70">
        <f>SUM(E53:E55)</f>
        <v>1</v>
      </c>
      <c r="F52" s="70">
        <f>SUM(F53:F55)</f>
        <v>1</v>
      </c>
      <c r="G52" s="70">
        <f>SUM(G53:G55)</f>
        <v>7</v>
      </c>
      <c r="H52" s="70">
        <f>SUM(H53:H55)</f>
        <v>10</v>
      </c>
      <c r="I52" s="70">
        <f t="shared" si="0"/>
        <v>19</v>
      </c>
      <c r="J52" s="70"/>
      <c r="K52" s="70">
        <f>SUM(K53:K55)</f>
        <v>0</v>
      </c>
      <c r="L52" s="70">
        <f>SUM(L53:L55)</f>
        <v>0</v>
      </c>
      <c r="M52" s="70">
        <f>SUM(M53:M55)</f>
        <v>0</v>
      </c>
      <c r="N52" s="70">
        <f>SUM(N53:N55)</f>
        <v>0</v>
      </c>
      <c r="O52" s="70">
        <f>SUM(O53:O55)</f>
        <v>0</v>
      </c>
      <c r="P52" s="70">
        <f t="shared" si="1"/>
        <v>0</v>
      </c>
      <c r="Q52" s="70"/>
      <c r="R52" s="70">
        <f>SUM(R53:R55)</f>
        <v>0</v>
      </c>
      <c r="S52" s="70">
        <f>SUM(S53:S55)</f>
        <v>11</v>
      </c>
      <c r="T52" s="70">
        <f>SUM(T53:T55)</f>
        <v>0</v>
      </c>
      <c r="U52" s="70">
        <f>SUM(U53:U55)</f>
        <v>5</v>
      </c>
      <c r="V52" s="70">
        <f>SUM(V53:V55)</f>
        <v>0</v>
      </c>
      <c r="W52" s="70">
        <f t="shared" si="2"/>
        <v>16</v>
      </c>
      <c r="X52" s="70"/>
      <c r="Y52" s="70">
        <f>SUM(Y53:Y55)</f>
        <v>0</v>
      </c>
      <c r="Z52" s="70">
        <f>SUM(Z53:Z55)</f>
        <v>3</v>
      </c>
      <c r="AA52" s="70">
        <f>SUM(AA53:AA55)</f>
        <v>0</v>
      </c>
      <c r="AB52" s="70">
        <f>SUM(AB53:AB55)</f>
        <v>1</v>
      </c>
      <c r="AC52" s="70">
        <f>SUM(AC53:AC55)</f>
        <v>0</v>
      </c>
      <c r="AD52" s="70">
        <f t="shared" si="3"/>
        <v>4</v>
      </c>
      <c r="AE52" s="69">
        <f t="shared" si="4"/>
        <v>39</v>
      </c>
    </row>
    <row r="53" spans="1:32">
      <c r="A53" s="1710"/>
      <c r="B53" s="11" t="s">
        <v>41</v>
      </c>
      <c r="C53" s="66"/>
      <c r="D53" s="11">
        <v>0</v>
      </c>
      <c r="E53" s="11">
        <v>0</v>
      </c>
      <c r="F53" s="11">
        <v>0</v>
      </c>
      <c r="G53" s="11">
        <v>2</v>
      </c>
      <c r="H53" s="11">
        <v>3</v>
      </c>
      <c r="I53" s="11">
        <f t="shared" si="0"/>
        <v>5</v>
      </c>
      <c r="J53" s="11"/>
      <c r="K53" s="11">
        <v>0</v>
      </c>
      <c r="L53" s="11">
        <v>0</v>
      </c>
      <c r="M53" s="11">
        <v>0</v>
      </c>
      <c r="N53" s="11">
        <v>0</v>
      </c>
      <c r="O53" s="11">
        <v>0</v>
      </c>
      <c r="P53" s="11">
        <f t="shared" si="1"/>
        <v>0</v>
      </c>
      <c r="Q53" s="11"/>
      <c r="R53" s="11">
        <v>0</v>
      </c>
      <c r="S53" s="11">
        <v>4</v>
      </c>
      <c r="T53" s="11">
        <v>0</v>
      </c>
      <c r="U53" s="11">
        <v>2</v>
      </c>
      <c r="V53" s="11">
        <v>0</v>
      </c>
      <c r="W53" s="11">
        <f t="shared" si="2"/>
        <v>6</v>
      </c>
      <c r="X53" s="11"/>
      <c r="Y53" s="11">
        <v>0</v>
      </c>
      <c r="Z53" s="11">
        <v>0</v>
      </c>
      <c r="AA53" s="11">
        <v>0</v>
      </c>
      <c r="AB53" s="11">
        <v>0</v>
      </c>
      <c r="AC53" s="11">
        <v>0</v>
      </c>
      <c r="AD53" s="11">
        <f t="shared" si="3"/>
        <v>0</v>
      </c>
      <c r="AE53" s="77">
        <f t="shared" si="4"/>
        <v>11</v>
      </c>
    </row>
    <row r="54" spans="1:32">
      <c r="A54" s="1710"/>
      <c r="B54" s="11" t="s">
        <v>54</v>
      </c>
      <c r="C54" s="66"/>
      <c r="D54" s="11">
        <v>0</v>
      </c>
      <c r="E54" s="11">
        <v>0</v>
      </c>
      <c r="F54" s="11">
        <v>0</v>
      </c>
      <c r="G54" s="11">
        <v>5</v>
      </c>
      <c r="H54" s="11">
        <v>7</v>
      </c>
      <c r="I54" s="11">
        <f t="shared" si="0"/>
        <v>12</v>
      </c>
      <c r="J54" s="11"/>
      <c r="K54" s="11">
        <v>0</v>
      </c>
      <c r="L54" s="11">
        <v>0</v>
      </c>
      <c r="M54" s="11">
        <v>0</v>
      </c>
      <c r="N54" s="11">
        <v>0</v>
      </c>
      <c r="O54" s="11">
        <v>0</v>
      </c>
      <c r="P54" s="11">
        <f t="shared" si="1"/>
        <v>0</v>
      </c>
      <c r="Q54" s="11"/>
      <c r="R54" s="11">
        <v>0</v>
      </c>
      <c r="S54" s="11">
        <v>0</v>
      </c>
      <c r="T54" s="11">
        <v>0</v>
      </c>
      <c r="U54" s="11">
        <v>0</v>
      </c>
      <c r="V54" s="11">
        <v>0</v>
      </c>
      <c r="W54" s="11">
        <f t="shared" si="2"/>
        <v>0</v>
      </c>
      <c r="X54" s="11"/>
      <c r="Y54" s="11">
        <v>0</v>
      </c>
      <c r="Z54" s="11">
        <v>2</v>
      </c>
      <c r="AA54" s="11">
        <v>0</v>
      </c>
      <c r="AB54" s="11">
        <v>1</v>
      </c>
      <c r="AC54" s="11">
        <v>0</v>
      </c>
      <c r="AD54" s="11">
        <f t="shared" si="3"/>
        <v>3</v>
      </c>
      <c r="AE54" s="77">
        <f t="shared" si="4"/>
        <v>15</v>
      </c>
    </row>
    <row r="55" spans="1:32">
      <c r="A55" s="1711"/>
      <c r="B55" s="11" t="s">
        <v>62</v>
      </c>
      <c r="C55" s="66"/>
      <c r="D55" s="48">
        <v>0</v>
      </c>
      <c r="E55" s="11">
        <v>1</v>
      </c>
      <c r="F55" s="11">
        <v>1</v>
      </c>
      <c r="G55" s="11">
        <v>0</v>
      </c>
      <c r="H55" s="11">
        <v>0</v>
      </c>
      <c r="I55" s="11">
        <f t="shared" si="0"/>
        <v>2</v>
      </c>
      <c r="J55" s="11"/>
      <c r="K55" s="11">
        <v>0</v>
      </c>
      <c r="L55" s="11">
        <v>0</v>
      </c>
      <c r="M55" s="11">
        <v>0</v>
      </c>
      <c r="N55" s="11">
        <v>0</v>
      </c>
      <c r="O55" s="11">
        <v>0</v>
      </c>
      <c r="P55" s="11">
        <f t="shared" si="1"/>
        <v>0</v>
      </c>
      <c r="Q55" s="11"/>
      <c r="R55" s="11">
        <v>0</v>
      </c>
      <c r="S55" s="11">
        <v>7</v>
      </c>
      <c r="T55" s="11">
        <v>0</v>
      </c>
      <c r="U55" s="11">
        <v>3</v>
      </c>
      <c r="V55" s="11">
        <v>0</v>
      </c>
      <c r="W55" s="11">
        <f t="shared" si="2"/>
        <v>10</v>
      </c>
      <c r="X55" s="11"/>
      <c r="Y55" s="11">
        <v>0</v>
      </c>
      <c r="Z55" s="11">
        <v>1</v>
      </c>
      <c r="AA55" s="11">
        <v>0</v>
      </c>
      <c r="AB55" s="11">
        <v>0</v>
      </c>
      <c r="AC55" s="11">
        <v>0</v>
      </c>
      <c r="AD55" s="11">
        <f t="shared" si="3"/>
        <v>1</v>
      </c>
      <c r="AE55" s="77">
        <f t="shared" si="4"/>
        <v>13</v>
      </c>
    </row>
    <row r="56" spans="1:32">
      <c r="A56" s="109"/>
      <c r="B56" s="73" t="s">
        <v>50</v>
      </c>
      <c r="C56" s="74"/>
      <c r="D56" s="70">
        <v>0</v>
      </c>
      <c r="E56" s="70">
        <v>8</v>
      </c>
      <c r="F56" s="70">
        <v>0</v>
      </c>
      <c r="G56" s="70">
        <v>16</v>
      </c>
      <c r="H56" s="70">
        <v>8</v>
      </c>
      <c r="I56" s="70">
        <f t="shared" si="0"/>
        <v>32</v>
      </c>
      <c r="J56" s="70"/>
      <c r="K56" s="70">
        <v>0</v>
      </c>
      <c r="L56" s="70">
        <v>0</v>
      </c>
      <c r="M56" s="70">
        <v>0</v>
      </c>
      <c r="N56" s="70">
        <v>3</v>
      </c>
      <c r="O56" s="70">
        <v>0</v>
      </c>
      <c r="P56" s="70">
        <f t="shared" si="1"/>
        <v>3</v>
      </c>
      <c r="Q56" s="70"/>
      <c r="R56" s="70">
        <v>0</v>
      </c>
      <c r="S56" s="70">
        <v>1</v>
      </c>
      <c r="T56" s="70">
        <v>0</v>
      </c>
      <c r="U56" s="70">
        <v>0</v>
      </c>
      <c r="V56" s="70">
        <v>0</v>
      </c>
      <c r="W56" s="70">
        <f t="shared" si="2"/>
        <v>1</v>
      </c>
      <c r="X56" s="70"/>
      <c r="Y56" s="70">
        <v>8</v>
      </c>
      <c r="Z56" s="70">
        <v>82</v>
      </c>
      <c r="AA56" s="70">
        <v>1</v>
      </c>
      <c r="AB56" s="70">
        <v>39</v>
      </c>
      <c r="AC56" s="70">
        <v>2</v>
      </c>
      <c r="AD56" s="70">
        <f t="shared" si="3"/>
        <v>132</v>
      </c>
      <c r="AE56" s="69">
        <f t="shared" si="4"/>
        <v>168</v>
      </c>
      <c r="AF56" s="11"/>
    </row>
    <row r="57" spans="1:32">
      <c r="A57" s="71"/>
      <c r="B57" s="1922" t="s">
        <v>6</v>
      </c>
      <c r="C57" s="1923"/>
      <c r="D57" s="70">
        <f t="shared" ref="D57:I57" si="5">SUM(D9+D17+D27+D31+D34+D38+D43+D47+D52+D56)</f>
        <v>6</v>
      </c>
      <c r="E57" s="70">
        <f t="shared" si="5"/>
        <v>156</v>
      </c>
      <c r="F57" s="70">
        <f t="shared" si="5"/>
        <v>21</v>
      </c>
      <c r="G57" s="70">
        <f t="shared" si="5"/>
        <v>390</v>
      </c>
      <c r="H57" s="70">
        <f t="shared" si="5"/>
        <v>240</v>
      </c>
      <c r="I57" s="70">
        <f t="shared" si="5"/>
        <v>813</v>
      </c>
      <c r="J57" s="70"/>
      <c r="K57" s="70">
        <f t="shared" ref="K57:P57" si="6">SUM(K9+K17+K27+K31+K34+K38+K43+K47+K52+K56)</f>
        <v>0</v>
      </c>
      <c r="L57" s="70">
        <f t="shared" si="6"/>
        <v>69</v>
      </c>
      <c r="M57" s="70">
        <f t="shared" si="6"/>
        <v>2</v>
      </c>
      <c r="N57" s="70">
        <f t="shared" si="6"/>
        <v>61</v>
      </c>
      <c r="O57" s="70">
        <f t="shared" si="6"/>
        <v>20</v>
      </c>
      <c r="P57" s="70">
        <f t="shared" si="6"/>
        <v>152</v>
      </c>
      <c r="Q57" s="70"/>
      <c r="R57" s="70">
        <f t="shared" ref="R57:W57" si="7">SUM(R9+R17+R27+R31+R34+R38+R43+R47+R52+R56)</f>
        <v>14</v>
      </c>
      <c r="S57" s="70">
        <f t="shared" si="7"/>
        <v>566</v>
      </c>
      <c r="T57" s="70">
        <f t="shared" si="7"/>
        <v>129</v>
      </c>
      <c r="U57" s="70">
        <f t="shared" si="7"/>
        <v>470</v>
      </c>
      <c r="V57" s="70">
        <f t="shared" si="7"/>
        <v>91</v>
      </c>
      <c r="W57" s="70">
        <f t="shared" si="7"/>
        <v>1270</v>
      </c>
      <c r="X57" s="70"/>
      <c r="Y57" s="70">
        <f t="shared" ref="Y57:AE57" si="8">SUM(Y9+Y17+Y27+Y31+Y34+Y38+Y43+Y47+Y52+Y56)</f>
        <v>14</v>
      </c>
      <c r="Z57" s="70">
        <f t="shared" si="8"/>
        <v>140</v>
      </c>
      <c r="AA57" s="70">
        <f t="shared" si="8"/>
        <v>2</v>
      </c>
      <c r="AB57" s="70">
        <f t="shared" si="8"/>
        <v>68</v>
      </c>
      <c r="AC57" s="70">
        <f t="shared" si="8"/>
        <v>5</v>
      </c>
      <c r="AD57" s="70">
        <f t="shared" si="8"/>
        <v>229</v>
      </c>
      <c r="AE57" s="69">
        <f t="shared" si="8"/>
        <v>2464</v>
      </c>
    </row>
    <row r="58" spans="1:32" ht="12" customHeight="1">
      <c r="A58" s="67"/>
      <c r="B58" s="66" t="s">
        <v>48</v>
      </c>
      <c r="C58" s="66"/>
    </row>
    <row r="59" spans="1:32" ht="12" customHeight="1">
      <c r="A59" s="67"/>
      <c r="B59" s="66" t="s">
        <v>64</v>
      </c>
    </row>
    <row r="60" spans="1:32" ht="12" customHeight="1">
      <c r="B60" s="66" t="s">
        <v>75</v>
      </c>
    </row>
    <row r="61" spans="1:32" ht="9" customHeight="1">
      <c r="A61" s="67"/>
    </row>
    <row r="62" spans="1:32" ht="9" customHeight="1">
      <c r="A62" s="67"/>
    </row>
    <row r="63" spans="1:32" ht="9" customHeight="1"/>
    <row r="64" spans="1:32"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2:31" ht="9" customHeight="1"/>
    <row r="146" spans="2:31" ht="9" customHeight="1"/>
    <row r="147" spans="2:31" ht="9" customHeight="1">
      <c r="B147" s="66"/>
      <c r="C147" s="66"/>
      <c r="D147" s="64"/>
      <c r="E147" s="64"/>
      <c r="F147" s="64"/>
      <c r="G147" s="64"/>
      <c r="H147" s="64"/>
      <c r="I147" s="65"/>
      <c r="J147" s="65"/>
      <c r="K147" s="64"/>
      <c r="L147" s="64"/>
      <c r="M147" s="64"/>
      <c r="N147" s="64"/>
      <c r="O147" s="64"/>
      <c r="P147" s="65"/>
      <c r="Q147" s="65"/>
      <c r="R147" s="64"/>
      <c r="S147" s="64"/>
      <c r="T147" s="64"/>
      <c r="U147" s="64"/>
      <c r="V147" s="64"/>
      <c r="W147" s="65"/>
      <c r="X147" s="65"/>
      <c r="Y147" s="64"/>
      <c r="Z147" s="64"/>
      <c r="AA147" s="64"/>
      <c r="AB147" s="64"/>
      <c r="AC147" s="64"/>
      <c r="AD147" s="65"/>
      <c r="AE147" s="64"/>
    </row>
    <row r="148" spans="2:31" ht="9" customHeight="1"/>
    <row r="149" spans="2:31" ht="9" customHeight="1"/>
    <row r="150" spans="2:31" ht="9" customHeight="1"/>
    <row r="151" spans="2:31" ht="9" customHeight="1"/>
    <row r="152" spans="2:31" ht="9" customHeight="1"/>
    <row r="153" spans="2:31" ht="9" customHeight="1"/>
    <row r="154" spans="2:31" ht="9" customHeight="1"/>
    <row r="155" spans="2:31" ht="9" customHeight="1"/>
    <row r="156" spans="2:31" ht="9" customHeight="1"/>
    <row r="157" spans="2:31" ht="9" customHeight="1"/>
    <row r="158" spans="2:31" ht="9" customHeight="1"/>
    <row r="159" spans="2:31" ht="9" customHeight="1"/>
    <row r="160" spans="2:3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20">
    <mergeCell ref="AI3:AW3"/>
    <mergeCell ref="T7:V7"/>
    <mergeCell ref="D6:W6"/>
    <mergeCell ref="D7:I7"/>
    <mergeCell ref="A6:A8"/>
    <mergeCell ref="A3:AE3"/>
    <mergeCell ref="M7:O7"/>
    <mergeCell ref="A4:AE4"/>
    <mergeCell ref="AE7:AE8"/>
    <mergeCell ref="AA7:AC7"/>
    <mergeCell ref="A47:A51"/>
    <mergeCell ref="A52:A55"/>
    <mergeCell ref="A43:A46"/>
    <mergeCell ref="B57:C57"/>
    <mergeCell ref="A9:A16"/>
    <mergeCell ref="A17:A26"/>
    <mergeCell ref="A27:A30"/>
    <mergeCell ref="A31:A33"/>
    <mergeCell ref="A34:A37"/>
    <mergeCell ref="A38:A42"/>
  </mergeCells>
  <printOptions horizontalCentered="1"/>
  <pageMargins left="0.51181102362204722" right="0.43307086614173229" top="0.51181102362204722" bottom="0.94488188976377963" header="0.51181102362204722" footer="0.51181102362204722"/>
  <pageSetup scale="59" orientation="landscape" r:id="rId1"/>
  <headerFooter alignWithMargins="0">
    <oddFooter>&amp;F</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2C120-F7D2-4CFC-A307-472968CB48B4}">
  <dimension ref="A1:AZ412"/>
  <sheetViews>
    <sheetView view="pageBreakPreview" zoomScale="85" zoomScaleNormal="115" zoomScaleSheetLayoutView="85" workbookViewId="0">
      <selection activeCell="C1" sqref="A1:C1048576"/>
    </sheetView>
  </sheetViews>
  <sheetFormatPr baseColWidth="10" defaultRowHeight="12.75"/>
  <cols>
    <col min="1" max="1" width="6.7109375" style="63" customWidth="1"/>
    <col min="2" max="2" width="1.5703125" style="63" customWidth="1"/>
    <col min="3" max="3" width="56.140625" style="63" customWidth="1"/>
    <col min="4" max="9" width="5.7109375" style="63" customWidth="1"/>
    <col min="10" max="10" width="0.85546875" style="63" customWidth="1"/>
    <col min="11" max="16" width="5.7109375" style="63" customWidth="1"/>
    <col min="17" max="17" width="0.85546875" style="63" customWidth="1"/>
    <col min="18" max="23" width="5.7109375" style="63" customWidth="1"/>
    <col min="24" max="24" width="1" style="63" customWidth="1"/>
    <col min="25" max="30" width="5.7109375" style="63" customWidth="1"/>
    <col min="31" max="31" width="5.85546875" style="63" customWidth="1"/>
    <col min="32" max="32" width="11.42578125" style="63"/>
    <col min="33" max="33" width="11.42578125" style="62"/>
    <col min="34" max="34" width="4.7109375" style="62" customWidth="1"/>
    <col min="35" max="35" width="5" style="62" customWidth="1"/>
    <col min="36" max="36" width="2.28515625" style="62" customWidth="1"/>
    <col min="37" max="37" width="26" style="62" customWidth="1"/>
    <col min="38" max="38" width="8" style="62" customWidth="1"/>
    <col min="39" max="39" width="1" style="62" customWidth="1"/>
    <col min="40" max="40" width="6.7109375" style="62" customWidth="1"/>
    <col min="41" max="41" width="1" style="62" customWidth="1"/>
    <col min="42" max="42" width="6.7109375" style="62" customWidth="1"/>
    <col min="43" max="43" width="1" style="62" customWidth="1"/>
    <col min="44" max="44" width="6.7109375" style="62" customWidth="1"/>
    <col min="45" max="45" width="1" style="62" customWidth="1"/>
    <col min="46" max="46" width="6.7109375" style="62" customWidth="1"/>
    <col min="47" max="47" width="1" style="62" customWidth="1"/>
    <col min="48" max="48" width="6.7109375" style="62" customWidth="1"/>
    <col min="49" max="49" width="1" style="62" customWidth="1"/>
    <col min="50" max="51" width="6.7109375" style="62" customWidth="1"/>
    <col min="52" max="16384" width="11.42578125" style="62"/>
  </cols>
  <sheetData>
    <row r="1" spans="1:52" ht="13.5" customHeight="1">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2"/>
    </row>
    <row r="2" spans="1:52" ht="3.75" customHeight="1">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2"/>
    </row>
    <row r="3" spans="1:52" ht="12.75" customHeight="1">
      <c r="A3" s="1898" t="s">
        <v>86</v>
      </c>
      <c r="B3" s="1898"/>
      <c r="C3" s="1898"/>
      <c r="D3" s="1898"/>
      <c r="E3" s="1898"/>
      <c r="F3" s="1898"/>
      <c r="G3" s="1898"/>
      <c r="H3" s="1898"/>
      <c r="I3" s="1898"/>
      <c r="J3" s="1898"/>
      <c r="K3" s="1898"/>
      <c r="L3" s="1898"/>
      <c r="M3" s="1898"/>
      <c r="N3" s="1898"/>
      <c r="O3" s="1898"/>
      <c r="P3" s="1898"/>
      <c r="Q3" s="1898"/>
      <c r="R3" s="1898"/>
      <c r="S3" s="1898"/>
      <c r="T3" s="1898"/>
      <c r="U3" s="1898"/>
      <c r="V3" s="1898"/>
      <c r="W3" s="1898"/>
      <c r="X3" s="1898"/>
      <c r="Y3" s="1898"/>
      <c r="Z3" s="1898"/>
      <c r="AA3" s="1898"/>
      <c r="AB3" s="1898"/>
      <c r="AC3" s="1898"/>
      <c r="AD3" s="1898"/>
      <c r="AE3" s="1898"/>
      <c r="AF3" s="83"/>
      <c r="AI3" s="1840"/>
      <c r="AJ3" s="1840"/>
      <c r="AK3" s="1840"/>
      <c r="AL3" s="1840"/>
      <c r="AM3" s="1840"/>
      <c r="AN3" s="1840"/>
      <c r="AO3" s="1840"/>
      <c r="AP3" s="1840"/>
      <c r="AQ3" s="1840"/>
      <c r="AR3" s="1840"/>
      <c r="AS3" s="1840"/>
      <c r="AT3" s="1840"/>
      <c r="AU3" s="1840"/>
      <c r="AV3" s="1840"/>
      <c r="AW3" s="1840"/>
    </row>
    <row r="4" spans="1:52" ht="12.75" customHeight="1">
      <c r="A4" s="1840" t="s">
        <v>74</v>
      </c>
      <c r="B4" s="1840"/>
      <c r="C4" s="1840"/>
      <c r="D4" s="1840"/>
      <c r="E4" s="1840"/>
      <c r="F4" s="1840"/>
      <c r="G4" s="1840"/>
      <c r="H4" s="1840"/>
      <c r="I4" s="1840"/>
      <c r="J4" s="1840"/>
      <c r="K4" s="1840"/>
      <c r="L4" s="1840"/>
      <c r="M4" s="1840"/>
      <c r="N4" s="1840"/>
      <c r="O4" s="1840"/>
      <c r="P4" s="1840"/>
      <c r="Q4" s="1840"/>
      <c r="R4" s="1840"/>
      <c r="S4" s="1840"/>
      <c r="T4" s="1840"/>
      <c r="U4" s="1840"/>
      <c r="V4" s="1840"/>
      <c r="W4" s="1840"/>
      <c r="X4" s="1840"/>
      <c r="Y4" s="1840"/>
      <c r="Z4" s="1840"/>
      <c r="AA4" s="1840"/>
      <c r="AB4" s="1840"/>
      <c r="AC4" s="1840"/>
      <c r="AD4" s="1840"/>
      <c r="AE4" s="1840"/>
      <c r="AF4" s="83"/>
      <c r="AG4" s="107"/>
      <c r="AH4" s="107"/>
      <c r="AI4" s="106"/>
      <c r="AY4" s="105"/>
      <c r="AZ4" s="105"/>
    </row>
    <row r="5" spans="1:52" ht="3" customHeight="1">
      <c r="B5" s="66"/>
      <c r="C5" s="66"/>
      <c r="D5" s="66"/>
      <c r="E5" s="66"/>
      <c r="F5" s="66"/>
      <c r="G5" s="66"/>
      <c r="H5" s="104"/>
      <c r="I5" s="104"/>
      <c r="J5" s="104"/>
      <c r="K5" s="66"/>
      <c r="L5" s="66"/>
      <c r="M5" s="66"/>
      <c r="N5" s="66"/>
      <c r="O5" s="104"/>
      <c r="P5" s="104"/>
      <c r="Q5" s="104"/>
      <c r="R5" s="66"/>
      <c r="S5" s="66"/>
      <c r="T5" s="66"/>
      <c r="U5" s="66"/>
      <c r="V5" s="104"/>
      <c r="W5" s="104"/>
      <c r="X5" s="104"/>
      <c r="Y5" s="66"/>
      <c r="Z5" s="66"/>
      <c r="AA5" s="66"/>
      <c r="AB5" s="66"/>
      <c r="AC5" s="104"/>
      <c r="AD5" s="104"/>
      <c r="AE5" s="103"/>
      <c r="AF5" s="83"/>
      <c r="AI5" s="98"/>
    </row>
    <row r="6" spans="1:52" ht="12.75" customHeight="1">
      <c r="A6" s="1926" t="s">
        <v>32</v>
      </c>
      <c r="B6" s="102"/>
      <c r="C6" s="101"/>
      <c r="D6" s="1925"/>
      <c r="E6" s="1925"/>
      <c r="F6" s="1925"/>
      <c r="G6" s="1925"/>
      <c r="H6" s="1925"/>
      <c r="I6" s="1925"/>
      <c r="J6" s="1925"/>
      <c r="K6" s="1925"/>
      <c r="L6" s="1925"/>
      <c r="M6" s="1925"/>
      <c r="N6" s="1925"/>
      <c r="O6" s="1925"/>
      <c r="P6" s="1925"/>
      <c r="Q6" s="1925"/>
      <c r="R6" s="1925"/>
      <c r="S6" s="1925"/>
      <c r="T6" s="1925"/>
      <c r="U6" s="1925"/>
      <c r="V6" s="1925"/>
      <c r="W6" s="1925"/>
      <c r="X6" s="100"/>
      <c r="Y6" s="100"/>
      <c r="Z6" s="100"/>
      <c r="AA6" s="100"/>
      <c r="AB6" s="100"/>
      <c r="AC6" s="100"/>
      <c r="AD6" s="100"/>
      <c r="AE6" s="99"/>
      <c r="AF6" s="83"/>
      <c r="AI6" s="98"/>
    </row>
    <row r="7" spans="1:52" ht="12.75" customHeight="1">
      <c r="A7" s="1927"/>
      <c r="B7" s="97" t="s">
        <v>85</v>
      </c>
      <c r="C7" s="96"/>
      <c r="D7" s="1924" t="s">
        <v>84</v>
      </c>
      <c r="E7" s="1924"/>
      <c r="F7" s="1924"/>
      <c r="G7" s="1924"/>
      <c r="H7" s="1924"/>
      <c r="I7" s="1924"/>
      <c r="J7" s="95"/>
      <c r="K7" s="93"/>
      <c r="L7" s="93"/>
      <c r="M7" s="1924" t="s">
        <v>83</v>
      </c>
      <c r="N7" s="1924"/>
      <c r="O7" s="1924"/>
      <c r="P7" s="80"/>
      <c r="Q7" s="95"/>
      <c r="R7" s="92"/>
      <c r="S7" s="92"/>
      <c r="T7" s="1924" t="s">
        <v>82</v>
      </c>
      <c r="U7" s="1924"/>
      <c r="V7" s="1924"/>
      <c r="W7" s="92"/>
      <c r="X7" s="94"/>
      <c r="Y7" s="92"/>
      <c r="Z7" s="92"/>
      <c r="AA7" s="1924" t="s">
        <v>81</v>
      </c>
      <c r="AB7" s="1924"/>
      <c r="AC7" s="1924"/>
      <c r="AD7" s="92"/>
      <c r="AE7" s="1929" t="s">
        <v>6</v>
      </c>
      <c r="AF7" s="83"/>
      <c r="AG7" s="91"/>
    </row>
    <row r="8" spans="1:52">
      <c r="A8" s="1928"/>
      <c r="B8" s="90"/>
      <c r="C8" s="89"/>
      <c r="D8" s="88" t="s">
        <v>80</v>
      </c>
      <c r="E8" s="88" t="s">
        <v>79</v>
      </c>
      <c r="F8" s="88" t="s">
        <v>78</v>
      </c>
      <c r="G8" s="88" t="s">
        <v>77</v>
      </c>
      <c r="H8" s="88" t="s">
        <v>76</v>
      </c>
      <c r="I8" s="88" t="s">
        <v>6</v>
      </c>
      <c r="J8" s="88"/>
      <c r="K8" s="88" t="s">
        <v>80</v>
      </c>
      <c r="L8" s="88" t="s">
        <v>79</v>
      </c>
      <c r="M8" s="88" t="s">
        <v>78</v>
      </c>
      <c r="N8" s="88" t="s">
        <v>77</v>
      </c>
      <c r="O8" s="88" t="s">
        <v>76</v>
      </c>
      <c r="P8" s="88" t="s">
        <v>6</v>
      </c>
      <c r="Q8" s="88"/>
      <c r="R8" s="88" t="s">
        <v>80</v>
      </c>
      <c r="S8" s="88" t="s">
        <v>79</v>
      </c>
      <c r="T8" s="88" t="s">
        <v>78</v>
      </c>
      <c r="U8" s="88" t="s">
        <v>77</v>
      </c>
      <c r="V8" s="88" t="s">
        <v>76</v>
      </c>
      <c r="W8" s="88" t="s">
        <v>6</v>
      </c>
      <c r="X8" s="88"/>
      <c r="Y8" s="88" t="s">
        <v>80</v>
      </c>
      <c r="Z8" s="88" t="s">
        <v>79</v>
      </c>
      <c r="AA8" s="88" t="s">
        <v>78</v>
      </c>
      <c r="AB8" s="88" t="s">
        <v>77</v>
      </c>
      <c r="AC8" s="88" t="s">
        <v>76</v>
      </c>
      <c r="AD8" s="88" t="s">
        <v>6</v>
      </c>
      <c r="AE8" s="1930"/>
      <c r="AF8" s="83"/>
    </row>
    <row r="9" spans="1:52">
      <c r="A9" s="1712">
        <v>1401</v>
      </c>
      <c r="B9" s="87" t="s">
        <v>12</v>
      </c>
      <c r="C9" s="84"/>
      <c r="D9" s="70">
        <f>SUM(D10:D16)</f>
        <v>0</v>
      </c>
      <c r="E9" s="70">
        <f>SUM(E10:E16)</f>
        <v>31</v>
      </c>
      <c r="F9" s="70">
        <f>SUM(F10:F16)</f>
        <v>1</v>
      </c>
      <c r="G9" s="70">
        <f>SUM(G10:G16)</f>
        <v>70</v>
      </c>
      <c r="H9" s="70">
        <f>SUM(H10:H16)</f>
        <v>33</v>
      </c>
      <c r="I9" s="70">
        <f t="shared" ref="I9:I56" si="0">SUM(D9:H9)</f>
        <v>135</v>
      </c>
      <c r="J9" s="70"/>
      <c r="K9" s="70">
        <f>SUM(K10:K16)</f>
        <v>0</v>
      </c>
      <c r="L9" s="70">
        <f>SUM(L10:L16)</f>
        <v>6</v>
      </c>
      <c r="M9" s="70">
        <f>SUM(M10:M16)</f>
        <v>0</v>
      </c>
      <c r="N9" s="70">
        <f>SUM(N10:N16)</f>
        <v>3</v>
      </c>
      <c r="O9" s="70">
        <f>SUM(O10:O16)</f>
        <v>4</v>
      </c>
      <c r="P9" s="70">
        <f t="shared" ref="P9:P56" si="1">SUM(K9:O9)</f>
        <v>13</v>
      </c>
      <c r="Q9" s="70"/>
      <c r="R9" s="70">
        <f>SUM(R10:R16)</f>
        <v>7</v>
      </c>
      <c r="S9" s="70">
        <f>SUM(S10:S16)</f>
        <v>63</v>
      </c>
      <c r="T9" s="70">
        <f>SUM(T10:T16)</f>
        <v>1</v>
      </c>
      <c r="U9" s="70">
        <f>SUM(U10:U16)</f>
        <v>64</v>
      </c>
      <c r="V9" s="70">
        <f>SUM(V10:V16)</f>
        <v>14</v>
      </c>
      <c r="W9" s="70">
        <f t="shared" ref="W9:W56" si="2">SUM(R9:V9)</f>
        <v>149</v>
      </c>
      <c r="X9" s="70"/>
      <c r="Y9" s="70">
        <f>SUM(Y10:Y16)</f>
        <v>0</v>
      </c>
      <c r="Z9" s="70">
        <f>SUM(Z10:Z16)</f>
        <v>12</v>
      </c>
      <c r="AA9" s="70">
        <f>SUM(AA10:AA16)</f>
        <v>0</v>
      </c>
      <c r="AB9" s="70">
        <f>SUM(AB10:AB16)</f>
        <v>0</v>
      </c>
      <c r="AC9" s="70">
        <f>SUM(AC10:AC16)</f>
        <v>0</v>
      </c>
      <c r="AD9" s="70">
        <f t="shared" ref="AD9:AD56" si="3">SUM(Y9:AC9)</f>
        <v>12</v>
      </c>
      <c r="AE9" s="69">
        <f t="shared" ref="AE9:AE56" si="4">SUM(P9,I9,W9,AD9)</f>
        <v>309</v>
      </c>
      <c r="AF9" s="83"/>
    </row>
    <row r="10" spans="1:52">
      <c r="A10" s="1713"/>
      <c r="B10" s="11" t="s">
        <v>13</v>
      </c>
      <c r="C10" s="66"/>
      <c r="D10" s="11">
        <v>0</v>
      </c>
      <c r="E10" s="11">
        <v>20</v>
      </c>
      <c r="F10" s="11">
        <v>1</v>
      </c>
      <c r="G10" s="11">
        <v>27</v>
      </c>
      <c r="H10" s="11">
        <v>3</v>
      </c>
      <c r="I10" s="11">
        <f t="shared" si="0"/>
        <v>51</v>
      </c>
      <c r="J10" s="11"/>
      <c r="K10" s="11">
        <v>0</v>
      </c>
      <c r="L10" s="11">
        <v>1</v>
      </c>
      <c r="M10" s="11">
        <v>0</v>
      </c>
      <c r="N10" s="11">
        <v>0</v>
      </c>
      <c r="O10" s="11">
        <v>0</v>
      </c>
      <c r="P10" s="11">
        <f t="shared" si="1"/>
        <v>1</v>
      </c>
      <c r="Q10" s="11"/>
      <c r="R10" s="11">
        <v>6</v>
      </c>
      <c r="S10" s="11">
        <v>9</v>
      </c>
      <c r="T10" s="11">
        <v>1</v>
      </c>
      <c r="U10" s="11">
        <v>8</v>
      </c>
      <c r="V10" s="11">
        <v>2</v>
      </c>
      <c r="W10" s="11">
        <f t="shared" si="2"/>
        <v>26</v>
      </c>
      <c r="X10" s="11"/>
      <c r="Y10" s="11">
        <v>0</v>
      </c>
      <c r="Z10" s="11">
        <v>6</v>
      </c>
      <c r="AA10" s="11">
        <v>0</v>
      </c>
      <c r="AB10" s="11">
        <v>0</v>
      </c>
      <c r="AC10" s="11">
        <v>0</v>
      </c>
      <c r="AD10" s="11">
        <f t="shared" si="3"/>
        <v>6</v>
      </c>
      <c r="AE10" s="77">
        <f t="shared" si="4"/>
        <v>84</v>
      </c>
      <c r="AF10" s="83"/>
      <c r="AG10" s="82"/>
    </row>
    <row r="11" spans="1:52">
      <c r="A11" s="1713"/>
      <c r="B11" s="11" t="s">
        <v>14</v>
      </c>
      <c r="C11" s="66"/>
      <c r="D11" s="11">
        <v>0</v>
      </c>
      <c r="E11" s="11">
        <v>7</v>
      </c>
      <c r="F11" s="11">
        <v>0</v>
      </c>
      <c r="G11" s="11">
        <v>22</v>
      </c>
      <c r="H11" s="11">
        <v>13</v>
      </c>
      <c r="I11" s="11">
        <f t="shared" si="0"/>
        <v>42</v>
      </c>
      <c r="J11" s="11"/>
      <c r="K11" s="11">
        <v>0</v>
      </c>
      <c r="L11" s="11">
        <v>3</v>
      </c>
      <c r="M11" s="11">
        <v>0</v>
      </c>
      <c r="N11" s="11">
        <v>2</v>
      </c>
      <c r="O11" s="11">
        <v>1</v>
      </c>
      <c r="P11" s="11">
        <f t="shared" si="1"/>
        <v>6</v>
      </c>
      <c r="Q11" s="11"/>
      <c r="R11" s="11">
        <v>1</v>
      </c>
      <c r="S11" s="11">
        <v>11</v>
      </c>
      <c r="T11" s="11">
        <v>0</v>
      </c>
      <c r="U11" s="11">
        <v>16</v>
      </c>
      <c r="V11" s="11">
        <v>4</v>
      </c>
      <c r="W11" s="11">
        <f t="shared" si="2"/>
        <v>32</v>
      </c>
      <c r="X11" s="11"/>
      <c r="Y11" s="11">
        <v>0</v>
      </c>
      <c r="Z11" s="11">
        <v>1</v>
      </c>
      <c r="AA11" s="11">
        <v>0</v>
      </c>
      <c r="AB11" s="11">
        <v>0</v>
      </c>
      <c r="AC11" s="11">
        <v>0</v>
      </c>
      <c r="AD11" s="11">
        <f t="shared" si="3"/>
        <v>1</v>
      </c>
      <c r="AE11" s="77">
        <f t="shared" si="4"/>
        <v>81</v>
      </c>
      <c r="AF11" s="83"/>
      <c r="AG11" s="82"/>
    </row>
    <row r="12" spans="1:52">
      <c r="A12" s="1713"/>
      <c r="B12" s="11" t="s">
        <v>15</v>
      </c>
      <c r="C12" s="66"/>
      <c r="D12" s="11">
        <v>0</v>
      </c>
      <c r="E12" s="11">
        <v>3</v>
      </c>
      <c r="F12" s="11">
        <v>0</v>
      </c>
      <c r="G12" s="11">
        <v>13</v>
      </c>
      <c r="H12" s="11">
        <v>13</v>
      </c>
      <c r="I12" s="11">
        <f t="shared" si="0"/>
        <v>29</v>
      </c>
      <c r="J12" s="11"/>
      <c r="K12" s="11">
        <v>0</v>
      </c>
      <c r="L12" s="11">
        <v>1</v>
      </c>
      <c r="M12" s="11">
        <v>0</v>
      </c>
      <c r="N12" s="11">
        <v>0</v>
      </c>
      <c r="O12" s="11">
        <v>3</v>
      </c>
      <c r="P12" s="11">
        <f t="shared" si="1"/>
        <v>4</v>
      </c>
      <c r="Q12" s="11"/>
      <c r="R12" s="11">
        <v>0</v>
      </c>
      <c r="S12" s="11">
        <v>4</v>
      </c>
      <c r="T12" s="11">
        <v>0</v>
      </c>
      <c r="U12" s="11">
        <v>13</v>
      </c>
      <c r="V12" s="11">
        <v>5</v>
      </c>
      <c r="W12" s="11">
        <f t="shared" si="2"/>
        <v>22</v>
      </c>
      <c r="X12" s="11"/>
      <c r="Y12" s="11">
        <v>0</v>
      </c>
      <c r="Z12" s="11">
        <v>3</v>
      </c>
      <c r="AA12" s="11">
        <v>0</v>
      </c>
      <c r="AB12" s="11">
        <v>0</v>
      </c>
      <c r="AC12" s="11">
        <v>0</v>
      </c>
      <c r="AD12" s="11">
        <f t="shared" si="3"/>
        <v>3</v>
      </c>
      <c r="AE12" s="77">
        <f t="shared" si="4"/>
        <v>58</v>
      </c>
      <c r="AF12" s="83"/>
      <c r="AG12" s="82"/>
    </row>
    <row r="13" spans="1:52" ht="13.5" customHeight="1">
      <c r="A13" s="1713"/>
      <c r="B13" s="11" t="s">
        <v>36</v>
      </c>
      <c r="C13" s="66"/>
      <c r="D13" s="11">
        <v>0</v>
      </c>
      <c r="E13" s="11">
        <v>0</v>
      </c>
      <c r="F13" s="11">
        <v>0</v>
      </c>
      <c r="G13" s="11">
        <v>5</v>
      </c>
      <c r="H13" s="11">
        <v>2</v>
      </c>
      <c r="I13" s="11">
        <f t="shared" si="0"/>
        <v>7</v>
      </c>
      <c r="J13" s="11"/>
      <c r="K13" s="11">
        <v>0</v>
      </c>
      <c r="L13" s="11">
        <v>0</v>
      </c>
      <c r="M13" s="11">
        <v>0</v>
      </c>
      <c r="N13" s="11">
        <v>0</v>
      </c>
      <c r="O13" s="11">
        <v>0</v>
      </c>
      <c r="P13" s="11">
        <f t="shared" si="1"/>
        <v>0</v>
      </c>
      <c r="Q13" s="11"/>
      <c r="R13" s="11">
        <v>0</v>
      </c>
      <c r="S13" s="11">
        <v>21</v>
      </c>
      <c r="T13" s="11">
        <v>0</v>
      </c>
      <c r="U13" s="11">
        <v>16</v>
      </c>
      <c r="V13" s="11">
        <v>1</v>
      </c>
      <c r="W13" s="11">
        <f t="shared" si="2"/>
        <v>38</v>
      </c>
      <c r="X13" s="11"/>
      <c r="Y13" s="11">
        <v>0</v>
      </c>
      <c r="Z13" s="11">
        <v>1</v>
      </c>
      <c r="AA13" s="11">
        <v>0</v>
      </c>
      <c r="AB13" s="11">
        <v>0</v>
      </c>
      <c r="AC13" s="11">
        <v>0</v>
      </c>
      <c r="AD13" s="11">
        <f t="shared" si="3"/>
        <v>1</v>
      </c>
      <c r="AE13" s="77">
        <f t="shared" si="4"/>
        <v>46</v>
      </c>
      <c r="AF13" s="83"/>
      <c r="AG13" s="82"/>
    </row>
    <row r="14" spans="1:52">
      <c r="A14" s="1713"/>
      <c r="B14" s="11" t="s">
        <v>37</v>
      </c>
      <c r="C14" s="66"/>
      <c r="D14" s="11">
        <v>0</v>
      </c>
      <c r="E14" s="11">
        <v>0</v>
      </c>
      <c r="F14" s="11">
        <v>0</v>
      </c>
      <c r="G14" s="11">
        <v>2</v>
      </c>
      <c r="H14" s="11">
        <v>1</v>
      </c>
      <c r="I14" s="11">
        <f t="shared" si="0"/>
        <v>3</v>
      </c>
      <c r="J14" s="11"/>
      <c r="K14" s="11">
        <v>0</v>
      </c>
      <c r="L14" s="11">
        <v>0</v>
      </c>
      <c r="M14" s="11">
        <v>0</v>
      </c>
      <c r="N14" s="11">
        <v>0</v>
      </c>
      <c r="O14" s="11">
        <v>0</v>
      </c>
      <c r="P14" s="11">
        <f t="shared" si="1"/>
        <v>0</v>
      </c>
      <c r="Q14" s="11"/>
      <c r="R14" s="11">
        <v>0</v>
      </c>
      <c r="S14" s="11">
        <v>12</v>
      </c>
      <c r="T14" s="11">
        <v>0</v>
      </c>
      <c r="U14" s="11">
        <v>5</v>
      </c>
      <c r="V14" s="11">
        <v>0</v>
      </c>
      <c r="W14" s="11">
        <f t="shared" si="2"/>
        <v>17</v>
      </c>
      <c r="X14" s="11"/>
      <c r="Y14" s="11">
        <v>0</v>
      </c>
      <c r="Z14" s="11">
        <v>0</v>
      </c>
      <c r="AA14" s="11">
        <v>0</v>
      </c>
      <c r="AB14" s="11">
        <v>0</v>
      </c>
      <c r="AC14" s="11">
        <v>0</v>
      </c>
      <c r="AD14" s="11">
        <f t="shared" si="3"/>
        <v>0</v>
      </c>
      <c r="AE14" s="77">
        <f t="shared" si="4"/>
        <v>20</v>
      </c>
      <c r="AF14" s="83"/>
      <c r="AG14" s="82"/>
    </row>
    <row r="15" spans="1:52">
      <c r="A15" s="1713"/>
      <c r="B15" s="11" t="s">
        <v>72</v>
      </c>
      <c r="C15" s="66"/>
      <c r="D15" s="11">
        <v>0</v>
      </c>
      <c r="E15" s="11">
        <v>0</v>
      </c>
      <c r="F15" s="11">
        <v>0</v>
      </c>
      <c r="G15" s="11">
        <v>1</v>
      </c>
      <c r="H15" s="11">
        <v>0</v>
      </c>
      <c r="I15" s="11">
        <f t="shared" si="0"/>
        <v>1</v>
      </c>
      <c r="J15" s="11"/>
      <c r="K15" s="11">
        <v>0</v>
      </c>
      <c r="L15" s="11">
        <v>1</v>
      </c>
      <c r="M15" s="11">
        <v>0</v>
      </c>
      <c r="N15" s="11">
        <v>1</v>
      </c>
      <c r="O15" s="11">
        <v>0</v>
      </c>
      <c r="P15" s="11">
        <f t="shared" si="1"/>
        <v>2</v>
      </c>
      <c r="Q15" s="11"/>
      <c r="R15" s="11">
        <v>0</v>
      </c>
      <c r="S15" s="11">
        <v>6</v>
      </c>
      <c r="T15" s="11">
        <v>0</v>
      </c>
      <c r="U15" s="11">
        <v>6</v>
      </c>
      <c r="V15" s="11">
        <v>2</v>
      </c>
      <c r="W15" s="11">
        <f t="shared" si="2"/>
        <v>14</v>
      </c>
      <c r="X15" s="11"/>
      <c r="Y15" s="11">
        <v>0</v>
      </c>
      <c r="Z15" s="11">
        <v>1</v>
      </c>
      <c r="AA15" s="11">
        <v>0</v>
      </c>
      <c r="AB15" s="11">
        <v>0</v>
      </c>
      <c r="AC15" s="11">
        <v>0</v>
      </c>
      <c r="AD15" s="11">
        <f t="shared" si="3"/>
        <v>1</v>
      </c>
      <c r="AE15" s="77">
        <f t="shared" si="4"/>
        <v>18</v>
      </c>
      <c r="AF15" s="83"/>
      <c r="AG15" s="82"/>
    </row>
    <row r="16" spans="1:52">
      <c r="A16" s="1832"/>
      <c r="B16" s="11" t="s">
        <v>63</v>
      </c>
      <c r="C16" s="66"/>
      <c r="D16" s="11">
        <v>0</v>
      </c>
      <c r="E16" s="11">
        <v>1</v>
      </c>
      <c r="F16" s="11">
        <v>0</v>
      </c>
      <c r="G16" s="11">
        <v>0</v>
      </c>
      <c r="H16" s="11">
        <v>1</v>
      </c>
      <c r="I16" s="11">
        <f t="shared" si="0"/>
        <v>2</v>
      </c>
      <c r="J16" s="11"/>
      <c r="K16" s="11">
        <v>0</v>
      </c>
      <c r="L16" s="11">
        <v>0</v>
      </c>
      <c r="M16" s="11">
        <v>0</v>
      </c>
      <c r="N16" s="11">
        <v>0</v>
      </c>
      <c r="O16" s="11">
        <v>0</v>
      </c>
      <c r="P16" s="11">
        <f t="shared" si="1"/>
        <v>0</v>
      </c>
      <c r="Q16" s="11"/>
      <c r="R16" s="11">
        <v>0</v>
      </c>
      <c r="S16" s="11">
        <v>0</v>
      </c>
      <c r="T16" s="11">
        <v>0</v>
      </c>
      <c r="U16" s="11">
        <v>0</v>
      </c>
      <c r="V16" s="11">
        <v>0</v>
      </c>
      <c r="W16" s="11">
        <f t="shared" si="2"/>
        <v>0</v>
      </c>
      <c r="X16" s="11"/>
      <c r="Y16" s="11">
        <v>0</v>
      </c>
      <c r="Z16" s="11">
        <v>0</v>
      </c>
      <c r="AA16" s="11">
        <v>0</v>
      </c>
      <c r="AB16" s="11">
        <v>0</v>
      </c>
      <c r="AC16" s="11">
        <v>0</v>
      </c>
      <c r="AD16" s="11">
        <f t="shared" si="3"/>
        <v>0</v>
      </c>
      <c r="AE16" s="77">
        <f t="shared" si="4"/>
        <v>2</v>
      </c>
      <c r="AF16" s="83"/>
      <c r="AG16" s="82"/>
    </row>
    <row r="17" spans="1:33">
      <c r="A17" s="1712">
        <v>1402</v>
      </c>
      <c r="B17" s="74" t="s">
        <v>16</v>
      </c>
      <c r="C17" s="78"/>
      <c r="D17" s="70">
        <f>SUM(D18:D26)</f>
        <v>0</v>
      </c>
      <c r="E17" s="70">
        <f>SUM(E18:E26)</f>
        <v>29</v>
      </c>
      <c r="F17" s="70">
        <f>SUM(F18:F26)</f>
        <v>4</v>
      </c>
      <c r="G17" s="70">
        <f>SUM(G18:G26)</f>
        <v>99</v>
      </c>
      <c r="H17" s="70">
        <f>SUM(H18:H26)</f>
        <v>68</v>
      </c>
      <c r="I17" s="70">
        <f t="shared" si="0"/>
        <v>200</v>
      </c>
      <c r="J17" s="70"/>
      <c r="K17" s="70">
        <f>SUM(K18:K26)</f>
        <v>0</v>
      </c>
      <c r="L17" s="70">
        <f>SUM(L18:L26)</f>
        <v>18</v>
      </c>
      <c r="M17" s="70">
        <f>SUM(M18:M26)</f>
        <v>1</v>
      </c>
      <c r="N17" s="70">
        <f>SUM(N18:N26)</f>
        <v>18</v>
      </c>
      <c r="O17" s="70">
        <f>SUM(O18:O26)</f>
        <v>3</v>
      </c>
      <c r="P17" s="70">
        <f t="shared" si="1"/>
        <v>40</v>
      </c>
      <c r="Q17" s="70"/>
      <c r="R17" s="70">
        <f>SUM(R18:R26)</f>
        <v>7</v>
      </c>
      <c r="S17" s="70">
        <f>SUM(S18:S26)</f>
        <v>95</v>
      </c>
      <c r="T17" s="70">
        <f>SUM(T18:T26)</f>
        <v>1</v>
      </c>
      <c r="U17" s="70">
        <f>SUM(U18:U26)</f>
        <v>118</v>
      </c>
      <c r="V17" s="70">
        <f>SUM(V18:V26)</f>
        <v>23</v>
      </c>
      <c r="W17" s="70">
        <f t="shared" si="2"/>
        <v>244</v>
      </c>
      <c r="X17" s="70"/>
      <c r="Y17" s="70">
        <f>SUM(Y18:Y26)</f>
        <v>3</v>
      </c>
      <c r="Z17" s="70">
        <f>SUM(Z18:Z26)</f>
        <v>11</v>
      </c>
      <c r="AA17" s="70">
        <f>SUM(AA18:AA26)</f>
        <v>0</v>
      </c>
      <c r="AB17" s="70">
        <f>SUM(AB18:AB26)</f>
        <v>8</v>
      </c>
      <c r="AC17" s="70">
        <f>SUM(AC18:AC26)</f>
        <v>1</v>
      </c>
      <c r="AD17" s="70">
        <f t="shared" si="3"/>
        <v>23</v>
      </c>
      <c r="AE17" s="69">
        <f t="shared" si="4"/>
        <v>507</v>
      </c>
      <c r="AF17" s="83"/>
      <c r="AG17" s="82"/>
    </row>
    <row r="18" spans="1:33">
      <c r="A18" s="1713"/>
      <c r="B18" s="11" t="s">
        <v>68</v>
      </c>
      <c r="C18" s="66"/>
      <c r="D18" s="11">
        <v>0</v>
      </c>
      <c r="E18" s="11">
        <v>5</v>
      </c>
      <c r="F18" s="11">
        <v>0</v>
      </c>
      <c r="G18" s="11">
        <v>29</v>
      </c>
      <c r="H18" s="11">
        <v>34</v>
      </c>
      <c r="I18" s="11">
        <f t="shared" si="0"/>
        <v>68</v>
      </c>
      <c r="J18" s="11"/>
      <c r="K18" s="11">
        <v>0</v>
      </c>
      <c r="L18" s="11">
        <v>9</v>
      </c>
      <c r="M18" s="11">
        <v>0</v>
      </c>
      <c r="N18" s="11">
        <v>7</v>
      </c>
      <c r="O18" s="11">
        <v>1</v>
      </c>
      <c r="P18" s="11">
        <f t="shared" si="1"/>
        <v>17</v>
      </c>
      <c r="Q18" s="11"/>
      <c r="R18" s="11">
        <v>0</v>
      </c>
      <c r="S18" s="11">
        <v>29</v>
      </c>
      <c r="T18" s="11">
        <v>0</v>
      </c>
      <c r="U18" s="11">
        <v>43</v>
      </c>
      <c r="V18" s="11">
        <v>15</v>
      </c>
      <c r="W18" s="11">
        <f t="shared" si="2"/>
        <v>87</v>
      </c>
      <c r="X18" s="11"/>
      <c r="Y18" s="11">
        <v>0</v>
      </c>
      <c r="Z18" s="11">
        <v>0</v>
      </c>
      <c r="AA18" s="11">
        <v>0</v>
      </c>
      <c r="AB18" s="11">
        <v>0</v>
      </c>
      <c r="AC18" s="11">
        <v>0</v>
      </c>
      <c r="AD18" s="11">
        <f t="shared" si="3"/>
        <v>0</v>
      </c>
      <c r="AE18" s="77">
        <f t="shared" si="4"/>
        <v>172</v>
      </c>
      <c r="AF18" s="83"/>
      <c r="AG18" s="82"/>
    </row>
    <row r="19" spans="1:33">
      <c r="A19" s="1713"/>
      <c r="B19" s="11" t="s">
        <v>69</v>
      </c>
      <c r="C19" s="66"/>
      <c r="D19" s="11">
        <v>0</v>
      </c>
      <c r="E19" s="11">
        <v>6</v>
      </c>
      <c r="F19" s="11">
        <v>0</v>
      </c>
      <c r="G19" s="11">
        <v>22</v>
      </c>
      <c r="H19" s="11">
        <v>5</v>
      </c>
      <c r="I19" s="11">
        <f t="shared" si="0"/>
        <v>33</v>
      </c>
      <c r="J19" s="11"/>
      <c r="K19" s="11">
        <v>0</v>
      </c>
      <c r="L19" s="11">
        <v>3</v>
      </c>
      <c r="M19" s="11">
        <v>0</v>
      </c>
      <c r="N19" s="11">
        <v>3</v>
      </c>
      <c r="O19" s="11">
        <v>0</v>
      </c>
      <c r="P19" s="11">
        <f t="shared" si="1"/>
        <v>6</v>
      </c>
      <c r="Q19" s="11"/>
      <c r="R19" s="11">
        <v>3</v>
      </c>
      <c r="S19" s="11">
        <v>17</v>
      </c>
      <c r="T19" s="11">
        <v>0</v>
      </c>
      <c r="U19" s="11">
        <v>30</v>
      </c>
      <c r="V19" s="11">
        <v>2</v>
      </c>
      <c r="W19" s="11">
        <f t="shared" si="2"/>
        <v>52</v>
      </c>
      <c r="X19" s="11"/>
      <c r="Y19" s="11">
        <v>0</v>
      </c>
      <c r="Z19" s="11">
        <v>0</v>
      </c>
      <c r="AA19" s="11">
        <v>0</v>
      </c>
      <c r="AB19" s="11">
        <v>0</v>
      </c>
      <c r="AC19" s="11">
        <v>0</v>
      </c>
      <c r="AD19" s="11">
        <f t="shared" si="3"/>
        <v>0</v>
      </c>
      <c r="AE19" s="77">
        <f t="shared" si="4"/>
        <v>91</v>
      </c>
      <c r="AF19" s="83"/>
      <c r="AG19" s="82"/>
    </row>
    <row r="20" spans="1:33">
      <c r="A20" s="1713"/>
      <c r="B20" s="11" t="s">
        <v>73</v>
      </c>
      <c r="C20" s="66"/>
      <c r="D20" s="11">
        <v>0</v>
      </c>
      <c r="E20" s="11">
        <v>6</v>
      </c>
      <c r="F20" s="11">
        <v>1</v>
      </c>
      <c r="G20" s="11">
        <v>26</v>
      </c>
      <c r="H20" s="11">
        <v>15</v>
      </c>
      <c r="I20" s="11">
        <f t="shared" si="0"/>
        <v>48</v>
      </c>
      <c r="J20" s="11"/>
      <c r="K20" s="11">
        <v>0</v>
      </c>
      <c r="L20" s="11">
        <v>0</v>
      </c>
      <c r="M20" s="11">
        <v>0</v>
      </c>
      <c r="N20" s="11">
        <v>5</v>
      </c>
      <c r="O20" s="11">
        <v>0</v>
      </c>
      <c r="P20" s="11">
        <f t="shared" si="1"/>
        <v>5</v>
      </c>
      <c r="Q20" s="11"/>
      <c r="R20" s="11">
        <v>0</v>
      </c>
      <c r="S20" s="11">
        <v>18</v>
      </c>
      <c r="T20" s="11">
        <v>1</v>
      </c>
      <c r="U20" s="11">
        <v>13</v>
      </c>
      <c r="V20" s="11">
        <v>2</v>
      </c>
      <c r="W20" s="11">
        <f t="shared" si="2"/>
        <v>34</v>
      </c>
      <c r="X20" s="11"/>
      <c r="Y20" s="11">
        <v>0</v>
      </c>
      <c r="Z20" s="11">
        <v>0</v>
      </c>
      <c r="AA20" s="11">
        <v>0</v>
      </c>
      <c r="AB20" s="11">
        <v>0</v>
      </c>
      <c r="AC20" s="11">
        <v>1</v>
      </c>
      <c r="AD20" s="11">
        <f t="shared" si="3"/>
        <v>1</v>
      </c>
      <c r="AE20" s="77">
        <f t="shared" si="4"/>
        <v>88</v>
      </c>
      <c r="AF20" s="83"/>
      <c r="AG20" s="82"/>
    </row>
    <row r="21" spans="1:33">
      <c r="A21" s="1713"/>
      <c r="B21" s="11" t="s">
        <v>51</v>
      </c>
      <c r="C21" s="79"/>
      <c r="D21" s="11">
        <v>0</v>
      </c>
      <c r="E21" s="11">
        <v>3</v>
      </c>
      <c r="F21" s="11">
        <v>0</v>
      </c>
      <c r="G21" s="11">
        <v>8</v>
      </c>
      <c r="H21" s="11">
        <v>5</v>
      </c>
      <c r="I21" s="11">
        <f t="shared" si="0"/>
        <v>16</v>
      </c>
      <c r="J21" s="11"/>
      <c r="K21" s="11">
        <v>0</v>
      </c>
      <c r="L21" s="11">
        <v>3</v>
      </c>
      <c r="M21" s="11">
        <v>1</v>
      </c>
      <c r="N21" s="11">
        <v>3</v>
      </c>
      <c r="O21" s="11">
        <v>1</v>
      </c>
      <c r="P21" s="11">
        <f t="shared" si="1"/>
        <v>8</v>
      </c>
      <c r="Q21" s="11"/>
      <c r="R21" s="11">
        <v>3</v>
      </c>
      <c r="S21" s="11">
        <v>6</v>
      </c>
      <c r="T21" s="11">
        <v>0</v>
      </c>
      <c r="U21" s="11">
        <v>14</v>
      </c>
      <c r="V21" s="11">
        <v>2</v>
      </c>
      <c r="W21" s="11">
        <f t="shared" si="2"/>
        <v>25</v>
      </c>
      <c r="X21" s="11"/>
      <c r="Y21" s="11">
        <v>0</v>
      </c>
      <c r="Z21" s="11">
        <v>0</v>
      </c>
      <c r="AA21" s="11">
        <v>0</v>
      </c>
      <c r="AB21" s="11">
        <v>0</v>
      </c>
      <c r="AC21" s="11">
        <v>0</v>
      </c>
      <c r="AD21" s="11">
        <f t="shared" si="3"/>
        <v>0</v>
      </c>
      <c r="AE21" s="77">
        <f t="shared" si="4"/>
        <v>49</v>
      </c>
      <c r="AF21" s="83"/>
      <c r="AG21" s="82"/>
    </row>
    <row r="22" spans="1:33">
      <c r="A22" s="1713"/>
      <c r="B22" s="11" t="s">
        <v>52</v>
      </c>
      <c r="C22" s="66"/>
      <c r="D22" s="11">
        <v>0</v>
      </c>
      <c r="E22" s="11">
        <v>3</v>
      </c>
      <c r="F22" s="11">
        <v>0</v>
      </c>
      <c r="G22" s="11">
        <v>3</v>
      </c>
      <c r="H22" s="11">
        <v>2</v>
      </c>
      <c r="I22" s="11">
        <f t="shared" si="0"/>
        <v>8</v>
      </c>
      <c r="J22" s="11"/>
      <c r="K22" s="11">
        <v>0</v>
      </c>
      <c r="L22" s="11">
        <v>1</v>
      </c>
      <c r="M22" s="11">
        <v>0</v>
      </c>
      <c r="N22" s="11">
        <v>0</v>
      </c>
      <c r="O22" s="11">
        <v>1</v>
      </c>
      <c r="P22" s="11">
        <f t="shared" si="1"/>
        <v>2</v>
      </c>
      <c r="Q22" s="11"/>
      <c r="R22" s="11">
        <v>1</v>
      </c>
      <c r="S22" s="11">
        <v>11</v>
      </c>
      <c r="T22" s="11">
        <v>0</v>
      </c>
      <c r="U22" s="11">
        <v>5</v>
      </c>
      <c r="V22" s="11">
        <v>2</v>
      </c>
      <c r="W22" s="11">
        <f t="shared" si="2"/>
        <v>19</v>
      </c>
      <c r="X22" s="11"/>
      <c r="Y22" s="11">
        <v>0</v>
      </c>
      <c r="Z22" s="11">
        <v>0</v>
      </c>
      <c r="AA22" s="11">
        <v>0</v>
      </c>
      <c r="AB22" s="11">
        <v>0</v>
      </c>
      <c r="AC22" s="11">
        <v>0</v>
      </c>
      <c r="AD22" s="11">
        <f t="shared" si="3"/>
        <v>0</v>
      </c>
      <c r="AE22" s="77">
        <f t="shared" si="4"/>
        <v>29</v>
      </c>
      <c r="AF22" s="83"/>
      <c r="AG22" s="82"/>
    </row>
    <row r="23" spans="1:33">
      <c r="A23" s="1713"/>
      <c r="B23" s="11" t="s">
        <v>65</v>
      </c>
      <c r="C23" s="66"/>
      <c r="D23" s="11">
        <v>0</v>
      </c>
      <c r="E23" s="11">
        <v>2</v>
      </c>
      <c r="F23" s="11">
        <v>1</v>
      </c>
      <c r="G23" s="11">
        <v>2</v>
      </c>
      <c r="H23" s="11">
        <v>3</v>
      </c>
      <c r="I23" s="11">
        <f t="shared" si="0"/>
        <v>8</v>
      </c>
      <c r="J23" s="11"/>
      <c r="K23" s="11">
        <v>0</v>
      </c>
      <c r="L23" s="11">
        <v>0</v>
      </c>
      <c r="M23" s="11">
        <v>0</v>
      </c>
      <c r="N23" s="11">
        <v>0</v>
      </c>
      <c r="O23" s="11">
        <v>0</v>
      </c>
      <c r="P23" s="11">
        <f t="shared" si="1"/>
        <v>0</v>
      </c>
      <c r="Q23" s="11"/>
      <c r="R23" s="11">
        <v>0</v>
      </c>
      <c r="S23" s="11">
        <v>3</v>
      </c>
      <c r="T23" s="11">
        <v>0</v>
      </c>
      <c r="U23" s="11">
        <v>4</v>
      </c>
      <c r="V23" s="11">
        <v>0</v>
      </c>
      <c r="W23" s="11">
        <f t="shared" si="2"/>
        <v>7</v>
      </c>
      <c r="X23" s="11"/>
      <c r="Y23" s="11">
        <v>0</v>
      </c>
      <c r="Z23" s="11">
        <v>0</v>
      </c>
      <c r="AA23" s="11">
        <v>0</v>
      </c>
      <c r="AB23" s="11">
        <v>1</v>
      </c>
      <c r="AC23" s="11">
        <v>0</v>
      </c>
      <c r="AD23" s="11">
        <f t="shared" si="3"/>
        <v>1</v>
      </c>
      <c r="AE23" s="77">
        <f t="shared" si="4"/>
        <v>16</v>
      </c>
      <c r="AF23" s="83"/>
      <c r="AG23" s="82"/>
    </row>
    <row r="24" spans="1:33">
      <c r="A24" s="1713"/>
      <c r="B24" s="11" t="s">
        <v>71</v>
      </c>
      <c r="C24" s="66"/>
      <c r="D24" s="11">
        <v>0</v>
      </c>
      <c r="E24" s="11">
        <v>3</v>
      </c>
      <c r="F24" s="11">
        <v>1</v>
      </c>
      <c r="G24" s="11">
        <v>6</v>
      </c>
      <c r="H24" s="11">
        <v>1</v>
      </c>
      <c r="I24" s="11">
        <f t="shared" si="0"/>
        <v>11</v>
      </c>
      <c r="J24" s="11"/>
      <c r="K24" s="11">
        <v>0</v>
      </c>
      <c r="L24" s="11">
        <v>2</v>
      </c>
      <c r="M24" s="11">
        <v>0</v>
      </c>
      <c r="N24" s="11">
        <v>0</v>
      </c>
      <c r="O24" s="11">
        <v>0</v>
      </c>
      <c r="P24" s="11">
        <f t="shared" si="1"/>
        <v>2</v>
      </c>
      <c r="Q24" s="11"/>
      <c r="R24" s="11">
        <v>0</v>
      </c>
      <c r="S24" s="11">
        <v>7</v>
      </c>
      <c r="T24" s="11">
        <v>0</v>
      </c>
      <c r="U24" s="11">
        <v>5</v>
      </c>
      <c r="V24" s="11">
        <v>0</v>
      </c>
      <c r="W24" s="11">
        <f t="shared" si="2"/>
        <v>12</v>
      </c>
      <c r="X24" s="11"/>
      <c r="Y24" s="11">
        <v>1</v>
      </c>
      <c r="Z24" s="11">
        <v>0</v>
      </c>
      <c r="AA24" s="11">
        <v>0</v>
      </c>
      <c r="AB24" s="11">
        <v>2</v>
      </c>
      <c r="AC24" s="11">
        <v>0</v>
      </c>
      <c r="AD24" s="11">
        <f t="shared" si="3"/>
        <v>3</v>
      </c>
      <c r="AE24" s="77">
        <f t="shared" si="4"/>
        <v>28</v>
      </c>
      <c r="AF24" s="83"/>
      <c r="AG24" s="82"/>
    </row>
    <row r="25" spans="1:33">
      <c r="A25" s="1713"/>
      <c r="B25" s="11" t="s">
        <v>38</v>
      </c>
      <c r="C25" s="66"/>
      <c r="D25" s="11">
        <v>0</v>
      </c>
      <c r="E25" s="11">
        <v>1</v>
      </c>
      <c r="F25" s="11">
        <v>1</v>
      </c>
      <c r="G25" s="11">
        <v>3</v>
      </c>
      <c r="H25" s="11">
        <v>3</v>
      </c>
      <c r="I25" s="11">
        <f t="shared" si="0"/>
        <v>8</v>
      </c>
      <c r="J25" s="11"/>
      <c r="K25" s="11">
        <v>0</v>
      </c>
      <c r="L25" s="11">
        <v>0</v>
      </c>
      <c r="M25" s="11">
        <v>0</v>
      </c>
      <c r="N25" s="11">
        <v>0</v>
      </c>
      <c r="O25" s="11">
        <v>0</v>
      </c>
      <c r="P25" s="11">
        <f t="shared" si="1"/>
        <v>0</v>
      </c>
      <c r="Q25" s="11"/>
      <c r="R25" s="11">
        <v>0</v>
      </c>
      <c r="S25" s="11">
        <v>4</v>
      </c>
      <c r="T25" s="11">
        <v>0</v>
      </c>
      <c r="U25" s="11">
        <v>4</v>
      </c>
      <c r="V25" s="11">
        <v>0</v>
      </c>
      <c r="W25" s="11">
        <f t="shared" si="2"/>
        <v>8</v>
      </c>
      <c r="X25" s="11"/>
      <c r="Y25" s="11">
        <v>2</v>
      </c>
      <c r="Z25" s="11">
        <v>10</v>
      </c>
      <c r="AA25" s="11">
        <v>0</v>
      </c>
      <c r="AB25" s="11">
        <v>5</v>
      </c>
      <c r="AC25" s="11">
        <v>0</v>
      </c>
      <c r="AD25" s="11">
        <f t="shared" si="3"/>
        <v>17</v>
      </c>
      <c r="AE25" s="77">
        <f t="shared" si="4"/>
        <v>33</v>
      </c>
      <c r="AF25" s="83"/>
      <c r="AG25" s="82"/>
    </row>
    <row r="26" spans="1:33">
      <c r="A26" s="1832"/>
      <c r="B26" s="11" t="s">
        <v>57</v>
      </c>
      <c r="C26" s="66"/>
      <c r="D26" s="11">
        <v>0</v>
      </c>
      <c r="E26" s="11">
        <v>0</v>
      </c>
      <c r="F26" s="11">
        <v>0</v>
      </c>
      <c r="G26" s="11">
        <v>0</v>
      </c>
      <c r="H26" s="11">
        <v>0</v>
      </c>
      <c r="I26" s="11">
        <f t="shared" si="0"/>
        <v>0</v>
      </c>
      <c r="J26" s="11"/>
      <c r="K26" s="11">
        <v>0</v>
      </c>
      <c r="L26" s="11">
        <v>0</v>
      </c>
      <c r="M26" s="11">
        <v>0</v>
      </c>
      <c r="N26" s="11">
        <v>0</v>
      </c>
      <c r="O26" s="11">
        <v>0</v>
      </c>
      <c r="P26" s="11">
        <f t="shared" si="1"/>
        <v>0</v>
      </c>
      <c r="Q26" s="11"/>
      <c r="R26" s="11">
        <v>0</v>
      </c>
      <c r="S26" s="11">
        <v>0</v>
      </c>
      <c r="T26" s="11">
        <v>0</v>
      </c>
      <c r="U26" s="11">
        <v>0</v>
      </c>
      <c r="V26" s="11">
        <v>0</v>
      </c>
      <c r="W26" s="11">
        <f t="shared" si="2"/>
        <v>0</v>
      </c>
      <c r="X26" s="11"/>
      <c r="Y26" s="11">
        <v>0</v>
      </c>
      <c r="Z26" s="11">
        <v>1</v>
      </c>
      <c r="AA26" s="11">
        <v>0</v>
      </c>
      <c r="AB26" s="11">
        <v>0</v>
      </c>
      <c r="AC26" s="11">
        <v>0</v>
      </c>
      <c r="AD26" s="11">
        <f t="shared" si="3"/>
        <v>1</v>
      </c>
      <c r="AE26" s="77">
        <f t="shared" si="4"/>
        <v>1</v>
      </c>
      <c r="AF26" s="83"/>
      <c r="AG26" s="82"/>
    </row>
    <row r="27" spans="1:33">
      <c r="A27" s="1712">
        <v>1403</v>
      </c>
      <c r="B27" s="74" t="s">
        <v>17</v>
      </c>
      <c r="C27" s="78"/>
      <c r="D27" s="70">
        <f>SUM(D28:D30)</f>
        <v>3</v>
      </c>
      <c r="E27" s="70">
        <f>SUM(E28:E30)</f>
        <v>16</v>
      </c>
      <c r="F27" s="70">
        <f>SUM(F28:F30)</f>
        <v>3</v>
      </c>
      <c r="G27" s="70">
        <f>SUM(G28:G30)</f>
        <v>25</v>
      </c>
      <c r="H27" s="70">
        <f>SUM(H28:H30)</f>
        <v>6</v>
      </c>
      <c r="I27" s="70">
        <f t="shared" si="0"/>
        <v>53</v>
      </c>
      <c r="J27" s="70"/>
      <c r="K27" s="70">
        <f>SUM(K28:K30)</f>
        <v>0</v>
      </c>
      <c r="L27" s="70">
        <f>SUM(L28:L30)</f>
        <v>7</v>
      </c>
      <c r="M27" s="70">
        <f>SUM(M28:M30)</f>
        <v>0</v>
      </c>
      <c r="N27" s="70">
        <f>SUM(N28:N30)</f>
        <v>1</v>
      </c>
      <c r="O27" s="70">
        <f>SUM(O28:O30)</f>
        <v>1</v>
      </c>
      <c r="P27" s="70">
        <f t="shared" si="1"/>
        <v>9</v>
      </c>
      <c r="Q27" s="70"/>
      <c r="R27" s="70">
        <f>SUM(R28:R30)</f>
        <v>18</v>
      </c>
      <c r="S27" s="70">
        <f>SUM(S28:S30)</f>
        <v>122</v>
      </c>
      <c r="T27" s="70">
        <f>SUM(T28:T30)</f>
        <v>2</v>
      </c>
      <c r="U27" s="70">
        <f>SUM(U28:U30)</f>
        <v>36</v>
      </c>
      <c r="V27" s="70">
        <f>SUM(V28:V30)</f>
        <v>4</v>
      </c>
      <c r="W27" s="70">
        <f t="shared" si="2"/>
        <v>182</v>
      </c>
      <c r="X27" s="70"/>
      <c r="Y27" s="70">
        <f>SUM(Y28:Y30)</f>
        <v>1</v>
      </c>
      <c r="Z27" s="70">
        <f>SUM(Z28:Z30)</f>
        <v>1</v>
      </c>
      <c r="AA27" s="70">
        <f>SUM(AA28:AA30)</f>
        <v>0</v>
      </c>
      <c r="AB27" s="70">
        <f>SUM(AB28:AB30)</f>
        <v>1</v>
      </c>
      <c r="AC27" s="70">
        <f>SUM(AC28:AC30)</f>
        <v>0</v>
      </c>
      <c r="AD27" s="70">
        <f t="shared" si="3"/>
        <v>3</v>
      </c>
      <c r="AE27" s="69">
        <f t="shared" si="4"/>
        <v>247</v>
      </c>
      <c r="AF27" s="83"/>
      <c r="AG27" s="82"/>
    </row>
    <row r="28" spans="1:33" s="85" customFormat="1">
      <c r="A28" s="1713"/>
      <c r="B28" s="11" t="s">
        <v>39</v>
      </c>
      <c r="C28" s="66"/>
      <c r="D28" s="11">
        <v>2</v>
      </c>
      <c r="E28" s="11">
        <v>10</v>
      </c>
      <c r="F28" s="11">
        <v>3</v>
      </c>
      <c r="G28" s="11">
        <v>10</v>
      </c>
      <c r="H28" s="11">
        <v>5</v>
      </c>
      <c r="I28" s="11">
        <f t="shared" si="0"/>
        <v>30</v>
      </c>
      <c r="J28" s="11"/>
      <c r="K28" s="11">
        <v>0</v>
      </c>
      <c r="L28" s="11">
        <v>1</v>
      </c>
      <c r="M28" s="11">
        <v>0</v>
      </c>
      <c r="N28" s="11">
        <v>0</v>
      </c>
      <c r="O28" s="11">
        <v>0</v>
      </c>
      <c r="P28" s="11">
        <f t="shared" si="1"/>
        <v>1</v>
      </c>
      <c r="Q28" s="11"/>
      <c r="R28" s="11">
        <v>11</v>
      </c>
      <c r="S28" s="11">
        <v>76</v>
      </c>
      <c r="T28" s="11">
        <v>2</v>
      </c>
      <c r="U28" s="11">
        <v>11</v>
      </c>
      <c r="V28" s="11">
        <v>1</v>
      </c>
      <c r="W28" s="11">
        <f t="shared" si="2"/>
        <v>101</v>
      </c>
      <c r="X28" s="11"/>
      <c r="Y28" s="11">
        <v>0</v>
      </c>
      <c r="Z28" s="11">
        <v>1</v>
      </c>
      <c r="AA28" s="11">
        <v>0</v>
      </c>
      <c r="AB28" s="11">
        <v>1</v>
      </c>
      <c r="AC28" s="11">
        <v>0</v>
      </c>
      <c r="AD28" s="11">
        <f t="shared" si="3"/>
        <v>2</v>
      </c>
      <c r="AE28" s="77">
        <f t="shared" si="4"/>
        <v>134</v>
      </c>
      <c r="AF28" s="83"/>
      <c r="AG28" s="86"/>
    </row>
    <row r="29" spans="1:33" s="85" customFormat="1">
      <c r="A29" s="1713"/>
      <c r="B29" s="11" t="s">
        <v>18</v>
      </c>
      <c r="C29" s="66"/>
      <c r="D29" s="11">
        <v>0</v>
      </c>
      <c r="E29" s="11">
        <v>2</v>
      </c>
      <c r="F29" s="11">
        <v>0</v>
      </c>
      <c r="G29" s="11">
        <v>5</v>
      </c>
      <c r="H29" s="11">
        <v>0</v>
      </c>
      <c r="I29" s="11">
        <f t="shared" si="0"/>
        <v>7</v>
      </c>
      <c r="J29" s="11"/>
      <c r="K29" s="11">
        <v>0</v>
      </c>
      <c r="L29" s="11">
        <v>6</v>
      </c>
      <c r="M29" s="11">
        <v>0</v>
      </c>
      <c r="N29" s="11">
        <v>0</v>
      </c>
      <c r="O29" s="11">
        <v>1</v>
      </c>
      <c r="P29" s="11">
        <f t="shared" si="1"/>
        <v>7</v>
      </c>
      <c r="Q29" s="11"/>
      <c r="R29" s="11">
        <v>2</v>
      </c>
      <c r="S29" s="11">
        <v>23</v>
      </c>
      <c r="T29" s="11">
        <v>0</v>
      </c>
      <c r="U29" s="11">
        <v>7</v>
      </c>
      <c r="V29" s="11">
        <v>2</v>
      </c>
      <c r="W29" s="11">
        <f t="shared" si="2"/>
        <v>34</v>
      </c>
      <c r="X29" s="11"/>
      <c r="Y29" s="11">
        <v>1</v>
      </c>
      <c r="Z29" s="11">
        <v>0</v>
      </c>
      <c r="AA29" s="11">
        <v>0</v>
      </c>
      <c r="AB29" s="11">
        <v>0</v>
      </c>
      <c r="AC29" s="11">
        <v>0</v>
      </c>
      <c r="AD29" s="11">
        <f t="shared" si="3"/>
        <v>1</v>
      </c>
      <c r="AE29" s="77">
        <f t="shared" si="4"/>
        <v>49</v>
      </c>
      <c r="AF29" s="83"/>
      <c r="AG29" s="86"/>
    </row>
    <row r="30" spans="1:33" s="85" customFormat="1">
      <c r="A30" s="1832"/>
      <c r="B30" s="11" t="s">
        <v>19</v>
      </c>
      <c r="C30" s="66"/>
      <c r="D30" s="11">
        <v>1</v>
      </c>
      <c r="E30" s="11">
        <v>4</v>
      </c>
      <c r="F30" s="11">
        <v>0</v>
      </c>
      <c r="G30" s="11">
        <v>10</v>
      </c>
      <c r="H30" s="11">
        <v>1</v>
      </c>
      <c r="I30" s="11">
        <f t="shared" si="0"/>
        <v>16</v>
      </c>
      <c r="J30" s="11"/>
      <c r="K30" s="11">
        <v>0</v>
      </c>
      <c r="L30" s="11">
        <v>0</v>
      </c>
      <c r="M30" s="11">
        <v>0</v>
      </c>
      <c r="N30" s="11">
        <v>1</v>
      </c>
      <c r="O30" s="11">
        <v>0</v>
      </c>
      <c r="P30" s="11">
        <f t="shared" si="1"/>
        <v>1</v>
      </c>
      <c r="Q30" s="11"/>
      <c r="R30" s="11">
        <v>5</v>
      </c>
      <c r="S30" s="11">
        <v>23</v>
      </c>
      <c r="T30" s="11">
        <v>0</v>
      </c>
      <c r="U30" s="11">
        <v>18</v>
      </c>
      <c r="V30" s="11">
        <v>1</v>
      </c>
      <c r="W30" s="11">
        <f t="shared" si="2"/>
        <v>47</v>
      </c>
      <c r="X30" s="11"/>
      <c r="Y30" s="11">
        <v>0</v>
      </c>
      <c r="Z30" s="11">
        <v>0</v>
      </c>
      <c r="AA30" s="11">
        <v>0</v>
      </c>
      <c r="AB30" s="11">
        <v>0</v>
      </c>
      <c r="AC30" s="11">
        <v>0</v>
      </c>
      <c r="AD30" s="11">
        <f t="shared" si="3"/>
        <v>0</v>
      </c>
      <c r="AE30" s="77">
        <f t="shared" si="4"/>
        <v>64</v>
      </c>
      <c r="AF30" s="83"/>
      <c r="AG30" s="86"/>
    </row>
    <row r="31" spans="1:33">
      <c r="A31" s="1709">
        <v>1404</v>
      </c>
      <c r="B31" s="74" t="s">
        <v>40</v>
      </c>
      <c r="C31" s="78"/>
      <c r="D31" s="70">
        <f>SUM(D32:D33)</f>
        <v>0</v>
      </c>
      <c r="E31" s="70">
        <f>SUM(E32:E33)</f>
        <v>20</v>
      </c>
      <c r="F31" s="70">
        <f>SUM(F32:F33)</f>
        <v>2</v>
      </c>
      <c r="G31" s="70">
        <f>SUM(G32:G33)</f>
        <v>40</v>
      </c>
      <c r="H31" s="70">
        <f>SUM(H32:H33)</f>
        <v>14</v>
      </c>
      <c r="I31" s="70">
        <f t="shared" si="0"/>
        <v>76</v>
      </c>
      <c r="J31" s="70"/>
      <c r="K31" s="70">
        <f>SUM(K32:K33)</f>
        <v>0</v>
      </c>
      <c r="L31" s="70">
        <f>SUM(L32:L33)</f>
        <v>9</v>
      </c>
      <c r="M31" s="70">
        <f>SUM(M32:M33)</f>
        <v>0</v>
      </c>
      <c r="N31" s="70">
        <f>SUM(N32:N33)</f>
        <v>10</v>
      </c>
      <c r="O31" s="70">
        <f>SUM(O32:O33)</f>
        <v>2</v>
      </c>
      <c r="P31" s="70">
        <f t="shared" si="1"/>
        <v>21</v>
      </c>
      <c r="Q31" s="70"/>
      <c r="R31" s="70">
        <f>SUM(R32:R33)</f>
        <v>5</v>
      </c>
      <c r="S31" s="70">
        <f>SUM(S32:S33)</f>
        <v>63</v>
      </c>
      <c r="T31" s="70">
        <f>SUM(T32:T33)</f>
        <v>4</v>
      </c>
      <c r="U31" s="70">
        <f>SUM(U32:U33)</f>
        <v>50</v>
      </c>
      <c r="V31" s="70">
        <f>SUM(V32:V33)</f>
        <v>9</v>
      </c>
      <c r="W31" s="70">
        <f t="shared" si="2"/>
        <v>131</v>
      </c>
      <c r="X31" s="70"/>
      <c r="Y31" s="70">
        <f>SUM(Y32:Y33)</f>
        <v>0</v>
      </c>
      <c r="Z31" s="70">
        <f>SUM(Z32:Z33)</f>
        <v>6</v>
      </c>
      <c r="AA31" s="70">
        <f>SUM(AA32:AA33)</f>
        <v>0</v>
      </c>
      <c r="AB31" s="70">
        <f>SUM(AB32:AB33)</f>
        <v>1</v>
      </c>
      <c r="AC31" s="70">
        <f>SUM(AC32:AC33)</f>
        <v>0</v>
      </c>
      <c r="AD31" s="70">
        <f t="shared" si="3"/>
        <v>7</v>
      </c>
      <c r="AE31" s="69">
        <f t="shared" si="4"/>
        <v>235</v>
      </c>
      <c r="AF31" s="83"/>
      <c r="AG31" s="82"/>
    </row>
    <row r="32" spans="1:33">
      <c r="A32" s="1710"/>
      <c r="B32" s="11" t="s">
        <v>53</v>
      </c>
      <c r="C32" s="66"/>
      <c r="D32" s="11">
        <v>0</v>
      </c>
      <c r="E32" s="11">
        <v>7</v>
      </c>
      <c r="F32" s="11">
        <v>1</v>
      </c>
      <c r="G32" s="11">
        <v>30</v>
      </c>
      <c r="H32" s="11">
        <v>8</v>
      </c>
      <c r="I32" s="11">
        <f t="shared" si="0"/>
        <v>46</v>
      </c>
      <c r="J32" s="11"/>
      <c r="K32" s="11">
        <v>0</v>
      </c>
      <c r="L32" s="11">
        <v>5</v>
      </c>
      <c r="M32" s="11">
        <v>0</v>
      </c>
      <c r="N32" s="11">
        <v>6</v>
      </c>
      <c r="O32" s="11">
        <v>1</v>
      </c>
      <c r="P32" s="11">
        <f t="shared" si="1"/>
        <v>12</v>
      </c>
      <c r="Q32" s="11"/>
      <c r="R32" s="11">
        <v>2</v>
      </c>
      <c r="S32" s="11">
        <v>15</v>
      </c>
      <c r="T32" s="11">
        <v>0</v>
      </c>
      <c r="U32" s="11">
        <v>19</v>
      </c>
      <c r="V32" s="11">
        <v>7</v>
      </c>
      <c r="W32" s="11">
        <f t="shared" si="2"/>
        <v>43</v>
      </c>
      <c r="X32" s="11"/>
      <c r="Y32" s="11">
        <v>0</v>
      </c>
      <c r="Z32" s="11">
        <v>5</v>
      </c>
      <c r="AA32" s="11">
        <v>0</v>
      </c>
      <c r="AB32" s="11">
        <v>0</v>
      </c>
      <c r="AC32" s="11">
        <v>0</v>
      </c>
      <c r="AD32" s="11">
        <f t="shared" si="3"/>
        <v>5</v>
      </c>
      <c r="AE32" s="77">
        <f t="shared" si="4"/>
        <v>106</v>
      </c>
      <c r="AF32" s="83"/>
      <c r="AG32" s="82"/>
    </row>
    <row r="33" spans="1:33">
      <c r="A33" s="1711"/>
      <c r="B33" s="11" t="s">
        <v>20</v>
      </c>
      <c r="C33" s="66"/>
      <c r="D33" s="11">
        <v>0</v>
      </c>
      <c r="E33" s="11">
        <v>13</v>
      </c>
      <c r="F33" s="11">
        <v>1</v>
      </c>
      <c r="G33" s="11">
        <v>10</v>
      </c>
      <c r="H33" s="11">
        <v>6</v>
      </c>
      <c r="I33" s="11">
        <f t="shared" si="0"/>
        <v>30</v>
      </c>
      <c r="J33" s="11"/>
      <c r="K33" s="11">
        <v>0</v>
      </c>
      <c r="L33" s="11">
        <v>4</v>
      </c>
      <c r="M33" s="11">
        <v>0</v>
      </c>
      <c r="N33" s="11">
        <v>4</v>
      </c>
      <c r="O33" s="11">
        <v>1</v>
      </c>
      <c r="P33" s="11">
        <f t="shared" si="1"/>
        <v>9</v>
      </c>
      <c r="Q33" s="11"/>
      <c r="R33" s="11">
        <v>3</v>
      </c>
      <c r="S33" s="11">
        <v>48</v>
      </c>
      <c r="T33" s="11">
        <v>4</v>
      </c>
      <c r="U33" s="11">
        <v>31</v>
      </c>
      <c r="V33" s="11">
        <v>2</v>
      </c>
      <c r="W33" s="11">
        <f t="shared" si="2"/>
        <v>88</v>
      </c>
      <c r="X33" s="11"/>
      <c r="Y33" s="11">
        <v>0</v>
      </c>
      <c r="Z33" s="11">
        <v>1</v>
      </c>
      <c r="AA33" s="11">
        <v>0</v>
      </c>
      <c r="AB33" s="11">
        <v>1</v>
      </c>
      <c r="AC33" s="11">
        <v>0</v>
      </c>
      <c r="AD33" s="11">
        <f t="shared" si="3"/>
        <v>2</v>
      </c>
      <c r="AE33" s="77">
        <f t="shared" si="4"/>
        <v>129</v>
      </c>
      <c r="AF33" s="83"/>
      <c r="AG33" s="82"/>
    </row>
    <row r="34" spans="1:33">
      <c r="A34" s="1712">
        <v>1405</v>
      </c>
      <c r="B34" s="74" t="s">
        <v>21</v>
      </c>
      <c r="C34" s="84"/>
      <c r="D34" s="70">
        <f>SUM(D35:D37)</f>
        <v>0</v>
      </c>
      <c r="E34" s="70">
        <f>SUM(E35:E37)</f>
        <v>25</v>
      </c>
      <c r="F34" s="70">
        <f>SUM(F35:F37)</f>
        <v>0</v>
      </c>
      <c r="G34" s="70">
        <f>SUM(G35:G37)</f>
        <v>58</v>
      </c>
      <c r="H34" s="70">
        <f>SUM(H35:H37)</f>
        <v>36</v>
      </c>
      <c r="I34" s="70">
        <f t="shared" si="0"/>
        <v>119</v>
      </c>
      <c r="J34" s="70"/>
      <c r="K34" s="70">
        <f>SUM(K35:K37)</f>
        <v>0</v>
      </c>
      <c r="L34" s="70">
        <f>SUM(L35:L37)</f>
        <v>18</v>
      </c>
      <c r="M34" s="70">
        <f>SUM(M35:M37)</f>
        <v>0</v>
      </c>
      <c r="N34" s="70">
        <f>SUM(N35:N37)</f>
        <v>16</v>
      </c>
      <c r="O34" s="70">
        <f>SUM(O35:O37)</f>
        <v>8</v>
      </c>
      <c r="P34" s="70">
        <f t="shared" si="1"/>
        <v>42</v>
      </c>
      <c r="Q34" s="70"/>
      <c r="R34" s="70">
        <f>SUM(R35:R37)</f>
        <v>6</v>
      </c>
      <c r="S34" s="70">
        <f>SUM(S35:S37)</f>
        <v>113</v>
      </c>
      <c r="T34" s="70">
        <f>SUM(T35:T37)</f>
        <v>1</v>
      </c>
      <c r="U34" s="70">
        <f>SUM(U35:U37)</f>
        <v>90</v>
      </c>
      <c r="V34" s="70">
        <f>SUM(V35:V37)</f>
        <v>26</v>
      </c>
      <c r="W34" s="70">
        <f t="shared" si="2"/>
        <v>236</v>
      </c>
      <c r="X34" s="70"/>
      <c r="Y34" s="70">
        <f>SUM(Y35:Y37)</f>
        <v>1</v>
      </c>
      <c r="Z34" s="70">
        <f>SUM(Z35:Z37)</f>
        <v>2</v>
      </c>
      <c r="AA34" s="70">
        <f>SUM(AA35:AA37)</f>
        <v>0</v>
      </c>
      <c r="AB34" s="70">
        <f>SUM(AB35:AB37)</f>
        <v>1</v>
      </c>
      <c r="AC34" s="70">
        <f>SUM(AC35:AC37)</f>
        <v>0</v>
      </c>
      <c r="AD34" s="70">
        <f t="shared" si="3"/>
        <v>4</v>
      </c>
      <c r="AE34" s="69">
        <f t="shared" si="4"/>
        <v>401</v>
      </c>
      <c r="AF34" s="83"/>
      <c r="AG34" s="82"/>
    </row>
    <row r="35" spans="1:33">
      <c r="A35" s="1713"/>
      <c r="B35" s="11" t="s">
        <v>24</v>
      </c>
      <c r="C35" s="66"/>
      <c r="D35" s="11">
        <v>0</v>
      </c>
      <c r="E35" s="11">
        <v>15</v>
      </c>
      <c r="F35" s="11">
        <v>0</v>
      </c>
      <c r="G35" s="11">
        <v>25</v>
      </c>
      <c r="H35" s="11">
        <v>8</v>
      </c>
      <c r="I35" s="11">
        <f t="shared" si="0"/>
        <v>48</v>
      </c>
      <c r="J35" s="11"/>
      <c r="K35" s="11">
        <v>0</v>
      </c>
      <c r="L35" s="11">
        <v>9</v>
      </c>
      <c r="M35" s="11">
        <v>0</v>
      </c>
      <c r="N35" s="11">
        <v>10</v>
      </c>
      <c r="O35" s="11">
        <v>3</v>
      </c>
      <c r="P35" s="11">
        <f t="shared" si="1"/>
        <v>22</v>
      </c>
      <c r="Q35" s="11"/>
      <c r="R35" s="11">
        <v>3</v>
      </c>
      <c r="S35" s="11">
        <v>24</v>
      </c>
      <c r="T35" s="11">
        <v>1</v>
      </c>
      <c r="U35" s="11">
        <v>21</v>
      </c>
      <c r="V35" s="11">
        <v>10</v>
      </c>
      <c r="W35" s="11">
        <f t="shared" si="2"/>
        <v>59</v>
      </c>
      <c r="X35" s="11"/>
      <c r="Y35" s="11">
        <v>0</v>
      </c>
      <c r="Z35" s="11">
        <v>0</v>
      </c>
      <c r="AA35" s="11">
        <v>0</v>
      </c>
      <c r="AB35" s="11">
        <v>0</v>
      </c>
      <c r="AC35" s="11">
        <v>0</v>
      </c>
      <c r="AD35" s="11">
        <f t="shared" si="3"/>
        <v>0</v>
      </c>
      <c r="AE35" s="77">
        <f t="shared" si="4"/>
        <v>129</v>
      </c>
    </row>
    <row r="36" spans="1:33">
      <c r="A36" s="1713"/>
      <c r="B36" s="11" t="s">
        <v>22</v>
      </c>
      <c r="C36" s="66"/>
      <c r="D36" s="11">
        <v>0</v>
      </c>
      <c r="E36" s="11">
        <v>10</v>
      </c>
      <c r="F36" s="11">
        <v>0</v>
      </c>
      <c r="G36" s="11">
        <v>31</v>
      </c>
      <c r="H36" s="11">
        <v>28</v>
      </c>
      <c r="I36" s="11">
        <f t="shared" si="0"/>
        <v>69</v>
      </c>
      <c r="J36" s="11"/>
      <c r="K36" s="11">
        <v>0</v>
      </c>
      <c r="L36" s="11">
        <v>9</v>
      </c>
      <c r="M36" s="11">
        <v>0</v>
      </c>
      <c r="N36" s="11">
        <v>6</v>
      </c>
      <c r="O36" s="11">
        <v>5</v>
      </c>
      <c r="P36" s="11">
        <f t="shared" si="1"/>
        <v>20</v>
      </c>
      <c r="Q36" s="11"/>
      <c r="R36" s="11">
        <v>3</v>
      </c>
      <c r="S36" s="11">
        <v>82</v>
      </c>
      <c r="T36" s="11">
        <v>0</v>
      </c>
      <c r="U36" s="11">
        <v>65</v>
      </c>
      <c r="V36" s="11">
        <v>15</v>
      </c>
      <c r="W36" s="11">
        <f t="shared" si="2"/>
        <v>165</v>
      </c>
      <c r="X36" s="11"/>
      <c r="Y36" s="11">
        <v>1</v>
      </c>
      <c r="Z36" s="11">
        <v>2</v>
      </c>
      <c r="AA36" s="11">
        <v>0</v>
      </c>
      <c r="AB36" s="11">
        <v>1</v>
      </c>
      <c r="AC36" s="11">
        <v>0</v>
      </c>
      <c r="AD36" s="11">
        <f t="shared" si="3"/>
        <v>4</v>
      </c>
      <c r="AE36" s="77">
        <f t="shared" si="4"/>
        <v>258</v>
      </c>
    </row>
    <row r="37" spans="1:33">
      <c r="A37" s="1832"/>
      <c r="B37" s="11" t="s">
        <v>58</v>
      </c>
      <c r="C37" s="66"/>
      <c r="D37" s="11">
        <v>0</v>
      </c>
      <c r="E37" s="11">
        <v>0</v>
      </c>
      <c r="F37" s="11">
        <v>0</v>
      </c>
      <c r="G37" s="11">
        <v>2</v>
      </c>
      <c r="H37" s="11">
        <v>0</v>
      </c>
      <c r="I37" s="11">
        <f t="shared" si="0"/>
        <v>2</v>
      </c>
      <c r="J37" s="11"/>
      <c r="K37" s="11">
        <v>0</v>
      </c>
      <c r="L37" s="11">
        <v>0</v>
      </c>
      <c r="M37" s="11">
        <v>0</v>
      </c>
      <c r="N37" s="11">
        <v>0</v>
      </c>
      <c r="O37" s="11">
        <v>0</v>
      </c>
      <c r="P37" s="11">
        <f t="shared" si="1"/>
        <v>0</v>
      </c>
      <c r="Q37" s="11"/>
      <c r="R37" s="11">
        <v>0</v>
      </c>
      <c r="S37" s="11">
        <v>7</v>
      </c>
      <c r="T37" s="11">
        <v>0</v>
      </c>
      <c r="U37" s="11">
        <v>4</v>
      </c>
      <c r="V37" s="11">
        <v>1</v>
      </c>
      <c r="W37" s="11">
        <f t="shared" si="2"/>
        <v>12</v>
      </c>
      <c r="X37" s="11"/>
      <c r="Y37" s="11">
        <v>0</v>
      </c>
      <c r="Z37" s="11">
        <v>0</v>
      </c>
      <c r="AA37" s="11">
        <v>0</v>
      </c>
      <c r="AB37" s="11">
        <v>0</v>
      </c>
      <c r="AC37" s="11">
        <v>0</v>
      </c>
      <c r="AD37" s="11">
        <f t="shared" si="3"/>
        <v>0</v>
      </c>
      <c r="AE37" s="77">
        <f t="shared" si="4"/>
        <v>14</v>
      </c>
      <c r="AF37" s="83"/>
      <c r="AG37" s="82"/>
    </row>
    <row r="38" spans="1:33">
      <c r="A38" s="1712">
        <v>1406</v>
      </c>
      <c r="B38" s="74" t="s">
        <v>25</v>
      </c>
      <c r="C38" s="78"/>
      <c r="D38" s="70">
        <f>SUM(D39:D42)</f>
        <v>0</v>
      </c>
      <c r="E38" s="70">
        <f>SUM(E39:E42)</f>
        <v>17</v>
      </c>
      <c r="F38" s="70">
        <f>SUM(F39:F42)</f>
        <v>9</v>
      </c>
      <c r="G38" s="70">
        <f>SUM(G39:G42)</f>
        <v>49</v>
      </c>
      <c r="H38" s="70">
        <f>SUM(H39:H42)</f>
        <v>19</v>
      </c>
      <c r="I38" s="70">
        <f t="shared" si="0"/>
        <v>94</v>
      </c>
      <c r="J38" s="70"/>
      <c r="K38" s="70">
        <f>SUM(K39:K42)</f>
        <v>0</v>
      </c>
      <c r="L38" s="70">
        <f>SUM(L39:L42)</f>
        <v>3</v>
      </c>
      <c r="M38" s="70">
        <f>SUM(M39:M42)</f>
        <v>1</v>
      </c>
      <c r="N38" s="70">
        <f>SUM(N39:N42)</f>
        <v>4</v>
      </c>
      <c r="O38" s="70">
        <f>SUM(O39:O42)</f>
        <v>1</v>
      </c>
      <c r="P38" s="70">
        <f t="shared" si="1"/>
        <v>9</v>
      </c>
      <c r="Q38" s="70"/>
      <c r="R38" s="70">
        <f>SUM(R39:R42)</f>
        <v>7</v>
      </c>
      <c r="S38" s="70">
        <f>SUM(S39:S42)</f>
        <v>65</v>
      </c>
      <c r="T38" s="70">
        <f>SUM(T39:T42)</f>
        <v>110</v>
      </c>
      <c r="U38" s="70">
        <f>SUM(U39:U42)</f>
        <v>37</v>
      </c>
      <c r="V38" s="70">
        <f>SUM(V39:V42)</f>
        <v>2</v>
      </c>
      <c r="W38" s="70">
        <f t="shared" si="2"/>
        <v>221</v>
      </c>
      <c r="X38" s="70"/>
      <c r="Y38" s="70">
        <f>SUM(Y39:Y42)</f>
        <v>0</v>
      </c>
      <c r="Z38" s="70">
        <f>SUM(Z39:Z42)</f>
        <v>12</v>
      </c>
      <c r="AA38" s="70">
        <f>SUM(AA39:AA42)</f>
        <v>1</v>
      </c>
      <c r="AB38" s="70">
        <f>SUM(AB39:AB42)</f>
        <v>6</v>
      </c>
      <c r="AC38" s="70">
        <f>SUM(AC39:AC42)</f>
        <v>1</v>
      </c>
      <c r="AD38" s="70">
        <f t="shared" si="3"/>
        <v>20</v>
      </c>
      <c r="AE38" s="69">
        <f t="shared" si="4"/>
        <v>344</v>
      </c>
    </row>
    <row r="39" spans="1:33">
      <c r="A39" s="1713"/>
      <c r="B39" s="11" t="s">
        <v>60</v>
      </c>
      <c r="C39" s="66"/>
      <c r="D39" s="11">
        <v>0</v>
      </c>
      <c r="E39" s="11">
        <v>10</v>
      </c>
      <c r="F39" s="11">
        <v>8</v>
      </c>
      <c r="G39" s="11">
        <v>29</v>
      </c>
      <c r="H39" s="11">
        <v>7</v>
      </c>
      <c r="I39" s="11">
        <f t="shared" si="0"/>
        <v>54</v>
      </c>
      <c r="J39" s="11"/>
      <c r="K39" s="11">
        <v>0</v>
      </c>
      <c r="L39" s="11">
        <v>3</v>
      </c>
      <c r="M39" s="11">
        <v>1</v>
      </c>
      <c r="N39" s="11">
        <v>3</v>
      </c>
      <c r="O39" s="11">
        <v>0</v>
      </c>
      <c r="P39" s="11">
        <f t="shared" si="1"/>
        <v>7</v>
      </c>
      <c r="Q39" s="11"/>
      <c r="R39" s="11">
        <v>1</v>
      </c>
      <c r="S39" s="11">
        <v>38</v>
      </c>
      <c r="T39" s="11">
        <v>58</v>
      </c>
      <c r="U39" s="11">
        <v>19</v>
      </c>
      <c r="V39" s="11">
        <v>2</v>
      </c>
      <c r="W39" s="11">
        <f t="shared" si="2"/>
        <v>118</v>
      </c>
      <c r="X39" s="11"/>
      <c r="Y39" s="11">
        <v>0</v>
      </c>
      <c r="Z39" s="11">
        <v>1</v>
      </c>
      <c r="AA39" s="11">
        <v>1</v>
      </c>
      <c r="AB39" s="11">
        <v>0</v>
      </c>
      <c r="AC39" s="11">
        <v>0</v>
      </c>
      <c r="AD39" s="11">
        <f t="shared" si="3"/>
        <v>2</v>
      </c>
      <c r="AE39" s="77">
        <f t="shared" si="4"/>
        <v>181</v>
      </c>
    </row>
    <row r="40" spans="1:33">
      <c r="A40" s="1713"/>
      <c r="B40" s="11" t="s">
        <v>26</v>
      </c>
      <c r="C40" s="66"/>
      <c r="D40" s="11">
        <v>0</v>
      </c>
      <c r="E40" s="11">
        <v>6</v>
      </c>
      <c r="F40" s="11">
        <v>0</v>
      </c>
      <c r="G40" s="11">
        <v>16</v>
      </c>
      <c r="H40" s="11">
        <v>7</v>
      </c>
      <c r="I40" s="11">
        <f t="shared" si="0"/>
        <v>29</v>
      </c>
      <c r="J40" s="11"/>
      <c r="K40" s="11">
        <v>0</v>
      </c>
      <c r="L40" s="11">
        <v>0</v>
      </c>
      <c r="M40" s="11">
        <v>0</v>
      </c>
      <c r="N40" s="11">
        <v>1</v>
      </c>
      <c r="O40" s="11">
        <v>1</v>
      </c>
      <c r="P40" s="11">
        <f t="shared" si="1"/>
        <v>2</v>
      </c>
      <c r="Q40" s="11"/>
      <c r="R40" s="11">
        <v>5</v>
      </c>
      <c r="S40" s="11">
        <v>16</v>
      </c>
      <c r="T40" s="11">
        <v>1</v>
      </c>
      <c r="U40" s="11">
        <v>13</v>
      </c>
      <c r="V40" s="11">
        <v>0</v>
      </c>
      <c r="W40" s="11">
        <f t="shared" si="2"/>
        <v>35</v>
      </c>
      <c r="X40" s="11"/>
      <c r="Y40" s="11">
        <v>0</v>
      </c>
      <c r="Z40" s="11">
        <v>5</v>
      </c>
      <c r="AA40" s="11">
        <v>0</v>
      </c>
      <c r="AB40" s="11">
        <v>5</v>
      </c>
      <c r="AC40" s="11">
        <v>0</v>
      </c>
      <c r="AD40" s="11">
        <f t="shared" si="3"/>
        <v>10</v>
      </c>
      <c r="AE40" s="77">
        <f t="shared" si="4"/>
        <v>76</v>
      </c>
    </row>
    <row r="41" spans="1:33">
      <c r="A41" s="1713"/>
      <c r="B41" s="11" t="s">
        <v>42</v>
      </c>
      <c r="C41" s="66"/>
      <c r="D41" s="11">
        <v>0</v>
      </c>
      <c r="E41" s="11">
        <v>0</v>
      </c>
      <c r="F41" s="11">
        <v>1</v>
      </c>
      <c r="G41" s="11">
        <v>1</v>
      </c>
      <c r="H41" s="11">
        <v>2</v>
      </c>
      <c r="I41" s="11">
        <f t="shared" si="0"/>
        <v>4</v>
      </c>
      <c r="J41" s="11"/>
      <c r="K41" s="11">
        <v>0</v>
      </c>
      <c r="L41" s="11">
        <v>0</v>
      </c>
      <c r="M41" s="11">
        <v>0</v>
      </c>
      <c r="N41" s="11">
        <v>0</v>
      </c>
      <c r="O41" s="11">
        <v>0</v>
      </c>
      <c r="P41" s="11">
        <f t="shared" si="1"/>
        <v>0</v>
      </c>
      <c r="Q41" s="11"/>
      <c r="R41" s="11">
        <v>1</v>
      </c>
      <c r="S41" s="11">
        <v>9</v>
      </c>
      <c r="T41" s="11">
        <v>51</v>
      </c>
      <c r="U41" s="11">
        <v>5</v>
      </c>
      <c r="V41" s="11">
        <v>0</v>
      </c>
      <c r="W41" s="11">
        <f t="shared" si="2"/>
        <v>66</v>
      </c>
      <c r="X41" s="11"/>
      <c r="Y41" s="11">
        <v>0</v>
      </c>
      <c r="Z41" s="11">
        <v>1</v>
      </c>
      <c r="AA41" s="11">
        <v>0</v>
      </c>
      <c r="AB41" s="11">
        <v>0</v>
      </c>
      <c r="AC41" s="11">
        <v>0</v>
      </c>
      <c r="AD41" s="11">
        <f t="shared" si="3"/>
        <v>1</v>
      </c>
      <c r="AE41" s="77">
        <f t="shared" si="4"/>
        <v>71</v>
      </c>
    </row>
    <row r="42" spans="1:33">
      <c r="A42" s="1832"/>
      <c r="B42" s="11" t="s">
        <v>43</v>
      </c>
      <c r="C42" s="66"/>
      <c r="D42" s="11">
        <v>0</v>
      </c>
      <c r="E42" s="11">
        <v>1</v>
      </c>
      <c r="F42" s="11">
        <v>0</v>
      </c>
      <c r="G42" s="11">
        <v>3</v>
      </c>
      <c r="H42" s="11">
        <v>3</v>
      </c>
      <c r="I42" s="11">
        <f t="shared" si="0"/>
        <v>7</v>
      </c>
      <c r="J42" s="11"/>
      <c r="K42" s="11">
        <v>0</v>
      </c>
      <c r="L42" s="11">
        <v>0</v>
      </c>
      <c r="M42" s="11">
        <v>0</v>
      </c>
      <c r="N42" s="11">
        <v>0</v>
      </c>
      <c r="O42" s="11">
        <v>0</v>
      </c>
      <c r="P42" s="11">
        <f t="shared" si="1"/>
        <v>0</v>
      </c>
      <c r="Q42" s="11"/>
      <c r="R42" s="11">
        <v>0</v>
      </c>
      <c r="S42" s="11">
        <v>2</v>
      </c>
      <c r="T42" s="11">
        <v>0</v>
      </c>
      <c r="U42" s="11">
        <v>0</v>
      </c>
      <c r="V42" s="11">
        <v>0</v>
      </c>
      <c r="W42" s="11">
        <f t="shared" si="2"/>
        <v>2</v>
      </c>
      <c r="X42" s="11"/>
      <c r="Y42" s="11">
        <v>0</v>
      </c>
      <c r="Z42" s="11">
        <v>5</v>
      </c>
      <c r="AA42" s="11">
        <v>0</v>
      </c>
      <c r="AB42" s="11">
        <v>1</v>
      </c>
      <c r="AC42" s="11">
        <v>1</v>
      </c>
      <c r="AD42" s="11">
        <f t="shared" si="3"/>
        <v>7</v>
      </c>
      <c r="AE42" s="77">
        <f t="shared" si="4"/>
        <v>16</v>
      </c>
    </row>
    <row r="43" spans="1:33">
      <c r="A43" s="1709">
        <v>1407</v>
      </c>
      <c r="B43" s="73" t="s">
        <v>27</v>
      </c>
      <c r="C43" s="78"/>
      <c r="D43" s="70">
        <f>SUM(D44:D46)</f>
        <v>2</v>
      </c>
      <c r="E43" s="70">
        <f>SUM(E44:E46)</f>
        <v>4</v>
      </c>
      <c r="F43" s="70">
        <f>SUM(F44:F46)</f>
        <v>0</v>
      </c>
      <c r="G43" s="70">
        <f>SUM(G44:G46)</f>
        <v>6</v>
      </c>
      <c r="H43" s="70">
        <f>SUM(H44:H46)</f>
        <v>22</v>
      </c>
      <c r="I43" s="70">
        <f t="shared" si="0"/>
        <v>34</v>
      </c>
      <c r="J43" s="70"/>
      <c r="K43" s="70">
        <f>SUM(K44:K46)</f>
        <v>0</v>
      </c>
      <c r="L43" s="70">
        <f>SUM(L44:L46)</f>
        <v>1</v>
      </c>
      <c r="M43" s="70">
        <f>SUM(M44:M46)</f>
        <v>0</v>
      </c>
      <c r="N43" s="70">
        <f>SUM(N44:N46)</f>
        <v>0</v>
      </c>
      <c r="O43" s="70">
        <f>SUM(O44:O46)</f>
        <v>0</v>
      </c>
      <c r="P43" s="70">
        <f t="shared" si="1"/>
        <v>1</v>
      </c>
      <c r="Q43" s="70"/>
      <c r="R43" s="70">
        <f>SUM(R44:R46)</f>
        <v>0</v>
      </c>
      <c r="S43" s="70">
        <f>SUM(S44:S46)</f>
        <v>5</v>
      </c>
      <c r="T43" s="70">
        <f>SUM(T44:T46)</f>
        <v>0</v>
      </c>
      <c r="U43" s="70">
        <f>SUM(U44:U46)</f>
        <v>13</v>
      </c>
      <c r="V43" s="70">
        <f>SUM(V44:V46)</f>
        <v>5</v>
      </c>
      <c r="W43" s="70">
        <f t="shared" si="2"/>
        <v>23</v>
      </c>
      <c r="X43" s="70"/>
      <c r="Y43" s="70">
        <f>SUM(Y44:Y46)</f>
        <v>0</v>
      </c>
      <c r="Z43" s="70">
        <f>SUM(Z44:Z46)</f>
        <v>5</v>
      </c>
      <c r="AA43" s="70">
        <f>SUM(AA44:AA46)</f>
        <v>0</v>
      </c>
      <c r="AB43" s="70">
        <f>SUM(AB44:AB46)</f>
        <v>3</v>
      </c>
      <c r="AC43" s="70">
        <f>SUM(AC44:AC46)</f>
        <v>0</v>
      </c>
      <c r="AD43" s="70">
        <f t="shared" si="3"/>
        <v>8</v>
      </c>
      <c r="AE43" s="69">
        <f t="shared" si="4"/>
        <v>66</v>
      </c>
    </row>
    <row r="44" spans="1:33">
      <c r="A44" s="1710"/>
      <c r="B44" s="11" t="s">
        <v>44</v>
      </c>
      <c r="C44" s="66"/>
      <c r="D44" s="11">
        <v>1</v>
      </c>
      <c r="E44" s="11">
        <v>0</v>
      </c>
      <c r="F44" s="11">
        <v>0</v>
      </c>
      <c r="G44" s="11">
        <v>0</v>
      </c>
      <c r="H44" s="11">
        <v>17</v>
      </c>
      <c r="I44" s="11">
        <f t="shared" si="0"/>
        <v>18</v>
      </c>
      <c r="J44" s="11"/>
      <c r="K44" s="11">
        <v>0</v>
      </c>
      <c r="L44" s="11">
        <v>0</v>
      </c>
      <c r="M44" s="11">
        <v>0</v>
      </c>
      <c r="N44" s="11">
        <v>0</v>
      </c>
      <c r="O44" s="11">
        <v>0</v>
      </c>
      <c r="P44" s="11">
        <f t="shared" si="1"/>
        <v>0</v>
      </c>
      <c r="Q44" s="11"/>
      <c r="R44" s="11">
        <v>0</v>
      </c>
      <c r="S44" s="11">
        <v>2</v>
      </c>
      <c r="T44" s="11">
        <v>0</v>
      </c>
      <c r="U44" s="11">
        <v>1</v>
      </c>
      <c r="V44" s="11">
        <v>2</v>
      </c>
      <c r="W44" s="11">
        <f t="shared" si="2"/>
        <v>5</v>
      </c>
      <c r="X44" s="11"/>
      <c r="Y44" s="11">
        <v>0</v>
      </c>
      <c r="Z44" s="11">
        <v>0</v>
      </c>
      <c r="AA44" s="11">
        <v>0</v>
      </c>
      <c r="AB44" s="11">
        <v>1</v>
      </c>
      <c r="AC44" s="11">
        <v>0</v>
      </c>
      <c r="AD44" s="11">
        <f t="shared" si="3"/>
        <v>1</v>
      </c>
      <c r="AE44" s="77">
        <f t="shared" si="4"/>
        <v>24</v>
      </c>
    </row>
    <row r="45" spans="1:33">
      <c r="A45" s="1710"/>
      <c r="B45" s="52" t="s">
        <v>61</v>
      </c>
      <c r="C45" s="66"/>
      <c r="D45" s="11">
        <v>0</v>
      </c>
      <c r="E45" s="11">
        <v>4</v>
      </c>
      <c r="F45" s="11">
        <v>0</v>
      </c>
      <c r="G45" s="11">
        <v>5</v>
      </c>
      <c r="H45" s="11">
        <v>5</v>
      </c>
      <c r="I45" s="11">
        <f t="shared" si="0"/>
        <v>14</v>
      </c>
      <c r="J45" s="11"/>
      <c r="K45" s="11">
        <v>0</v>
      </c>
      <c r="L45" s="11">
        <v>1</v>
      </c>
      <c r="M45" s="11">
        <v>0</v>
      </c>
      <c r="N45" s="11">
        <v>0</v>
      </c>
      <c r="O45" s="11">
        <v>0</v>
      </c>
      <c r="P45" s="11">
        <f t="shared" si="1"/>
        <v>1</v>
      </c>
      <c r="Q45" s="11"/>
      <c r="R45" s="11">
        <v>0</v>
      </c>
      <c r="S45" s="11">
        <v>3</v>
      </c>
      <c r="T45" s="11">
        <v>0</v>
      </c>
      <c r="U45" s="11">
        <v>12</v>
      </c>
      <c r="V45" s="11">
        <v>3</v>
      </c>
      <c r="W45" s="11">
        <f t="shared" si="2"/>
        <v>18</v>
      </c>
      <c r="X45" s="11"/>
      <c r="Y45" s="11">
        <v>0</v>
      </c>
      <c r="Z45" s="11">
        <v>4</v>
      </c>
      <c r="AA45" s="11">
        <v>0</v>
      </c>
      <c r="AB45" s="11">
        <v>2</v>
      </c>
      <c r="AC45" s="11">
        <v>0</v>
      </c>
      <c r="AD45" s="11">
        <f t="shared" si="3"/>
        <v>6</v>
      </c>
      <c r="AE45" s="77">
        <f t="shared" si="4"/>
        <v>39</v>
      </c>
    </row>
    <row r="46" spans="1:33">
      <c r="A46" s="1711"/>
      <c r="B46" s="11" t="s">
        <v>66</v>
      </c>
      <c r="C46" s="80"/>
      <c r="D46" s="11">
        <v>1</v>
      </c>
      <c r="E46" s="11">
        <v>0</v>
      </c>
      <c r="F46" s="11">
        <v>0</v>
      </c>
      <c r="G46" s="11">
        <v>1</v>
      </c>
      <c r="H46" s="11">
        <v>0</v>
      </c>
      <c r="I46" s="11">
        <f t="shared" si="0"/>
        <v>2</v>
      </c>
      <c r="J46" s="11"/>
      <c r="K46" s="11">
        <v>0</v>
      </c>
      <c r="L46" s="11">
        <v>0</v>
      </c>
      <c r="M46" s="11">
        <v>0</v>
      </c>
      <c r="N46" s="11">
        <v>0</v>
      </c>
      <c r="O46" s="11">
        <v>0</v>
      </c>
      <c r="P46" s="11">
        <f t="shared" si="1"/>
        <v>0</v>
      </c>
      <c r="Q46" s="11"/>
      <c r="R46" s="11">
        <v>0</v>
      </c>
      <c r="S46" s="11">
        <v>0</v>
      </c>
      <c r="T46" s="11">
        <v>0</v>
      </c>
      <c r="U46" s="11">
        <v>0</v>
      </c>
      <c r="V46" s="11">
        <v>0</v>
      </c>
      <c r="W46" s="11">
        <f t="shared" si="2"/>
        <v>0</v>
      </c>
      <c r="X46" s="11"/>
      <c r="Y46" s="11">
        <v>0</v>
      </c>
      <c r="Z46" s="11">
        <v>1</v>
      </c>
      <c r="AA46" s="11">
        <v>0</v>
      </c>
      <c r="AB46" s="11">
        <v>0</v>
      </c>
      <c r="AC46" s="11">
        <v>0</v>
      </c>
      <c r="AD46" s="11">
        <f t="shared" si="3"/>
        <v>1</v>
      </c>
      <c r="AE46" s="77">
        <f t="shared" si="4"/>
        <v>3</v>
      </c>
    </row>
    <row r="47" spans="1:33">
      <c r="A47" s="1709">
        <v>1408</v>
      </c>
      <c r="B47" s="74" t="s">
        <v>28</v>
      </c>
      <c r="C47" s="73"/>
      <c r="D47" s="70">
        <f>SUM(D48:D51)</f>
        <v>2</v>
      </c>
      <c r="E47" s="70">
        <f>SUM(E48:E51)</f>
        <v>6</v>
      </c>
      <c r="F47" s="70">
        <f>SUM(F48:F51)</f>
        <v>0</v>
      </c>
      <c r="G47" s="70">
        <f>SUM(G48:G51)</f>
        <v>20</v>
      </c>
      <c r="H47" s="70">
        <f>SUM(H48:H51)</f>
        <v>20</v>
      </c>
      <c r="I47" s="70">
        <f t="shared" si="0"/>
        <v>48</v>
      </c>
      <c r="J47" s="70"/>
      <c r="K47" s="70">
        <f>SUM(K48:K51)</f>
        <v>0</v>
      </c>
      <c r="L47" s="70">
        <f>SUM(L48:L51)</f>
        <v>6</v>
      </c>
      <c r="M47" s="70">
        <f>SUM(M48:M51)</f>
        <v>0</v>
      </c>
      <c r="N47" s="70">
        <f>SUM(N48:N51)</f>
        <v>3</v>
      </c>
      <c r="O47" s="70">
        <f>SUM(O48:O51)</f>
        <v>1</v>
      </c>
      <c r="P47" s="70">
        <f t="shared" si="1"/>
        <v>10</v>
      </c>
      <c r="Q47" s="70"/>
      <c r="R47" s="70">
        <f>SUM(R48:R51)</f>
        <v>1</v>
      </c>
      <c r="S47" s="70">
        <f>SUM(S48:S51)</f>
        <v>8</v>
      </c>
      <c r="T47" s="70">
        <f>SUM(T48:T51)</f>
        <v>0</v>
      </c>
      <c r="U47" s="70">
        <f>SUM(U48:U51)</f>
        <v>41</v>
      </c>
      <c r="V47" s="70">
        <f>SUM(V48:V51)</f>
        <v>7</v>
      </c>
      <c r="W47" s="70">
        <f t="shared" si="2"/>
        <v>57</v>
      </c>
      <c r="X47" s="70"/>
      <c r="Y47" s="70">
        <f>SUM(Y48:Y51)</f>
        <v>1</v>
      </c>
      <c r="Z47" s="70">
        <f>SUM(Z48:Z51)</f>
        <v>3</v>
      </c>
      <c r="AA47" s="70">
        <f>SUM(AA48:AA51)</f>
        <v>0</v>
      </c>
      <c r="AB47" s="70">
        <f>SUM(AB48:AB51)</f>
        <v>5</v>
      </c>
      <c r="AC47" s="70">
        <f>SUM(AC48:AC51)</f>
        <v>1</v>
      </c>
      <c r="AD47" s="70">
        <f t="shared" si="3"/>
        <v>10</v>
      </c>
      <c r="AE47" s="69">
        <f t="shared" si="4"/>
        <v>125</v>
      </c>
    </row>
    <row r="48" spans="1:33">
      <c r="A48" s="1710"/>
      <c r="B48" s="11" t="s">
        <v>23</v>
      </c>
      <c r="C48" s="66"/>
      <c r="D48" s="11">
        <v>0</v>
      </c>
      <c r="E48" s="11">
        <v>4</v>
      </c>
      <c r="F48" s="11">
        <v>0</v>
      </c>
      <c r="G48" s="11">
        <v>14</v>
      </c>
      <c r="H48" s="11">
        <v>5</v>
      </c>
      <c r="I48" s="11">
        <f t="shared" si="0"/>
        <v>23</v>
      </c>
      <c r="J48" s="11"/>
      <c r="K48" s="11">
        <v>0</v>
      </c>
      <c r="L48" s="11">
        <v>5</v>
      </c>
      <c r="M48" s="11">
        <v>0</v>
      </c>
      <c r="N48" s="11">
        <v>3</v>
      </c>
      <c r="O48" s="11">
        <v>1</v>
      </c>
      <c r="P48" s="11">
        <f t="shared" si="1"/>
        <v>9</v>
      </c>
      <c r="Q48" s="11"/>
      <c r="R48" s="11">
        <v>0</v>
      </c>
      <c r="S48" s="11">
        <v>4</v>
      </c>
      <c r="T48" s="11">
        <v>0</v>
      </c>
      <c r="U48" s="11">
        <v>15</v>
      </c>
      <c r="V48" s="11">
        <v>4</v>
      </c>
      <c r="W48" s="11">
        <f t="shared" si="2"/>
        <v>23</v>
      </c>
      <c r="X48" s="11"/>
      <c r="Y48" s="11">
        <v>0</v>
      </c>
      <c r="Z48" s="11">
        <v>2</v>
      </c>
      <c r="AA48" s="11">
        <v>0</v>
      </c>
      <c r="AB48" s="11">
        <v>0</v>
      </c>
      <c r="AC48" s="11">
        <v>0</v>
      </c>
      <c r="AD48" s="11">
        <f t="shared" si="3"/>
        <v>2</v>
      </c>
      <c r="AE48" s="77">
        <f t="shared" si="4"/>
        <v>57</v>
      </c>
    </row>
    <row r="49" spans="1:31">
      <c r="A49" s="1710"/>
      <c r="B49" s="11" t="s">
        <v>59</v>
      </c>
      <c r="C49" s="66"/>
      <c r="D49" s="11">
        <v>2</v>
      </c>
      <c r="E49" s="11">
        <v>1</v>
      </c>
      <c r="F49" s="11">
        <v>0</v>
      </c>
      <c r="G49" s="11">
        <v>2</v>
      </c>
      <c r="H49" s="11">
        <v>3</v>
      </c>
      <c r="I49" s="11">
        <f t="shared" si="0"/>
        <v>8</v>
      </c>
      <c r="J49" s="11"/>
      <c r="K49" s="11">
        <v>0</v>
      </c>
      <c r="L49" s="11">
        <v>0</v>
      </c>
      <c r="M49" s="11">
        <v>0</v>
      </c>
      <c r="N49" s="11">
        <v>0</v>
      </c>
      <c r="O49" s="11">
        <v>0</v>
      </c>
      <c r="P49" s="11">
        <f t="shared" si="1"/>
        <v>0</v>
      </c>
      <c r="Q49" s="11"/>
      <c r="R49" s="11">
        <v>0</v>
      </c>
      <c r="S49" s="11">
        <v>0</v>
      </c>
      <c r="T49" s="11">
        <v>0</v>
      </c>
      <c r="U49" s="11">
        <v>0</v>
      </c>
      <c r="V49" s="11">
        <v>0</v>
      </c>
      <c r="W49" s="11">
        <f t="shared" si="2"/>
        <v>0</v>
      </c>
      <c r="X49" s="11"/>
      <c r="Y49" s="11">
        <v>1</v>
      </c>
      <c r="Z49" s="11">
        <v>0</v>
      </c>
      <c r="AA49" s="11">
        <v>0</v>
      </c>
      <c r="AB49" s="11">
        <v>0</v>
      </c>
      <c r="AC49" s="11">
        <v>0</v>
      </c>
      <c r="AD49" s="11">
        <f t="shared" si="3"/>
        <v>1</v>
      </c>
      <c r="AE49" s="77">
        <f t="shared" si="4"/>
        <v>9</v>
      </c>
    </row>
    <row r="50" spans="1:31">
      <c r="A50" s="1710"/>
      <c r="B50" s="11" t="s">
        <v>45</v>
      </c>
      <c r="C50" s="66"/>
      <c r="D50" s="11">
        <v>0</v>
      </c>
      <c r="E50" s="11">
        <v>1</v>
      </c>
      <c r="F50" s="11">
        <v>0</v>
      </c>
      <c r="G50" s="11">
        <v>2</v>
      </c>
      <c r="H50" s="11">
        <v>6</v>
      </c>
      <c r="I50" s="11">
        <f t="shared" si="0"/>
        <v>9</v>
      </c>
      <c r="J50" s="11"/>
      <c r="K50" s="11">
        <v>0</v>
      </c>
      <c r="L50" s="11">
        <v>0</v>
      </c>
      <c r="M50" s="11">
        <v>0</v>
      </c>
      <c r="N50" s="11">
        <v>0</v>
      </c>
      <c r="O50" s="11">
        <v>0</v>
      </c>
      <c r="P50" s="11">
        <f t="shared" si="1"/>
        <v>0</v>
      </c>
      <c r="Q50" s="11"/>
      <c r="R50" s="11">
        <v>1</v>
      </c>
      <c r="S50" s="11">
        <v>0</v>
      </c>
      <c r="T50" s="11">
        <v>0</v>
      </c>
      <c r="U50" s="11">
        <v>19</v>
      </c>
      <c r="V50" s="11">
        <v>2</v>
      </c>
      <c r="W50" s="11">
        <f t="shared" si="2"/>
        <v>22</v>
      </c>
      <c r="X50" s="11"/>
      <c r="Y50" s="11">
        <v>0</v>
      </c>
      <c r="Z50" s="11">
        <v>1</v>
      </c>
      <c r="AA50" s="11">
        <v>0</v>
      </c>
      <c r="AB50" s="11">
        <v>3</v>
      </c>
      <c r="AC50" s="11">
        <v>0</v>
      </c>
      <c r="AD50" s="11">
        <f t="shared" si="3"/>
        <v>4</v>
      </c>
      <c r="AE50" s="77">
        <f t="shared" si="4"/>
        <v>35</v>
      </c>
    </row>
    <row r="51" spans="1:31">
      <c r="A51" s="1711"/>
      <c r="B51" s="11" t="s">
        <v>46</v>
      </c>
      <c r="C51" s="79"/>
      <c r="D51" s="11">
        <v>0</v>
      </c>
      <c r="E51" s="11">
        <v>0</v>
      </c>
      <c r="F51" s="11">
        <v>0</v>
      </c>
      <c r="G51" s="11">
        <v>2</v>
      </c>
      <c r="H51" s="11">
        <v>6</v>
      </c>
      <c r="I51" s="11">
        <f t="shared" si="0"/>
        <v>8</v>
      </c>
      <c r="J51" s="11"/>
      <c r="K51" s="11">
        <v>0</v>
      </c>
      <c r="L51" s="11">
        <v>1</v>
      </c>
      <c r="M51" s="11">
        <v>0</v>
      </c>
      <c r="N51" s="11">
        <v>0</v>
      </c>
      <c r="O51" s="11">
        <v>0</v>
      </c>
      <c r="P51" s="11">
        <f t="shared" si="1"/>
        <v>1</v>
      </c>
      <c r="Q51" s="11"/>
      <c r="R51" s="11">
        <v>0</v>
      </c>
      <c r="S51" s="11">
        <v>4</v>
      </c>
      <c r="T51" s="11">
        <v>0</v>
      </c>
      <c r="U51" s="11">
        <v>7</v>
      </c>
      <c r="V51" s="11">
        <v>1</v>
      </c>
      <c r="W51" s="11">
        <f t="shared" si="2"/>
        <v>12</v>
      </c>
      <c r="X51" s="11"/>
      <c r="Y51" s="11">
        <v>0</v>
      </c>
      <c r="Z51" s="11">
        <v>0</v>
      </c>
      <c r="AA51" s="11">
        <v>0</v>
      </c>
      <c r="AB51" s="11">
        <v>2</v>
      </c>
      <c r="AC51" s="11">
        <v>1</v>
      </c>
      <c r="AD51" s="11">
        <f t="shared" si="3"/>
        <v>3</v>
      </c>
      <c r="AE51" s="77">
        <f t="shared" si="4"/>
        <v>24</v>
      </c>
    </row>
    <row r="52" spans="1:31">
      <c r="A52" s="1709">
        <v>1409</v>
      </c>
      <c r="B52" s="73" t="s">
        <v>27</v>
      </c>
      <c r="C52" s="78"/>
      <c r="D52" s="70">
        <f>SUM(D53:D55)</f>
        <v>0</v>
      </c>
      <c r="E52" s="70">
        <f>SUM(E53:E55)</f>
        <v>1</v>
      </c>
      <c r="F52" s="70">
        <f>SUM(F53:F55)</f>
        <v>1</v>
      </c>
      <c r="G52" s="70">
        <f>SUM(G53:G55)</f>
        <v>6</v>
      </c>
      <c r="H52" s="70">
        <f>SUM(H53:H55)</f>
        <v>9</v>
      </c>
      <c r="I52" s="70">
        <f t="shared" si="0"/>
        <v>17</v>
      </c>
      <c r="J52" s="70"/>
      <c r="K52" s="70">
        <f>SUM(K53:K55)</f>
        <v>0</v>
      </c>
      <c r="L52" s="70">
        <f>SUM(L53:L55)</f>
        <v>0</v>
      </c>
      <c r="M52" s="70">
        <f>SUM(M53:M55)</f>
        <v>0</v>
      </c>
      <c r="N52" s="70">
        <f>SUM(N53:N55)</f>
        <v>0</v>
      </c>
      <c r="O52" s="70">
        <f>SUM(O53:O55)</f>
        <v>0</v>
      </c>
      <c r="P52" s="70">
        <f t="shared" si="1"/>
        <v>0</v>
      </c>
      <c r="Q52" s="70"/>
      <c r="R52" s="70">
        <f>SUM(R53:R55)</f>
        <v>6</v>
      </c>
      <c r="S52" s="70">
        <f>SUM(S53:S55)</f>
        <v>8</v>
      </c>
      <c r="T52" s="70">
        <f>SUM(T53:T55)</f>
        <v>0</v>
      </c>
      <c r="U52" s="70">
        <f>SUM(U53:U55)</f>
        <v>4</v>
      </c>
      <c r="V52" s="70">
        <f>SUM(V53:V55)</f>
        <v>0</v>
      </c>
      <c r="W52" s="70">
        <f t="shared" si="2"/>
        <v>18</v>
      </c>
      <c r="X52" s="70"/>
      <c r="Y52" s="70">
        <f>SUM(Y53:Y55)</f>
        <v>0</v>
      </c>
      <c r="Z52" s="70">
        <f>SUM(Z53:Z55)</f>
        <v>3</v>
      </c>
      <c r="AA52" s="70">
        <f>SUM(AA53:AA55)</f>
        <v>0</v>
      </c>
      <c r="AB52" s="70">
        <f>SUM(AB53:AB55)</f>
        <v>1</v>
      </c>
      <c r="AC52" s="70">
        <f>SUM(AC53:AC55)</f>
        <v>0</v>
      </c>
      <c r="AD52" s="70">
        <f t="shared" si="3"/>
        <v>4</v>
      </c>
      <c r="AE52" s="69">
        <f t="shared" si="4"/>
        <v>39</v>
      </c>
    </row>
    <row r="53" spans="1:31">
      <c r="A53" s="1710"/>
      <c r="B53" s="11" t="s">
        <v>41</v>
      </c>
      <c r="C53" s="66"/>
      <c r="D53" s="11">
        <v>0</v>
      </c>
      <c r="E53" s="11">
        <v>0</v>
      </c>
      <c r="F53" s="11">
        <v>0</v>
      </c>
      <c r="G53" s="11">
        <v>1</v>
      </c>
      <c r="H53" s="11">
        <v>3</v>
      </c>
      <c r="I53" s="11">
        <f t="shared" si="0"/>
        <v>4</v>
      </c>
      <c r="J53" s="11"/>
      <c r="K53" s="11">
        <v>0</v>
      </c>
      <c r="L53" s="11">
        <v>0</v>
      </c>
      <c r="M53" s="11">
        <v>0</v>
      </c>
      <c r="N53" s="11">
        <v>0</v>
      </c>
      <c r="O53" s="11">
        <v>0</v>
      </c>
      <c r="P53" s="11">
        <f t="shared" si="1"/>
        <v>0</v>
      </c>
      <c r="Q53" s="11"/>
      <c r="R53" s="11">
        <v>6</v>
      </c>
      <c r="S53" s="11">
        <v>1</v>
      </c>
      <c r="T53" s="11">
        <v>0</v>
      </c>
      <c r="U53" s="11">
        <v>1</v>
      </c>
      <c r="V53" s="11">
        <v>0</v>
      </c>
      <c r="W53" s="11">
        <f t="shared" si="2"/>
        <v>8</v>
      </c>
      <c r="X53" s="11"/>
      <c r="Y53" s="11">
        <v>0</v>
      </c>
      <c r="Z53" s="11">
        <v>0</v>
      </c>
      <c r="AA53" s="11">
        <v>0</v>
      </c>
      <c r="AB53" s="11">
        <v>0</v>
      </c>
      <c r="AC53" s="11">
        <v>0</v>
      </c>
      <c r="AD53" s="11">
        <f t="shared" si="3"/>
        <v>0</v>
      </c>
      <c r="AE53" s="77">
        <f t="shared" si="4"/>
        <v>12</v>
      </c>
    </row>
    <row r="54" spans="1:31">
      <c r="A54" s="1710"/>
      <c r="B54" s="11" t="s">
        <v>54</v>
      </c>
      <c r="C54" s="66"/>
      <c r="D54" s="11">
        <v>0</v>
      </c>
      <c r="E54" s="11">
        <v>0</v>
      </c>
      <c r="F54" s="11">
        <v>0</v>
      </c>
      <c r="G54" s="11">
        <v>5</v>
      </c>
      <c r="H54" s="11">
        <v>6</v>
      </c>
      <c r="I54" s="11">
        <f t="shared" si="0"/>
        <v>11</v>
      </c>
      <c r="J54" s="11"/>
      <c r="K54" s="11">
        <v>0</v>
      </c>
      <c r="L54" s="11">
        <v>0</v>
      </c>
      <c r="M54" s="11">
        <v>0</v>
      </c>
      <c r="N54" s="11">
        <v>0</v>
      </c>
      <c r="O54" s="11">
        <v>0</v>
      </c>
      <c r="P54" s="11">
        <f t="shared" si="1"/>
        <v>0</v>
      </c>
      <c r="Q54" s="11"/>
      <c r="R54" s="11">
        <v>0</v>
      </c>
      <c r="S54" s="11">
        <v>0</v>
      </c>
      <c r="T54" s="11">
        <v>0</v>
      </c>
      <c r="U54" s="11">
        <v>0</v>
      </c>
      <c r="V54" s="11">
        <v>0</v>
      </c>
      <c r="W54" s="11">
        <f t="shared" si="2"/>
        <v>0</v>
      </c>
      <c r="X54" s="11"/>
      <c r="Y54" s="11">
        <v>0</v>
      </c>
      <c r="Z54" s="11">
        <v>2</v>
      </c>
      <c r="AA54" s="11">
        <v>0</v>
      </c>
      <c r="AB54" s="11">
        <v>1</v>
      </c>
      <c r="AC54" s="11">
        <v>0</v>
      </c>
      <c r="AD54" s="11">
        <f t="shared" si="3"/>
        <v>3</v>
      </c>
      <c r="AE54" s="77">
        <f t="shared" si="4"/>
        <v>14</v>
      </c>
    </row>
    <row r="55" spans="1:31">
      <c r="A55" s="1710"/>
      <c r="B55" s="11" t="s">
        <v>62</v>
      </c>
      <c r="C55" s="66"/>
      <c r="D55" s="11">
        <v>0</v>
      </c>
      <c r="E55" s="11">
        <v>1</v>
      </c>
      <c r="F55" s="11">
        <v>1</v>
      </c>
      <c r="G55" s="11">
        <v>0</v>
      </c>
      <c r="H55" s="11">
        <v>0</v>
      </c>
      <c r="I55" s="11">
        <f t="shared" si="0"/>
        <v>2</v>
      </c>
      <c r="J55" s="11"/>
      <c r="K55" s="11">
        <v>0</v>
      </c>
      <c r="L55" s="11">
        <v>0</v>
      </c>
      <c r="M55" s="11">
        <v>0</v>
      </c>
      <c r="N55" s="11">
        <v>0</v>
      </c>
      <c r="O55" s="11">
        <v>0</v>
      </c>
      <c r="P55" s="11">
        <f t="shared" si="1"/>
        <v>0</v>
      </c>
      <c r="Q55" s="11"/>
      <c r="R55" s="11">
        <v>0</v>
      </c>
      <c r="S55" s="11">
        <v>7</v>
      </c>
      <c r="T55" s="11">
        <v>0</v>
      </c>
      <c r="U55" s="11">
        <v>3</v>
      </c>
      <c r="V55" s="11">
        <v>0</v>
      </c>
      <c r="W55" s="11">
        <f t="shared" si="2"/>
        <v>10</v>
      </c>
      <c r="X55" s="11"/>
      <c r="Y55" s="11">
        <v>0</v>
      </c>
      <c r="Z55" s="11">
        <v>1</v>
      </c>
      <c r="AA55" s="11">
        <v>0</v>
      </c>
      <c r="AB55" s="11">
        <v>0</v>
      </c>
      <c r="AC55" s="11">
        <v>0</v>
      </c>
      <c r="AD55" s="11">
        <f t="shared" si="3"/>
        <v>1</v>
      </c>
      <c r="AE55" s="77">
        <f t="shared" si="4"/>
        <v>13</v>
      </c>
    </row>
    <row r="56" spans="1:31">
      <c r="A56" s="75"/>
      <c r="B56" s="74" t="s">
        <v>50</v>
      </c>
      <c r="C56" s="73"/>
      <c r="D56" s="70">
        <v>0</v>
      </c>
      <c r="E56" s="70">
        <v>8</v>
      </c>
      <c r="F56" s="70">
        <v>0</v>
      </c>
      <c r="G56" s="70">
        <v>15</v>
      </c>
      <c r="H56" s="70">
        <v>8</v>
      </c>
      <c r="I56" s="70">
        <f t="shared" si="0"/>
        <v>31</v>
      </c>
      <c r="J56" s="70"/>
      <c r="K56" s="70">
        <v>0</v>
      </c>
      <c r="L56" s="70">
        <v>0</v>
      </c>
      <c r="M56" s="70">
        <v>0</v>
      </c>
      <c r="N56" s="70">
        <v>3</v>
      </c>
      <c r="O56" s="70">
        <v>0</v>
      </c>
      <c r="P56" s="70">
        <f t="shared" si="1"/>
        <v>3</v>
      </c>
      <c r="Q56" s="70"/>
      <c r="R56" s="70">
        <v>0</v>
      </c>
      <c r="S56" s="70">
        <v>1</v>
      </c>
      <c r="T56" s="70">
        <v>0</v>
      </c>
      <c r="U56" s="70">
        <v>0</v>
      </c>
      <c r="V56" s="70">
        <v>0</v>
      </c>
      <c r="W56" s="70">
        <f t="shared" si="2"/>
        <v>1</v>
      </c>
      <c r="X56" s="70"/>
      <c r="Y56" s="70">
        <v>11</v>
      </c>
      <c r="Z56" s="70">
        <v>82</v>
      </c>
      <c r="AA56" s="70">
        <v>1</v>
      </c>
      <c r="AB56" s="70">
        <v>40</v>
      </c>
      <c r="AC56" s="70">
        <v>2</v>
      </c>
      <c r="AD56" s="70">
        <f t="shared" si="3"/>
        <v>136</v>
      </c>
      <c r="AE56" s="69">
        <f t="shared" si="4"/>
        <v>171</v>
      </c>
    </row>
    <row r="57" spans="1:31">
      <c r="A57" s="71"/>
      <c r="B57" s="1922" t="s">
        <v>6</v>
      </c>
      <c r="C57" s="1923"/>
      <c r="D57" s="70">
        <f t="shared" ref="D57:AE57" si="5">SUM(D9+D17+D27+D31+D34+D38+D43+D47+D52+D56)</f>
        <v>7</v>
      </c>
      <c r="E57" s="70">
        <f t="shared" si="5"/>
        <v>157</v>
      </c>
      <c r="F57" s="70">
        <f t="shared" si="5"/>
        <v>20</v>
      </c>
      <c r="G57" s="70">
        <f t="shared" si="5"/>
        <v>388</v>
      </c>
      <c r="H57" s="70">
        <f t="shared" si="5"/>
        <v>235</v>
      </c>
      <c r="I57" s="70">
        <f t="shared" si="5"/>
        <v>807</v>
      </c>
      <c r="J57" s="70">
        <f t="shared" si="5"/>
        <v>0</v>
      </c>
      <c r="K57" s="70">
        <f t="shared" si="5"/>
        <v>0</v>
      </c>
      <c r="L57" s="70">
        <f t="shared" si="5"/>
        <v>68</v>
      </c>
      <c r="M57" s="70">
        <f t="shared" si="5"/>
        <v>2</v>
      </c>
      <c r="N57" s="70">
        <f t="shared" si="5"/>
        <v>58</v>
      </c>
      <c r="O57" s="70">
        <f t="shared" si="5"/>
        <v>20</v>
      </c>
      <c r="P57" s="70">
        <f t="shared" si="5"/>
        <v>148</v>
      </c>
      <c r="Q57" s="70">
        <f t="shared" si="5"/>
        <v>0</v>
      </c>
      <c r="R57" s="70">
        <f t="shared" si="5"/>
        <v>57</v>
      </c>
      <c r="S57" s="70">
        <f t="shared" si="5"/>
        <v>543</v>
      </c>
      <c r="T57" s="70">
        <f t="shared" si="5"/>
        <v>119</v>
      </c>
      <c r="U57" s="70">
        <f t="shared" si="5"/>
        <v>453</v>
      </c>
      <c r="V57" s="70">
        <f t="shared" si="5"/>
        <v>90</v>
      </c>
      <c r="W57" s="70">
        <f t="shared" si="5"/>
        <v>1262</v>
      </c>
      <c r="X57" s="70">
        <f t="shared" si="5"/>
        <v>0</v>
      </c>
      <c r="Y57" s="70">
        <f t="shared" si="5"/>
        <v>17</v>
      </c>
      <c r="Z57" s="70">
        <f t="shared" si="5"/>
        <v>137</v>
      </c>
      <c r="AA57" s="70">
        <f t="shared" si="5"/>
        <v>2</v>
      </c>
      <c r="AB57" s="70">
        <f t="shared" si="5"/>
        <v>66</v>
      </c>
      <c r="AC57" s="70">
        <f t="shared" si="5"/>
        <v>5</v>
      </c>
      <c r="AD57" s="70">
        <f t="shared" si="5"/>
        <v>227</v>
      </c>
      <c r="AE57" s="69">
        <f t="shared" si="5"/>
        <v>2444</v>
      </c>
    </row>
    <row r="58" spans="1:31" ht="12" customHeight="1">
      <c r="A58" s="67"/>
      <c r="B58" s="66" t="s">
        <v>48</v>
      </c>
      <c r="C58" s="66"/>
      <c r="AE58" s="68"/>
    </row>
    <row r="59" spans="1:31" ht="12" customHeight="1">
      <c r="A59" s="67"/>
      <c r="B59" s="66" t="s">
        <v>64</v>
      </c>
    </row>
    <row r="60" spans="1:31" ht="12" customHeight="1">
      <c r="B60" s="66" t="s">
        <v>75</v>
      </c>
    </row>
    <row r="61" spans="1:31" ht="9" customHeight="1">
      <c r="A61" s="67"/>
    </row>
    <row r="62" spans="1:31" ht="9" customHeight="1">
      <c r="A62" s="67"/>
    </row>
    <row r="63" spans="1:31" ht="9" customHeight="1"/>
    <row r="64" spans="1:3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2:31" ht="9" customHeight="1"/>
    <row r="146" spans="2:31" ht="9" customHeight="1"/>
    <row r="147" spans="2:31" ht="9" customHeight="1">
      <c r="B147" s="66"/>
      <c r="C147" s="66"/>
      <c r="D147" s="64"/>
      <c r="E147" s="64"/>
      <c r="F147" s="64"/>
      <c r="G147" s="64"/>
      <c r="H147" s="64"/>
      <c r="I147" s="65"/>
      <c r="J147" s="65"/>
      <c r="K147" s="64"/>
      <c r="L147" s="64"/>
      <c r="M147" s="64"/>
      <c r="N147" s="64"/>
      <c r="O147" s="64"/>
      <c r="P147" s="65"/>
      <c r="Q147" s="65"/>
      <c r="R147" s="64"/>
      <c r="S147" s="64"/>
      <c r="T147" s="64"/>
      <c r="U147" s="64"/>
      <c r="V147" s="64"/>
      <c r="W147" s="65"/>
      <c r="X147" s="65"/>
      <c r="Y147" s="64"/>
      <c r="Z147" s="64"/>
      <c r="AA147" s="64"/>
      <c r="AB147" s="64"/>
      <c r="AC147" s="64"/>
      <c r="AD147" s="65"/>
      <c r="AE147" s="64"/>
    </row>
    <row r="148" spans="2:31" ht="9" customHeight="1"/>
    <row r="149" spans="2:31" ht="9" customHeight="1"/>
    <row r="150" spans="2:31" ht="9" customHeight="1"/>
    <row r="151" spans="2:31" ht="9" customHeight="1"/>
    <row r="152" spans="2:31" ht="9" customHeight="1"/>
    <row r="153" spans="2:31" ht="9" customHeight="1"/>
    <row r="154" spans="2:31" ht="9" customHeight="1"/>
    <row r="155" spans="2:31" ht="9" customHeight="1"/>
    <row r="156" spans="2:31" ht="9" customHeight="1"/>
    <row r="157" spans="2:31" ht="9" customHeight="1"/>
    <row r="158" spans="2:31" ht="9" customHeight="1"/>
    <row r="159" spans="2:31" ht="9" customHeight="1"/>
    <row r="160" spans="2:3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20">
    <mergeCell ref="A27:A30"/>
    <mergeCell ref="A31:A33"/>
    <mergeCell ref="A34:A37"/>
    <mergeCell ref="A6:A8"/>
    <mergeCell ref="B57:C57"/>
    <mergeCell ref="AI3:AW3"/>
    <mergeCell ref="T7:V7"/>
    <mergeCell ref="D6:W6"/>
    <mergeCell ref="D7:I7"/>
    <mergeCell ref="A3:AE3"/>
    <mergeCell ref="AA7:AC7"/>
    <mergeCell ref="A4:AE4"/>
    <mergeCell ref="M7:O7"/>
    <mergeCell ref="A38:A42"/>
    <mergeCell ref="A43:A46"/>
    <mergeCell ref="A47:A51"/>
    <mergeCell ref="A52:A55"/>
    <mergeCell ref="AE7:AE8"/>
    <mergeCell ref="A9:A16"/>
    <mergeCell ref="A17:A26"/>
  </mergeCells>
  <printOptions horizontalCentered="1"/>
  <pageMargins left="0.51181102362204722" right="0.43307086614173229" top="0.51181102362204722" bottom="0.94488188976377963" header="0.51181102362204722" footer="0.51181102362204722"/>
  <pageSetup scale="60" orientation="landscape" r:id="rId1"/>
  <headerFooter alignWithMargins="0">
    <oddFooter>&amp;F</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125"/>
  <sheetViews>
    <sheetView view="pageBreakPreview" zoomScaleNormal="100" zoomScaleSheetLayoutView="100" workbookViewId="0">
      <selection activeCell="C1" sqref="A1:C1048576"/>
    </sheetView>
  </sheetViews>
  <sheetFormatPr baseColWidth="10" defaultColWidth="11.42578125" defaultRowHeight="12.75"/>
  <cols>
    <col min="1" max="1" width="6.85546875" style="12" customWidth="1"/>
    <col min="2" max="2" width="4.7109375" style="12" customWidth="1"/>
    <col min="3" max="3" width="50.5703125" style="12" customWidth="1"/>
    <col min="4" max="4" width="3.5703125" style="5" bestFit="1" customWidth="1"/>
    <col min="5" max="5" width="3.28515625" style="5" customWidth="1"/>
    <col min="6" max="6" width="0.42578125" style="5" customWidth="1"/>
    <col min="7" max="7" width="3.28515625" style="5" customWidth="1"/>
    <col min="8" max="8" width="3.42578125" style="5" customWidth="1"/>
    <col min="9" max="9" width="0.5703125" style="5" customWidth="1"/>
    <col min="10" max="12" width="3.5703125" style="5" customWidth="1"/>
    <col min="13" max="14" width="3.7109375" style="5" customWidth="1"/>
    <col min="15" max="15" width="3.140625" style="5" customWidth="1"/>
    <col min="16" max="16" width="0.42578125" style="5" customWidth="1"/>
    <col min="17" max="17" width="3.5703125" style="5" customWidth="1"/>
    <col min="18" max="18" width="3.85546875" style="5" customWidth="1"/>
    <col min="19" max="19" width="3.7109375" style="5" customWidth="1"/>
    <col min="20" max="20" width="3.5703125" style="5" customWidth="1"/>
    <col min="21" max="21" width="3.42578125" style="5" customWidth="1"/>
    <col min="22" max="22" width="3.28515625" style="5" customWidth="1"/>
    <col min="23" max="23" width="0.42578125" style="5" customWidth="1"/>
    <col min="24" max="24" width="4.85546875" style="5" bestFit="1" customWidth="1"/>
    <col min="25" max="25" width="3.42578125" style="5" customWidth="1"/>
    <col min="26" max="26" width="4.85546875" style="5" bestFit="1" customWidth="1"/>
    <col min="27" max="27" width="4.5703125" style="5" customWidth="1"/>
    <col min="28" max="28" width="9.5703125" style="5" bestFit="1" customWidth="1"/>
    <col min="29" max="41" width="4.5703125" style="5" customWidth="1"/>
    <col min="42" max="47" width="5.42578125" style="5" customWidth="1"/>
    <col min="48" max="48" width="6" style="5" customWidth="1"/>
    <col min="49" max="49" width="12.28515625" style="5" bestFit="1" customWidth="1"/>
    <col min="50" max="16384" width="11.42578125" style="5"/>
  </cols>
  <sheetData>
    <row r="1" spans="1:52" ht="3.75" customHeight="1"/>
    <row r="2" spans="1:52" ht="12" customHeight="1">
      <c r="A2" s="1910" t="s">
        <v>49</v>
      </c>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6"/>
      <c r="AC2" s="6"/>
      <c r="AD2" s="6"/>
      <c r="AE2" s="6"/>
      <c r="AF2" s="6"/>
      <c r="AG2" s="6"/>
      <c r="AH2" s="6"/>
      <c r="AI2" s="6"/>
      <c r="AJ2" s="6"/>
      <c r="AK2" s="6"/>
      <c r="AL2" s="6"/>
      <c r="AM2" s="6"/>
      <c r="AN2" s="6"/>
      <c r="AO2" s="6"/>
      <c r="AP2" s="6"/>
      <c r="AQ2" s="6"/>
      <c r="AR2" s="6"/>
      <c r="AS2" s="6"/>
      <c r="AT2" s="6"/>
      <c r="AU2" s="6"/>
    </row>
    <row r="3" spans="1:52" ht="12" customHeight="1">
      <c r="A3" s="1916" t="s">
        <v>55</v>
      </c>
      <c r="B3" s="1916"/>
      <c r="C3" s="1916"/>
      <c r="D3" s="1916"/>
      <c r="E3" s="1916"/>
      <c r="F3" s="1916"/>
      <c r="G3" s="1916"/>
      <c r="H3" s="1916"/>
      <c r="I3" s="1916"/>
      <c r="J3" s="1916"/>
      <c r="K3" s="1916"/>
      <c r="L3" s="1916"/>
      <c r="M3" s="1916"/>
      <c r="N3" s="1916"/>
      <c r="O3" s="1916"/>
      <c r="P3" s="1916"/>
      <c r="Q3" s="1916"/>
      <c r="R3" s="1916"/>
      <c r="S3" s="1916"/>
      <c r="T3" s="1916"/>
      <c r="U3" s="1916"/>
      <c r="V3" s="1916"/>
      <c r="W3" s="1916"/>
      <c r="X3" s="1916"/>
      <c r="Y3" s="1916"/>
      <c r="Z3" s="1916"/>
      <c r="AA3" s="1916"/>
      <c r="AB3" s="6"/>
      <c r="AC3" s="6"/>
      <c r="AD3" s="6"/>
      <c r="AE3" s="6"/>
      <c r="AF3" s="6"/>
      <c r="AG3" s="6"/>
      <c r="AH3" s="6"/>
      <c r="AI3" s="6"/>
      <c r="AJ3" s="6"/>
      <c r="AK3" s="6"/>
      <c r="AL3" s="6"/>
      <c r="AM3" s="6"/>
      <c r="AN3" s="6"/>
      <c r="AO3" s="6"/>
      <c r="AP3" s="6"/>
      <c r="AQ3" s="6"/>
      <c r="AR3" s="6"/>
      <c r="AS3" s="6"/>
      <c r="AT3" s="6"/>
      <c r="AU3" s="6"/>
    </row>
    <row r="4" spans="1:52" ht="3.75" customHeight="1">
      <c r="A4" s="1933"/>
      <c r="B4" s="1933"/>
      <c r="C4" s="1933"/>
      <c r="D4" s="1933"/>
      <c r="E4" s="1933"/>
      <c r="F4" s="1933"/>
      <c r="G4" s="1933"/>
      <c r="H4" s="1933"/>
      <c r="I4" s="1933"/>
      <c r="J4" s="1933"/>
      <c r="K4" s="1933"/>
      <c r="L4" s="1933"/>
      <c r="M4" s="1933"/>
      <c r="N4" s="1933"/>
      <c r="O4" s="1933"/>
      <c r="P4" s="1933"/>
      <c r="Q4" s="1933"/>
      <c r="R4" s="1933"/>
      <c r="S4" s="1933"/>
      <c r="T4" s="1933"/>
      <c r="U4" s="1933"/>
      <c r="V4" s="1933"/>
      <c r="W4" s="1933"/>
      <c r="X4" s="1933"/>
      <c r="Y4" s="1933"/>
      <c r="Z4" s="1933"/>
      <c r="AA4" s="1933"/>
    </row>
    <row r="5" spans="1:52" ht="10.5" customHeight="1">
      <c r="A5" s="1911" t="s">
        <v>32</v>
      </c>
      <c r="B5" s="13"/>
      <c r="C5" s="14"/>
      <c r="D5" s="15" t="s">
        <v>2</v>
      </c>
      <c r="E5" s="15"/>
      <c r="F5" s="16"/>
      <c r="G5" s="1934" t="s">
        <v>5</v>
      </c>
      <c r="H5" s="1934"/>
      <c r="I5" s="16"/>
      <c r="J5" s="17" t="s">
        <v>10</v>
      </c>
      <c r="K5" s="17"/>
      <c r="L5" s="17"/>
      <c r="M5" s="17"/>
      <c r="N5" s="17"/>
      <c r="O5" s="17"/>
      <c r="P5" s="16"/>
      <c r="Q5" s="17" t="s">
        <v>11</v>
      </c>
      <c r="R5" s="17"/>
      <c r="S5" s="17"/>
      <c r="T5" s="17"/>
      <c r="U5" s="17"/>
      <c r="V5" s="17"/>
      <c r="W5" s="15"/>
      <c r="X5" s="1934" t="s">
        <v>31</v>
      </c>
      <c r="Y5" s="1934"/>
      <c r="Z5" s="1934"/>
      <c r="AA5" s="18"/>
    </row>
    <row r="6" spans="1:52" ht="10.5" customHeight="1">
      <c r="A6" s="1911"/>
      <c r="B6" s="19" t="s">
        <v>35</v>
      </c>
      <c r="C6" s="14"/>
      <c r="D6" s="17" t="s">
        <v>3</v>
      </c>
      <c r="E6" s="17"/>
      <c r="F6" s="16"/>
      <c r="G6" s="1913" t="s">
        <v>4</v>
      </c>
      <c r="H6" s="1913"/>
      <c r="I6" s="16"/>
      <c r="J6" s="17" t="s">
        <v>1</v>
      </c>
      <c r="K6" s="17"/>
      <c r="L6" s="17" t="s">
        <v>9</v>
      </c>
      <c r="M6" s="17"/>
      <c r="N6" s="17" t="s">
        <v>0</v>
      </c>
      <c r="O6" s="17"/>
      <c r="P6" s="16"/>
      <c r="Q6" s="17" t="s">
        <v>1</v>
      </c>
      <c r="R6" s="17"/>
      <c r="S6" s="17" t="s">
        <v>9</v>
      </c>
      <c r="T6" s="17"/>
      <c r="U6" s="17" t="s">
        <v>0</v>
      </c>
      <c r="V6" s="17"/>
      <c r="W6" s="15"/>
      <c r="X6" s="1913"/>
      <c r="Y6" s="1913"/>
      <c r="Z6" s="1913"/>
      <c r="AA6" s="20" t="s">
        <v>6</v>
      </c>
    </row>
    <row r="7" spans="1:52" ht="11.25" customHeight="1">
      <c r="A7" s="1912"/>
      <c r="B7" s="21"/>
      <c r="C7" s="19"/>
      <c r="D7" s="22" t="s">
        <v>7</v>
      </c>
      <c r="E7" s="22" t="s">
        <v>8</v>
      </c>
      <c r="F7" s="22"/>
      <c r="G7" s="22" t="s">
        <v>1</v>
      </c>
      <c r="H7" s="22" t="s">
        <v>9</v>
      </c>
      <c r="I7" s="16"/>
      <c r="J7" s="23" t="s">
        <v>7</v>
      </c>
      <c r="K7" s="23" t="s">
        <v>8</v>
      </c>
      <c r="L7" s="23" t="s">
        <v>7</v>
      </c>
      <c r="M7" s="23" t="s">
        <v>8</v>
      </c>
      <c r="N7" s="23" t="s">
        <v>7</v>
      </c>
      <c r="O7" s="23" t="s">
        <v>8</v>
      </c>
      <c r="P7" s="16"/>
      <c r="Q7" s="23" t="s">
        <v>7</v>
      </c>
      <c r="R7" s="23" t="s">
        <v>8</v>
      </c>
      <c r="S7" s="23" t="s">
        <v>7</v>
      </c>
      <c r="T7" s="23" t="s">
        <v>8</v>
      </c>
      <c r="U7" s="23" t="s">
        <v>7</v>
      </c>
      <c r="V7" s="23" t="s">
        <v>8</v>
      </c>
      <c r="W7" s="24"/>
      <c r="X7" s="23" t="s">
        <v>29</v>
      </c>
      <c r="Y7" s="23" t="s">
        <v>30</v>
      </c>
      <c r="Z7" s="23" t="s">
        <v>6</v>
      </c>
      <c r="AA7" s="25"/>
    </row>
    <row r="8" spans="1:52" ht="15" customHeight="1">
      <c r="A8" s="1882">
        <v>1401</v>
      </c>
      <c r="B8" s="34" t="s">
        <v>12</v>
      </c>
      <c r="C8" s="26"/>
      <c r="D8" s="27">
        <f>SUM(D9:D15)</f>
        <v>12</v>
      </c>
      <c r="E8" s="27">
        <f t="shared" ref="E8:V8" si="0">SUM(E9:E15)</f>
        <v>0</v>
      </c>
      <c r="F8" s="27">
        <f t="shared" si="0"/>
        <v>0</v>
      </c>
      <c r="G8" s="27">
        <f t="shared" si="0"/>
        <v>119</v>
      </c>
      <c r="H8" s="27">
        <f t="shared" si="0"/>
        <v>30</v>
      </c>
      <c r="I8" s="27"/>
      <c r="J8" s="27">
        <f t="shared" si="0"/>
        <v>3</v>
      </c>
      <c r="K8" s="27">
        <f t="shared" si="0"/>
        <v>4</v>
      </c>
      <c r="L8" s="27">
        <f t="shared" si="0"/>
        <v>5</v>
      </c>
      <c r="M8" s="27">
        <f t="shared" si="0"/>
        <v>3</v>
      </c>
      <c r="N8" s="27">
        <f t="shared" si="0"/>
        <v>30</v>
      </c>
      <c r="O8" s="27">
        <f t="shared" si="0"/>
        <v>1</v>
      </c>
      <c r="P8" s="27"/>
      <c r="Q8" s="27">
        <f t="shared" si="0"/>
        <v>38</v>
      </c>
      <c r="R8" s="27">
        <f t="shared" si="0"/>
        <v>3</v>
      </c>
      <c r="S8" s="27">
        <f t="shared" si="0"/>
        <v>29</v>
      </c>
      <c r="T8" s="27">
        <f t="shared" si="0"/>
        <v>0</v>
      </c>
      <c r="U8" s="27">
        <f t="shared" si="0"/>
        <v>31</v>
      </c>
      <c r="V8" s="27">
        <f t="shared" si="0"/>
        <v>2</v>
      </c>
      <c r="W8" s="27"/>
      <c r="X8" s="27">
        <f t="shared" ref="X8" si="1">SUM(X9:X15)</f>
        <v>244</v>
      </c>
      <c r="Y8" s="27">
        <f t="shared" ref="Y8" si="2">SUM(Y9:Y15)</f>
        <v>66</v>
      </c>
      <c r="Z8" s="27">
        <f t="shared" ref="Z8:Z13" si="3">SUM(X8:Y8)</f>
        <v>310</v>
      </c>
      <c r="AA8" s="28">
        <f t="shared" ref="AA8:AA13" si="4">SUM(Z8)</f>
        <v>310</v>
      </c>
    </row>
    <row r="9" spans="1:52" ht="15" customHeight="1">
      <c r="A9" s="1883"/>
      <c r="B9" s="11" t="s">
        <v>13</v>
      </c>
      <c r="C9" s="4"/>
      <c r="D9" s="11">
        <v>6</v>
      </c>
      <c r="E9" s="11">
        <v>0</v>
      </c>
      <c r="F9" s="31"/>
      <c r="G9" s="11">
        <v>19</v>
      </c>
      <c r="H9" s="11">
        <v>2</v>
      </c>
      <c r="I9" s="31"/>
      <c r="J9" s="11">
        <v>2</v>
      </c>
      <c r="K9" s="11">
        <v>1</v>
      </c>
      <c r="L9" s="11">
        <v>2</v>
      </c>
      <c r="M9" s="11">
        <v>0</v>
      </c>
      <c r="N9" s="11">
        <v>15</v>
      </c>
      <c r="O9" s="11">
        <v>0</v>
      </c>
      <c r="P9" s="31"/>
      <c r="Q9" s="11">
        <v>16</v>
      </c>
      <c r="R9" s="11">
        <v>0</v>
      </c>
      <c r="S9" s="11">
        <v>11</v>
      </c>
      <c r="T9" s="11">
        <v>0</v>
      </c>
      <c r="U9" s="11">
        <v>5</v>
      </c>
      <c r="V9" s="11">
        <v>0</v>
      </c>
      <c r="W9" s="31"/>
      <c r="X9" s="11">
        <v>62</v>
      </c>
      <c r="Y9" s="11">
        <v>17</v>
      </c>
      <c r="Z9" s="31">
        <f t="shared" si="3"/>
        <v>79</v>
      </c>
      <c r="AA9" s="30">
        <f t="shared" si="4"/>
        <v>79</v>
      </c>
      <c r="AB9" s="7"/>
      <c r="AX9" s="32"/>
      <c r="AY9" s="33"/>
      <c r="AZ9" s="33"/>
    </row>
    <row r="10" spans="1:52" ht="15" customHeight="1">
      <c r="A10" s="1883"/>
      <c r="B10" s="11" t="s">
        <v>14</v>
      </c>
      <c r="C10" s="4"/>
      <c r="D10" s="11">
        <v>1</v>
      </c>
      <c r="E10" s="11">
        <v>0</v>
      </c>
      <c r="F10" s="31"/>
      <c r="G10" s="11">
        <v>22</v>
      </c>
      <c r="H10" s="11">
        <v>11</v>
      </c>
      <c r="I10" s="31"/>
      <c r="J10" s="11">
        <v>0</v>
      </c>
      <c r="K10" s="11">
        <v>3</v>
      </c>
      <c r="L10" s="11">
        <v>2</v>
      </c>
      <c r="M10" s="11">
        <v>1</v>
      </c>
      <c r="N10" s="11">
        <v>8</v>
      </c>
      <c r="O10" s="11">
        <v>1</v>
      </c>
      <c r="P10" s="31"/>
      <c r="Q10" s="11">
        <v>12</v>
      </c>
      <c r="R10" s="11">
        <v>1</v>
      </c>
      <c r="S10" s="11">
        <v>7</v>
      </c>
      <c r="T10" s="11">
        <v>0</v>
      </c>
      <c r="U10" s="11">
        <v>14</v>
      </c>
      <c r="V10" s="11">
        <v>0</v>
      </c>
      <c r="W10" s="31"/>
      <c r="X10" s="11">
        <v>73</v>
      </c>
      <c r="Y10" s="11">
        <v>10</v>
      </c>
      <c r="Z10" s="31">
        <f t="shared" si="3"/>
        <v>83</v>
      </c>
      <c r="AA10" s="30">
        <f t="shared" si="4"/>
        <v>83</v>
      </c>
      <c r="AB10" s="7"/>
      <c r="AX10" s="32"/>
      <c r="AY10" s="33"/>
      <c r="AZ10" s="33"/>
    </row>
    <row r="11" spans="1:52" ht="15" customHeight="1">
      <c r="A11" s="1883"/>
      <c r="B11" s="11" t="s">
        <v>15</v>
      </c>
      <c r="C11" s="4"/>
      <c r="D11" s="11">
        <v>3</v>
      </c>
      <c r="E11" s="11">
        <v>0</v>
      </c>
      <c r="F11" s="31"/>
      <c r="G11" s="11">
        <v>14</v>
      </c>
      <c r="H11" s="11">
        <v>10</v>
      </c>
      <c r="I11" s="31"/>
      <c r="J11" s="11">
        <v>1</v>
      </c>
      <c r="K11" s="11">
        <v>0</v>
      </c>
      <c r="L11" s="11">
        <v>0</v>
      </c>
      <c r="M11" s="11">
        <v>1</v>
      </c>
      <c r="N11" s="11">
        <v>2</v>
      </c>
      <c r="O11" s="11">
        <v>0</v>
      </c>
      <c r="P11" s="31"/>
      <c r="Q11" s="11">
        <v>7</v>
      </c>
      <c r="R11" s="11">
        <v>1</v>
      </c>
      <c r="S11" s="11">
        <v>9</v>
      </c>
      <c r="T11" s="11">
        <v>0</v>
      </c>
      <c r="U11" s="11">
        <v>11</v>
      </c>
      <c r="V11" s="11">
        <v>2</v>
      </c>
      <c r="W11" s="31"/>
      <c r="X11" s="11">
        <v>50</v>
      </c>
      <c r="Y11" s="11">
        <v>11</v>
      </c>
      <c r="Z11" s="31">
        <f t="shared" si="3"/>
        <v>61</v>
      </c>
      <c r="AA11" s="30">
        <f t="shared" si="4"/>
        <v>61</v>
      </c>
      <c r="AB11" s="7"/>
      <c r="AX11" s="32"/>
      <c r="AY11" s="33"/>
      <c r="AZ11" s="33"/>
    </row>
    <row r="12" spans="1:52" ht="15" customHeight="1">
      <c r="A12" s="1883"/>
      <c r="B12" s="11" t="s">
        <v>36</v>
      </c>
      <c r="C12" s="4"/>
      <c r="D12" s="11">
        <v>1</v>
      </c>
      <c r="E12" s="11">
        <v>0</v>
      </c>
      <c r="F12" s="31"/>
      <c r="G12" s="11">
        <v>34</v>
      </c>
      <c r="H12" s="11">
        <v>6</v>
      </c>
      <c r="I12" s="31"/>
      <c r="J12" s="11">
        <v>0</v>
      </c>
      <c r="K12" s="11">
        <v>0</v>
      </c>
      <c r="L12" s="11">
        <v>1</v>
      </c>
      <c r="M12" s="11">
        <v>0</v>
      </c>
      <c r="N12" s="11">
        <v>5</v>
      </c>
      <c r="O12" s="11">
        <v>0</v>
      </c>
      <c r="P12" s="31"/>
      <c r="Q12" s="11">
        <v>1</v>
      </c>
      <c r="R12" s="11">
        <v>0</v>
      </c>
      <c r="S12" s="11">
        <v>0</v>
      </c>
      <c r="T12" s="11">
        <v>0</v>
      </c>
      <c r="U12" s="11">
        <v>0</v>
      </c>
      <c r="V12" s="11">
        <v>0</v>
      </c>
      <c r="W12" s="31"/>
      <c r="X12" s="11">
        <v>31</v>
      </c>
      <c r="Y12" s="11">
        <v>17</v>
      </c>
      <c r="Z12" s="31">
        <f t="shared" si="3"/>
        <v>48</v>
      </c>
      <c r="AA12" s="30">
        <f t="shared" si="4"/>
        <v>48</v>
      </c>
      <c r="AB12" s="7"/>
      <c r="AX12" s="32"/>
      <c r="AY12" s="33"/>
      <c r="AZ12" s="33"/>
    </row>
    <row r="13" spans="1:52" ht="15" customHeight="1">
      <c r="A13" s="1883"/>
      <c r="B13" s="11" t="s">
        <v>37</v>
      </c>
      <c r="C13" s="4"/>
      <c r="D13" s="11">
        <v>0</v>
      </c>
      <c r="E13" s="11">
        <v>0</v>
      </c>
      <c r="F13" s="31"/>
      <c r="G13" s="11">
        <v>17</v>
      </c>
      <c r="H13" s="11">
        <v>0</v>
      </c>
      <c r="I13" s="31"/>
      <c r="J13" s="11">
        <v>0</v>
      </c>
      <c r="K13" s="11">
        <v>0</v>
      </c>
      <c r="L13" s="11">
        <v>0</v>
      </c>
      <c r="M13" s="11">
        <v>0</v>
      </c>
      <c r="N13" s="11">
        <v>0</v>
      </c>
      <c r="O13" s="11">
        <v>0</v>
      </c>
      <c r="P13" s="31"/>
      <c r="Q13" s="11">
        <v>2</v>
      </c>
      <c r="R13" s="11">
        <v>0</v>
      </c>
      <c r="S13" s="11">
        <v>0</v>
      </c>
      <c r="T13" s="11">
        <v>0</v>
      </c>
      <c r="U13" s="11">
        <v>0</v>
      </c>
      <c r="V13" s="11">
        <v>0</v>
      </c>
      <c r="W13" s="31"/>
      <c r="X13" s="11">
        <v>16</v>
      </c>
      <c r="Y13" s="11">
        <v>3</v>
      </c>
      <c r="Z13" s="31">
        <f t="shared" si="3"/>
        <v>19</v>
      </c>
      <c r="AA13" s="30">
        <f t="shared" si="4"/>
        <v>19</v>
      </c>
      <c r="AB13" s="7"/>
      <c r="AX13" s="32"/>
      <c r="AY13" s="33"/>
      <c r="AZ13" s="33"/>
    </row>
    <row r="14" spans="1:52" ht="15" customHeight="1">
      <c r="A14" s="1883"/>
      <c r="B14" s="11" t="s">
        <v>72</v>
      </c>
      <c r="C14" s="4"/>
      <c r="D14" s="11">
        <v>1</v>
      </c>
      <c r="E14" s="11">
        <v>0</v>
      </c>
      <c r="F14" s="31"/>
      <c r="G14" s="11">
        <v>13</v>
      </c>
      <c r="H14" s="11">
        <v>1</v>
      </c>
      <c r="I14" s="31"/>
      <c r="J14" s="11">
        <v>0</v>
      </c>
      <c r="K14" s="11">
        <v>0</v>
      </c>
      <c r="L14" s="11">
        <v>0</v>
      </c>
      <c r="M14" s="11">
        <v>1</v>
      </c>
      <c r="N14" s="11">
        <v>0</v>
      </c>
      <c r="O14" s="11">
        <v>0</v>
      </c>
      <c r="P14" s="31"/>
      <c r="Q14" s="11">
        <v>0</v>
      </c>
      <c r="R14" s="11">
        <v>1</v>
      </c>
      <c r="S14" s="11">
        <v>1</v>
      </c>
      <c r="T14" s="11">
        <v>0</v>
      </c>
      <c r="U14" s="11">
        <v>0</v>
      </c>
      <c r="V14" s="11">
        <v>0</v>
      </c>
      <c r="W14" s="31"/>
      <c r="X14" s="11">
        <v>10</v>
      </c>
      <c r="Y14" s="11">
        <v>8</v>
      </c>
      <c r="Z14" s="31">
        <f t="shared" ref="Z14" si="5">SUM(X14:Y14)</f>
        <v>18</v>
      </c>
      <c r="AA14" s="30">
        <f t="shared" ref="AA14" si="6">SUM(Z14)</f>
        <v>18</v>
      </c>
      <c r="AB14" s="7"/>
      <c r="AX14" s="32"/>
      <c r="AY14" s="33"/>
      <c r="AZ14" s="33"/>
    </row>
    <row r="15" spans="1:52" s="7" customFormat="1" ht="15" customHeight="1">
      <c r="A15" s="1884"/>
      <c r="B15" s="11" t="s">
        <v>63</v>
      </c>
      <c r="C15" s="4"/>
      <c r="D15" s="11">
        <v>0</v>
      </c>
      <c r="E15" s="11">
        <v>0</v>
      </c>
      <c r="F15" s="29"/>
      <c r="G15" s="11">
        <v>0</v>
      </c>
      <c r="H15" s="11">
        <v>0</v>
      </c>
      <c r="I15" s="29"/>
      <c r="J15" s="11">
        <v>0</v>
      </c>
      <c r="K15" s="11">
        <v>0</v>
      </c>
      <c r="L15" s="11">
        <v>0</v>
      </c>
      <c r="M15" s="11">
        <v>0</v>
      </c>
      <c r="N15" s="11">
        <v>0</v>
      </c>
      <c r="O15" s="11">
        <v>0</v>
      </c>
      <c r="P15" s="29"/>
      <c r="Q15" s="11">
        <v>0</v>
      </c>
      <c r="R15" s="11">
        <v>0</v>
      </c>
      <c r="S15" s="11">
        <v>1</v>
      </c>
      <c r="T15" s="11">
        <v>0</v>
      </c>
      <c r="U15" s="11">
        <v>1</v>
      </c>
      <c r="V15" s="11">
        <v>0</v>
      </c>
      <c r="W15" s="29"/>
      <c r="X15" s="11">
        <v>2</v>
      </c>
      <c r="Y15" s="11">
        <v>0</v>
      </c>
      <c r="Z15" s="29">
        <f t="shared" ref="Z15" si="7">SUM(X15:Y15)</f>
        <v>2</v>
      </c>
      <c r="AA15" s="30">
        <f t="shared" ref="AA15" si="8">SUM(Z15)</f>
        <v>2</v>
      </c>
    </row>
    <row r="16" spans="1:52" ht="15" customHeight="1">
      <c r="A16" s="1882">
        <v>1402</v>
      </c>
      <c r="B16" s="34" t="s">
        <v>16</v>
      </c>
      <c r="C16" s="35"/>
      <c r="D16" s="36">
        <f>SUM(D17:D25)</f>
        <v>24</v>
      </c>
      <c r="E16" s="36">
        <f t="shared" ref="E16:Y16" si="9">SUM(E17:E25)</f>
        <v>0</v>
      </c>
      <c r="F16" s="36">
        <f t="shared" si="9"/>
        <v>0</v>
      </c>
      <c r="G16" s="36">
        <f t="shared" si="9"/>
        <v>159</v>
      </c>
      <c r="H16" s="36">
        <f t="shared" si="9"/>
        <v>80</v>
      </c>
      <c r="I16" s="36"/>
      <c r="J16" s="36">
        <f t="shared" si="9"/>
        <v>14</v>
      </c>
      <c r="K16" s="36">
        <f t="shared" si="9"/>
        <v>4</v>
      </c>
      <c r="L16" s="36">
        <f t="shared" si="9"/>
        <v>15</v>
      </c>
      <c r="M16" s="36">
        <f t="shared" si="9"/>
        <v>7</v>
      </c>
      <c r="N16" s="36">
        <f t="shared" si="9"/>
        <v>43</v>
      </c>
      <c r="O16" s="36">
        <f t="shared" si="9"/>
        <v>12</v>
      </c>
      <c r="P16" s="36"/>
      <c r="Q16" s="36">
        <f t="shared" si="9"/>
        <v>52</v>
      </c>
      <c r="R16" s="36">
        <f t="shared" si="9"/>
        <v>18</v>
      </c>
      <c r="S16" s="36">
        <f t="shared" si="9"/>
        <v>26</v>
      </c>
      <c r="T16" s="36">
        <f t="shared" si="9"/>
        <v>1</v>
      </c>
      <c r="U16" s="36">
        <f t="shared" si="9"/>
        <v>51</v>
      </c>
      <c r="V16" s="36">
        <f t="shared" si="9"/>
        <v>1</v>
      </c>
      <c r="W16" s="36"/>
      <c r="X16" s="36">
        <f t="shared" si="9"/>
        <v>330</v>
      </c>
      <c r="Y16" s="36">
        <f t="shared" si="9"/>
        <v>177</v>
      </c>
      <c r="Z16" s="36">
        <f t="shared" ref="Z16:Z22" si="10">SUM(X16:Y16)</f>
        <v>507</v>
      </c>
      <c r="AA16" s="37">
        <f t="shared" ref="AA16:AA22" si="11">SUM(Z16)</f>
        <v>507</v>
      </c>
      <c r="AB16" s="7"/>
      <c r="AX16" s="32"/>
      <c r="AY16" s="33"/>
      <c r="AZ16" s="33"/>
    </row>
    <row r="17" spans="1:52" ht="15" customHeight="1">
      <c r="A17" s="1883"/>
      <c r="B17" s="11" t="s">
        <v>68</v>
      </c>
      <c r="C17" s="4"/>
      <c r="D17" s="11">
        <v>0</v>
      </c>
      <c r="E17" s="11">
        <v>0</v>
      </c>
      <c r="F17" s="31"/>
      <c r="G17" s="11">
        <v>64</v>
      </c>
      <c r="H17" s="11">
        <v>23</v>
      </c>
      <c r="I17" s="31"/>
      <c r="J17" s="11">
        <v>2</v>
      </c>
      <c r="K17" s="11">
        <v>2</v>
      </c>
      <c r="L17" s="11">
        <v>6</v>
      </c>
      <c r="M17" s="11">
        <v>5</v>
      </c>
      <c r="N17" s="11">
        <v>15</v>
      </c>
      <c r="O17" s="11">
        <v>2</v>
      </c>
      <c r="P17" s="31"/>
      <c r="Q17" s="11">
        <v>18</v>
      </c>
      <c r="R17" s="11">
        <v>10</v>
      </c>
      <c r="S17" s="11">
        <v>8</v>
      </c>
      <c r="T17" s="11">
        <v>0</v>
      </c>
      <c r="U17" s="11">
        <v>19</v>
      </c>
      <c r="V17" s="11">
        <v>0</v>
      </c>
      <c r="W17" s="31"/>
      <c r="X17" s="11">
        <v>120</v>
      </c>
      <c r="Y17" s="11">
        <v>54</v>
      </c>
      <c r="Z17" s="31">
        <f t="shared" si="10"/>
        <v>174</v>
      </c>
      <c r="AA17" s="30">
        <f t="shared" si="11"/>
        <v>174</v>
      </c>
      <c r="AB17" s="7"/>
      <c r="AX17" s="32"/>
      <c r="AY17" s="33"/>
      <c r="AZ17" s="33"/>
    </row>
    <row r="18" spans="1:52" ht="15" customHeight="1">
      <c r="A18" s="1883"/>
      <c r="B18" s="11" t="s">
        <v>69</v>
      </c>
      <c r="C18" s="4"/>
      <c r="D18" s="11">
        <v>0</v>
      </c>
      <c r="E18" s="11">
        <v>0</v>
      </c>
      <c r="F18" s="31"/>
      <c r="G18" s="11">
        <v>40</v>
      </c>
      <c r="H18" s="11">
        <v>12</v>
      </c>
      <c r="I18" s="31"/>
      <c r="J18" s="11">
        <v>1</v>
      </c>
      <c r="K18" s="11">
        <v>1</v>
      </c>
      <c r="L18" s="11">
        <v>0</v>
      </c>
      <c r="M18" s="11">
        <v>1</v>
      </c>
      <c r="N18" s="11">
        <v>6</v>
      </c>
      <c r="O18" s="11">
        <v>2</v>
      </c>
      <c r="P18" s="31"/>
      <c r="Q18" s="11">
        <v>8</v>
      </c>
      <c r="R18" s="11">
        <v>2</v>
      </c>
      <c r="S18" s="11">
        <v>5</v>
      </c>
      <c r="T18" s="11">
        <v>0</v>
      </c>
      <c r="U18" s="11">
        <v>13</v>
      </c>
      <c r="V18" s="11">
        <v>0</v>
      </c>
      <c r="W18" s="31"/>
      <c r="X18" s="11">
        <v>67</v>
      </c>
      <c r="Y18" s="11">
        <v>24</v>
      </c>
      <c r="Z18" s="31">
        <f t="shared" si="10"/>
        <v>91</v>
      </c>
      <c r="AA18" s="30">
        <f t="shared" si="11"/>
        <v>91</v>
      </c>
      <c r="AB18" s="7"/>
      <c r="AX18" s="32"/>
      <c r="AY18" s="33"/>
      <c r="AZ18" s="33"/>
    </row>
    <row r="19" spans="1:52" ht="15" customHeight="1">
      <c r="A19" s="1883"/>
      <c r="B19" s="11" t="s">
        <v>70</v>
      </c>
      <c r="C19" s="4"/>
      <c r="D19" s="11">
        <v>1</v>
      </c>
      <c r="E19" s="11">
        <v>0</v>
      </c>
      <c r="F19" s="31"/>
      <c r="G19" s="11">
        <v>8</v>
      </c>
      <c r="H19" s="11">
        <v>26</v>
      </c>
      <c r="I19" s="31"/>
      <c r="J19" s="11">
        <v>3</v>
      </c>
      <c r="K19" s="11">
        <v>1</v>
      </c>
      <c r="L19" s="11">
        <v>4</v>
      </c>
      <c r="M19" s="11">
        <v>1</v>
      </c>
      <c r="N19" s="11">
        <v>11</v>
      </c>
      <c r="O19" s="11">
        <v>1</v>
      </c>
      <c r="P19" s="31"/>
      <c r="Q19" s="11">
        <v>9</v>
      </c>
      <c r="R19" s="11">
        <v>1</v>
      </c>
      <c r="S19" s="11">
        <v>10</v>
      </c>
      <c r="T19" s="11">
        <v>1</v>
      </c>
      <c r="U19" s="11">
        <v>12</v>
      </c>
      <c r="V19" s="11">
        <v>1</v>
      </c>
      <c r="W19" s="31"/>
      <c r="X19" s="11">
        <v>56</v>
      </c>
      <c r="Y19" s="11">
        <v>34</v>
      </c>
      <c r="Z19" s="31">
        <f t="shared" si="10"/>
        <v>90</v>
      </c>
      <c r="AA19" s="30">
        <f t="shared" si="11"/>
        <v>90</v>
      </c>
      <c r="AB19" s="7"/>
      <c r="AX19" s="32"/>
      <c r="AY19" s="33"/>
      <c r="AZ19" s="33"/>
    </row>
    <row r="20" spans="1:52" ht="15" customHeight="1">
      <c r="A20" s="1883"/>
      <c r="B20" s="11" t="s">
        <v>51</v>
      </c>
      <c r="C20" s="4"/>
      <c r="D20" s="11">
        <v>0</v>
      </c>
      <c r="E20" s="11">
        <v>0</v>
      </c>
      <c r="F20" s="31"/>
      <c r="G20" s="11">
        <v>16</v>
      </c>
      <c r="H20" s="11">
        <v>7</v>
      </c>
      <c r="I20" s="31"/>
      <c r="J20" s="11">
        <v>5</v>
      </c>
      <c r="K20" s="11">
        <v>0</v>
      </c>
      <c r="L20" s="11">
        <v>0</v>
      </c>
      <c r="M20" s="11">
        <v>0</v>
      </c>
      <c r="N20" s="11">
        <v>1</v>
      </c>
      <c r="O20" s="11">
        <v>7</v>
      </c>
      <c r="P20" s="31"/>
      <c r="Q20" s="11">
        <v>7</v>
      </c>
      <c r="R20" s="11">
        <v>1</v>
      </c>
      <c r="S20" s="11">
        <v>0</v>
      </c>
      <c r="T20" s="11">
        <v>0</v>
      </c>
      <c r="U20" s="11">
        <v>3</v>
      </c>
      <c r="V20" s="11">
        <v>0</v>
      </c>
      <c r="W20" s="31"/>
      <c r="X20" s="11">
        <v>31</v>
      </c>
      <c r="Y20" s="11">
        <v>16</v>
      </c>
      <c r="Z20" s="31">
        <f t="shared" si="10"/>
        <v>47</v>
      </c>
      <c r="AA20" s="30">
        <f t="shared" si="11"/>
        <v>47</v>
      </c>
      <c r="AB20" s="7"/>
      <c r="AX20" s="32"/>
      <c r="AY20" s="33"/>
      <c r="AZ20" s="33"/>
    </row>
    <row r="21" spans="1:52" ht="15" customHeight="1">
      <c r="A21" s="1883"/>
      <c r="B21" s="11" t="s">
        <v>52</v>
      </c>
      <c r="C21" s="4"/>
      <c r="D21" s="11">
        <v>0</v>
      </c>
      <c r="E21" s="11">
        <v>0</v>
      </c>
      <c r="F21" s="31"/>
      <c r="G21" s="11">
        <v>16</v>
      </c>
      <c r="H21" s="11">
        <v>2</v>
      </c>
      <c r="I21" s="31"/>
      <c r="J21" s="11">
        <v>1</v>
      </c>
      <c r="K21" s="11">
        <v>0</v>
      </c>
      <c r="L21" s="11">
        <v>2</v>
      </c>
      <c r="M21" s="11">
        <v>0</v>
      </c>
      <c r="N21" s="11">
        <v>3</v>
      </c>
      <c r="O21" s="11">
        <v>0</v>
      </c>
      <c r="P21" s="31"/>
      <c r="Q21" s="11">
        <v>2</v>
      </c>
      <c r="R21" s="11">
        <v>2</v>
      </c>
      <c r="S21" s="11">
        <v>0</v>
      </c>
      <c r="T21" s="11">
        <v>0</v>
      </c>
      <c r="U21" s="11">
        <v>0</v>
      </c>
      <c r="V21" s="11">
        <v>0</v>
      </c>
      <c r="W21" s="31"/>
      <c r="X21" s="11">
        <v>18</v>
      </c>
      <c r="Y21" s="11">
        <v>10</v>
      </c>
      <c r="Z21" s="31">
        <f t="shared" si="10"/>
        <v>28</v>
      </c>
      <c r="AA21" s="30">
        <f t="shared" si="11"/>
        <v>28</v>
      </c>
      <c r="AB21" s="7"/>
      <c r="AX21" s="32"/>
      <c r="AY21" s="33"/>
      <c r="AZ21" s="33"/>
    </row>
    <row r="22" spans="1:52" ht="15" customHeight="1">
      <c r="A22" s="1883"/>
      <c r="B22" s="11" t="s">
        <v>65</v>
      </c>
      <c r="C22" s="4"/>
      <c r="D22" s="11">
        <v>1</v>
      </c>
      <c r="E22" s="11">
        <v>0</v>
      </c>
      <c r="F22" s="31"/>
      <c r="G22" s="11">
        <v>2</v>
      </c>
      <c r="H22" s="11">
        <v>5</v>
      </c>
      <c r="I22" s="31"/>
      <c r="J22" s="11">
        <v>0</v>
      </c>
      <c r="K22" s="11">
        <v>0</v>
      </c>
      <c r="L22" s="11">
        <v>1</v>
      </c>
      <c r="M22" s="11">
        <v>0</v>
      </c>
      <c r="N22" s="11">
        <v>2</v>
      </c>
      <c r="O22" s="11">
        <v>0</v>
      </c>
      <c r="P22" s="31"/>
      <c r="Q22" s="11">
        <v>2</v>
      </c>
      <c r="R22" s="11">
        <v>0</v>
      </c>
      <c r="S22" s="11">
        <v>2</v>
      </c>
      <c r="T22" s="11">
        <v>0</v>
      </c>
      <c r="U22" s="11">
        <v>1</v>
      </c>
      <c r="V22" s="11">
        <v>0</v>
      </c>
      <c r="W22" s="31"/>
      <c r="X22" s="11">
        <v>10</v>
      </c>
      <c r="Y22" s="11">
        <v>6</v>
      </c>
      <c r="Z22" s="31">
        <f t="shared" si="10"/>
        <v>16</v>
      </c>
      <c r="AA22" s="30">
        <f t="shared" si="11"/>
        <v>16</v>
      </c>
      <c r="AB22" s="7"/>
      <c r="AX22" s="32"/>
      <c r="AY22" s="33"/>
    </row>
    <row r="23" spans="1:52" ht="15" customHeight="1">
      <c r="A23" s="1883"/>
      <c r="B23" s="11" t="s">
        <v>71</v>
      </c>
      <c r="C23" s="4"/>
      <c r="D23" s="11">
        <v>3</v>
      </c>
      <c r="E23" s="11">
        <v>0</v>
      </c>
      <c r="F23" s="31"/>
      <c r="G23" s="11">
        <v>7</v>
      </c>
      <c r="H23" s="11">
        <v>5</v>
      </c>
      <c r="I23" s="31"/>
      <c r="J23" s="11">
        <v>1</v>
      </c>
      <c r="K23" s="11">
        <v>0</v>
      </c>
      <c r="L23" s="11">
        <v>0</v>
      </c>
      <c r="M23" s="11">
        <v>0</v>
      </c>
      <c r="N23" s="11">
        <v>3</v>
      </c>
      <c r="O23" s="11">
        <v>0</v>
      </c>
      <c r="P23" s="31"/>
      <c r="Q23" s="11">
        <v>6</v>
      </c>
      <c r="R23" s="11">
        <v>2</v>
      </c>
      <c r="S23" s="11">
        <v>1</v>
      </c>
      <c r="T23" s="11">
        <v>0</v>
      </c>
      <c r="U23" s="11">
        <v>0</v>
      </c>
      <c r="V23" s="11">
        <v>0</v>
      </c>
      <c r="W23" s="31"/>
      <c r="X23" s="11">
        <v>17</v>
      </c>
      <c r="Y23" s="11">
        <v>11</v>
      </c>
      <c r="Z23" s="31">
        <f t="shared" ref="Z23" si="12">SUM(X23:Y23)</f>
        <v>28</v>
      </c>
      <c r="AA23" s="30">
        <f t="shared" ref="AA23" si="13">SUM(Z23)</f>
        <v>28</v>
      </c>
      <c r="AB23" s="7"/>
      <c r="AX23" s="32"/>
      <c r="AY23" s="33"/>
    </row>
    <row r="24" spans="1:52" ht="15" customHeight="1">
      <c r="A24" s="1883"/>
      <c r="B24" s="11" t="s">
        <v>38</v>
      </c>
      <c r="C24" s="4"/>
      <c r="D24" s="11">
        <v>18</v>
      </c>
      <c r="E24" s="11">
        <v>0</v>
      </c>
      <c r="F24" s="31"/>
      <c r="G24" s="11">
        <v>6</v>
      </c>
      <c r="H24" s="11">
        <v>0</v>
      </c>
      <c r="I24" s="31"/>
      <c r="J24" s="11">
        <v>1</v>
      </c>
      <c r="K24" s="11">
        <v>0</v>
      </c>
      <c r="L24" s="11">
        <v>2</v>
      </c>
      <c r="M24" s="11">
        <v>0</v>
      </c>
      <c r="N24" s="11">
        <v>2</v>
      </c>
      <c r="O24" s="11">
        <v>0</v>
      </c>
      <c r="P24" s="31"/>
      <c r="Q24" s="11">
        <v>0</v>
      </c>
      <c r="R24" s="11">
        <v>0</v>
      </c>
      <c r="S24" s="11">
        <v>0</v>
      </c>
      <c r="T24" s="11">
        <v>0</v>
      </c>
      <c r="U24" s="11">
        <v>3</v>
      </c>
      <c r="V24" s="11">
        <v>0</v>
      </c>
      <c r="W24" s="31"/>
      <c r="X24" s="11">
        <v>11</v>
      </c>
      <c r="Y24" s="11">
        <v>21</v>
      </c>
      <c r="Z24" s="31">
        <f t="shared" ref="Z24:Z25" si="14">SUM(X24:Y24)</f>
        <v>32</v>
      </c>
      <c r="AA24" s="30">
        <f t="shared" ref="AA24:AA25" si="15">SUM(Z24)</f>
        <v>32</v>
      </c>
      <c r="AB24" s="7"/>
      <c r="AX24" s="32"/>
      <c r="AY24" s="33"/>
      <c r="AZ24" s="33"/>
    </row>
    <row r="25" spans="1:52" ht="15" customHeight="1">
      <c r="A25" s="1884"/>
      <c r="B25" s="11" t="s">
        <v>57</v>
      </c>
      <c r="C25" s="4"/>
      <c r="D25" s="11">
        <v>1</v>
      </c>
      <c r="E25" s="11">
        <v>0</v>
      </c>
      <c r="F25" s="31"/>
      <c r="G25" s="11">
        <v>0</v>
      </c>
      <c r="H25" s="11">
        <v>0</v>
      </c>
      <c r="I25" s="31"/>
      <c r="J25" s="11">
        <v>0</v>
      </c>
      <c r="K25" s="11">
        <v>0</v>
      </c>
      <c r="L25" s="11">
        <v>0</v>
      </c>
      <c r="M25" s="11">
        <v>0</v>
      </c>
      <c r="N25" s="11">
        <v>0</v>
      </c>
      <c r="O25" s="11">
        <v>0</v>
      </c>
      <c r="P25" s="31"/>
      <c r="Q25" s="11">
        <v>0</v>
      </c>
      <c r="R25" s="11">
        <v>0</v>
      </c>
      <c r="S25" s="11">
        <v>0</v>
      </c>
      <c r="T25" s="11">
        <v>0</v>
      </c>
      <c r="U25" s="11">
        <v>0</v>
      </c>
      <c r="V25" s="11">
        <v>0</v>
      </c>
      <c r="W25" s="31"/>
      <c r="X25" s="11">
        <v>0</v>
      </c>
      <c r="Y25" s="11">
        <v>1</v>
      </c>
      <c r="Z25" s="31">
        <f t="shared" si="14"/>
        <v>1</v>
      </c>
      <c r="AA25" s="30">
        <f t="shared" si="15"/>
        <v>1</v>
      </c>
      <c r="AB25" s="7"/>
      <c r="AX25" s="32"/>
      <c r="AY25" s="33"/>
      <c r="AZ25" s="33"/>
    </row>
    <row r="26" spans="1:52" ht="15" customHeight="1">
      <c r="A26" s="1882">
        <v>1403</v>
      </c>
      <c r="B26" s="34" t="s">
        <v>17</v>
      </c>
      <c r="C26" s="35"/>
      <c r="D26" s="36">
        <f>SUM(D27:D29)</f>
        <v>4</v>
      </c>
      <c r="E26" s="36">
        <f t="shared" ref="E26:Y26" si="16">SUM(E27:E29)</f>
        <v>0</v>
      </c>
      <c r="F26" s="36">
        <f t="shared" si="16"/>
        <v>0</v>
      </c>
      <c r="G26" s="36">
        <f t="shared" si="16"/>
        <v>145</v>
      </c>
      <c r="H26" s="36">
        <f t="shared" si="16"/>
        <v>34</v>
      </c>
      <c r="I26" s="36">
        <f t="shared" si="16"/>
        <v>0</v>
      </c>
      <c r="J26" s="36">
        <f t="shared" si="16"/>
        <v>11</v>
      </c>
      <c r="K26" s="36">
        <f t="shared" si="16"/>
        <v>1</v>
      </c>
      <c r="L26" s="36">
        <f t="shared" si="16"/>
        <v>7</v>
      </c>
      <c r="M26" s="36">
        <f t="shared" si="16"/>
        <v>1</v>
      </c>
      <c r="N26" s="36">
        <f t="shared" si="16"/>
        <v>15</v>
      </c>
      <c r="O26" s="36">
        <f t="shared" si="16"/>
        <v>0</v>
      </c>
      <c r="P26" s="36">
        <f t="shared" si="16"/>
        <v>0</v>
      </c>
      <c r="Q26" s="36">
        <f t="shared" si="16"/>
        <v>14</v>
      </c>
      <c r="R26" s="36">
        <f t="shared" si="16"/>
        <v>6</v>
      </c>
      <c r="S26" s="36">
        <f t="shared" si="16"/>
        <v>3</v>
      </c>
      <c r="T26" s="36">
        <f t="shared" si="16"/>
        <v>1</v>
      </c>
      <c r="U26" s="36">
        <f t="shared" si="16"/>
        <v>4</v>
      </c>
      <c r="V26" s="36">
        <f t="shared" si="16"/>
        <v>0</v>
      </c>
      <c r="W26" s="36">
        <f t="shared" si="16"/>
        <v>0</v>
      </c>
      <c r="X26" s="36">
        <f t="shared" si="16"/>
        <v>82</v>
      </c>
      <c r="Y26" s="36">
        <f t="shared" si="16"/>
        <v>164</v>
      </c>
      <c r="Z26" s="36">
        <f>SUM(X26:Y26)</f>
        <v>246</v>
      </c>
      <c r="AA26" s="37">
        <f>SUM(Z26)</f>
        <v>246</v>
      </c>
      <c r="AB26" s="7"/>
      <c r="AX26" s="32"/>
      <c r="AY26" s="33"/>
      <c r="AZ26" s="33"/>
    </row>
    <row r="27" spans="1:52" ht="15" customHeight="1">
      <c r="A27" s="1883"/>
      <c r="B27" s="11" t="s">
        <v>39</v>
      </c>
      <c r="C27" s="4"/>
      <c r="D27" s="11">
        <v>3</v>
      </c>
      <c r="E27" s="11">
        <v>0</v>
      </c>
      <c r="F27" s="31"/>
      <c r="G27" s="11">
        <v>95</v>
      </c>
      <c r="H27" s="11">
        <v>7</v>
      </c>
      <c r="I27" s="31"/>
      <c r="J27" s="11">
        <v>3</v>
      </c>
      <c r="K27" s="11">
        <v>0</v>
      </c>
      <c r="L27" s="11">
        <v>6</v>
      </c>
      <c r="M27" s="11">
        <v>0</v>
      </c>
      <c r="N27" s="11">
        <v>10</v>
      </c>
      <c r="O27" s="11">
        <v>0</v>
      </c>
      <c r="P27" s="31"/>
      <c r="Q27" s="11">
        <v>7</v>
      </c>
      <c r="R27" s="11">
        <v>1</v>
      </c>
      <c r="S27" s="11">
        <v>0</v>
      </c>
      <c r="T27" s="11">
        <v>0</v>
      </c>
      <c r="U27" s="11">
        <v>4</v>
      </c>
      <c r="V27" s="11">
        <v>0</v>
      </c>
      <c r="W27" s="31"/>
      <c r="X27" s="11">
        <v>42</v>
      </c>
      <c r="Y27" s="11">
        <v>94</v>
      </c>
      <c r="Z27" s="31">
        <f>SUM(X27:Y27)</f>
        <v>136</v>
      </c>
      <c r="AA27" s="30">
        <f>SUM(Z27)</f>
        <v>136</v>
      </c>
      <c r="AB27" s="7"/>
      <c r="AX27" s="32"/>
      <c r="AY27" s="33"/>
      <c r="AZ27" s="33"/>
    </row>
    <row r="28" spans="1:52" ht="15" customHeight="1">
      <c r="A28" s="1883"/>
      <c r="B28" s="11" t="s">
        <v>18</v>
      </c>
      <c r="C28" s="4"/>
      <c r="D28" s="11">
        <v>1</v>
      </c>
      <c r="E28" s="11">
        <v>0</v>
      </c>
      <c r="F28" s="31"/>
      <c r="G28" s="11">
        <v>20</v>
      </c>
      <c r="H28" s="11">
        <v>15</v>
      </c>
      <c r="I28" s="31"/>
      <c r="J28" s="11">
        <v>0</v>
      </c>
      <c r="K28" s="11">
        <v>1</v>
      </c>
      <c r="L28" s="11">
        <v>0</v>
      </c>
      <c r="M28" s="11">
        <v>1</v>
      </c>
      <c r="N28" s="11">
        <v>2</v>
      </c>
      <c r="O28" s="11">
        <v>0</v>
      </c>
      <c r="P28" s="31"/>
      <c r="Q28" s="11">
        <v>4</v>
      </c>
      <c r="R28" s="11">
        <v>4</v>
      </c>
      <c r="S28" s="11">
        <v>1</v>
      </c>
      <c r="T28" s="11">
        <v>1</v>
      </c>
      <c r="U28" s="11">
        <v>0</v>
      </c>
      <c r="V28" s="11">
        <v>0</v>
      </c>
      <c r="W28" s="31"/>
      <c r="X28" s="11">
        <v>18</v>
      </c>
      <c r="Y28" s="11">
        <v>32</v>
      </c>
      <c r="Z28" s="31">
        <f t="shared" ref="Z28:Z29" si="17">SUM(X28:Y28)</f>
        <v>50</v>
      </c>
      <c r="AA28" s="30">
        <f t="shared" ref="AA28:AA29" si="18">SUM(Z28)</f>
        <v>50</v>
      </c>
      <c r="AB28" s="7"/>
      <c r="AX28" s="32"/>
      <c r="AY28" s="33"/>
      <c r="AZ28" s="33"/>
    </row>
    <row r="29" spans="1:52" ht="15" customHeight="1">
      <c r="A29" s="1884"/>
      <c r="B29" s="11" t="s">
        <v>19</v>
      </c>
      <c r="C29" s="4"/>
      <c r="D29" s="11">
        <v>0</v>
      </c>
      <c r="E29" s="11">
        <v>0</v>
      </c>
      <c r="F29" s="31"/>
      <c r="G29" s="11">
        <v>30</v>
      </c>
      <c r="H29" s="11">
        <v>12</v>
      </c>
      <c r="I29" s="31"/>
      <c r="J29" s="11">
        <v>8</v>
      </c>
      <c r="K29" s="11">
        <v>0</v>
      </c>
      <c r="L29" s="11">
        <v>1</v>
      </c>
      <c r="M29" s="11">
        <v>0</v>
      </c>
      <c r="N29" s="11">
        <v>3</v>
      </c>
      <c r="O29" s="11">
        <v>0</v>
      </c>
      <c r="P29" s="31"/>
      <c r="Q29" s="11">
        <v>3</v>
      </c>
      <c r="R29" s="11">
        <v>1</v>
      </c>
      <c r="S29" s="11">
        <v>2</v>
      </c>
      <c r="T29" s="11">
        <v>0</v>
      </c>
      <c r="U29" s="11">
        <v>0</v>
      </c>
      <c r="V29" s="11">
        <v>0</v>
      </c>
      <c r="W29" s="31"/>
      <c r="X29" s="11">
        <v>22</v>
      </c>
      <c r="Y29" s="11">
        <v>38</v>
      </c>
      <c r="Z29" s="31">
        <f t="shared" si="17"/>
        <v>60</v>
      </c>
      <c r="AA29" s="30">
        <f t="shared" si="18"/>
        <v>60</v>
      </c>
      <c r="AB29" s="7"/>
      <c r="AX29" s="32"/>
      <c r="AY29" s="33"/>
      <c r="AZ29" s="33"/>
    </row>
    <row r="30" spans="1:52" ht="15" customHeight="1">
      <c r="A30" s="1885">
        <v>1404</v>
      </c>
      <c r="B30" s="34" t="s">
        <v>40</v>
      </c>
      <c r="C30" s="35"/>
      <c r="D30" s="36">
        <f>SUM(D31:D32)</f>
        <v>7</v>
      </c>
      <c r="E30" s="36">
        <f t="shared" ref="E30:Y30" si="19">SUM(E31:E32)</f>
        <v>0</v>
      </c>
      <c r="F30" s="36">
        <f t="shared" si="19"/>
        <v>0</v>
      </c>
      <c r="G30" s="36">
        <f t="shared" si="19"/>
        <v>79</v>
      </c>
      <c r="H30" s="36">
        <f t="shared" si="19"/>
        <v>50</v>
      </c>
      <c r="I30" s="36">
        <f t="shared" si="19"/>
        <v>0</v>
      </c>
      <c r="J30" s="36">
        <f t="shared" si="19"/>
        <v>3</v>
      </c>
      <c r="K30" s="36">
        <f t="shared" si="19"/>
        <v>3</v>
      </c>
      <c r="L30" s="36">
        <f t="shared" si="19"/>
        <v>4</v>
      </c>
      <c r="M30" s="36">
        <f t="shared" si="19"/>
        <v>3</v>
      </c>
      <c r="N30" s="36">
        <f t="shared" si="19"/>
        <v>16</v>
      </c>
      <c r="O30" s="36">
        <f t="shared" si="19"/>
        <v>7</v>
      </c>
      <c r="P30" s="36">
        <f t="shared" si="19"/>
        <v>0</v>
      </c>
      <c r="Q30" s="36">
        <f t="shared" si="19"/>
        <v>17</v>
      </c>
      <c r="R30" s="36">
        <f t="shared" si="19"/>
        <v>4</v>
      </c>
      <c r="S30" s="36">
        <f t="shared" si="19"/>
        <v>18</v>
      </c>
      <c r="T30" s="36">
        <f t="shared" si="19"/>
        <v>3</v>
      </c>
      <c r="U30" s="36">
        <f t="shared" si="19"/>
        <v>17</v>
      </c>
      <c r="V30" s="36">
        <f t="shared" si="19"/>
        <v>1</v>
      </c>
      <c r="W30" s="36">
        <f t="shared" si="19"/>
        <v>0</v>
      </c>
      <c r="X30" s="36">
        <f t="shared" si="19"/>
        <v>185</v>
      </c>
      <c r="Y30" s="36">
        <f t="shared" si="19"/>
        <v>47</v>
      </c>
      <c r="Z30" s="36">
        <f>SUM(X30:Y30)</f>
        <v>232</v>
      </c>
      <c r="AA30" s="37">
        <f>SUM(Z30)</f>
        <v>232</v>
      </c>
      <c r="AB30" s="7"/>
      <c r="AX30" s="32"/>
      <c r="AY30" s="33"/>
      <c r="AZ30" s="33"/>
    </row>
    <row r="31" spans="1:52" ht="15" customHeight="1">
      <c r="A31" s="1890"/>
      <c r="B31" s="11" t="s">
        <v>53</v>
      </c>
      <c r="C31" s="4"/>
      <c r="D31" s="11">
        <v>5</v>
      </c>
      <c r="E31" s="11">
        <v>0</v>
      </c>
      <c r="F31" s="31"/>
      <c r="G31" s="11">
        <v>31</v>
      </c>
      <c r="H31" s="11">
        <v>11</v>
      </c>
      <c r="I31" s="31"/>
      <c r="J31" s="11">
        <v>1</v>
      </c>
      <c r="K31" s="11">
        <v>3</v>
      </c>
      <c r="L31" s="11">
        <v>2</v>
      </c>
      <c r="M31" s="11">
        <v>2</v>
      </c>
      <c r="N31" s="11">
        <v>8</v>
      </c>
      <c r="O31" s="11">
        <v>3</v>
      </c>
      <c r="P31" s="31"/>
      <c r="Q31" s="11">
        <v>11</v>
      </c>
      <c r="R31" s="11">
        <v>2</v>
      </c>
      <c r="S31" s="11">
        <v>13</v>
      </c>
      <c r="T31" s="11">
        <v>2</v>
      </c>
      <c r="U31" s="11">
        <v>10</v>
      </c>
      <c r="V31" s="11">
        <v>0</v>
      </c>
      <c r="W31" s="31"/>
      <c r="X31" s="11">
        <v>88</v>
      </c>
      <c r="Y31" s="11">
        <v>16</v>
      </c>
      <c r="Z31" s="31">
        <f>SUM(X31:Y31)</f>
        <v>104</v>
      </c>
      <c r="AA31" s="30">
        <f>SUM(Z31)</f>
        <v>104</v>
      </c>
      <c r="AB31" s="7"/>
      <c r="AX31" s="32"/>
      <c r="AY31" s="33"/>
      <c r="AZ31" s="33"/>
    </row>
    <row r="32" spans="1:52" ht="15" customHeight="1">
      <c r="A32" s="1891"/>
      <c r="B32" s="11" t="s">
        <v>20</v>
      </c>
      <c r="C32" s="4"/>
      <c r="D32" s="11">
        <v>2</v>
      </c>
      <c r="E32" s="11">
        <v>0</v>
      </c>
      <c r="F32" s="31"/>
      <c r="G32" s="11">
        <v>48</v>
      </c>
      <c r="H32" s="11">
        <v>39</v>
      </c>
      <c r="I32" s="31"/>
      <c r="J32" s="11">
        <v>2</v>
      </c>
      <c r="K32" s="11">
        <v>0</v>
      </c>
      <c r="L32" s="11">
        <v>2</v>
      </c>
      <c r="M32" s="11">
        <v>1</v>
      </c>
      <c r="N32" s="11">
        <v>8</v>
      </c>
      <c r="O32" s="11">
        <v>4</v>
      </c>
      <c r="P32" s="31"/>
      <c r="Q32" s="11">
        <v>6</v>
      </c>
      <c r="R32" s="11">
        <v>2</v>
      </c>
      <c r="S32" s="11">
        <v>5</v>
      </c>
      <c r="T32" s="11">
        <v>1</v>
      </c>
      <c r="U32" s="11">
        <v>7</v>
      </c>
      <c r="V32" s="11">
        <v>1</v>
      </c>
      <c r="W32" s="31"/>
      <c r="X32" s="11">
        <v>97</v>
      </c>
      <c r="Y32" s="11">
        <v>31</v>
      </c>
      <c r="Z32" s="31">
        <f t="shared" ref="Z32" si="20">SUM(X32:Y32)</f>
        <v>128</v>
      </c>
      <c r="AA32" s="30">
        <f t="shared" ref="AA32" si="21">SUM(Z32)</f>
        <v>128</v>
      </c>
      <c r="AB32" s="7"/>
      <c r="AX32" s="32"/>
      <c r="AY32" s="33"/>
      <c r="AZ32" s="33"/>
    </row>
    <row r="33" spans="1:86" ht="15" customHeight="1">
      <c r="A33" s="1882">
        <v>1405</v>
      </c>
      <c r="B33" s="34" t="s">
        <v>21</v>
      </c>
      <c r="C33" s="39"/>
      <c r="D33" s="36">
        <f>SUM(D34:D36)</f>
        <v>4</v>
      </c>
      <c r="E33" s="36">
        <f t="shared" ref="E33:Y33" si="22">SUM(E34:E36)</f>
        <v>0</v>
      </c>
      <c r="F33" s="36">
        <f t="shared" si="22"/>
        <v>0</v>
      </c>
      <c r="G33" s="36">
        <f t="shared" si="22"/>
        <v>186</v>
      </c>
      <c r="H33" s="36">
        <f t="shared" si="22"/>
        <v>65</v>
      </c>
      <c r="I33" s="36">
        <f t="shared" si="22"/>
        <v>0</v>
      </c>
      <c r="J33" s="36">
        <f t="shared" si="22"/>
        <v>10</v>
      </c>
      <c r="K33" s="36">
        <f t="shared" si="22"/>
        <v>7</v>
      </c>
      <c r="L33" s="36">
        <f t="shared" si="22"/>
        <v>8</v>
      </c>
      <c r="M33" s="36">
        <f t="shared" si="22"/>
        <v>8</v>
      </c>
      <c r="N33" s="36">
        <f t="shared" si="22"/>
        <v>17</v>
      </c>
      <c r="O33" s="36">
        <f t="shared" si="22"/>
        <v>12</v>
      </c>
      <c r="P33" s="36">
        <f t="shared" si="22"/>
        <v>0</v>
      </c>
      <c r="Q33" s="36">
        <f t="shared" si="22"/>
        <v>32</v>
      </c>
      <c r="R33" s="36">
        <f t="shared" si="22"/>
        <v>13</v>
      </c>
      <c r="S33" s="36">
        <f t="shared" si="22"/>
        <v>29</v>
      </c>
      <c r="T33" s="36">
        <f t="shared" si="22"/>
        <v>3</v>
      </c>
      <c r="U33" s="36">
        <f t="shared" si="22"/>
        <v>20</v>
      </c>
      <c r="V33" s="36">
        <f t="shared" si="22"/>
        <v>0</v>
      </c>
      <c r="W33" s="36">
        <f t="shared" si="22"/>
        <v>0</v>
      </c>
      <c r="X33" s="36">
        <f t="shared" si="22"/>
        <v>230</v>
      </c>
      <c r="Y33" s="36">
        <f t="shared" si="22"/>
        <v>184</v>
      </c>
      <c r="Z33" s="36">
        <f>SUM(X33:Y33)</f>
        <v>414</v>
      </c>
      <c r="AA33" s="37">
        <f>SUM(Z33)</f>
        <v>414</v>
      </c>
      <c r="AB33" s="7"/>
      <c r="AX33" s="32"/>
      <c r="AY33" s="33"/>
      <c r="AZ33" s="33"/>
    </row>
    <row r="34" spans="1:86" ht="15" customHeight="1">
      <c r="A34" s="1883"/>
      <c r="B34" s="11" t="s">
        <v>24</v>
      </c>
      <c r="C34" s="4"/>
      <c r="D34" s="11">
        <v>0</v>
      </c>
      <c r="E34" s="11">
        <v>0</v>
      </c>
      <c r="F34" s="31"/>
      <c r="G34" s="11">
        <v>45</v>
      </c>
      <c r="H34" s="11">
        <v>16</v>
      </c>
      <c r="I34" s="31"/>
      <c r="J34" s="11">
        <v>5</v>
      </c>
      <c r="K34" s="11">
        <v>2</v>
      </c>
      <c r="L34" s="11">
        <v>3</v>
      </c>
      <c r="M34" s="11">
        <v>4</v>
      </c>
      <c r="N34" s="11">
        <v>7</v>
      </c>
      <c r="O34" s="11">
        <v>7</v>
      </c>
      <c r="P34" s="31"/>
      <c r="Q34" s="11">
        <v>16</v>
      </c>
      <c r="R34" s="11">
        <v>8</v>
      </c>
      <c r="S34" s="11">
        <v>12</v>
      </c>
      <c r="T34" s="11">
        <v>2</v>
      </c>
      <c r="U34" s="11">
        <v>4</v>
      </c>
      <c r="V34" s="11">
        <v>0</v>
      </c>
      <c r="W34" s="31"/>
      <c r="X34" s="11">
        <v>76</v>
      </c>
      <c r="Y34" s="11">
        <v>55</v>
      </c>
      <c r="Z34" s="31">
        <f>SUM(X34:Y34)</f>
        <v>131</v>
      </c>
      <c r="AA34" s="30">
        <f>SUM(Z34)</f>
        <v>131</v>
      </c>
      <c r="AB34" s="7"/>
      <c r="AC34" s="38"/>
      <c r="AD34" s="38"/>
      <c r="AE34" s="38"/>
      <c r="AF34" s="38"/>
      <c r="AG34" s="38"/>
      <c r="AH34" s="38"/>
      <c r="AI34" s="38"/>
      <c r="AJ34" s="38"/>
      <c r="AK34" s="38"/>
      <c r="AL34" s="38"/>
      <c r="AM34" s="38"/>
      <c r="AN34" s="38"/>
      <c r="AO34" s="38"/>
      <c r="AP34" s="38"/>
      <c r="AQ34" s="38"/>
      <c r="AR34" s="38"/>
      <c r="AS34" s="38"/>
      <c r="AT34" s="38"/>
      <c r="AU34" s="38"/>
      <c r="AX34" s="32"/>
      <c r="AY34" s="33"/>
      <c r="AZ34" s="33"/>
    </row>
    <row r="35" spans="1:86" ht="15" customHeight="1">
      <c r="A35" s="1883"/>
      <c r="B35" s="11" t="s">
        <v>22</v>
      </c>
      <c r="C35" s="4"/>
      <c r="D35" s="11">
        <v>4</v>
      </c>
      <c r="E35" s="11">
        <v>0</v>
      </c>
      <c r="F35" s="31"/>
      <c r="G35" s="11">
        <v>132</v>
      </c>
      <c r="H35" s="11">
        <v>47</v>
      </c>
      <c r="I35" s="31"/>
      <c r="J35" s="11">
        <v>5</v>
      </c>
      <c r="K35" s="11">
        <v>5</v>
      </c>
      <c r="L35" s="11">
        <v>5</v>
      </c>
      <c r="M35" s="11">
        <v>4</v>
      </c>
      <c r="N35" s="11">
        <v>9</v>
      </c>
      <c r="O35" s="11">
        <v>5</v>
      </c>
      <c r="P35" s="31"/>
      <c r="Q35" s="11">
        <v>16</v>
      </c>
      <c r="R35" s="11">
        <v>5</v>
      </c>
      <c r="S35" s="11">
        <v>17</v>
      </c>
      <c r="T35" s="11">
        <v>1</v>
      </c>
      <c r="U35" s="11">
        <v>16</v>
      </c>
      <c r="V35" s="11">
        <v>0</v>
      </c>
      <c r="W35" s="31"/>
      <c r="X35" s="11">
        <v>146</v>
      </c>
      <c r="Y35" s="11">
        <v>125</v>
      </c>
      <c r="Z35" s="31">
        <f t="shared" ref="Z35" si="23">SUM(X35:Y35)</f>
        <v>271</v>
      </c>
      <c r="AA35" s="30">
        <f t="shared" ref="AA35" si="24">SUM(Z35)</f>
        <v>271</v>
      </c>
      <c r="AB35" s="7"/>
      <c r="AC35" s="38"/>
      <c r="AD35" s="38"/>
      <c r="AE35" s="38"/>
      <c r="AF35" s="38"/>
      <c r="AG35" s="38"/>
      <c r="AH35" s="38"/>
      <c r="AI35" s="38"/>
      <c r="AJ35" s="38"/>
      <c r="AK35" s="38"/>
      <c r="AL35" s="38"/>
      <c r="AM35" s="38"/>
      <c r="AN35" s="38"/>
      <c r="AO35" s="38"/>
      <c r="AP35" s="38"/>
      <c r="AQ35" s="38"/>
      <c r="AR35" s="38"/>
      <c r="AS35" s="38"/>
      <c r="AT35" s="38"/>
      <c r="AU35" s="38"/>
      <c r="AX35" s="32"/>
      <c r="AY35" s="33"/>
      <c r="AZ35" s="33"/>
    </row>
    <row r="36" spans="1:86" ht="15" customHeight="1">
      <c r="A36" s="1884"/>
      <c r="B36" s="11" t="s">
        <v>58</v>
      </c>
      <c r="C36" s="4"/>
      <c r="D36" s="11">
        <v>0</v>
      </c>
      <c r="E36" s="11">
        <v>0</v>
      </c>
      <c r="F36" s="31"/>
      <c r="G36" s="11">
        <v>9</v>
      </c>
      <c r="H36" s="11">
        <v>2</v>
      </c>
      <c r="I36" s="31"/>
      <c r="J36" s="11">
        <v>0</v>
      </c>
      <c r="K36" s="11">
        <v>0</v>
      </c>
      <c r="L36" s="11">
        <v>0</v>
      </c>
      <c r="M36" s="11">
        <v>0</v>
      </c>
      <c r="N36" s="11">
        <v>1</v>
      </c>
      <c r="O36" s="11">
        <v>0</v>
      </c>
      <c r="P36" s="31"/>
      <c r="Q36" s="11">
        <v>0</v>
      </c>
      <c r="R36" s="11">
        <v>0</v>
      </c>
      <c r="S36" s="11">
        <v>0</v>
      </c>
      <c r="T36" s="11">
        <v>0</v>
      </c>
      <c r="U36" s="11">
        <v>0</v>
      </c>
      <c r="V36" s="11">
        <v>0</v>
      </c>
      <c r="W36" s="31"/>
      <c r="X36" s="11">
        <v>8</v>
      </c>
      <c r="Y36" s="11">
        <v>4</v>
      </c>
      <c r="Z36" s="31">
        <f>SUM(X36:Y36)</f>
        <v>12</v>
      </c>
      <c r="AA36" s="30">
        <f>SUM(Z36)</f>
        <v>12</v>
      </c>
      <c r="AB36" s="7"/>
      <c r="AX36" s="32"/>
      <c r="AY36" s="33"/>
      <c r="AZ36" s="33"/>
    </row>
    <row r="37" spans="1:86" ht="15" customHeight="1">
      <c r="A37" s="1882">
        <v>1406</v>
      </c>
      <c r="B37" s="34" t="s">
        <v>25</v>
      </c>
      <c r="C37" s="35"/>
      <c r="D37" s="36">
        <f>SUM(D38:D41)</f>
        <v>22</v>
      </c>
      <c r="E37" s="36">
        <f t="shared" ref="E37:Y37" si="25">SUM(E38:E41)</f>
        <v>0</v>
      </c>
      <c r="F37" s="36">
        <f t="shared" si="25"/>
        <v>0</v>
      </c>
      <c r="G37" s="36">
        <f t="shared" si="25"/>
        <v>196</v>
      </c>
      <c r="H37" s="36">
        <f t="shared" si="25"/>
        <v>35</v>
      </c>
      <c r="I37" s="36">
        <f t="shared" si="25"/>
        <v>0</v>
      </c>
      <c r="J37" s="36">
        <f t="shared" si="25"/>
        <v>3</v>
      </c>
      <c r="K37" s="36">
        <f t="shared" si="25"/>
        <v>1</v>
      </c>
      <c r="L37" s="36">
        <f t="shared" si="25"/>
        <v>7</v>
      </c>
      <c r="M37" s="36">
        <f t="shared" si="25"/>
        <v>3</v>
      </c>
      <c r="N37" s="36">
        <f t="shared" si="25"/>
        <v>16</v>
      </c>
      <c r="O37" s="36">
        <f t="shared" si="25"/>
        <v>4</v>
      </c>
      <c r="P37" s="36">
        <f t="shared" si="25"/>
        <v>0</v>
      </c>
      <c r="Q37" s="36">
        <f t="shared" si="25"/>
        <v>23</v>
      </c>
      <c r="R37" s="36">
        <f t="shared" si="25"/>
        <v>1</v>
      </c>
      <c r="S37" s="36">
        <f t="shared" si="25"/>
        <v>24</v>
      </c>
      <c r="T37" s="36">
        <f t="shared" si="25"/>
        <v>0</v>
      </c>
      <c r="U37" s="36">
        <f t="shared" si="25"/>
        <v>23</v>
      </c>
      <c r="V37" s="36">
        <f t="shared" si="25"/>
        <v>0</v>
      </c>
      <c r="W37" s="36">
        <f t="shared" si="25"/>
        <v>0</v>
      </c>
      <c r="X37" s="36">
        <f t="shared" si="25"/>
        <v>241</v>
      </c>
      <c r="Y37" s="36">
        <f t="shared" si="25"/>
        <v>117</v>
      </c>
      <c r="Z37" s="36">
        <f>SUM(X37:Y37)</f>
        <v>358</v>
      </c>
      <c r="AA37" s="37">
        <f>SUM(Z37)</f>
        <v>358</v>
      </c>
      <c r="AB37" s="7"/>
      <c r="AC37" s="38"/>
      <c r="AD37" s="38"/>
      <c r="AE37" s="38"/>
      <c r="AF37" s="38"/>
      <c r="AG37" s="38"/>
      <c r="AH37" s="38"/>
      <c r="AI37" s="38"/>
      <c r="AJ37" s="38"/>
      <c r="AK37" s="38"/>
      <c r="AL37" s="38"/>
      <c r="AM37" s="38"/>
      <c r="AN37" s="38"/>
      <c r="AO37" s="38"/>
      <c r="AP37" s="38"/>
      <c r="AQ37" s="38"/>
      <c r="AR37" s="38"/>
      <c r="AS37" s="38"/>
      <c r="AT37" s="38"/>
      <c r="AU37" s="38"/>
      <c r="AX37" s="32"/>
      <c r="AY37" s="33"/>
      <c r="AZ37" s="33"/>
    </row>
    <row r="38" spans="1:86" ht="15" customHeight="1">
      <c r="A38" s="1883"/>
      <c r="B38" s="11" t="s">
        <v>60</v>
      </c>
      <c r="C38" s="4"/>
      <c r="D38" s="11">
        <v>2</v>
      </c>
      <c r="E38" s="11">
        <v>0</v>
      </c>
      <c r="F38" s="31"/>
      <c r="G38" s="11">
        <v>99</v>
      </c>
      <c r="H38" s="11">
        <v>27</v>
      </c>
      <c r="I38" s="31"/>
      <c r="J38" s="11">
        <v>2</v>
      </c>
      <c r="K38" s="11">
        <v>0</v>
      </c>
      <c r="L38" s="11">
        <v>4</v>
      </c>
      <c r="M38" s="11">
        <v>3</v>
      </c>
      <c r="N38" s="11">
        <v>11</v>
      </c>
      <c r="O38" s="11">
        <v>4</v>
      </c>
      <c r="P38" s="31"/>
      <c r="Q38" s="11">
        <v>11</v>
      </c>
      <c r="R38" s="11">
        <v>0</v>
      </c>
      <c r="S38" s="11">
        <v>19</v>
      </c>
      <c r="T38" s="11">
        <v>0</v>
      </c>
      <c r="U38" s="11">
        <v>8</v>
      </c>
      <c r="V38" s="11">
        <v>0</v>
      </c>
      <c r="W38" s="31"/>
      <c r="X38" s="11">
        <v>131</v>
      </c>
      <c r="Y38" s="11">
        <v>59</v>
      </c>
      <c r="Z38" s="31">
        <f>SUM(X38:Y38)</f>
        <v>190</v>
      </c>
      <c r="AA38" s="30">
        <f>SUM(Z38)</f>
        <v>190</v>
      </c>
      <c r="AB38" s="7"/>
      <c r="AC38" s="38"/>
      <c r="AD38" s="38"/>
      <c r="AE38" s="38"/>
      <c r="AF38" s="38"/>
      <c r="AG38" s="38"/>
      <c r="AH38" s="38"/>
      <c r="AI38" s="38"/>
      <c r="AJ38" s="38"/>
      <c r="AK38" s="38"/>
      <c r="AL38" s="38"/>
      <c r="AM38" s="38"/>
      <c r="AN38" s="38"/>
      <c r="AO38" s="38"/>
      <c r="AP38" s="38"/>
      <c r="AQ38" s="38"/>
      <c r="AR38" s="38"/>
      <c r="AS38" s="38"/>
      <c r="AT38" s="38"/>
      <c r="AU38" s="38"/>
      <c r="AX38" s="32"/>
      <c r="AY38" s="33"/>
      <c r="AZ38" s="33"/>
    </row>
    <row r="39" spans="1:86" ht="15" customHeight="1">
      <c r="A39" s="1883"/>
      <c r="B39" s="11" t="s">
        <v>26</v>
      </c>
      <c r="C39" s="4"/>
      <c r="D39" s="11">
        <v>10</v>
      </c>
      <c r="E39" s="11">
        <v>0</v>
      </c>
      <c r="F39" s="31"/>
      <c r="G39" s="11">
        <v>25</v>
      </c>
      <c r="H39" s="11">
        <v>8</v>
      </c>
      <c r="I39" s="31"/>
      <c r="J39" s="11">
        <v>1</v>
      </c>
      <c r="K39" s="11">
        <v>1</v>
      </c>
      <c r="L39" s="11">
        <v>2</v>
      </c>
      <c r="M39" s="11">
        <v>0</v>
      </c>
      <c r="N39" s="11">
        <v>4</v>
      </c>
      <c r="O39" s="11">
        <v>0</v>
      </c>
      <c r="P39" s="31"/>
      <c r="Q39" s="11">
        <v>8</v>
      </c>
      <c r="R39" s="11">
        <v>1</v>
      </c>
      <c r="S39" s="11">
        <v>3</v>
      </c>
      <c r="T39" s="11">
        <v>0</v>
      </c>
      <c r="U39" s="11">
        <v>11</v>
      </c>
      <c r="V39" s="11">
        <v>0</v>
      </c>
      <c r="W39" s="31"/>
      <c r="X39" s="11">
        <v>47</v>
      </c>
      <c r="Y39" s="11">
        <v>27</v>
      </c>
      <c r="Z39" s="31">
        <f>SUM(X39:Y39)</f>
        <v>74</v>
      </c>
      <c r="AA39" s="30">
        <f>SUM(Z39)</f>
        <v>74</v>
      </c>
      <c r="AB39" s="7"/>
      <c r="AC39" s="38"/>
      <c r="AD39" s="38"/>
      <c r="AE39" s="38"/>
      <c r="AF39" s="38"/>
      <c r="AG39" s="38"/>
      <c r="AH39" s="38"/>
      <c r="AI39" s="38"/>
      <c r="AJ39" s="38"/>
      <c r="AK39" s="38"/>
      <c r="AL39" s="38"/>
      <c r="AM39" s="38"/>
      <c r="AN39" s="38"/>
      <c r="AO39" s="38"/>
      <c r="AP39" s="38"/>
      <c r="AQ39" s="38"/>
      <c r="AR39" s="38"/>
      <c r="AS39" s="38"/>
      <c r="AT39" s="38"/>
      <c r="AU39" s="38"/>
      <c r="AX39" s="32"/>
      <c r="AY39" s="33"/>
      <c r="AZ39" s="33"/>
    </row>
    <row r="40" spans="1:86" ht="15" customHeight="1">
      <c r="A40" s="1883"/>
      <c r="B40" s="11" t="s">
        <v>42</v>
      </c>
      <c r="C40" s="4"/>
      <c r="D40" s="11">
        <v>1</v>
      </c>
      <c r="E40" s="11">
        <v>0</v>
      </c>
      <c r="F40" s="31"/>
      <c r="G40" s="11">
        <v>70</v>
      </c>
      <c r="H40" s="11">
        <v>0</v>
      </c>
      <c r="I40" s="31"/>
      <c r="J40" s="11">
        <v>0</v>
      </c>
      <c r="K40" s="11">
        <v>0</v>
      </c>
      <c r="L40" s="11">
        <v>0</v>
      </c>
      <c r="M40" s="11">
        <v>0</v>
      </c>
      <c r="N40" s="11">
        <v>0</v>
      </c>
      <c r="O40" s="11">
        <v>0</v>
      </c>
      <c r="P40" s="31"/>
      <c r="Q40" s="11">
        <v>2</v>
      </c>
      <c r="R40" s="11">
        <v>0</v>
      </c>
      <c r="S40" s="11">
        <v>0</v>
      </c>
      <c r="T40" s="11">
        <v>0</v>
      </c>
      <c r="U40" s="11">
        <v>0</v>
      </c>
      <c r="V40" s="11">
        <v>0</v>
      </c>
      <c r="W40" s="31"/>
      <c r="X40" s="11">
        <v>53</v>
      </c>
      <c r="Y40" s="11">
        <v>20</v>
      </c>
      <c r="Z40" s="31">
        <f>SUM(X40:Y40)</f>
        <v>73</v>
      </c>
      <c r="AA40" s="30">
        <f>SUM(Z40)</f>
        <v>73</v>
      </c>
      <c r="AB40" s="7"/>
      <c r="AC40" s="38"/>
      <c r="AD40" s="38"/>
      <c r="AE40" s="38"/>
      <c r="AF40" s="38"/>
      <c r="AG40" s="38"/>
      <c r="AH40" s="38"/>
      <c r="AI40" s="38"/>
      <c r="AJ40" s="38"/>
      <c r="AK40" s="38"/>
      <c r="AL40" s="38"/>
      <c r="AM40" s="38"/>
      <c r="AN40" s="38"/>
      <c r="AO40" s="38"/>
      <c r="AP40" s="38"/>
      <c r="AQ40" s="38"/>
      <c r="AR40" s="38"/>
      <c r="AS40" s="38"/>
      <c r="AT40" s="38"/>
      <c r="AU40" s="38"/>
      <c r="AX40" s="32"/>
      <c r="AY40" s="33"/>
      <c r="AZ40" s="33"/>
    </row>
    <row r="41" spans="1:86" ht="15" customHeight="1">
      <c r="A41" s="1884"/>
      <c r="B41" s="11" t="s">
        <v>43</v>
      </c>
      <c r="C41" s="4"/>
      <c r="D41" s="11">
        <v>9</v>
      </c>
      <c r="E41" s="11">
        <v>0</v>
      </c>
      <c r="F41" s="31"/>
      <c r="G41" s="11">
        <v>2</v>
      </c>
      <c r="H41" s="11">
        <v>0</v>
      </c>
      <c r="I41" s="31"/>
      <c r="J41" s="11">
        <v>0</v>
      </c>
      <c r="K41" s="11">
        <v>0</v>
      </c>
      <c r="L41" s="11">
        <v>1</v>
      </c>
      <c r="M41" s="11">
        <v>0</v>
      </c>
      <c r="N41" s="11">
        <v>1</v>
      </c>
      <c r="O41" s="11">
        <v>0</v>
      </c>
      <c r="P41" s="31"/>
      <c r="Q41" s="11">
        <v>2</v>
      </c>
      <c r="R41" s="11">
        <v>0</v>
      </c>
      <c r="S41" s="11">
        <v>2</v>
      </c>
      <c r="T41" s="11">
        <v>0</v>
      </c>
      <c r="U41" s="11">
        <v>4</v>
      </c>
      <c r="V41" s="11">
        <v>0</v>
      </c>
      <c r="W41" s="31"/>
      <c r="X41" s="11">
        <v>10</v>
      </c>
      <c r="Y41" s="11">
        <v>11</v>
      </c>
      <c r="Z41" s="31">
        <f t="shared" ref="Z41" si="26">SUM(X41:Y41)</f>
        <v>21</v>
      </c>
      <c r="AA41" s="30">
        <f t="shared" ref="AA41" si="27">SUM(Z41)</f>
        <v>21</v>
      </c>
      <c r="AB41" s="7"/>
      <c r="AC41" s="38"/>
      <c r="AD41" s="38"/>
      <c r="AE41" s="38"/>
      <c r="AF41" s="38"/>
      <c r="AG41" s="38"/>
      <c r="AH41" s="38"/>
      <c r="AI41" s="38"/>
      <c r="AJ41" s="38"/>
      <c r="AK41" s="38"/>
      <c r="AL41" s="38"/>
      <c r="AM41" s="38"/>
      <c r="AN41" s="38"/>
      <c r="AO41" s="38"/>
      <c r="AP41" s="38"/>
      <c r="AQ41" s="38"/>
      <c r="AR41" s="38"/>
      <c r="AS41" s="38"/>
      <c r="AT41" s="38"/>
      <c r="AU41" s="38"/>
      <c r="AX41" s="32"/>
      <c r="AY41" s="33"/>
      <c r="AZ41" s="33"/>
    </row>
    <row r="42" spans="1:86" ht="15" customHeight="1">
      <c r="A42" s="1885">
        <v>1407</v>
      </c>
      <c r="B42" s="40" t="s">
        <v>27</v>
      </c>
      <c r="C42" s="35"/>
      <c r="D42" s="36">
        <f>SUM(D43:D45)</f>
        <v>8</v>
      </c>
      <c r="E42" s="36">
        <f t="shared" ref="E42:Y42" si="28">SUM(E43:E45)</f>
        <v>0</v>
      </c>
      <c r="F42" s="36">
        <f t="shared" si="28"/>
        <v>0</v>
      </c>
      <c r="G42" s="36">
        <f t="shared" si="28"/>
        <v>14</v>
      </c>
      <c r="H42" s="36">
        <f t="shared" si="28"/>
        <v>9</v>
      </c>
      <c r="I42" s="36">
        <f t="shared" si="28"/>
        <v>0</v>
      </c>
      <c r="J42" s="36">
        <f t="shared" si="28"/>
        <v>0</v>
      </c>
      <c r="K42" s="36">
        <f t="shared" si="28"/>
        <v>0</v>
      </c>
      <c r="L42" s="36">
        <f t="shared" si="28"/>
        <v>2</v>
      </c>
      <c r="M42" s="36">
        <f t="shared" si="28"/>
        <v>1</v>
      </c>
      <c r="N42" s="36">
        <f t="shared" si="28"/>
        <v>4</v>
      </c>
      <c r="O42" s="36">
        <f t="shared" si="28"/>
        <v>0</v>
      </c>
      <c r="P42" s="36">
        <f t="shared" si="28"/>
        <v>0</v>
      </c>
      <c r="Q42" s="36">
        <f t="shared" si="28"/>
        <v>8</v>
      </c>
      <c r="R42" s="36">
        <f t="shared" si="28"/>
        <v>0</v>
      </c>
      <c r="S42" s="36">
        <f t="shared" si="28"/>
        <v>17</v>
      </c>
      <c r="T42" s="36">
        <f t="shared" si="28"/>
        <v>0</v>
      </c>
      <c r="U42" s="36">
        <f t="shared" si="28"/>
        <v>2</v>
      </c>
      <c r="V42" s="36">
        <f t="shared" si="28"/>
        <v>0</v>
      </c>
      <c r="W42" s="36">
        <f t="shared" si="28"/>
        <v>0</v>
      </c>
      <c r="X42" s="36">
        <f t="shared" si="28"/>
        <v>44</v>
      </c>
      <c r="Y42" s="36">
        <f t="shared" si="28"/>
        <v>21</v>
      </c>
      <c r="Z42" s="36">
        <f>SUM(X42:Y42)</f>
        <v>65</v>
      </c>
      <c r="AA42" s="37">
        <f>SUM(Z42)</f>
        <v>65</v>
      </c>
      <c r="AB42" s="7"/>
      <c r="AC42" s="38"/>
      <c r="AD42" s="38"/>
      <c r="AE42" s="38"/>
      <c r="AF42" s="38"/>
      <c r="AG42" s="38"/>
      <c r="AH42" s="38"/>
      <c r="AI42" s="38"/>
      <c r="AJ42" s="38"/>
      <c r="AK42" s="38"/>
      <c r="AL42" s="38"/>
      <c r="AM42" s="38"/>
      <c r="AN42" s="38"/>
      <c r="AO42" s="38"/>
      <c r="AP42" s="38"/>
      <c r="AQ42" s="38"/>
      <c r="AR42" s="38"/>
      <c r="AS42" s="38"/>
      <c r="AT42" s="38"/>
      <c r="AU42" s="38"/>
      <c r="AX42" s="32"/>
      <c r="AY42" s="33"/>
      <c r="AZ42" s="33"/>
    </row>
    <row r="43" spans="1:86" ht="15" customHeight="1">
      <c r="A43" s="1890"/>
      <c r="B43" s="11" t="s">
        <v>44</v>
      </c>
      <c r="C43" s="4"/>
      <c r="D43" s="11">
        <v>1</v>
      </c>
      <c r="E43" s="11">
        <v>0</v>
      </c>
      <c r="F43" s="31"/>
      <c r="G43" s="11">
        <v>3</v>
      </c>
      <c r="H43" s="11">
        <v>1</v>
      </c>
      <c r="I43" s="31"/>
      <c r="J43" s="11">
        <v>0</v>
      </c>
      <c r="K43" s="11">
        <v>0</v>
      </c>
      <c r="L43" s="11">
        <v>0</v>
      </c>
      <c r="M43" s="11">
        <v>0</v>
      </c>
      <c r="N43" s="11">
        <v>0</v>
      </c>
      <c r="O43" s="11">
        <v>0</v>
      </c>
      <c r="P43" s="31"/>
      <c r="Q43" s="11">
        <v>1</v>
      </c>
      <c r="R43" s="11">
        <v>0</v>
      </c>
      <c r="S43" s="11">
        <v>15</v>
      </c>
      <c r="T43" s="11">
        <v>0</v>
      </c>
      <c r="U43" s="11">
        <v>1</v>
      </c>
      <c r="V43" s="11">
        <v>0</v>
      </c>
      <c r="W43" s="31"/>
      <c r="X43" s="11">
        <v>18</v>
      </c>
      <c r="Y43" s="11">
        <v>4</v>
      </c>
      <c r="Z43" s="31">
        <f t="shared" ref="Z43:Z44" si="29">SUM(X43:Y43)</f>
        <v>22</v>
      </c>
      <c r="AA43" s="30">
        <f t="shared" ref="AA43:AA44" si="30">SUM(Z43)</f>
        <v>22</v>
      </c>
      <c r="AB43" s="7"/>
      <c r="AC43" s="38"/>
      <c r="AD43" s="38"/>
      <c r="AE43" s="38"/>
      <c r="AF43" s="38"/>
      <c r="AG43" s="38"/>
      <c r="AH43" s="38"/>
      <c r="AI43" s="38"/>
      <c r="AJ43" s="38"/>
      <c r="AK43" s="38"/>
      <c r="AL43" s="38"/>
      <c r="AM43" s="38"/>
      <c r="AN43" s="38"/>
      <c r="AO43" s="38"/>
      <c r="AP43" s="38"/>
      <c r="AQ43" s="38"/>
      <c r="AR43" s="38"/>
      <c r="AS43" s="38"/>
      <c r="AT43" s="38"/>
      <c r="AU43" s="38"/>
      <c r="AX43" s="32"/>
      <c r="AY43" s="33"/>
      <c r="AZ43" s="33"/>
    </row>
    <row r="44" spans="1:86" ht="15" customHeight="1">
      <c r="A44" s="1886"/>
      <c r="B44" s="52" t="s">
        <v>61</v>
      </c>
      <c r="C44" s="4"/>
      <c r="D44" s="11">
        <v>6</v>
      </c>
      <c r="E44" s="11">
        <v>0</v>
      </c>
      <c r="F44" s="31"/>
      <c r="G44" s="11">
        <v>11</v>
      </c>
      <c r="H44" s="11">
        <v>8</v>
      </c>
      <c r="I44" s="31"/>
      <c r="J44" s="11">
        <v>0</v>
      </c>
      <c r="K44" s="11">
        <v>0</v>
      </c>
      <c r="L44" s="11">
        <v>2</v>
      </c>
      <c r="M44" s="11">
        <v>1</v>
      </c>
      <c r="N44" s="11">
        <v>4</v>
      </c>
      <c r="O44" s="11">
        <v>0</v>
      </c>
      <c r="P44" s="31"/>
      <c r="Q44" s="11">
        <v>6</v>
      </c>
      <c r="R44" s="11">
        <v>0</v>
      </c>
      <c r="S44" s="11">
        <v>1</v>
      </c>
      <c r="T44" s="11">
        <v>0</v>
      </c>
      <c r="U44" s="11">
        <v>1</v>
      </c>
      <c r="V44" s="11">
        <v>0</v>
      </c>
      <c r="W44" s="31"/>
      <c r="X44" s="11">
        <v>24</v>
      </c>
      <c r="Y44" s="11">
        <v>16</v>
      </c>
      <c r="Z44" s="31">
        <f t="shared" si="29"/>
        <v>40</v>
      </c>
      <c r="AA44" s="30">
        <f t="shared" si="30"/>
        <v>40</v>
      </c>
      <c r="AB44" s="7"/>
      <c r="AC44" s="38"/>
      <c r="AD44" s="38"/>
      <c r="AE44" s="38"/>
      <c r="AF44" s="38"/>
      <c r="AG44" s="38"/>
      <c r="AH44" s="38"/>
      <c r="AI44" s="38"/>
      <c r="AJ44" s="38"/>
      <c r="AK44" s="38"/>
      <c r="AL44" s="38"/>
      <c r="AM44" s="38"/>
      <c r="AN44" s="38"/>
      <c r="AO44" s="38"/>
      <c r="AP44" s="38"/>
      <c r="AQ44" s="38"/>
      <c r="AR44" s="38"/>
      <c r="AS44" s="38"/>
      <c r="AT44" s="38"/>
      <c r="AU44" s="38"/>
      <c r="AX44" s="32"/>
      <c r="AY44" s="33"/>
      <c r="AZ44" s="33"/>
    </row>
    <row r="45" spans="1:86" s="41" customFormat="1">
      <c r="A45" s="1891"/>
      <c r="B45" s="46" t="s">
        <v>66</v>
      </c>
      <c r="C45" s="51"/>
      <c r="D45" s="49">
        <v>1</v>
      </c>
      <c r="E45" s="49">
        <v>0</v>
      </c>
      <c r="F45" s="49"/>
      <c r="G45" s="49">
        <v>0</v>
      </c>
      <c r="H45" s="49">
        <v>0</v>
      </c>
      <c r="I45" s="49"/>
      <c r="J45" s="49">
        <v>0</v>
      </c>
      <c r="K45" s="49">
        <v>0</v>
      </c>
      <c r="L45" s="49">
        <v>0</v>
      </c>
      <c r="M45" s="49">
        <v>0</v>
      </c>
      <c r="N45" s="49">
        <v>0</v>
      </c>
      <c r="O45" s="49">
        <v>0</v>
      </c>
      <c r="P45" s="49"/>
      <c r="Q45" s="49">
        <v>1</v>
      </c>
      <c r="R45" s="49">
        <v>0</v>
      </c>
      <c r="S45" s="49">
        <v>1</v>
      </c>
      <c r="T45" s="49">
        <v>0</v>
      </c>
      <c r="U45" s="49">
        <v>0</v>
      </c>
      <c r="V45" s="49">
        <v>0</v>
      </c>
      <c r="W45" s="49"/>
      <c r="X45" s="49">
        <v>2</v>
      </c>
      <c r="Y45" s="49">
        <v>1</v>
      </c>
      <c r="Z45" s="49">
        <f>SUM(X45:Y45)</f>
        <v>3</v>
      </c>
      <c r="AA45" s="50">
        <f>SUM(Z45)</f>
        <v>3</v>
      </c>
      <c r="AB45" s="7"/>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row>
    <row r="46" spans="1:86" ht="15" customHeight="1">
      <c r="A46" s="1885">
        <v>1408</v>
      </c>
      <c r="B46" s="34" t="s">
        <v>28</v>
      </c>
      <c r="C46" s="40"/>
      <c r="D46" s="36">
        <f>SUM(D47:D50)</f>
        <v>12</v>
      </c>
      <c r="E46" s="36">
        <f t="shared" ref="E46:Y46" si="31">SUM(E47:E50)</f>
        <v>0</v>
      </c>
      <c r="F46" s="36">
        <f t="shared" si="31"/>
        <v>0</v>
      </c>
      <c r="G46" s="36">
        <f t="shared" si="31"/>
        <v>45</v>
      </c>
      <c r="H46" s="36">
        <f t="shared" si="31"/>
        <v>7</v>
      </c>
      <c r="I46" s="36">
        <f t="shared" si="31"/>
        <v>0</v>
      </c>
      <c r="J46" s="36">
        <f t="shared" si="31"/>
        <v>10</v>
      </c>
      <c r="K46" s="36">
        <f t="shared" si="31"/>
        <v>5</v>
      </c>
      <c r="L46" s="36">
        <f t="shared" si="31"/>
        <v>5</v>
      </c>
      <c r="M46" s="36">
        <f t="shared" si="31"/>
        <v>2</v>
      </c>
      <c r="N46" s="36">
        <f t="shared" si="31"/>
        <v>4</v>
      </c>
      <c r="O46" s="36">
        <f t="shared" si="31"/>
        <v>0</v>
      </c>
      <c r="P46" s="36">
        <f t="shared" si="31"/>
        <v>0</v>
      </c>
      <c r="Q46" s="36">
        <f t="shared" si="31"/>
        <v>8</v>
      </c>
      <c r="R46" s="36">
        <f t="shared" si="31"/>
        <v>1</v>
      </c>
      <c r="S46" s="36">
        <f t="shared" si="31"/>
        <v>10</v>
      </c>
      <c r="T46" s="36">
        <f t="shared" si="31"/>
        <v>2</v>
      </c>
      <c r="U46" s="36">
        <f t="shared" si="31"/>
        <v>14</v>
      </c>
      <c r="V46" s="36">
        <f t="shared" si="31"/>
        <v>0</v>
      </c>
      <c r="W46" s="36">
        <f t="shared" si="31"/>
        <v>0</v>
      </c>
      <c r="X46" s="36">
        <f t="shared" si="31"/>
        <v>90</v>
      </c>
      <c r="Y46" s="36">
        <f t="shared" si="31"/>
        <v>35</v>
      </c>
      <c r="Z46" s="36">
        <f>SUM(X46:Y46)</f>
        <v>125</v>
      </c>
      <c r="AA46" s="37">
        <f>SUM(Z46)</f>
        <v>125</v>
      </c>
      <c r="AB46" s="7"/>
      <c r="AC46" s="38"/>
      <c r="AD46" s="38"/>
      <c r="AE46" s="38"/>
      <c r="AF46" s="38"/>
      <c r="AG46" s="38"/>
      <c r="AH46" s="38"/>
      <c r="AI46" s="38"/>
      <c r="AJ46" s="38"/>
      <c r="AK46" s="38"/>
      <c r="AL46" s="38"/>
      <c r="AM46" s="38"/>
      <c r="AN46" s="38"/>
      <c r="AO46" s="38"/>
      <c r="AP46" s="38"/>
      <c r="AQ46" s="38"/>
      <c r="AR46" s="38"/>
      <c r="AS46" s="38"/>
      <c r="AT46" s="38"/>
      <c r="AU46" s="38"/>
      <c r="AX46" s="32"/>
      <c r="AY46" s="33"/>
      <c r="AZ46" s="33"/>
    </row>
    <row r="47" spans="1:86" ht="15" customHeight="1">
      <c r="A47" s="1890"/>
      <c r="B47" s="11" t="s">
        <v>23</v>
      </c>
      <c r="C47" s="4"/>
      <c r="D47" s="11">
        <v>2</v>
      </c>
      <c r="E47" s="11">
        <v>0</v>
      </c>
      <c r="F47" s="31"/>
      <c r="G47" s="11">
        <v>20</v>
      </c>
      <c r="H47" s="11">
        <v>3</v>
      </c>
      <c r="I47" s="31"/>
      <c r="J47" s="11">
        <v>7</v>
      </c>
      <c r="K47" s="11">
        <v>5</v>
      </c>
      <c r="L47" s="11">
        <v>2</v>
      </c>
      <c r="M47" s="11">
        <v>2</v>
      </c>
      <c r="N47" s="11">
        <v>4</v>
      </c>
      <c r="O47" s="11">
        <v>0</v>
      </c>
      <c r="P47" s="31"/>
      <c r="Q47" s="11">
        <v>1</v>
      </c>
      <c r="R47" s="11">
        <v>1</v>
      </c>
      <c r="S47" s="11">
        <v>4</v>
      </c>
      <c r="T47" s="11">
        <v>1</v>
      </c>
      <c r="U47" s="11">
        <v>7</v>
      </c>
      <c r="V47" s="11">
        <v>0</v>
      </c>
      <c r="W47" s="31"/>
      <c r="X47" s="11">
        <v>42</v>
      </c>
      <c r="Y47" s="11">
        <v>17</v>
      </c>
      <c r="Z47" s="31">
        <f t="shared" ref="Z47:Z48" si="32">SUM(X47:Y47)</f>
        <v>59</v>
      </c>
      <c r="AA47" s="30">
        <f t="shared" ref="AA47:AA48" si="33">SUM(Z47)</f>
        <v>59</v>
      </c>
      <c r="AB47" s="7"/>
      <c r="AC47" s="38"/>
      <c r="AD47" s="38"/>
      <c r="AE47" s="38"/>
      <c r="AF47" s="38"/>
      <c r="AG47" s="38"/>
      <c r="AH47" s="38"/>
      <c r="AI47" s="38"/>
      <c r="AJ47" s="38"/>
      <c r="AK47" s="38"/>
      <c r="AL47" s="38"/>
      <c r="AM47" s="38"/>
      <c r="AN47" s="38"/>
      <c r="AO47" s="38"/>
      <c r="AP47" s="38"/>
      <c r="AQ47" s="38"/>
      <c r="AR47" s="38"/>
      <c r="AS47" s="38"/>
      <c r="AT47" s="38"/>
      <c r="AU47" s="38"/>
      <c r="AX47" s="32"/>
      <c r="AY47" s="33"/>
      <c r="AZ47" s="33"/>
    </row>
    <row r="48" spans="1:86" ht="15" customHeight="1">
      <c r="A48" s="1890"/>
      <c r="B48" s="11" t="s">
        <v>59</v>
      </c>
      <c r="C48" s="4"/>
      <c r="D48" s="11">
        <v>3</v>
      </c>
      <c r="E48" s="11">
        <v>0</v>
      </c>
      <c r="F48" s="31"/>
      <c r="G48" s="11">
        <v>0</v>
      </c>
      <c r="H48" s="11">
        <v>0</v>
      </c>
      <c r="I48" s="31"/>
      <c r="J48" s="11">
        <v>1</v>
      </c>
      <c r="K48" s="11">
        <v>0</v>
      </c>
      <c r="L48" s="11">
        <v>2</v>
      </c>
      <c r="M48" s="11">
        <v>0</v>
      </c>
      <c r="N48" s="11">
        <v>0</v>
      </c>
      <c r="O48" s="11">
        <v>0</v>
      </c>
      <c r="P48" s="31"/>
      <c r="Q48" s="11">
        <v>1</v>
      </c>
      <c r="R48" s="11">
        <v>0</v>
      </c>
      <c r="S48" s="11">
        <v>1</v>
      </c>
      <c r="T48" s="11">
        <v>0</v>
      </c>
      <c r="U48" s="11">
        <v>2</v>
      </c>
      <c r="V48" s="11">
        <v>0</v>
      </c>
      <c r="W48" s="31"/>
      <c r="X48" s="11">
        <v>8</v>
      </c>
      <c r="Y48" s="11">
        <v>2</v>
      </c>
      <c r="Z48" s="31">
        <f t="shared" si="32"/>
        <v>10</v>
      </c>
      <c r="AA48" s="30">
        <f t="shared" si="33"/>
        <v>10</v>
      </c>
      <c r="AB48" s="7"/>
      <c r="AC48" s="38"/>
      <c r="AD48" s="38"/>
      <c r="AE48" s="38"/>
      <c r="AF48" s="38"/>
      <c r="AG48" s="38"/>
      <c r="AH48" s="38"/>
      <c r="AI48" s="38"/>
      <c r="AJ48" s="38"/>
      <c r="AK48" s="38"/>
      <c r="AL48" s="38"/>
      <c r="AM48" s="38"/>
      <c r="AN48" s="38"/>
      <c r="AO48" s="38"/>
      <c r="AP48" s="38"/>
      <c r="AQ48" s="38"/>
      <c r="AR48" s="38"/>
      <c r="AS48" s="38"/>
      <c r="AT48" s="38"/>
      <c r="AU48" s="38"/>
      <c r="AX48" s="32"/>
      <c r="AY48" s="33"/>
      <c r="AZ48" s="33"/>
    </row>
    <row r="49" spans="1:52" ht="15" customHeight="1">
      <c r="A49" s="1890"/>
      <c r="B49" s="11" t="s">
        <v>45</v>
      </c>
      <c r="C49" s="4"/>
      <c r="D49" s="11">
        <v>4</v>
      </c>
      <c r="E49" s="11">
        <v>0</v>
      </c>
      <c r="F49" s="31"/>
      <c r="G49" s="11">
        <v>18</v>
      </c>
      <c r="H49" s="11">
        <v>4</v>
      </c>
      <c r="I49" s="31"/>
      <c r="J49" s="11">
        <v>1</v>
      </c>
      <c r="K49" s="11">
        <v>0</v>
      </c>
      <c r="L49" s="11">
        <v>1</v>
      </c>
      <c r="M49" s="11">
        <v>0</v>
      </c>
      <c r="N49" s="11">
        <v>0</v>
      </c>
      <c r="O49" s="11">
        <v>0</v>
      </c>
      <c r="P49" s="31"/>
      <c r="Q49" s="11">
        <v>5</v>
      </c>
      <c r="R49" s="11">
        <v>0</v>
      </c>
      <c r="S49" s="11">
        <v>2</v>
      </c>
      <c r="T49" s="11">
        <v>0</v>
      </c>
      <c r="U49" s="11">
        <v>1</v>
      </c>
      <c r="V49" s="11">
        <v>0</v>
      </c>
      <c r="W49" s="31"/>
      <c r="X49" s="11">
        <v>24</v>
      </c>
      <c r="Y49" s="11">
        <v>12</v>
      </c>
      <c r="Z49" s="31">
        <f t="shared" ref="Z49:Z50" si="34">SUM(X49:Y49)</f>
        <v>36</v>
      </c>
      <c r="AA49" s="30">
        <f t="shared" ref="AA49:AA50" si="35">SUM(Z49)</f>
        <v>36</v>
      </c>
      <c r="AB49" s="7"/>
      <c r="AC49" s="38"/>
      <c r="AD49" s="38"/>
      <c r="AE49" s="38"/>
      <c r="AF49" s="38"/>
      <c r="AG49" s="38"/>
      <c r="AH49" s="38"/>
      <c r="AI49" s="38"/>
      <c r="AJ49" s="38"/>
      <c r="AK49" s="38"/>
      <c r="AL49" s="38"/>
      <c r="AM49" s="38"/>
      <c r="AN49" s="38"/>
      <c r="AO49" s="38"/>
      <c r="AP49" s="38"/>
      <c r="AQ49" s="38"/>
      <c r="AR49" s="38"/>
      <c r="AS49" s="38"/>
      <c r="AT49" s="38"/>
      <c r="AU49" s="38"/>
      <c r="AX49" s="32"/>
      <c r="AY49" s="33"/>
      <c r="AZ49" s="33"/>
    </row>
    <row r="50" spans="1:52" ht="15" customHeight="1">
      <c r="A50" s="1891"/>
      <c r="B50" s="11" t="s">
        <v>46</v>
      </c>
      <c r="C50" s="4"/>
      <c r="D50" s="11">
        <v>3</v>
      </c>
      <c r="E50" s="11">
        <v>0</v>
      </c>
      <c r="F50" s="31"/>
      <c r="G50" s="11">
        <v>7</v>
      </c>
      <c r="H50" s="11">
        <v>0</v>
      </c>
      <c r="I50" s="31"/>
      <c r="J50" s="11">
        <v>1</v>
      </c>
      <c r="K50" s="11">
        <v>0</v>
      </c>
      <c r="L50" s="11">
        <v>0</v>
      </c>
      <c r="M50" s="11">
        <v>0</v>
      </c>
      <c r="N50" s="11">
        <v>0</v>
      </c>
      <c r="O50" s="11">
        <v>0</v>
      </c>
      <c r="P50" s="31"/>
      <c r="Q50" s="11">
        <v>1</v>
      </c>
      <c r="R50" s="11">
        <v>0</v>
      </c>
      <c r="S50" s="11">
        <v>3</v>
      </c>
      <c r="T50" s="11">
        <v>1</v>
      </c>
      <c r="U50" s="11">
        <v>4</v>
      </c>
      <c r="V50" s="11">
        <v>0</v>
      </c>
      <c r="W50" s="31"/>
      <c r="X50" s="11">
        <v>16</v>
      </c>
      <c r="Y50" s="11">
        <v>4</v>
      </c>
      <c r="Z50" s="31">
        <f t="shared" si="34"/>
        <v>20</v>
      </c>
      <c r="AA50" s="30">
        <f t="shared" si="35"/>
        <v>20</v>
      </c>
      <c r="AB50" s="7"/>
      <c r="AC50" s="38"/>
      <c r="AD50" s="38"/>
      <c r="AE50" s="38"/>
      <c r="AF50" s="38"/>
      <c r="AG50" s="38"/>
      <c r="AH50" s="38"/>
      <c r="AI50" s="38"/>
      <c r="AJ50" s="38"/>
      <c r="AK50" s="38"/>
      <c r="AL50" s="38"/>
      <c r="AM50" s="38"/>
      <c r="AN50" s="38"/>
      <c r="AO50" s="38"/>
      <c r="AP50" s="38"/>
      <c r="AQ50" s="38"/>
      <c r="AR50" s="38"/>
      <c r="AS50" s="38"/>
      <c r="AT50" s="38"/>
      <c r="AU50" s="38"/>
      <c r="AX50" s="32"/>
      <c r="AY50" s="33"/>
      <c r="AZ50" s="33"/>
    </row>
    <row r="51" spans="1:52" ht="15" customHeight="1">
      <c r="A51" s="1885">
        <v>1409</v>
      </c>
      <c r="B51" s="40" t="s">
        <v>56</v>
      </c>
      <c r="C51" s="35"/>
      <c r="D51" s="36">
        <f>SUM(D52:D54)</f>
        <v>4</v>
      </c>
      <c r="E51" s="36">
        <f t="shared" ref="E51:Y51" si="36">SUM(E52:E54)</f>
        <v>0</v>
      </c>
      <c r="F51" s="36">
        <f t="shared" si="36"/>
        <v>0</v>
      </c>
      <c r="G51" s="36">
        <f t="shared" si="36"/>
        <v>15</v>
      </c>
      <c r="H51" s="36">
        <f t="shared" si="36"/>
        <v>1</v>
      </c>
      <c r="I51" s="36">
        <f t="shared" si="36"/>
        <v>0</v>
      </c>
      <c r="J51" s="36">
        <f t="shared" si="36"/>
        <v>0</v>
      </c>
      <c r="K51" s="36">
        <f t="shared" si="36"/>
        <v>0</v>
      </c>
      <c r="L51" s="36">
        <f t="shared" si="36"/>
        <v>0</v>
      </c>
      <c r="M51" s="36">
        <f t="shared" si="36"/>
        <v>0</v>
      </c>
      <c r="N51" s="36">
        <f t="shared" si="36"/>
        <v>4</v>
      </c>
      <c r="O51" s="36">
        <f t="shared" si="36"/>
        <v>0</v>
      </c>
      <c r="P51" s="36">
        <f t="shared" si="36"/>
        <v>0</v>
      </c>
      <c r="Q51" s="36">
        <f t="shared" si="36"/>
        <v>5</v>
      </c>
      <c r="R51" s="36">
        <f t="shared" si="36"/>
        <v>0</v>
      </c>
      <c r="S51" s="36">
        <f t="shared" si="36"/>
        <v>4</v>
      </c>
      <c r="T51" s="36">
        <f t="shared" si="36"/>
        <v>0</v>
      </c>
      <c r="U51" s="36">
        <f t="shared" si="36"/>
        <v>6</v>
      </c>
      <c r="V51" s="36">
        <f t="shared" si="36"/>
        <v>0</v>
      </c>
      <c r="W51" s="36">
        <f t="shared" si="36"/>
        <v>0</v>
      </c>
      <c r="X51" s="36">
        <f t="shared" si="36"/>
        <v>16</v>
      </c>
      <c r="Y51" s="36">
        <f t="shared" si="36"/>
        <v>23</v>
      </c>
      <c r="Z51" s="36">
        <f>SUM(X51:Y51)</f>
        <v>39</v>
      </c>
      <c r="AA51" s="37">
        <f>SUM(Z51)</f>
        <v>39</v>
      </c>
      <c r="AB51" s="7"/>
      <c r="AC51" s="38"/>
      <c r="AD51" s="38"/>
      <c r="AE51" s="38"/>
      <c r="AF51" s="38"/>
      <c r="AG51" s="38"/>
      <c r="AH51" s="38"/>
      <c r="AI51" s="38"/>
      <c r="AJ51" s="38"/>
      <c r="AK51" s="38"/>
      <c r="AL51" s="38"/>
      <c r="AM51" s="38"/>
      <c r="AN51" s="38"/>
      <c r="AO51" s="38"/>
      <c r="AP51" s="38"/>
      <c r="AQ51" s="38"/>
      <c r="AR51" s="38"/>
      <c r="AS51" s="38"/>
      <c r="AT51" s="38"/>
      <c r="AU51" s="38"/>
      <c r="AX51" s="32"/>
      <c r="AY51" s="33"/>
      <c r="AZ51" s="33"/>
    </row>
    <row r="52" spans="1:52" ht="15" customHeight="1">
      <c r="A52" s="1890"/>
      <c r="B52" s="11" t="s">
        <v>41</v>
      </c>
      <c r="C52" s="4"/>
      <c r="D52" s="11">
        <v>0</v>
      </c>
      <c r="E52" s="11">
        <v>0</v>
      </c>
      <c r="F52" s="31"/>
      <c r="G52" s="11">
        <v>5</v>
      </c>
      <c r="H52" s="11">
        <v>1</v>
      </c>
      <c r="I52" s="31"/>
      <c r="J52" s="11">
        <v>0</v>
      </c>
      <c r="K52" s="11">
        <v>0</v>
      </c>
      <c r="L52" s="11">
        <v>0</v>
      </c>
      <c r="M52" s="11">
        <v>0</v>
      </c>
      <c r="N52" s="11">
        <v>1</v>
      </c>
      <c r="O52" s="11">
        <v>0</v>
      </c>
      <c r="P52" s="31"/>
      <c r="Q52" s="11">
        <v>1</v>
      </c>
      <c r="R52" s="11">
        <v>0</v>
      </c>
      <c r="S52" s="11">
        <v>2</v>
      </c>
      <c r="T52" s="11">
        <v>0</v>
      </c>
      <c r="U52" s="11">
        <v>1</v>
      </c>
      <c r="V52" s="11">
        <v>0</v>
      </c>
      <c r="W52" s="31"/>
      <c r="X52" s="11">
        <v>5</v>
      </c>
      <c r="Y52" s="11">
        <v>6</v>
      </c>
      <c r="Z52" s="31">
        <f t="shared" ref="Z52:Z53" si="37">SUM(X52:Y52)</f>
        <v>11</v>
      </c>
      <c r="AA52" s="30">
        <f t="shared" ref="AA52:AA53" si="38">SUM(Z52)</f>
        <v>11</v>
      </c>
      <c r="AB52" s="7"/>
      <c r="AC52" s="38"/>
      <c r="AD52" s="38"/>
      <c r="AE52" s="38"/>
      <c r="AF52" s="38"/>
      <c r="AG52" s="38"/>
      <c r="AH52" s="38"/>
      <c r="AI52" s="38"/>
      <c r="AJ52" s="38"/>
      <c r="AK52" s="38"/>
      <c r="AL52" s="38"/>
      <c r="AM52" s="38"/>
      <c r="AN52" s="38"/>
      <c r="AO52" s="38"/>
      <c r="AP52" s="38"/>
      <c r="AQ52" s="38"/>
      <c r="AR52" s="38"/>
      <c r="AS52" s="38"/>
      <c r="AT52" s="38"/>
      <c r="AU52" s="38"/>
      <c r="AX52" s="32"/>
      <c r="AY52" s="33"/>
      <c r="AZ52" s="33"/>
    </row>
    <row r="53" spans="1:52" ht="15" customHeight="1">
      <c r="A53" s="1890"/>
      <c r="B53" s="11" t="s">
        <v>54</v>
      </c>
      <c r="C53" s="4"/>
      <c r="D53" s="11">
        <v>3</v>
      </c>
      <c r="E53" s="11">
        <v>0</v>
      </c>
      <c r="F53" s="31"/>
      <c r="G53" s="11">
        <v>0</v>
      </c>
      <c r="H53" s="11">
        <v>0</v>
      </c>
      <c r="I53" s="31"/>
      <c r="J53" s="11">
        <v>0</v>
      </c>
      <c r="K53" s="11">
        <v>0</v>
      </c>
      <c r="L53" s="11">
        <v>0</v>
      </c>
      <c r="M53" s="11">
        <v>0</v>
      </c>
      <c r="N53" s="11">
        <v>2</v>
      </c>
      <c r="O53" s="11">
        <v>0</v>
      </c>
      <c r="P53" s="31"/>
      <c r="Q53" s="11">
        <v>4</v>
      </c>
      <c r="R53" s="11">
        <v>0</v>
      </c>
      <c r="S53" s="11">
        <v>1</v>
      </c>
      <c r="T53" s="11">
        <v>0</v>
      </c>
      <c r="U53" s="11">
        <v>5</v>
      </c>
      <c r="V53" s="11">
        <v>0</v>
      </c>
      <c r="W53" s="31"/>
      <c r="X53" s="11">
        <v>6</v>
      </c>
      <c r="Y53" s="11">
        <v>9</v>
      </c>
      <c r="Z53" s="31">
        <f t="shared" si="37"/>
        <v>15</v>
      </c>
      <c r="AA53" s="30">
        <f t="shared" si="38"/>
        <v>15</v>
      </c>
      <c r="AB53" s="7"/>
      <c r="AC53" s="38"/>
      <c r="AD53" s="38"/>
      <c r="AE53" s="38"/>
      <c r="AF53" s="38"/>
      <c r="AG53" s="38"/>
      <c r="AH53" s="38"/>
      <c r="AI53" s="38"/>
      <c r="AJ53" s="38"/>
      <c r="AK53" s="38"/>
      <c r="AL53" s="38"/>
      <c r="AM53" s="38"/>
      <c r="AN53" s="38"/>
      <c r="AO53" s="38"/>
      <c r="AP53" s="38"/>
      <c r="AQ53" s="38"/>
      <c r="AR53" s="38"/>
      <c r="AS53" s="38"/>
      <c r="AT53" s="38"/>
      <c r="AU53" s="38"/>
      <c r="AX53" s="32"/>
      <c r="AY53" s="33"/>
      <c r="AZ53" s="33"/>
    </row>
    <row r="54" spans="1:52" ht="15" customHeight="1">
      <c r="A54" s="1891"/>
      <c r="B54" s="46" t="s">
        <v>62</v>
      </c>
      <c r="C54" s="47"/>
      <c r="D54" s="48">
        <v>1</v>
      </c>
      <c r="E54" s="48">
        <v>0</v>
      </c>
      <c r="F54" s="49"/>
      <c r="G54" s="48">
        <v>10</v>
      </c>
      <c r="H54" s="48">
        <v>0</v>
      </c>
      <c r="I54" s="49"/>
      <c r="J54" s="48">
        <v>0</v>
      </c>
      <c r="K54" s="48">
        <v>0</v>
      </c>
      <c r="L54" s="48">
        <v>0</v>
      </c>
      <c r="M54" s="48">
        <v>0</v>
      </c>
      <c r="N54" s="48">
        <v>1</v>
      </c>
      <c r="O54" s="48">
        <v>0</v>
      </c>
      <c r="P54" s="49"/>
      <c r="Q54" s="48">
        <v>0</v>
      </c>
      <c r="R54" s="48">
        <v>0</v>
      </c>
      <c r="S54" s="48">
        <v>1</v>
      </c>
      <c r="T54" s="48">
        <v>0</v>
      </c>
      <c r="U54" s="48">
        <v>0</v>
      </c>
      <c r="V54" s="48">
        <v>0</v>
      </c>
      <c r="W54" s="49"/>
      <c r="X54" s="48">
        <v>5</v>
      </c>
      <c r="Y54" s="48">
        <v>8</v>
      </c>
      <c r="Z54" s="49">
        <f t="shared" ref="Z54" si="39">SUM(X54:Y54)</f>
        <v>13</v>
      </c>
      <c r="AA54" s="50">
        <f t="shared" ref="AA54" si="40">SUM(Z54)</f>
        <v>13</v>
      </c>
      <c r="AB54" s="7"/>
      <c r="AC54" s="38"/>
      <c r="AD54" s="38"/>
      <c r="AE54" s="38"/>
      <c r="AF54" s="38"/>
      <c r="AG54" s="38"/>
      <c r="AH54" s="38"/>
      <c r="AI54" s="38"/>
      <c r="AJ54" s="38"/>
      <c r="AK54" s="38"/>
      <c r="AL54" s="38"/>
      <c r="AM54" s="38"/>
      <c r="AN54" s="38"/>
      <c r="AO54" s="38"/>
      <c r="AP54" s="38"/>
      <c r="AQ54" s="38"/>
      <c r="AR54" s="38"/>
      <c r="AS54" s="38"/>
      <c r="AT54" s="38"/>
      <c r="AU54" s="38"/>
      <c r="AX54" s="32"/>
      <c r="AY54" s="33"/>
      <c r="AZ54" s="33"/>
    </row>
    <row r="55" spans="1:52">
      <c r="A55" s="42"/>
      <c r="B55" s="10" t="s">
        <v>50</v>
      </c>
      <c r="C55" s="9"/>
      <c r="D55" s="44">
        <v>132</v>
      </c>
      <c r="E55" s="44">
        <v>0</v>
      </c>
      <c r="F55" s="44"/>
      <c r="G55" s="44">
        <v>1</v>
      </c>
      <c r="H55" s="44">
        <v>0</v>
      </c>
      <c r="I55" s="44"/>
      <c r="J55" s="44">
        <v>0</v>
      </c>
      <c r="K55" s="44">
        <v>1</v>
      </c>
      <c r="L55" s="44">
        <v>3</v>
      </c>
      <c r="M55" s="44">
        <v>0</v>
      </c>
      <c r="N55" s="44">
        <v>7</v>
      </c>
      <c r="O55" s="44">
        <v>0</v>
      </c>
      <c r="P55" s="44"/>
      <c r="Q55" s="44">
        <v>6</v>
      </c>
      <c r="R55" s="44">
        <v>2</v>
      </c>
      <c r="S55" s="44">
        <v>6</v>
      </c>
      <c r="T55" s="44">
        <v>0</v>
      </c>
      <c r="U55" s="44">
        <v>10</v>
      </c>
      <c r="V55" s="44">
        <v>0</v>
      </c>
      <c r="W55" s="44"/>
      <c r="X55" s="44">
        <v>93</v>
      </c>
      <c r="Y55" s="44">
        <v>75</v>
      </c>
      <c r="Z55" s="44">
        <f>SUM(X55:Y55)</f>
        <v>168</v>
      </c>
      <c r="AA55" s="45">
        <f>SUM(Z55)</f>
        <v>168</v>
      </c>
      <c r="AB55" s="7"/>
    </row>
    <row r="56" spans="1:52" ht="12.75" customHeight="1">
      <c r="B56" s="1931" t="s">
        <v>6</v>
      </c>
      <c r="C56" s="1932"/>
      <c r="D56" s="36">
        <f>SUM(D8+D16+D26+D30+D33+D37+D42+D46+D51+D55)</f>
        <v>229</v>
      </c>
      <c r="E56" s="36">
        <f t="shared" ref="E56:AA56" si="41">SUM(E8+E16+E26+E30+E33+E37+E42+E46+E51+E55)</f>
        <v>0</v>
      </c>
      <c r="F56" s="36">
        <f t="shared" si="41"/>
        <v>0</v>
      </c>
      <c r="G56" s="36">
        <f t="shared" si="41"/>
        <v>959</v>
      </c>
      <c r="H56" s="36">
        <f t="shared" si="41"/>
        <v>311</v>
      </c>
      <c r="I56" s="36">
        <f t="shared" si="41"/>
        <v>0</v>
      </c>
      <c r="J56" s="36">
        <f t="shared" si="41"/>
        <v>54</v>
      </c>
      <c r="K56" s="36">
        <f t="shared" si="41"/>
        <v>26</v>
      </c>
      <c r="L56" s="36">
        <f t="shared" si="41"/>
        <v>56</v>
      </c>
      <c r="M56" s="36">
        <f t="shared" si="41"/>
        <v>28</v>
      </c>
      <c r="N56" s="36">
        <f t="shared" si="41"/>
        <v>156</v>
      </c>
      <c r="O56" s="36">
        <f t="shared" si="41"/>
        <v>36</v>
      </c>
      <c r="P56" s="36">
        <f t="shared" si="41"/>
        <v>0</v>
      </c>
      <c r="Q56" s="36">
        <f t="shared" si="41"/>
        <v>203</v>
      </c>
      <c r="R56" s="36">
        <f t="shared" si="41"/>
        <v>48</v>
      </c>
      <c r="S56" s="36">
        <f t="shared" si="41"/>
        <v>166</v>
      </c>
      <c r="T56" s="36">
        <f t="shared" si="41"/>
        <v>10</v>
      </c>
      <c r="U56" s="36">
        <f t="shared" si="41"/>
        <v>178</v>
      </c>
      <c r="V56" s="36">
        <f t="shared" si="41"/>
        <v>4</v>
      </c>
      <c r="W56" s="36">
        <f t="shared" si="41"/>
        <v>0</v>
      </c>
      <c r="X56" s="36">
        <f t="shared" si="41"/>
        <v>1555</v>
      </c>
      <c r="Y56" s="36">
        <f t="shared" si="41"/>
        <v>909</v>
      </c>
      <c r="Z56" s="36">
        <f t="shared" si="41"/>
        <v>2464</v>
      </c>
      <c r="AA56" s="37">
        <f t="shared" si="41"/>
        <v>2464</v>
      </c>
    </row>
    <row r="57" spans="1:52" ht="12.75" customHeight="1">
      <c r="B57" s="13" t="s">
        <v>48</v>
      </c>
      <c r="D57" s="43"/>
      <c r="E57" s="43"/>
      <c r="F57" s="43"/>
      <c r="G57" s="43"/>
      <c r="H57" s="43"/>
      <c r="I57" s="43"/>
      <c r="J57" s="43"/>
      <c r="K57" s="43"/>
      <c r="L57" s="43"/>
      <c r="M57" s="43"/>
      <c r="N57" s="43"/>
      <c r="O57" s="43"/>
      <c r="P57" s="43"/>
      <c r="Q57" s="43"/>
      <c r="R57" s="43"/>
      <c r="S57" s="43"/>
      <c r="T57" s="43"/>
      <c r="U57" s="43"/>
      <c r="V57" s="43"/>
      <c r="X57" s="43"/>
      <c r="Y57" s="43"/>
      <c r="Z57" s="43"/>
    </row>
    <row r="58" spans="1:52" ht="12.75" customHeight="1">
      <c r="B58" s="13" t="s">
        <v>64</v>
      </c>
      <c r="D58" s="31"/>
      <c r="E58" s="31"/>
      <c r="F58" s="31"/>
      <c r="G58" s="31"/>
      <c r="H58" s="31"/>
      <c r="I58" s="31"/>
      <c r="J58" s="31"/>
      <c r="K58" s="31"/>
      <c r="L58" s="31"/>
      <c r="M58" s="31"/>
      <c r="N58" s="31"/>
      <c r="O58" s="31"/>
      <c r="P58" s="31"/>
      <c r="Q58" s="31"/>
      <c r="R58" s="31"/>
      <c r="S58" s="31"/>
      <c r="T58" s="31"/>
      <c r="U58" s="31"/>
      <c r="V58" s="31"/>
      <c r="X58" s="31"/>
      <c r="Y58" s="31"/>
      <c r="Z58" s="31"/>
    </row>
    <row r="59" spans="1:52" ht="12.75" customHeight="1">
      <c r="B59" s="13" t="s">
        <v>67</v>
      </c>
      <c r="D59" s="31"/>
      <c r="E59" s="31"/>
      <c r="F59" s="31"/>
      <c r="G59" s="31"/>
      <c r="H59" s="31"/>
      <c r="I59" s="31"/>
      <c r="J59" s="31"/>
      <c r="K59" s="31"/>
      <c r="L59" s="31"/>
      <c r="M59" s="31"/>
      <c r="N59" s="31"/>
      <c r="O59" s="31"/>
      <c r="P59" s="31"/>
      <c r="Q59" s="31"/>
      <c r="R59" s="31"/>
      <c r="S59" s="31"/>
      <c r="T59" s="31"/>
      <c r="U59" s="31"/>
      <c r="V59" s="31"/>
      <c r="X59" s="31"/>
      <c r="Y59" s="31"/>
      <c r="Z59" s="31"/>
    </row>
    <row r="60" spans="1:52" ht="12.75" customHeight="1">
      <c r="D60" s="31"/>
      <c r="E60" s="31"/>
      <c r="F60" s="31"/>
      <c r="G60" s="31"/>
      <c r="H60" s="31"/>
      <c r="I60" s="31"/>
      <c r="J60" s="31"/>
      <c r="K60" s="31"/>
      <c r="L60" s="31"/>
      <c r="M60" s="31"/>
      <c r="N60" s="31"/>
      <c r="O60" s="31"/>
      <c r="P60" s="31"/>
      <c r="Q60" s="31"/>
      <c r="R60" s="31"/>
      <c r="S60" s="31"/>
      <c r="T60" s="31"/>
      <c r="U60" s="31"/>
      <c r="V60" s="31"/>
      <c r="X60" s="31"/>
      <c r="Y60" s="31"/>
      <c r="Z60" s="31"/>
    </row>
    <row r="61" spans="1:52" ht="15" customHeight="1">
      <c r="D61" s="43"/>
      <c r="E61" s="43"/>
      <c r="F61" s="43"/>
      <c r="G61" s="43"/>
      <c r="H61" s="43"/>
      <c r="I61" s="43"/>
      <c r="J61" s="43"/>
      <c r="K61" s="43"/>
      <c r="L61" s="43"/>
      <c r="M61" s="43"/>
      <c r="N61" s="43"/>
      <c r="O61" s="43"/>
      <c r="P61" s="43"/>
      <c r="Q61" s="43"/>
      <c r="R61" s="43"/>
      <c r="S61" s="43"/>
      <c r="T61" s="43"/>
      <c r="U61" s="43"/>
      <c r="V61" s="43"/>
      <c r="W61" s="43"/>
      <c r="X61" s="43"/>
      <c r="Y61" s="43"/>
      <c r="Z61" s="43"/>
    </row>
    <row r="62" spans="1:52" ht="12" customHeight="1">
      <c r="D62" s="43"/>
      <c r="E62" s="43"/>
      <c r="F62" s="43"/>
      <c r="G62" s="43"/>
      <c r="H62" s="43"/>
      <c r="I62" s="43"/>
      <c r="J62" s="43"/>
      <c r="K62" s="43"/>
      <c r="L62" s="43"/>
      <c r="M62" s="43"/>
      <c r="N62" s="43"/>
      <c r="O62" s="43"/>
      <c r="P62" s="43"/>
      <c r="Q62" s="43"/>
      <c r="R62" s="43"/>
      <c r="S62" s="43"/>
      <c r="T62" s="43"/>
      <c r="U62" s="43"/>
      <c r="V62" s="43"/>
      <c r="X62" s="43"/>
      <c r="Y62" s="43"/>
      <c r="Z62" s="43"/>
    </row>
    <row r="63" spans="1:52" ht="15" customHeight="1">
      <c r="D63" s="43"/>
      <c r="E63" s="43"/>
      <c r="F63" s="43"/>
      <c r="G63" s="43"/>
      <c r="H63" s="43"/>
      <c r="I63" s="43"/>
      <c r="J63" s="43"/>
      <c r="K63" s="43"/>
      <c r="L63" s="43"/>
      <c r="M63" s="43"/>
      <c r="N63" s="43"/>
      <c r="O63" s="43"/>
      <c r="P63" s="43"/>
      <c r="Q63" s="43"/>
      <c r="R63" s="43"/>
      <c r="S63" s="43"/>
      <c r="T63" s="43"/>
      <c r="U63" s="43"/>
      <c r="V63" s="43"/>
      <c r="X63" s="43"/>
      <c r="Y63" s="43"/>
      <c r="Z63" s="43"/>
    </row>
    <row r="64" spans="1:52" ht="15" customHeight="1">
      <c r="D64" s="43"/>
      <c r="E64" s="43"/>
      <c r="F64" s="43"/>
      <c r="G64" s="43"/>
      <c r="H64" s="43"/>
      <c r="I64" s="43"/>
      <c r="J64" s="43"/>
      <c r="K64" s="43"/>
      <c r="L64" s="43"/>
      <c r="M64" s="43"/>
      <c r="N64" s="43"/>
      <c r="O64" s="43"/>
      <c r="P64" s="43"/>
      <c r="Q64" s="43"/>
      <c r="R64" s="43"/>
      <c r="S64" s="43"/>
      <c r="T64" s="43"/>
      <c r="U64" s="43"/>
      <c r="V64" s="43"/>
      <c r="X64" s="43"/>
      <c r="Y64" s="43"/>
      <c r="Z64" s="43"/>
    </row>
    <row r="65" spans="4:47" ht="15" customHeight="1">
      <c r="D65" s="43"/>
      <c r="E65" s="43"/>
      <c r="F65" s="43"/>
      <c r="G65" s="43"/>
      <c r="H65" s="43"/>
      <c r="I65" s="43"/>
      <c r="J65" s="43"/>
      <c r="K65" s="43"/>
      <c r="L65" s="43"/>
      <c r="M65" s="43"/>
      <c r="N65" s="43"/>
      <c r="O65" s="43"/>
      <c r="P65" s="43"/>
      <c r="Q65" s="43"/>
      <c r="R65" s="43"/>
      <c r="S65" s="43"/>
      <c r="T65" s="43"/>
      <c r="U65" s="43"/>
      <c r="V65" s="43"/>
      <c r="X65" s="43"/>
      <c r="Y65" s="43"/>
      <c r="Z65" s="43"/>
    </row>
    <row r="66" spans="4:47" ht="15" customHeight="1">
      <c r="D66" s="43"/>
      <c r="E66" s="43"/>
      <c r="F66" s="43"/>
      <c r="G66" s="43"/>
      <c r="H66" s="43"/>
      <c r="I66" s="43"/>
      <c r="J66" s="43"/>
      <c r="K66" s="43"/>
      <c r="L66" s="43"/>
      <c r="M66" s="43"/>
      <c r="N66" s="43"/>
      <c r="O66" s="43"/>
      <c r="P66" s="43"/>
      <c r="Q66" s="43"/>
      <c r="R66" s="43"/>
      <c r="S66" s="43"/>
      <c r="T66" s="43"/>
      <c r="U66" s="43"/>
      <c r="V66" s="43"/>
      <c r="X66" s="43"/>
      <c r="Y66" s="43"/>
      <c r="Z66" s="43"/>
    </row>
    <row r="67" spans="4:47" ht="14.1" customHeight="1">
      <c r="D67" s="43"/>
      <c r="E67" s="43"/>
      <c r="F67" s="43"/>
      <c r="G67" s="43"/>
      <c r="H67" s="43"/>
      <c r="I67" s="43"/>
      <c r="J67" s="43"/>
      <c r="K67" s="43"/>
      <c r="L67" s="43"/>
      <c r="M67" s="43"/>
      <c r="N67" s="43"/>
      <c r="O67" s="43"/>
      <c r="P67" s="43"/>
      <c r="Q67" s="43"/>
      <c r="R67" s="43"/>
      <c r="S67" s="43"/>
      <c r="T67" s="43"/>
      <c r="U67" s="43"/>
      <c r="V67" s="43"/>
      <c r="X67" s="43"/>
      <c r="Y67" s="43"/>
      <c r="Z67" s="43"/>
    </row>
    <row r="68" spans="4:47" ht="12.75" customHeight="1">
      <c r="D68" s="43"/>
      <c r="E68" s="43"/>
      <c r="F68" s="43"/>
      <c r="G68" s="43"/>
      <c r="H68" s="43"/>
      <c r="I68" s="43"/>
      <c r="J68" s="43"/>
      <c r="K68" s="43"/>
      <c r="L68" s="43"/>
      <c r="M68" s="43"/>
      <c r="N68" s="43"/>
      <c r="O68" s="43"/>
      <c r="P68" s="43"/>
      <c r="Q68" s="43"/>
      <c r="R68" s="43"/>
      <c r="S68" s="43"/>
      <c r="T68" s="43"/>
      <c r="U68" s="43"/>
      <c r="V68" s="43"/>
      <c r="X68" s="43"/>
      <c r="Y68" s="43"/>
      <c r="Z68" s="43"/>
    </row>
    <row r="69" spans="4:47" ht="14.1" customHeight="1">
      <c r="D69" s="43"/>
      <c r="E69" s="43"/>
      <c r="F69" s="43"/>
      <c r="G69" s="43"/>
      <c r="H69" s="43"/>
      <c r="I69" s="43"/>
      <c r="J69" s="43"/>
      <c r="K69" s="43"/>
      <c r="L69" s="43"/>
      <c r="M69" s="43"/>
      <c r="N69" s="43"/>
      <c r="O69" s="43"/>
      <c r="P69" s="43"/>
      <c r="Q69" s="43"/>
      <c r="R69" s="43"/>
      <c r="S69" s="43"/>
      <c r="T69" s="43"/>
      <c r="U69" s="43"/>
      <c r="V69" s="43"/>
      <c r="X69" s="43"/>
      <c r="Y69" s="43"/>
      <c r="Z69" s="43"/>
      <c r="AB69" s="8"/>
      <c r="AC69" s="8"/>
      <c r="AD69" s="8"/>
      <c r="AE69" s="8"/>
      <c r="AF69" s="8"/>
      <c r="AG69" s="8"/>
      <c r="AH69" s="8"/>
      <c r="AI69" s="8"/>
      <c r="AJ69" s="8"/>
      <c r="AK69" s="8"/>
      <c r="AL69" s="8"/>
      <c r="AM69" s="8"/>
      <c r="AN69" s="8"/>
      <c r="AO69" s="8"/>
      <c r="AP69" s="8"/>
      <c r="AQ69" s="8"/>
      <c r="AR69" s="8"/>
      <c r="AS69" s="8"/>
      <c r="AT69" s="8"/>
      <c r="AU69" s="8"/>
    </row>
    <row r="70" spans="4:47">
      <c r="D70" s="43"/>
      <c r="E70" s="43"/>
      <c r="F70" s="43"/>
      <c r="G70" s="43"/>
      <c r="H70" s="43"/>
      <c r="I70" s="43"/>
      <c r="J70" s="43"/>
      <c r="K70" s="43"/>
      <c r="L70" s="43"/>
      <c r="M70" s="43"/>
      <c r="N70" s="43"/>
      <c r="O70" s="43"/>
      <c r="P70" s="43"/>
      <c r="Q70" s="43"/>
      <c r="R70" s="43"/>
      <c r="S70" s="43"/>
      <c r="T70" s="43"/>
      <c r="U70" s="43"/>
      <c r="V70" s="43"/>
      <c r="X70" s="43"/>
      <c r="Y70" s="43"/>
      <c r="Z70" s="43"/>
    </row>
    <row r="71" spans="4:47">
      <c r="D71" s="43"/>
      <c r="E71" s="43"/>
      <c r="F71" s="43"/>
      <c r="G71" s="43"/>
      <c r="H71" s="43"/>
      <c r="I71" s="43"/>
      <c r="J71" s="43"/>
      <c r="K71" s="43"/>
      <c r="L71" s="43"/>
      <c r="M71" s="43"/>
      <c r="N71" s="43"/>
      <c r="O71" s="43"/>
      <c r="P71" s="43"/>
      <c r="Q71" s="43"/>
      <c r="R71" s="43"/>
      <c r="S71" s="43"/>
      <c r="T71" s="43"/>
      <c r="U71" s="43"/>
      <c r="V71" s="43"/>
      <c r="X71" s="43"/>
      <c r="Y71" s="43"/>
      <c r="Z71" s="43"/>
    </row>
    <row r="72" spans="4:47">
      <c r="D72" s="43"/>
      <c r="E72" s="43"/>
      <c r="F72" s="43"/>
      <c r="G72" s="43"/>
      <c r="H72" s="43"/>
      <c r="I72" s="43"/>
      <c r="J72" s="43"/>
      <c r="K72" s="43"/>
      <c r="L72" s="43"/>
      <c r="M72" s="43"/>
      <c r="N72" s="43"/>
      <c r="O72" s="43"/>
      <c r="P72" s="43"/>
      <c r="Q72" s="43"/>
      <c r="R72" s="43"/>
      <c r="S72" s="43"/>
      <c r="T72" s="43"/>
      <c r="U72" s="43"/>
      <c r="V72" s="43"/>
      <c r="X72" s="43"/>
      <c r="Y72" s="43"/>
      <c r="Z72" s="43"/>
    </row>
    <row r="125" spans="2:3">
      <c r="B125" s="13"/>
      <c r="C125" s="13"/>
    </row>
  </sheetData>
  <mergeCells count="16">
    <mergeCell ref="A16:A25"/>
    <mergeCell ref="A26:A29"/>
    <mergeCell ref="A30:A32"/>
    <mergeCell ref="A37:A41"/>
    <mergeCell ref="A8:A15"/>
    <mergeCell ref="A2:AA2"/>
    <mergeCell ref="A3:AA4"/>
    <mergeCell ref="G5:H5"/>
    <mergeCell ref="G6:H6"/>
    <mergeCell ref="X5:Z6"/>
    <mergeCell ref="A5:A7"/>
    <mergeCell ref="A42:A45"/>
    <mergeCell ref="A46:A50"/>
    <mergeCell ref="A51:A54"/>
    <mergeCell ref="A33:A36"/>
    <mergeCell ref="B56:C56"/>
  </mergeCells>
  <phoneticPr fontId="0" type="noConversion"/>
  <printOptions horizontalCentered="1"/>
  <pageMargins left="0.86614173228346458" right="0.78740157480314965" top="0.86614173228346458" bottom="0.94488188976377963" header="0.51181102362204722" footer="0.51181102362204722"/>
  <pageSetup scale="59" orientation="portrait" r:id="rId1"/>
  <headerFooter alignWithMargins="0"/>
  <ignoredErrors>
    <ignoredError sqref="D51:Y51" formulaRange="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8043B-D440-41B8-9509-4395F7F117E4}">
  <dimension ref="A1:CD125"/>
  <sheetViews>
    <sheetView view="pageBreakPreview" zoomScaleNormal="100" zoomScaleSheetLayoutView="100" workbookViewId="0">
      <selection activeCell="C1" sqref="A1:C1048576"/>
    </sheetView>
  </sheetViews>
  <sheetFormatPr baseColWidth="10" defaultColWidth="11.42578125" defaultRowHeight="12.75"/>
  <cols>
    <col min="1" max="1" width="6.85546875" style="12" customWidth="1"/>
    <col min="2" max="2" width="4.7109375" style="12" customWidth="1"/>
    <col min="3" max="3" width="50.5703125" style="12" customWidth="1"/>
    <col min="4" max="5" width="3.85546875" style="5" customWidth="1"/>
    <col min="6" max="10" width="3.5703125" style="5" customWidth="1"/>
    <col min="11" max="12" width="3.7109375" style="5" customWidth="1"/>
    <col min="13" max="13" width="3.140625" style="5" customWidth="1"/>
    <col min="14" max="14" width="3.5703125" style="5" customWidth="1"/>
    <col min="15" max="15" width="3.85546875" style="5" customWidth="1"/>
    <col min="16" max="16" width="3.7109375" style="5" customWidth="1"/>
    <col min="17" max="17" width="3.5703125" style="5" customWidth="1"/>
    <col min="18" max="18" width="3.42578125" style="5" customWidth="1"/>
    <col min="19" max="19" width="3.28515625" style="5" customWidth="1"/>
    <col min="20" max="20" width="4.85546875" style="5" bestFit="1" customWidth="1"/>
    <col min="21" max="21" width="3.42578125" style="5" customWidth="1"/>
    <col min="22" max="22" width="4.85546875" style="5" bestFit="1" customWidth="1"/>
    <col min="23" max="23" width="4.5703125" style="5" customWidth="1"/>
    <col min="24" max="24" width="9.5703125" style="5" bestFit="1" customWidth="1"/>
    <col min="25" max="37" width="4.5703125" style="5" customWidth="1"/>
    <col min="38" max="43" width="5.42578125" style="5" customWidth="1"/>
    <col min="44" max="44" width="6" style="5" customWidth="1"/>
    <col min="45" max="45" width="12.28515625" style="5" bestFit="1" customWidth="1"/>
    <col min="46" max="16384" width="11.42578125" style="5"/>
  </cols>
  <sheetData>
    <row r="1" spans="1:48" ht="3.75" customHeight="1"/>
    <row r="2" spans="1:48" ht="12" customHeight="1">
      <c r="A2" s="1910" t="s">
        <v>49</v>
      </c>
      <c r="B2" s="1910"/>
      <c r="C2" s="1910"/>
      <c r="D2" s="1910"/>
      <c r="E2" s="1910"/>
      <c r="F2" s="1910"/>
      <c r="G2" s="1910"/>
      <c r="H2" s="1910"/>
      <c r="I2" s="1910"/>
      <c r="J2" s="1910"/>
      <c r="K2" s="1910"/>
      <c r="L2" s="1910"/>
      <c r="M2" s="1910"/>
      <c r="N2" s="1910"/>
      <c r="O2" s="1910"/>
      <c r="P2" s="1910"/>
      <c r="Q2" s="1910"/>
      <c r="R2" s="1910"/>
      <c r="S2" s="1910"/>
      <c r="T2" s="1910"/>
      <c r="U2" s="1910"/>
      <c r="V2" s="1910"/>
      <c r="W2" s="1910"/>
      <c r="X2" s="6"/>
      <c r="Y2" s="6"/>
      <c r="Z2" s="6"/>
      <c r="AA2" s="6"/>
      <c r="AB2" s="6"/>
      <c r="AC2" s="6"/>
      <c r="AD2" s="6"/>
      <c r="AE2" s="6"/>
      <c r="AF2" s="6"/>
      <c r="AG2" s="6"/>
      <c r="AH2" s="6"/>
      <c r="AI2" s="6"/>
      <c r="AJ2" s="6"/>
      <c r="AK2" s="6"/>
      <c r="AL2" s="6"/>
      <c r="AM2" s="6"/>
      <c r="AN2" s="6"/>
      <c r="AO2" s="6"/>
      <c r="AP2" s="6"/>
      <c r="AQ2" s="6"/>
    </row>
    <row r="3" spans="1:48" ht="12" customHeight="1">
      <c r="A3" s="1916" t="s">
        <v>74</v>
      </c>
      <c r="B3" s="1916"/>
      <c r="C3" s="1916"/>
      <c r="D3" s="1916"/>
      <c r="E3" s="1916"/>
      <c r="F3" s="1916"/>
      <c r="G3" s="1916"/>
      <c r="H3" s="1916"/>
      <c r="I3" s="1916"/>
      <c r="J3" s="1916"/>
      <c r="K3" s="1916"/>
      <c r="L3" s="1916"/>
      <c r="M3" s="1916"/>
      <c r="N3" s="1916"/>
      <c r="O3" s="1916"/>
      <c r="P3" s="1916"/>
      <c r="Q3" s="1916"/>
      <c r="R3" s="1916"/>
      <c r="S3" s="1916"/>
      <c r="T3" s="1916"/>
      <c r="U3" s="1916"/>
      <c r="V3" s="1916"/>
      <c r="W3" s="1916"/>
      <c r="X3" s="6"/>
      <c r="Y3" s="6"/>
      <c r="Z3" s="6"/>
      <c r="AA3" s="6"/>
      <c r="AB3" s="6"/>
      <c r="AC3" s="6"/>
      <c r="AD3" s="6"/>
      <c r="AE3" s="6"/>
      <c r="AF3" s="6"/>
      <c r="AG3" s="6"/>
      <c r="AH3" s="6"/>
      <c r="AI3" s="6"/>
      <c r="AJ3" s="6"/>
      <c r="AK3" s="6"/>
      <c r="AL3" s="6"/>
      <c r="AM3" s="6"/>
      <c r="AN3" s="6"/>
      <c r="AO3" s="6"/>
      <c r="AP3" s="6"/>
      <c r="AQ3" s="6"/>
    </row>
    <row r="4" spans="1:48" ht="3.75" customHeight="1">
      <c r="A4" s="1933"/>
      <c r="B4" s="1933"/>
      <c r="C4" s="1933"/>
      <c r="D4" s="1933"/>
      <c r="E4" s="1933"/>
      <c r="F4" s="1933"/>
      <c r="G4" s="1933"/>
      <c r="H4" s="1933"/>
      <c r="I4" s="1933"/>
      <c r="J4" s="1933"/>
      <c r="K4" s="1933"/>
      <c r="L4" s="1933"/>
      <c r="M4" s="1933"/>
      <c r="N4" s="1933"/>
      <c r="O4" s="1933"/>
      <c r="P4" s="1933"/>
      <c r="Q4" s="1933"/>
      <c r="R4" s="1933"/>
      <c r="S4" s="1933"/>
      <c r="T4" s="1933"/>
      <c r="U4" s="1933"/>
      <c r="V4" s="1933"/>
      <c r="W4" s="1933"/>
    </row>
    <row r="5" spans="1:48" ht="10.5" customHeight="1">
      <c r="A5" s="1911" t="s">
        <v>32</v>
      </c>
      <c r="B5" s="13"/>
      <c r="C5" s="14"/>
      <c r="D5" s="15" t="s">
        <v>2</v>
      </c>
      <c r="E5" s="15"/>
      <c r="F5" s="1934" t="s">
        <v>5</v>
      </c>
      <c r="G5" s="1934"/>
      <c r="H5" s="17" t="s">
        <v>10</v>
      </c>
      <c r="I5" s="17"/>
      <c r="J5" s="17"/>
      <c r="K5" s="17"/>
      <c r="L5" s="17"/>
      <c r="M5" s="17"/>
      <c r="N5" s="17" t="s">
        <v>11</v>
      </c>
      <c r="O5" s="17"/>
      <c r="P5" s="17"/>
      <c r="Q5" s="17"/>
      <c r="R5" s="17"/>
      <c r="S5" s="17"/>
      <c r="T5" s="1934" t="s">
        <v>31</v>
      </c>
      <c r="U5" s="1934"/>
      <c r="V5" s="1934"/>
      <c r="W5" s="18"/>
    </row>
    <row r="6" spans="1:48" ht="10.5" customHeight="1">
      <c r="A6" s="1911"/>
      <c r="B6" s="19" t="s">
        <v>35</v>
      </c>
      <c r="C6" s="14"/>
      <c r="D6" s="17" t="s">
        <v>3</v>
      </c>
      <c r="E6" s="17"/>
      <c r="F6" s="1913" t="s">
        <v>4</v>
      </c>
      <c r="G6" s="1913"/>
      <c r="H6" s="17" t="s">
        <v>1</v>
      </c>
      <c r="I6" s="17"/>
      <c r="J6" s="17" t="s">
        <v>9</v>
      </c>
      <c r="K6" s="17"/>
      <c r="L6" s="17" t="s">
        <v>0</v>
      </c>
      <c r="M6" s="17"/>
      <c r="N6" s="17" t="s">
        <v>1</v>
      </c>
      <c r="O6" s="17"/>
      <c r="P6" s="17" t="s">
        <v>9</v>
      </c>
      <c r="Q6" s="17"/>
      <c r="R6" s="17" t="s">
        <v>0</v>
      </c>
      <c r="S6" s="17"/>
      <c r="T6" s="1913"/>
      <c r="U6" s="1913"/>
      <c r="V6" s="1913"/>
      <c r="W6" s="20" t="s">
        <v>6</v>
      </c>
    </row>
    <row r="7" spans="1:48" ht="11.25" customHeight="1">
      <c r="A7" s="1912"/>
      <c r="B7" s="21"/>
      <c r="C7" s="19"/>
      <c r="D7" s="22" t="s">
        <v>7</v>
      </c>
      <c r="E7" s="22" t="s">
        <v>8</v>
      </c>
      <c r="F7" s="22" t="s">
        <v>1</v>
      </c>
      <c r="G7" s="22" t="s">
        <v>9</v>
      </c>
      <c r="H7" s="23" t="s">
        <v>7</v>
      </c>
      <c r="I7" s="23" t="s">
        <v>8</v>
      </c>
      <c r="J7" s="23" t="s">
        <v>7</v>
      </c>
      <c r="K7" s="23" t="s">
        <v>8</v>
      </c>
      <c r="L7" s="23" t="s">
        <v>7</v>
      </c>
      <c r="M7" s="23" t="s">
        <v>8</v>
      </c>
      <c r="N7" s="23" t="s">
        <v>7</v>
      </c>
      <c r="O7" s="23" t="s">
        <v>8</v>
      </c>
      <c r="P7" s="23" t="s">
        <v>7</v>
      </c>
      <c r="Q7" s="23" t="s">
        <v>8</v>
      </c>
      <c r="R7" s="23" t="s">
        <v>7</v>
      </c>
      <c r="S7" s="23" t="s">
        <v>8</v>
      </c>
      <c r="T7" s="23" t="s">
        <v>29</v>
      </c>
      <c r="U7" s="23" t="s">
        <v>30</v>
      </c>
      <c r="V7" s="23" t="s">
        <v>6</v>
      </c>
      <c r="W7" s="25"/>
    </row>
    <row r="8" spans="1:48" ht="15" customHeight="1">
      <c r="A8" s="1882">
        <v>1401</v>
      </c>
      <c r="B8" s="34" t="s">
        <v>12</v>
      </c>
      <c r="C8" s="26"/>
      <c r="D8" s="27">
        <f t="shared" ref="D8:U8" si="0">SUM(D9:D15)</f>
        <v>12</v>
      </c>
      <c r="E8" s="27">
        <f t="shared" si="0"/>
        <v>0</v>
      </c>
      <c r="F8" s="27">
        <f t="shared" si="0"/>
        <v>119</v>
      </c>
      <c r="G8" s="27">
        <f t="shared" si="0"/>
        <v>30</v>
      </c>
      <c r="H8" s="27">
        <f t="shared" si="0"/>
        <v>3</v>
      </c>
      <c r="I8" s="27">
        <f t="shared" si="0"/>
        <v>4</v>
      </c>
      <c r="J8" s="27">
        <f t="shared" si="0"/>
        <v>5</v>
      </c>
      <c r="K8" s="27">
        <f t="shared" si="0"/>
        <v>3</v>
      </c>
      <c r="L8" s="27">
        <f t="shared" si="0"/>
        <v>30</v>
      </c>
      <c r="M8" s="27">
        <f t="shared" si="0"/>
        <v>1</v>
      </c>
      <c r="N8" s="27">
        <f t="shared" si="0"/>
        <v>38</v>
      </c>
      <c r="O8" s="27">
        <f t="shared" si="0"/>
        <v>3</v>
      </c>
      <c r="P8" s="27">
        <f t="shared" si="0"/>
        <v>29</v>
      </c>
      <c r="Q8" s="27">
        <f t="shared" si="0"/>
        <v>0</v>
      </c>
      <c r="R8" s="27">
        <f t="shared" si="0"/>
        <v>30</v>
      </c>
      <c r="S8" s="27">
        <f t="shared" si="0"/>
        <v>2</v>
      </c>
      <c r="T8" s="27">
        <f t="shared" si="0"/>
        <v>238</v>
      </c>
      <c r="U8" s="27">
        <f t="shared" si="0"/>
        <v>71</v>
      </c>
      <c r="V8" s="27">
        <f t="shared" ref="V8:V55" si="1">SUM(T8:U8)</f>
        <v>309</v>
      </c>
      <c r="W8" s="61">
        <f t="shared" ref="W8:W55" si="2">SUM(V8)</f>
        <v>309</v>
      </c>
    </row>
    <row r="9" spans="1:48" ht="15" customHeight="1">
      <c r="A9" s="1883"/>
      <c r="B9" s="11" t="s">
        <v>13</v>
      </c>
      <c r="C9" s="4"/>
      <c r="D9" s="60">
        <v>6</v>
      </c>
      <c r="E9" s="60">
        <v>0</v>
      </c>
      <c r="F9" s="60">
        <v>24</v>
      </c>
      <c r="G9" s="60">
        <v>2</v>
      </c>
      <c r="H9" s="60">
        <v>2</v>
      </c>
      <c r="I9" s="60">
        <v>1</v>
      </c>
      <c r="J9" s="60">
        <v>2</v>
      </c>
      <c r="K9" s="60">
        <v>0</v>
      </c>
      <c r="L9" s="60">
        <v>15</v>
      </c>
      <c r="M9" s="60">
        <v>0</v>
      </c>
      <c r="N9" s="60">
        <v>16</v>
      </c>
      <c r="O9" s="60">
        <v>0</v>
      </c>
      <c r="P9" s="60">
        <v>11</v>
      </c>
      <c r="Q9" s="60">
        <v>0</v>
      </c>
      <c r="R9" s="60">
        <v>5</v>
      </c>
      <c r="S9" s="60">
        <v>0</v>
      </c>
      <c r="T9" s="60">
        <v>63</v>
      </c>
      <c r="U9" s="60">
        <v>21</v>
      </c>
      <c r="V9" s="29">
        <f t="shared" si="1"/>
        <v>84</v>
      </c>
      <c r="W9" s="59">
        <f t="shared" si="2"/>
        <v>84</v>
      </c>
      <c r="X9" s="7"/>
      <c r="AT9" s="32"/>
      <c r="AU9" s="33"/>
      <c r="AV9" s="33"/>
    </row>
    <row r="10" spans="1:48" ht="15" customHeight="1">
      <c r="A10" s="1883"/>
      <c r="B10" s="11" t="s">
        <v>14</v>
      </c>
      <c r="C10" s="4"/>
      <c r="D10" s="60">
        <v>1</v>
      </c>
      <c r="E10" s="60">
        <v>0</v>
      </c>
      <c r="F10" s="60">
        <v>21</v>
      </c>
      <c r="G10" s="60">
        <v>11</v>
      </c>
      <c r="H10" s="60">
        <v>0</v>
      </c>
      <c r="I10" s="60">
        <v>3</v>
      </c>
      <c r="J10" s="60">
        <v>2</v>
      </c>
      <c r="K10" s="60">
        <v>1</v>
      </c>
      <c r="L10" s="60">
        <v>7</v>
      </c>
      <c r="M10" s="60">
        <v>1</v>
      </c>
      <c r="N10" s="60">
        <v>12</v>
      </c>
      <c r="O10" s="60">
        <v>1</v>
      </c>
      <c r="P10" s="60">
        <v>7</v>
      </c>
      <c r="Q10" s="60">
        <v>0</v>
      </c>
      <c r="R10" s="60">
        <v>14</v>
      </c>
      <c r="S10" s="60">
        <v>0</v>
      </c>
      <c r="T10" s="60">
        <v>71</v>
      </c>
      <c r="U10" s="60">
        <v>10</v>
      </c>
      <c r="V10" s="29">
        <f t="shared" si="1"/>
        <v>81</v>
      </c>
      <c r="W10" s="59">
        <f t="shared" si="2"/>
        <v>81</v>
      </c>
      <c r="X10" s="7"/>
      <c r="AT10" s="32"/>
      <c r="AU10" s="33"/>
      <c r="AV10" s="33"/>
    </row>
    <row r="11" spans="1:48" ht="15" customHeight="1">
      <c r="A11" s="1883"/>
      <c r="B11" s="11" t="s">
        <v>15</v>
      </c>
      <c r="C11" s="4"/>
      <c r="D11" s="60">
        <v>3</v>
      </c>
      <c r="E11" s="60">
        <v>0</v>
      </c>
      <c r="F11" s="60">
        <v>12</v>
      </c>
      <c r="G11" s="60">
        <v>10</v>
      </c>
      <c r="H11" s="60">
        <v>1</v>
      </c>
      <c r="I11" s="60">
        <v>0</v>
      </c>
      <c r="J11" s="60">
        <v>0</v>
      </c>
      <c r="K11" s="60">
        <v>1</v>
      </c>
      <c r="L11" s="60">
        <v>2</v>
      </c>
      <c r="M11" s="60">
        <v>0</v>
      </c>
      <c r="N11" s="60">
        <v>7</v>
      </c>
      <c r="O11" s="60">
        <v>1</v>
      </c>
      <c r="P11" s="60">
        <v>9</v>
      </c>
      <c r="Q11" s="60">
        <v>0</v>
      </c>
      <c r="R11" s="60">
        <v>10</v>
      </c>
      <c r="S11" s="60">
        <v>2</v>
      </c>
      <c r="T11" s="60">
        <v>47</v>
      </c>
      <c r="U11" s="60">
        <v>11</v>
      </c>
      <c r="V11" s="29">
        <f t="shared" si="1"/>
        <v>58</v>
      </c>
      <c r="W11" s="59">
        <f t="shared" si="2"/>
        <v>58</v>
      </c>
      <c r="X11" s="7"/>
      <c r="AT11" s="32"/>
      <c r="AU11" s="33"/>
      <c r="AV11" s="33"/>
    </row>
    <row r="12" spans="1:48" ht="15" customHeight="1">
      <c r="A12" s="1883"/>
      <c r="B12" s="11" t="s">
        <v>36</v>
      </c>
      <c r="C12" s="4"/>
      <c r="D12" s="60">
        <v>1</v>
      </c>
      <c r="E12" s="60">
        <v>0</v>
      </c>
      <c r="F12" s="60">
        <v>32</v>
      </c>
      <c r="G12" s="60">
        <v>6</v>
      </c>
      <c r="H12" s="60">
        <v>0</v>
      </c>
      <c r="I12" s="60">
        <v>0</v>
      </c>
      <c r="J12" s="60">
        <v>1</v>
      </c>
      <c r="K12" s="60">
        <v>0</v>
      </c>
      <c r="L12" s="60">
        <v>5</v>
      </c>
      <c r="M12" s="60">
        <v>0</v>
      </c>
      <c r="N12" s="60">
        <v>1</v>
      </c>
      <c r="O12" s="60">
        <v>0</v>
      </c>
      <c r="P12" s="60">
        <v>0</v>
      </c>
      <c r="Q12" s="60">
        <v>0</v>
      </c>
      <c r="R12" s="60">
        <v>0</v>
      </c>
      <c r="S12" s="60">
        <v>0</v>
      </c>
      <c r="T12" s="60">
        <v>28</v>
      </c>
      <c r="U12" s="60">
        <v>18</v>
      </c>
      <c r="V12" s="29">
        <f t="shared" si="1"/>
        <v>46</v>
      </c>
      <c r="W12" s="59">
        <f t="shared" si="2"/>
        <v>46</v>
      </c>
      <c r="X12" s="7"/>
      <c r="AT12" s="32"/>
      <c r="AU12" s="33"/>
      <c r="AV12" s="33"/>
    </row>
    <row r="13" spans="1:48" ht="15" customHeight="1">
      <c r="A13" s="1883"/>
      <c r="B13" s="11" t="s">
        <v>37</v>
      </c>
      <c r="C13" s="4"/>
      <c r="D13" s="60">
        <v>0</v>
      </c>
      <c r="E13" s="60">
        <v>0</v>
      </c>
      <c r="F13" s="60">
        <v>17</v>
      </c>
      <c r="G13" s="60">
        <v>0</v>
      </c>
      <c r="H13" s="60">
        <v>0</v>
      </c>
      <c r="I13" s="60">
        <v>0</v>
      </c>
      <c r="J13" s="60">
        <v>0</v>
      </c>
      <c r="K13" s="60">
        <v>0</v>
      </c>
      <c r="L13" s="60">
        <v>1</v>
      </c>
      <c r="M13" s="60">
        <v>0</v>
      </c>
      <c r="N13" s="60">
        <v>2</v>
      </c>
      <c r="O13" s="60">
        <v>0</v>
      </c>
      <c r="P13" s="60">
        <v>0</v>
      </c>
      <c r="Q13" s="60">
        <v>0</v>
      </c>
      <c r="R13" s="60">
        <v>0</v>
      </c>
      <c r="S13" s="60">
        <v>0</v>
      </c>
      <c r="T13" s="60">
        <v>17</v>
      </c>
      <c r="U13" s="60">
        <v>3</v>
      </c>
      <c r="V13" s="29">
        <f t="shared" si="1"/>
        <v>20</v>
      </c>
      <c r="W13" s="59">
        <f t="shared" si="2"/>
        <v>20</v>
      </c>
      <c r="X13" s="7"/>
      <c r="AT13" s="32"/>
      <c r="AU13" s="33"/>
      <c r="AV13" s="33"/>
    </row>
    <row r="14" spans="1:48" ht="15" customHeight="1">
      <c r="A14" s="1883"/>
      <c r="B14" s="11" t="s">
        <v>72</v>
      </c>
      <c r="C14" s="4"/>
      <c r="D14" s="60">
        <v>1</v>
      </c>
      <c r="E14" s="60">
        <v>0</v>
      </c>
      <c r="F14" s="60">
        <v>13</v>
      </c>
      <c r="G14" s="60">
        <v>1</v>
      </c>
      <c r="H14" s="60">
        <v>0</v>
      </c>
      <c r="I14" s="60">
        <v>0</v>
      </c>
      <c r="J14" s="60">
        <v>0</v>
      </c>
      <c r="K14" s="60">
        <v>1</v>
      </c>
      <c r="L14" s="60">
        <v>0</v>
      </c>
      <c r="M14" s="60">
        <v>0</v>
      </c>
      <c r="N14" s="60">
        <v>0</v>
      </c>
      <c r="O14" s="60">
        <v>1</v>
      </c>
      <c r="P14" s="60">
        <v>1</v>
      </c>
      <c r="Q14" s="60">
        <v>0</v>
      </c>
      <c r="R14" s="60">
        <v>0</v>
      </c>
      <c r="S14" s="60">
        <v>0</v>
      </c>
      <c r="T14" s="60">
        <v>10</v>
      </c>
      <c r="U14" s="60">
        <v>8</v>
      </c>
      <c r="V14" s="29">
        <f t="shared" si="1"/>
        <v>18</v>
      </c>
      <c r="W14" s="59">
        <f t="shared" si="2"/>
        <v>18</v>
      </c>
      <c r="X14" s="7"/>
      <c r="AT14" s="32"/>
      <c r="AU14" s="33"/>
      <c r="AV14" s="33"/>
    </row>
    <row r="15" spans="1:48" s="7" customFormat="1" ht="15" customHeight="1">
      <c r="A15" s="1884"/>
      <c r="B15" s="11" t="s">
        <v>63</v>
      </c>
      <c r="C15" s="4"/>
      <c r="D15" s="60">
        <v>0</v>
      </c>
      <c r="E15" s="60">
        <v>0</v>
      </c>
      <c r="F15" s="60">
        <v>0</v>
      </c>
      <c r="G15" s="60">
        <v>0</v>
      </c>
      <c r="H15" s="60">
        <v>0</v>
      </c>
      <c r="I15" s="60">
        <v>0</v>
      </c>
      <c r="J15" s="60">
        <v>0</v>
      </c>
      <c r="K15" s="60">
        <v>0</v>
      </c>
      <c r="L15" s="60">
        <v>0</v>
      </c>
      <c r="M15" s="60">
        <v>0</v>
      </c>
      <c r="N15" s="60">
        <v>0</v>
      </c>
      <c r="O15" s="60">
        <v>0</v>
      </c>
      <c r="P15" s="60">
        <v>1</v>
      </c>
      <c r="Q15" s="60">
        <v>0</v>
      </c>
      <c r="R15" s="60">
        <v>1</v>
      </c>
      <c r="S15" s="60">
        <v>0</v>
      </c>
      <c r="T15" s="60">
        <v>2</v>
      </c>
      <c r="U15" s="60">
        <v>0</v>
      </c>
      <c r="V15" s="29">
        <f t="shared" si="1"/>
        <v>2</v>
      </c>
      <c r="W15" s="59">
        <f t="shared" si="2"/>
        <v>2</v>
      </c>
    </row>
    <row r="16" spans="1:48" ht="15" customHeight="1">
      <c r="A16" s="1882">
        <v>1402</v>
      </c>
      <c r="B16" s="34" t="s">
        <v>16</v>
      </c>
      <c r="C16" s="35"/>
      <c r="D16" s="56">
        <f t="shared" ref="D16:U16" si="3">SUM(D17:D25)</f>
        <v>23</v>
      </c>
      <c r="E16" s="56">
        <f t="shared" si="3"/>
        <v>0</v>
      </c>
      <c r="F16" s="56">
        <f t="shared" si="3"/>
        <v>164</v>
      </c>
      <c r="G16" s="56">
        <f t="shared" si="3"/>
        <v>80</v>
      </c>
      <c r="H16" s="56">
        <f t="shared" si="3"/>
        <v>14</v>
      </c>
      <c r="I16" s="56">
        <f t="shared" si="3"/>
        <v>4</v>
      </c>
      <c r="J16" s="56">
        <f t="shared" si="3"/>
        <v>15</v>
      </c>
      <c r="K16" s="56">
        <f t="shared" si="3"/>
        <v>6</v>
      </c>
      <c r="L16" s="56">
        <f t="shared" si="3"/>
        <v>43</v>
      </c>
      <c r="M16" s="56">
        <f t="shared" si="3"/>
        <v>12</v>
      </c>
      <c r="N16" s="56">
        <f t="shared" si="3"/>
        <v>52</v>
      </c>
      <c r="O16" s="56">
        <f t="shared" si="3"/>
        <v>16</v>
      </c>
      <c r="P16" s="56">
        <f t="shared" si="3"/>
        <v>25</v>
      </c>
      <c r="Q16" s="56">
        <f t="shared" si="3"/>
        <v>1</v>
      </c>
      <c r="R16" s="56">
        <f t="shared" si="3"/>
        <v>51</v>
      </c>
      <c r="S16" s="56">
        <f t="shared" si="3"/>
        <v>1</v>
      </c>
      <c r="T16" s="56">
        <f t="shared" si="3"/>
        <v>328</v>
      </c>
      <c r="U16" s="56">
        <f t="shared" si="3"/>
        <v>179</v>
      </c>
      <c r="V16" s="56">
        <f t="shared" si="1"/>
        <v>507</v>
      </c>
      <c r="W16" s="55">
        <f t="shared" si="2"/>
        <v>507</v>
      </c>
      <c r="X16" s="7"/>
      <c r="AT16" s="32"/>
      <c r="AU16" s="33"/>
      <c r="AV16" s="33"/>
    </row>
    <row r="17" spans="1:48" ht="15" customHeight="1">
      <c r="A17" s="1883"/>
      <c r="B17" s="11" t="s">
        <v>68</v>
      </c>
      <c r="C17" s="4"/>
      <c r="D17" s="60">
        <v>0</v>
      </c>
      <c r="E17" s="60">
        <v>0</v>
      </c>
      <c r="F17" s="60">
        <v>64</v>
      </c>
      <c r="G17" s="60">
        <v>23</v>
      </c>
      <c r="H17" s="60">
        <v>2</v>
      </c>
      <c r="I17" s="60">
        <v>2</v>
      </c>
      <c r="J17" s="60">
        <v>6</v>
      </c>
      <c r="K17" s="60">
        <v>5</v>
      </c>
      <c r="L17" s="60">
        <v>15</v>
      </c>
      <c r="M17" s="60">
        <v>2</v>
      </c>
      <c r="N17" s="60">
        <v>18</v>
      </c>
      <c r="O17" s="60">
        <v>8</v>
      </c>
      <c r="P17" s="60">
        <v>8</v>
      </c>
      <c r="Q17" s="60">
        <v>0</v>
      </c>
      <c r="R17" s="60">
        <v>19</v>
      </c>
      <c r="S17" s="60">
        <v>0</v>
      </c>
      <c r="T17" s="60">
        <v>118</v>
      </c>
      <c r="U17" s="60">
        <v>54</v>
      </c>
      <c r="V17" s="29">
        <f t="shared" si="1"/>
        <v>172</v>
      </c>
      <c r="W17" s="59">
        <f t="shared" si="2"/>
        <v>172</v>
      </c>
      <c r="X17" s="7"/>
      <c r="AT17" s="32"/>
      <c r="AU17" s="33"/>
      <c r="AV17" s="33"/>
    </row>
    <row r="18" spans="1:48" ht="15" customHeight="1">
      <c r="A18" s="1883"/>
      <c r="B18" s="11" t="s">
        <v>69</v>
      </c>
      <c r="C18" s="4"/>
      <c r="D18" s="60">
        <v>0</v>
      </c>
      <c r="E18" s="60">
        <v>0</v>
      </c>
      <c r="F18" s="60">
        <v>40</v>
      </c>
      <c r="G18" s="60">
        <v>12</v>
      </c>
      <c r="H18" s="60">
        <v>1</v>
      </c>
      <c r="I18" s="60">
        <v>1</v>
      </c>
      <c r="J18" s="60">
        <v>0</v>
      </c>
      <c r="K18" s="60">
        <v>1</v>
      </c>
      <c r="L18" s="60">
        <v>6</v>
      </c>
      <c r="M18" s="60">
        <v>2</v>
      </c>
      <c r="N18" s="60">
        <v>8</v>
      </c>
      <c r="O18" s="60">
        <v>2</v>
      </c>
      <c r="P18" s="60">
        <v>5</v>
      </c>
      <c r="Q18" s="60">
        <v>0</v>
      </c>
      <c r="R18" s="60">
        <v>13</v>
      </c>
      <c r="S18" s="60">
        <v>0</v>
      </c>
      <c r="T18" s="60">
        <v>66</v>
      </c>
      <c r="U18" s="60">
        <v>25</v>
      </c>
      <c r="V18" s="29">
        <f t="shared" si="1"/>
        <v>91</v>
      </c>
      <c r="W18" s="59">
        <f t="shared" si="2"/>
        <v>91</v>
      </c>
      <c r="X18" s="7"/>
      <c r="AT18" s="32"/>
      <c r="AU18" s="33"/>
      <c r="AV18" s="33"/>
    </row>
    <row r="19" spans="1:48" ht="15" customHeight="1">
      <c r="A19" s="1883"/>
      <c r="B19" s="11" t="s">
        <v>73</v>
      </c>
      <c r="C19" s="4"/>
      <c r="D19" s="60">
        <v>1</v>
      </c>
      <c r="E19" s="60">
        <v>0</v>
      </c>
      <c r="F19" s="60">
        <v>8</v>
      </c>
      <c r="G19" s="60">
        <v>26</v>
      </c>
      <c r="H19" s="60">
        <v>3</v>
      </c>
      <c r="I19" s="60">
        <v>1</v>
      </c>
      <c r="J19" s="60">
        <v>4</v>
      </c>
      <c r="K19" s="60">
        <v>0</v>
      </c>
      <c r="L19" s="60">
        <v>11</v>
      </c>
      <c r="M19" s="60">
        <v>1</v>
      </c>
      <c r="N19" s="60">
        <v>9</v>
      </c>
      <c r="O19" s="60">
        <v>1</v>
      </c>
      <c r="P19" s="60">
        <v>9</v>
      </c>
      <c r="Q19" s="60">
        <v>1</v>
      </c>
      <c r="R19" s="60">
        <v>12</v>
      </c>
      <c r="S19" s="60">
        <v>1</v>
      </c>
      <c r="T19" s="60">
        <v>54</v>
      </c>
      <c r="U19" s="60">
        <v>34</v>
      </c>
      <c r="V19" s="29">
        <f t="shared" si="1"/>
        <v>88</v>
      </c>
      <c r="W19" s="59">
        <f t="shared" si="2"/>
        <v>88</v>
      </c>
      <c r="X19" s="7"/>
      <c r="AT19" s="32"/>
      <c r="AU19" s="33"/>
      <c r="AV19" s="33"/>
    </row>
    <row r="20" spans="1:48" ht="15" customHeight="1">
      <c r="A20" s="1883"/>
      <c r="B20" s="11" t="s">
        <v>51</v>
      </c>
      <c r="C20" s="4"/>
      <c r="D20" s="60">
        <v>0</v>
      </c>
      <c r="E20" s="60">
        <v>0</v>
      </c>
      <c r="F20" s="60">
        <v>18</v>
      </c>
      <c r="G20" s="60">
        <v>7</v>
      </c>
      <c r="H20" s="60">
        <v>5</v>
      </c>
      <c r="I20" s="60">
        <v>0</v>
      </c>
      <c r="J20" s="60">
        <v>0</v>
      </c>
      <c r="K20" s="60">
        <v>0</v>
      </c>
      <c r="L20" s="60">
        <v>1</v>
      </c>
      <c r="M20" s="60">
        <v>7</v>
      </c>
      <c r="N20" s="60">
        <v>7</v>
      </c>
      <c r="O20" s="60">
        <v>1</v>
      </c>
      <c r="P20" s="60">
        <v>0</v>
      </c>
      <c r="Q20" s="60">
        <v>0</v>
      </c>
      <c r="R20" s="60">
        <v>3</v>
      </c>
      <c r="S20" s="60">
        <v>0</v>
      </c>
      <c r="T20" s="60">
        <v>33</v>
      </c>
      <c r="U20" s="60">
        <v>16</v>
      </c>
      <c r="V20" s="29">
        <f t="shared" si="1"/>
        <v>49</v>
      </c>
      <c r="W20" s="59">
        <f t="shared" si="2"/>
        <v>49</v>
      </c>
      <c r="X20" s="7"/>
      <c r="AT20" s="32"/>
      <c r="AU20" s="33"/>
      <c r="AV20" s="33"/>
    </row>
    <row r="21" spans="1:48" ht="15" customHeight="1">
      <c r="A21" s="1883"/>
      <c r="B21" s="11" t="s">
        <v>52</v>
      </c>
      <c r="C21" s="4"/>
      <c r="D21" s="60">
        <v>0</v>
      </c>
      <c r="E21" s="60">
        <v>0</v>
      </c>
      <c r="F21" s="60">
        <v>17</v>
      </c>
      <c r="G21" s="60">
        <v>2</v>
      </c>
      <c r="H21" s="60">
        <v>1</v>
      </c>
      <c r="I21" s="60">
        <v>0</v>
      </c>
      <c r="J21" s="60">
        <v>2</v>
      </c>
      <c r="K21" s="60">
        <v>0</v>
      </c>
      <c r="L21" s="60">
        <v>3</v>
      </c>
      <c r="M21" s="60">
        <v>0</v>
      </c>
      <c r="N21" s="60">
        <v>2</v>
      </c>
      <c r="O21" s="60">
        <v>2</v>
      </c>
      <c r="P21" s="60">
        <v>0</v>
      </c>
      <c r="Q21" s="60">
        <v>0</v>
      </c>
      <c r="R21" s="60">
        <v>0</v>
      </c>
      <c r="S21" s="60">
        <v>0</v>
      </c>
      <c r="T21" s="60">
        <v>18</v>
      </c>
      <c r="U21" s="60">
        <v>11</v>
      </c>
      <c r="V21" s="29">
        <f t="shared" si="1"/>
        <v>29</v>
      </c>
      <c r="W21" s="59">
        <f t="shared" si="2"/>
        <v>29</v>
      </c>
      <c r="X21" s="7"/>
      <c r="AT21" s="32"/>
      <c r="AU21" s="33"/>
      <c r="AV21" s="33"/>
    </row>
    <row r="22" spans="1:48" ht="15" customHeight="1">
      <c r="A22" s="1883"/>
      <c r="B22" s="11" t="s">
        <v>65</v>
      </c>
      <c r="C22" s="4"/>
      <c r="D22" s="60">
        <v>1</v>
      </c>
      <c r="E22" s="60">
        <v>0</v>
      </c>
      <c r="F22" s="60">
        <v>2</v>
      </c>
      <c r="G22" s="60">
        <v>5</v>
      </c>
      <c r="H22" s="60">
        <v>0</v>
      </c>
      <c r="I22" s="60">
        <v>0</v>
      </c>
      <c r="J22" s="60">
        <v>1</v>
      </c>
      <c r="K22" s="60">
        <v>0</v>
      </c>
      <c r="L22" s="60">
        <v>2</v>
      </c>
      <c r="M22" s="60">
        <v>0</v>
      </c>
      <c r="N22" s="60">
        <v>2</v>
      </c>
      <c r="O22" s="60">
        <v>0</v>
      </c>
      <c r="P22" s="60">
        <v>2</v>
      </c>
      <c r="Q22" s="60">
        <v>0</v>
      </c>
      <c r="R22" s="60">
        <v>1</v>
      </c>
      <c r="S22" s="60">
        <v>0</v>
      </c>
      <c r="T22" s="60">
        <v>10</v>
      </c>
      <c r="U22" s="60">
        <v>6</v>
      </c>
      <c r="V22" s="29">
        <f t="shared" si="1"/>
        <v>16</v>
      </c>
      <c r="W22" s="59">
        <f t="shared" si="2"/>
        <v>16</v>
      </c>
      <c r="X22" s="7"/>
      <c r="AT22" s="32"/>
      <c r="AU22" s="33"/>
    </row>
    <row r="23" spans="1:48" ht="15" customHeight="1">
      <c r="A23" s="1883"/>
      <c r="B23" s="11" t="s">
        <v>71</v>
      </c>
      <c r="C23" s="4"/>
      <c r="D23" s="60">
        <v>3</v>
      </c>
      <c r="E23" s="60">
        <v>0</v>
      </c>
      <c r="F23" s="60">
        <v>7</v>
      </c>
      <c r="G23" s="60">
        <v>5</v>
      </c>
      <c r="H23" s="60">
        <v>1</v>
      </c>
      <c r="I23" s="60">
        <v>0</v>
      </c>
      <c r="J23" s="60">
        <v>0</v>
      </c>
      <c r="K23" s="60">
        <v>0</v>
      </c>
      <c r="L23" s="60">
        <v>3</v>
      </c>
      <c r="M23" s="60">
        <v>0</v>
      </c>
      <c r="N23" s="60">
        <v>6</v>
      </c>
      <c r="O23" s="60">
        <v>2</v>
      </c>
      <c r="P23" s="60">
        <v>1</v>
      </c>
      <c r="Q23" s="60">
        <v>0</v>
      </c>
      <c r="R23" s="60">
        <v>0</v>
      </c>
      <c r="S23" s="60">
        <v>0</v>
      </c>
      <c r="T23" s="60">
        <v>17</v>
      </c>
      <c r="U23" s="60">
        <v>11</v>
      </c>
      <c r="V23" s="29">
        <f t="shared" si="1"/>
        <v>28</v>
      </c>
      <c r="W23" s="59">
        <f t="shared" si="2"/>
        <v>28</v>
      </c>
      <c r="X23" s="7"/>
      <c r="AT23" s="32"/>
      <c r="AU23" s="33"/>
    </row>
    <row r="24" spans="1:48" ht="15" customHeight="1">
      <c r="A24" s="1883"/>
      <c r="B24" s="11" t="s">
        <v>38</v>
      </c>
      <c r="C24" s="4"/>
      <c r="D24" s="60">
        <v>17</v>
      </c>
      <c r="E24" s="60">
        <v>0</v>
      </c>
      <c r="F24" s="60">
        <v>8</v>
      </c>
      <c r="G24" s="60">
        <v>0</v>
      </c>
      <c r="H24" s="60">
        <v>1</v>
      </c>
      <c r="I24" s="60">
        <v>0</v>
      </c>
      <c r="J24" s="60">
        <v>2</v>
      </c>
      <c r="K24" s="60">
        <v>0</v>
      </c>
      <c r="L24" s="60">
        <v>2</v>
      </c>
      <c r="M24" s="60">
        <v>0</v>
      </c>
      <c r="N24" s="60">
        <v>0</v>
      </c>
      <c r="O24" s="60">
        <v>0</v>
      </c>
      <c r="P24" s="60">
        <v>0</v>
      </c>
      <c r="Q24" s="60">
        <v>0</v>
      </c>
      <c r="R24" s="60">
        <v>3</v>
      </c>
      <c r="S24" s="60">
        <v>0</v>
      </c>
      <c r="T24" s="60">
        <v>12</v>
      </c>
      <c r="U24" s="60">
        <v>21</v>
      </c>
      <c r="V24" s="29">
        <f t="shared" si="1"/>
        <v>33</v>
      </c>
      <c r="W24" s="59">
        <f t="shared" si="2"/>
        <v>33</v>
      </c>
      <c r="X24" s="7"/>
      <c r="AT24" s="32"/>
      <c r="AU24" s="33"/>
      <c r="AV24" s="33"/>
    </row>
    <row r="25" spans="1:48" ht="15" customHeight="1">
      <c r="A25" s="1884"/>
      <c r="B25" s="11" t="s">
        <v>57</v>
      </c>
      <c r="C25" s="4"/>
      <c r="D25" s="60">
        <v>1</v>
      </c>
      <c r="E25" s="60">
        <v>0</v>
      </c>
      <c r="F25" s="60">
        <v>0</v>
      </c>
      <c r="G25" s="60">
        <v>0</v>
      </c>
      <c r="H25" s="60">
        <v>0</v>
      </c>
      <c r="I25" s="60">
        <v>0</v>
      </c>
      <c r="J25" s="60">
        <v>0</v>
      </c>
      <c r="K25" s="60">
        <v>0</v>
      </c>
      <c r="L25" s="60">
        <v>0</v>
      </c>
      <c r="M25" s="60">
        <v>0</v>
      </c>
      <c r="N25" s="60">
        <v>0</v>
      </c>
      <c r="O25" s="60">
        <v>0</v>
      </c>
      <c r="P25" s="60">
        <v>0</v>
      </c>
      <c r="Q25" s="60">
        <v>0</v>
      </c>
      <c r="R25" s="60">
        <v>0</v>
      </c>
      <c r="S25" s="60">
        <v>0</v>
      </c>
      <c r="T25" s="60">
        <v>0</v>
      </c>
      <c r="U25" s="60">
        <v>1</v>
      </c>
      <c r="V25" s="29">
        <f t="shared" si="1"/>
        <v>1</v>
      </c>
      <c r="W25" s="59">
        <f t="shared" si="2"/>
        <v>1</v>
      </c>
      <c r="X25" s="7"/>
      <c r="AT25" s="32"/>
      <c r="AU25" s="33"/>
      <c r="AV25" s="33"/>
    </row>
    <row r="26" spans="1:48" ht="15" customHeight="1">
      <c r="A26" s="1882">
        <v>1403</v>
      </c>
      <c r="B26" s="34" t="s">
        <v>17</v>
      </c>
      <c r="C26" s="35"/>
      <c r="D26" s="56">
        <f t="shared" ref="D26:U26" si="4">SUM(D27:D29)</f>
        <v>3</v>
      </c>
      <c r="E26" s="56">
        <f t="shared" si="4"/>
        <v>0</v>
      </c>
      <c r="F26" s="56">
        <f t="shared" si="4"/>
        <v>148</v>
      </c>
      <c r="G26" s="56">
        <f t="shared" si="4"/>
        <v>34</v>
      </c>
      <c r="H26" s="56">
        <f t="shared" si="4"/>
        <v>11</v>
      </c>
      <c r="I26" s="56">
        <f t="shared" si="4"/>
        <v>1</v>
      </c>
      <c r="J26" s="56">
        <f t="shared" si="4"/>
        <v>7</v>
      </c>
      <c r="K26" s="56">
        <f t="shared" si="4"/>
        <v>1</v>
      </c>
      <c r="L26" s="56">
        <f t="shared" si="4"/>
        <v>15</v>
      </c>
      <c r="M26" s="56">
        <f t="shared" si="4"/>
        <v>0</v>
      </c>
      <c r="N26" s="56">
        <f t="shared" si="4"/>
        <v>13</v>
      </c>
      <c r="O26" s="56">
        <f t="shared" si="4"/>
        <v>6</v>
      </c>
      <c r="P26" s="56">
        <f t="shared" si="4"/>
        <v>3</v>
      </c>
      <c r="Q26" s="56">
        <f t="shared" si="4"/>
        <v>1</v>
      </c>
      <c r="R26" s="56">
        <f t="shared" si="4"/>
        <v>4</v>
      </c>
      <c r="S26" s="56">
        <f t="shared" si="4"/>
        <v>0</v>
      </c>
      <c r="T26" s="56">
        <f t="shared" si="4"/>
        <v>83</v>
      </c>
      <c r="U26" s="56">
        <f t="shared" si="4"/>
        <v>164</v>
      </c>
      <c r="V26" s="56">
        <f t="shared" si="1"/>
        <v>247</v>
      </c>
      <c r="W26" s="55">
        <f t="shared" si="2"/>
        <v>247</v>
      </c>
      <c r="X26" s="7"/>
      <c r="AT26" s="32"/>
      <c r="AU26" s="33"/>
      <c r="AV26" s="33"/>
    </row>
    <row r="27" spans="1:48" ht="15" customHeight="1">
      <c r="A27" s="1883"/>
      <c r="B27" s="11" t="s">
        <v>39</v>
      </c>
      <c r="C27" s="4"/>
      <c r="D27" s="60">
        <v>2</v>
      </c>
      <c r="E27" s="60">
        <v>0</v>
      </c>
      <c r="F27" s="60">
        <v>94</v>
      </c>
      <c r="G27" s="60">
        <v>7</v>
      </c>
      <c r="H27" s="60">
        <v>3</v>
      </c>
      <c r="I27" s="60">
        <v>0</v>
      </c>
      <c r="J27" s="60">
        <v>6</v>
      </c>
      <c r="K27" s="60">
        <v>0</v>
      </c>
      <c r="L27" s="60">
        <v>10</v>
      </c>
      <c r="M27" s="60">
        <v>0</v>
      </c>
      <c r="N27" s="60">
        <v>7</v>
      </c>
      <c r="O27" s="60">
        <v>1</v>
      </c>
      <c r="P27" s="60">
        <v>0</v>
      </c>
      <c r="Q27" s="60">
        <v>0</v>
      </c>
      <c r="R27" s="60">
        <v>4</v>
      </c>
      <c r="S27" s="60">
        <v>0</v>
      </c>
      <c r="T27" s="60">
        <v>42</v>
      </c>
      <c r="U27" s="60">
        <v>92</v>
      </c>
      <c r="V27" s="29">
        <f t="shared" si="1"/>
        <v>134</v>
      </c>
      <c r="W27" s="59">
        <f t="shared" si="2"/>
        <v>134</v>
      </c>
      <c r="X27" s="7"/>
      <c r="AT27" s="32"/>
      <c r="AU27" s="33"/>
      <c r="AV27" s="33"/>
    </row>
    <row r="28" spans="1:48" ht="15" customHeight="1">
      <c r="A28" s="1883"/>
      <c r="B28" s="11" t="s">
        <v>18</v>
      </c>
      <c r="C28" s="4"/>
      <c r="D28" s="60">
        <v>1</v>
      </c>
      <c r="E28" s="60">
        <v>0</v>
      </c>
      <c r="F28" s="60">
        <v>19</v>
      </c>
      <c r="G28" s="60">
        <v>15</v>
      </c>
      <c r="H28" s="60">
        <v>0</v>
      </c>
      <c r="I28" s="60">
        <v>1</v>
      </c>
      <c r="J28" s="60">
        <v>0</v>
      </c>
      <c r="K28" s="60">
        <v>1</v>
      </c>
      <c r="L28" s="60">
        <v>2</v>
      </c>
      <c r="M28" s="60">
        <v>0</v>
      </c>
      <c r="N28" s="60">
        <v>4</v>
      </c>
      <c r="O28" s="60">
        <v>4</v>
      </c>
      <c r="P28" s="60">
        <v>1</v>
      </c>
      <c r="Q28" s="60">
        <v>1</v>
      </c>
      <c r="R28" s="60">
        <v>0</v>
      </c>
      <c r="S28" s="60">
        <v>0</v>
      </c>
      <c r="T28" s="60">
        <v>18</v>
      </c>
      <c r="U28" s="60">
        <v>31</v>
      </c>
      <c r="V28" s="29">
        <f t="shared" si="1"/>
        <v>49</v>
      </c>
      <c r="W28" s="59">
        <f t="shared" si="2"/>
        <v>49</v>
      </c>
      <c r="X28" s="7"/>
      <c r="AT28" s="32"/>
      <c r="AU28" s="33"/>
      <c r="AV28" s="33"/>
    </row>
    <row r="29" spans="1:48" ht="15" customHeight="1">
      <c r="A29" s="1884"/>
      <c r="B29" s="11" t="s">
        <v>19</v>
      </c>
      <c r="C29" s="4"/>
      <c r="D29" s="60">
        <v>0</v>
      </c>
      <c r="E29" s="60">
        <v>0</v>
      </c>
      <c r="F29" s="60">
        <v>35</v>
      </c>
      <c r="G29" s="60">
        <v>12</v>
      </c>
      <c r="H29" s="60">
        <v>8</v>
      </c>
      <c r="I29" s="60">
        <v>0</v>
      </c>
      <c r="J29" s="60">
        <v>1</v>
      </c>
      <c r="K29" s="60">
        <v>0</v>
      </c>
      <c r="L29" s="60">
        <v>3</v>
      </c>
      <c r="M29" s="60">
        <v>0</v>
      </c>
      <c r="N29" s="60">
        <v>2</v>
      </c>
      <c r="O29" s="60">
        <v>1</v>
      </c>
      <c r="P29" s="60">
        <v>2</v>
      </c>
      <c r="Q29" s="60">
        <v>0</v>
      </c>
      <c r="R29" s="60">
        <v>0</v>
      </c>
      <c r="S29" s="60">
        <v>0</v>
      </c>
      <c r="T29" s="60">
        <v>23</v>
      </c>
      <c r="U29" s="60">
        <v>41</v>
      </c>
      <c r="V29" s="29">
        <f t="shared" si="1"/>
        <v>64</v>
      </c>
      <c r="W29" s="59">
        <f t="shared" si="2"/>
        <v>64</v>
      </c>
      <c r="X29" s="7"/>
      <c r="AT29" s="32"/>
      <c r="AU29" s="33"/>
      <c r="AV29" s="33"/>
    </row>
    <row r="30" spans="1:48" ht="15" customHeight="1">
      <c r="A30" s="1885">
        <v>1404</v>
      </c>
      <c r="B30" s="34" t="s">
        <v>40</v>
      </c>
      <c r="C30" s="35"/>
      <c r="D30" s="56">
        <f t="shared" ref="D30:U30" si="5">SUM(D31:D32)</f>
        <v>7</v>
      </c>
      <c r="E30" s="56">
        <f t="shared" si="5"/>
        <v>0</v>
      </c>
      <c r="F30" s="56">
        <f t="shared" si="5"/>
        <v>81</v>
      </c>
      <c r="G30" s="56">
        <f t="shared" si="5"/>
        <v>50</v>
      </c>
      <c r="H30" s="56">
        <f t="shared" si="5"/>
        <v>3</v>
      </c>
      <c r="I30" s="56">
        <f t="shared" si="5"/>
        <v>3</v>
      </c>
      <c r="J30" s="56">
        <f t="shared" si="5"/>
        <v>4</v>
      </c>
      <c r="K30" s="56">
        <f t="shared" si="5"/>
        <v>3</v>
      </c>
      <c r="L30" s="56">
        <f t="shared" si="5"/>
        <v>16</v>
      </c>
      <c r="M30" s="56">
        <f t="shared" si="5"/>
        <v>7</v>
      </c>
      <c r="N30" s="56">
        <f t="shared" si="5"/>
        <v>17</v>
      </c>
      <c r="O30" s="56">
        <f t="shared" si="5"/>
        <v>4</v>
      </c>
      <c r="P30" s="56">
        <f t="shared" si="5"/>
        <v>18</v>
      </c>
      <c r="Q30" s="56">
        <f t="shared" si="5"/>
        <v>3</v>
      </c>
      <c r="R30" s="56">
        <f t="shared" si="5"/>
        <v>18</v>
      </c>
      <c r="S30" s="56">
        <f t="shared" si="5"/>
        <v>1</v>
      </c>
      <c r="T30" s="56">
        <f t="shared" si="5"/>
        <v>189</v>
      </c>
      <c r="U30" s="56">
        <f t="shared" si="5"/>
        <v>46</v>
      </c>
      <c r="V30" s="56">
        <f t="shared" si="1"/>
        <v>235</v>
      </c>
      <c r="W30" s="55">
        <f t="shared" si="2"/>
        <v>235</v>
      </c>
      <c r="X30" s="7"/>
      <c r="AT30" s="32"/>
      <c r="AU30" s="33"/>
      <c r="AV30" s="33"/>
    </row>
    <row r="31" spans="1:48" ht="15" customHeight="1">
      <c r="A31" s="1890"/>
      <c r="B31" s="11" t="s">
        <v>53</v>
      </c>
      <c r="C31" s="4"/>
      <c r="D31" s="60">
        <v>5</v>
      </c>
      <c r="E31" s="60">
        <v>0</v>
      </c>
      <c r="F31" s="60">
        <v>32</v>
      </c>
      <c r="G31" s="60">
        <v>11</v>
      </c>
      <c r="H31" s="60">
        <v>1</v>
      </c>
      <c r="I31" s="60">
        <v>3</v>
      </c>
      <c r="J31" s="60">
        <v>2</v>
      </c>
      <c r="K31" s="60">
        <v>2</v>
      </c>
      <c r="L31" s="60">
        <v>8</v>
      </c>
      <c r="M31" s="60">
        <v>3</v>
      </c>
      <c r="N31" s="60">
        <v>11</v>
      </c>
      <c r="O31" s="60">
        <v>2</v>
      </c>
      <c r="P31" s="60">
        <v>13</v>
      </c>
      <c r="Q31" s="60">
        <v>2</v>
      </c>
      <c r="R31" s="60">
        <v>11</v>
      </c>
      <c r="S31" s="60">
        <v>0</v>
      </c>
      <c r="T31" s="60">
        <v>91</v>
      </c>
      <c r="U31" s="60">
        <v>15</v>
      </c>
      <c r="V31" s="29">
        <f t="shared" si="1"/>
        <v>106</v>
      </c>
      <c r="W31" s="59">
        <f t="shared" si="2"/>
        <v>106</v>
      </c>
      <c r="X31" s="7"/>
      <c r="AT31" s="32"/>
      <c r="AU31" s="33"/>
      <c r="AV31" s="33"/>
    </row>
    <row r="32" spans="1:48" ht="15" customHeight="1">
      <c r="A32" s="1891"/>
      <c r="B32" s="11" t="s">
        <v>20</v>
      </c>
      <c r="C32" s="4"/>
      <c r="D32" s="60">
        <v>2</v>
      </c>
      <c r="E32" s="60">
        <v>0</v>
      </c>
      <c r="F32" s="60">
        <v>49</v>
      </c>
      <c r="G32" s="60">
        <v>39</v>
      </c>
      <c r="H32" s="60">
        <v>2</v>
      </c>
      <c r="I32" s="60">
        <v>0</v>
      </c>
      <c r="J32" s="60">
        <v>2</v>
      </c>
      <c r="K32" s="60">
        <v>1</v>
      </c>
      <c r="L32" s="60">
        <v>8</v>
      </c>
      <c r="M32" s="60">
        <v>4</v>
      </c>
      <c r="N32" s="60">
        <v>6</v>
      </c>
      <c r="O32" s="60">
        <v>2</v>
      </c>
      <c r="P32" s="60">
        <v>5</v>
      </c>
      <c r="Q32" s="60">
        <v>1</v>
      </c>
      <c r="R32" s="60">
        <v>7</v>
      </c>
      <c r="S32" s="60">
        <v>1</v>
      </c>
      <c r="T32" s="60">
        <v>98</v>
      </c>
      <c r="U32" s="60">
        <v>31</v>
      </c>
      <c r="V32" s="29">
        <f t="shared" si="1"/>
        <v>129</v>
      </c>
      <c r="W32" s="59">
        <f t="shared" si="2"/>
        <v>129</v>
      </c>
      <c r="X32" s="7"/>
      <c r="AT32" s="32"/>
      <c r="AU32" s="33"/>
      <c r="AV32" s="33"/>
    </row>
    <row r="33" spans="1:82" ht="15" customHeight="1">
      <c r="A33" s="1882">
        <v>1405</v>
      </c>
      <c r="B33" s="34" t="s">
        <v>21</v>
      </c>
      <c r="C33" s="39"/>
      <c r="D33" s="56">
        <f t="shared" ref="D33:U33" si="6">SUM(D34:D36)</f>
        <v>4</v>
      </c>
      <c r="E33" s="56">
        <f t="shared" si="6"/>
        <v>0</v>
      </c>
      <c r="F33" s="56">
        <f t="shared" si="6"/>
        <v>170</v>
      </c>
      <c r="G33" s="56">
        <f t="shared" si="6"/>
        <v>66</v>
      </c>
      <c r="H33" s="56">
        <f t="shared" si="6"/>
        <v>11</v>
      </c>
      <c r="I33" s="56">
        <f t="shared" si="6"/>
        <v>7</v>
      </c>
      <c r="J33" s="56">
        <f t="shared" si="6"/>
        <v>7</v>
      </c>
      <c r="K33" s="56">
        <f t="shared" si="6"/>
        <v>7</v>
      </c>
      <c r="L33" s="56">
        <f t="shared" si="6"/>
        <v>19</v>
      </c>
      <c r="M33" s="56">
        <f t="shared" si="6"/>
        <v>13</v>
      </c>
      <c r="N33" s="56">
        <f t="shared" si="6"/>
        <v>32</v>
      </c>
      <c r="O33" s="56">
        <f t="shared" si="6"/>
        <v>12</v>
      </c>
      <c r="P33" s="56">
        <f t="shared" si="6"/>
        <v>29</v>
      </c>
      <c r="Q33" s="56">
        <f t="shared" si="6"/>
        <v>3</v>
      </c>
      <c r="R33" s="56">
        <f t="shared" si="6"/>
        <v>21</v>
      </c>
      <c r="S33" s="56">
        <f t="shared" si="6"/>
        <v>0</v>
      </c>
      <c r="T33" s="56">
        <f t="shared" si="6"/>
        <v>230</v>
      </c>
      <c r="U33" s="56">
        <f t="shared" si="6"/>
        <v>171</v>
      </c>
      <c r="V33" s="56">
        <f t="shared" si="1"/>
        <v>401</v>
      </c>
      <c r="W33" s="55">
        <f t="shared" si="2"/>
        <v>401</v>
      </c>
      <c r="X33" s="7"/>
      <c r="AT33" s="32"/>
      <c r="AU33" s="33"/>
      <c r="AV33" s="33"/>
    </row>
    <row r="34" spans="1:82" ht="15" customHeight="1">
      <c r="A34" s="1883"/>
      <c r="B34" s="11" t="s">
        <v>24</v>
      </c>
      <c r="C34" s="4"/>
      <c r="D34" s="60">
        <v>0</v>
      </c>
      <c r="E34" s="60">
        <v>0</v>
      </c>
      <c r="F34" s="60">
        <v>42</v>
      </c>
      <c r="G34" s="60">
        <v>17</v>
      </c>
      <c r="H34" s="60">
        <v>6</v>
      </c>
      <c r="I34" s="60">
        <v>2</v>
      </c>
      <c r="J34" s="60">
        <v>2</v>
      </c>
      <c r="K34" s="60">
        <v>3</v>
      </c>
      <c r="L34" s="60">
        <v>8</v>
      </c>
      <c r="M34" s="60">
        <v>8</v>
      </c>
      <c r="N34" s="60">
        <v>16</v>
      </c>
      <c r="O34" s="60">
        <v>7</v>
      </c>
      <c r="P34" s="60">
        <v>12</v>
      </c>
      <c r="Q34" s="60">
        <v>2</v>
      </c>
      <c r="R34" s="60">
        <v>4</v>
      </c>
      <c r="S34" s="60">
        <v>0</v>
      </c>
      <c r="T34" s="60">
        <v>76</v>
      </c>
      <c r="U34" s="60">
        <v>53</v>
      </c>
      <c r="V34" s="29">
        <f t="shared" si="1"/>
        <v>129</v>
      </c>
      <c r="W34" s="59">
        <f t="shared" si="2"/>
        <v>129</v>
      </c>
      <c r="X34" s="7"/>
      <c r="Y34" s="38"/>
      <c r="Z34" s="38"/>
      <c r="AA34" s="38"/>
      <c r="AB34" s="38"/>
      <c r="AC34" s="38"/>
      <c r="AD34" s="38"/>
      <c r="AE34" s="38"/>
      <c r="AF34" s="38"/>
      <c r="AG34" s="38"/>
      <c r="AH34" s="38"/>
      <c r="AI34" s="38"/>
      <c r="AJ34" s="38"/>
      <c r="AK34" s="38"/>
      <c r="AL34" s="38"/>
      <c r="AM34" s="38"/>
      <c r="AN34" s="38"/>
      <c r="AO34" s="38"/>
      <c r="AP34" s="38"/>
      <c r="AQ34" s="38"/>
      <c r="AT34" s="32"/>
      <c r="AU34" s="33"/>
      <c r="AV34" s="33"/>
    </row>
    <row r="35" spans="1:82" ht="15" customHeight="1">
      <c r="A35" s="1883"/>
      <c r="B35" s="11" t="s">
        <v>22</v>
      </c>
      <c r="C35" s="4"/>
      <c r="D35" s="60">
        <v>4</v>
      </c>
      <c r="E35" s="60">
        <v>0</v>
      </c>
      <c r="F35" s="60">
        <v>119</v>
      </c>
      <c r="G35" s="60">
        <v>46</v>
      </c>
      <c r="H35" s="60">
        <v>5</v>
      </c>
      <c r="I35" s="60">
        <v>5</v>
      </c>
      <c r="J35" s="60">
        <v>5</v>
      </c>
      <c r="K35" s="60">
        <v>4</v>
      </c>
      <c r="L35" s="60">
        <v>9</v>
      </c>
      <c r="M35" s="60">
        <v>5</v>
      </c>
      <c r="N35" s="60">
        <v>16</v>
      </c>
      <c r="O35" s="60">
        <v>5</v>
      </c>
      <c r="P35" s="60">
        <v>17</v>
      </c>
      <c r="Q35" s="60">
        <v>1</v>
      </c>
      <c r="R35" s="60">
        <v>17</v>
      </c>
      <c r="S35" s="60">
        <v>0</v>
      </c>
      <c r="T35" s="60">
        <v>144</v>
      </c>
      <c r="U35" s="60">
        <v>114</v>
      </c>
      <c r="V35" s="29">
        <f t="shared" si="1"/>
        <v>258</v>
      </c>
      <c r="W35" s="59">
        <f t="shared" si="2"/>
        <v>258</v>
      </c>
      <c r="X35" s="7"/>
      <c r="Y35" s="38"/>
      <c r="Z35" s="38"/>
      <c r="AA35" s="38"/>
      <c r="AB35" s="38"/>
      <c r="AC35" s="38"/>
      <c r="AD35" s="38"/>
      <c r="AE35" s="38"/>
      <c r="AF35" s="38"/>
      <c r="AG35" s="38"/>
      <c r="AH35" s="38"/>
      <c r="AI35" s="38"/>
      <c r="AJ35" s="38"/>
      <c r="AK35" s="38"/>
      <c r="AL35" s="38"/>
      <c r="AM35" s="38"/>
      <c r="AN35" s="38"/>
      <c r="AO35" s="38"/>
      <c r="AP35" s="38"/>
      <c r="AQ35" s="38"/>
      <c r="AT35" s="32"/>
      <c r="AU35" s="33"/>
      <c r="AV35" s="33"/>
    </row>
    <row r="36" spans="1:82" ht="15" customHeight="1">
      <c r="A36" s="1884"/>
      <c r="B36" s="11" t="s">
        <v>58</v>
      </c>
      <c r="C36" s="4"/>
      <c r="D36" s="60">
        <v>0</v>
      </c>
      <c r="E36" s="60">
        <v>0</v>
      </c>
      <c r="F36" s="60">
        <v>9</v>
      </c>
      <c r="G36" s="60">
        <v>3</v>
      </c>
      <c r="H36" s="60">
        <v>0</v>
      </c>
      <c r="I36" s="60">
        <v>0</v>
      </c>
      <c r="J36" s="60">
        <v>0</v>
      </c>
      <c r="K36" s="60">
        <v>0</v>
      </c>
      <c r="L36" s="60">
        <v>2</v>
      </c>
      <c r="M36" s="60">
        <v>0</v>
      </c>
      <c r="N36" s="60">
        <v>0</v>
      </c>
      <c r="O36" s="60">
        <v>0</v>
      </c>
      <c r="P36" s="60">
        <v>0</v>
      </c>
      <c r="Q36" s="60">
        <v>0</v>
      </c>
      <c r="R36" s="60">
        <v>0</v>
      </c>
      <c r="S36" s="60">
        <v>0</v>
      </c>
      <c r="T36" s="60">
        <v>10</v>
      </c>
      <c r="U36" s="60">
        <v>4</v>
      </c>
      <c r="V36" s="29">
        <f t="shared" si="1"/>
        <v>14</v>
      </c>
      <c r="W36" s="59">
        <f t="shared" si="2"/>
        <v>14</v>
      </c>
      <c r="X36" s="7"/>
      <c r="AT36" s="32"/>
      <c r="AU36" s="33"/>
      <c r="AV36" s="33"/>
    </row>
    <row r="37" spans="1:82" ht="15" customHeight="1">
      <c r="A37" s="1882">
        <v>1406</v>
      </c>
      <c r="B37" s="34" t="s">
        <v>25</v>
      </c>
      <c r="C37" s="35"/>
      <c r="D37" s="56">
        <f t="shared" ref="D37:U37" si="7">SUM(D38:D41)</f>
        <v>20</v>
      </c>
      <c r="E37" s="56">
        <f t="shared" si="7"/>
        <v>0</v>
      </c>
      <c r="F37" s="56">
        <f t="shared" si="7"/>
        <v>186</v>
      </c>
      <c r="G37" s="56">
        <f t="shared" si="7"/>
        <v>35</v>
      </c>
      <c r="H37" s="56">
        <f t="shared" si="7"/>
        <v>3</v>
      </c>
      <c r="I37" s="56">
        <f t="shared" si="7"/>
        <v>1</v>
      </c>
      <c r="J37" s="56">
        <f t="shared" si="7"/>
        <v>6</v>
      </c>
      <c r="K37" s="56">
        <f t="shared" si="7"/>
        <v>3</v>
      </c>
      <c r="L37" s="56">
        <f t="shared" si="7"/>
        <v>16</v>
      </c>
      <c r="M37" s="56">
        <f t="shared" si="7"/>
        <v>4</v>
      </c>
      <c r="N37" s="56">
        <f t="shared" si="7"/>
        <v>23</v>
      </c>
      <c r="O37" s="56">
        <f t="shared" si="7"/>
        <v>1</v>
      </c>
      <c r="P37" s="56">
        <f t="shared" si="7"/>
        <v>23</v>
      </c>
      <c r="Q37" s="56">
        <f t="shared" si="7"/>
        <v>0</v>
      </c>
      <c r="R37" s="56">
        <f t="shared" si="7"/>
        <v>23</v>
      </c>
      <c r="S37" s="56">
        <f t="shared" si="7"/>
        <v>0</v>
      </c>
      <c r="T37" s="56">
        <f t="shared" si="7"/>
        <v>236</v>
      </c>
      <c r="U37" s="56">
        <f t="shared" si="7"/>
        <v>108</v>
      </c>
      <c r="V37" s="56">
        <f t="shared" si="1"/>
        <v>344</v>
      </c>
      <c r="W37" s="55">
        <f t="shared" si="2"/>
        <v>344</v>
      </c>
      <c r="X37" s="7"/>
      <c r="Y37" s="38"/>
      <c r="Z37" s="38"/>
      <c r="AA37" s="38"/>
      <c r="AB37" s="38"/>
      <c r="AC37" s="38"/>
      <c r="AD37" s="38"/>
      <c r="AE37" s="38"/>
      <c r="AF37" s="38"/>
      <c r="AG37" s="38"/>
      <c r="AH37" s="38"/>
      <c r="AI37" s="38"/>
      <c r="AJ37" s="38"/>
      <c r="AK37" s="38"/>
      <c r="AL37" s="38"/>
      <c r="AM37" s="38"/>
      <c r="AN37" s="38"/>
      <c r="AO37" s="38"/>
      <c r="AP37" s="38"/>
      <c r="AQ37" s="38"/>
      <c r="AT37" s="32"/>
      <c r="AU37" s="33"/>
      <c r="AV37" s="33"/>
    </row>
    <row r="38" spans="1:82" ht="15" customHeight="1">
      <c r="A38" s="1883"/>
      <c r="B38" s="11" t="s">
        <v>60</v>
      </c>
      <c r="C38" s="4"/>
      <c r="D38" s="60">
        <v>2</v>
      </c>
      <c r="E38" s="60">
        <v>0</v>
      </c>
      <c r="F38" s="60">
        <v>91</v>
      </c>
      <c r="G38" s="60">
        <v>27</v>
      </c>
      <c r="H38" s="60">
        <v>2</v>
      </c>
      <c r="I38" s="60">
        <v>0</v>
      </c>
      <c r="J38" s="60">
        <v>4</v>
      </c>
      <c r="K38" s="60">
        <v>3</v>
      </c>
      <c r="L38" s="60">
        <v>11</v>
      </c>
      <c r="M38" s="60">
        <v>4</v>
      </c>
      <c r="N38" s="60">
        <v>11</v>
      </c>
      <c r="O38" s="60">
        <v>0</v>
      </c>
      <c r="P38" s="60">
        <v>18</v>
      </c>
      <c r="Q38" s="60">
        <v>0</v>
      </c>
      <c r="R38" s="60">
        <v>8</v>
      </c>
      <c r="S38" s="60">
        <v>0</v>
      </c>
      <c r="T38" s="60">
        <v>125</v>
      </c>
      <c r="U38" s="60">
        <v>56</v>
      </c>
      <c r="V38" s="29">
        <f t="shared" si="1"/>
        <v>181</v>
      </c>
      <c r="W38" s="59">
        <f t="shared" si="2"/>
        <v>181</v>
      </c>
      <c r="X38" s="7"/>
      <c r="Y38" s="38"/>
      <c r="Z38" s="38"/>
      <c r="AA38" s="38"/>
      <c r="AB38" s="38"/>
      <c r="AC38" s="38"/>
      <c r="AD38" s="38"/>
      <c r="AE38" s="38"/>
      <c r="AF38" s="38"/>
      <c r="AG38" s="38"/>
      <c r="AH38" s="38"/>
      <c r="AI38" s="38"/>
      <c r="AJ38" s="38"/>
      <c r="AK38" s="38"/>
      <c r="AL38" s="38"/>
      <c r="AM38" s="38"/>
      <c r="AN38" s="38"/>
      <c r="AO38" s="38"/>
      <c r="AP38" s="38"/>
      <c r="AQ38" s="38"/>
      <c r="AT38" s="32"/>
      <c r="AU38" s="33"/>
      <c r="AV38" s="33"/>
    </row>
    <row r="39" spans="1:82" ht="15" customHeight="1">
      <c r="A39" s="1883"/>
      <c r="B39" s="11" t="s">
        <v>26</v>
      </c>
      <c r="C39" s="4"/>
      <c r="D39" s="60">
        <v>10</v>
      </c>
      <c r="E39" s="60">
        <v>0</v>
      </c>
      <c r="F39" s="60">
        <v>27</v>
      </c>
      <c r="G39" s="60">
        <v>8</v>
      </c>
      <c r="H39" s="60">
        <v>1</v>
      </c>
      <c r="I39" s="60">
        <v>1</v>
      </c>
      <c r="J39" s="60">
        <v>2</v>
      </c>
      <c r="K39" s="60">
        <v>0</v>
      </c>
      <c r="L39" s="60">
        <v>4</v>
      </c>
      <c r="M39" s="60">
        <v>0</v>
      </c>
      <c r="N39" s="60">
        <v>8</v>
      </c>
      <c r="O39" s="60">
        <v>1</v>
      </c>
      <c r="P39" s="60">
        <v>3</v>
      </c>
      <c r="Q39" s="60">
        <v>0</v>
      </c>
      <c r="R39" s="60">
        <v>11</v>
      </c>
      <c r="S39" s="60">
        <v>0</v>
      </c>
      <c r="T39" s="60">
        <v>49</v>
      </c>
      <c r="U39" s="60">
        <v>27</v>
      </c>
      <c r="V39" s="29">
        <f t="shared" si="1"/>
        <v>76</v>
      </c>
      <c r="W39" s="59">
        <f t="shared" si="2"/>
        <v>76</v>
      </c>
      <c r="X39" s="7"/>
      <c r="Y39" s="38"/>
      <c r="Z39" s="38"/>
      <c r="AA39" s="38"/>
      <c r="AB39" s="38"/>
      <c r="AC39" s="38"/>
      <c r="AD39" s="38"/>
      <c r="AE39" s="38"/>
      <c r="AF39" s="38"/>
      <c r="AG39" s="38"/>
      <c r="AH39" s="38"/>
      <c r="AI39" s="38"/>
      <c r="AJ39" s="38"/>
      <c r="AK39" s="38"/>
      <c r="AL39" s="38"/>
      <c r="AM39" s="38"/>
      <c r="AN39" s="38"/>
      <c r="AO39" s="38"/>
      <c r="AP39" s="38"/>
      <c r="AQ39" s="38"/>
      <c r="AT39" s="32"/>
      <c r="AU39" s="33"/>
      <c r="AV39" s="33"/>
    </row>
    <row r="40" spans="1:82" ht="15" customHeight="1">
      <c r="A40" s="1883"/>
      <c r="B40" s="11" t="s">
        <v>42</v>
      </c>
      <c r="C40" s="4"/>
      <c r="D40" s="60">
        <v>1</v>
      </c>
      <c r="E40" s="60">
        <v>0</v>
      </c>
      <c r="F40" s="60">
        <v>66</v>
      </c>
      <c r="G40" s="60">
        <v>0</v>
      </c>
      <c r="H40" s="60">
        <v>0</v>
      </c>
      <c r="I40" s="60">
        <v>0</v>
      </c>
      <c r="J40" s="60">
        <v>0</v>
      </c>
      <c r="K40" s="60">
        <v>0</v>
      </c>
      <c r="L40" s="60">
        <v>0</v>
      </c>
      <c r="M40" s="60">
        <v>0</v>
      </c>
      <c r="N40" s="60">
        <v>2</v>
      </c>
      <c r="O40" s="60">
        <v>0</v>
      </c>
      <c r="P40" s="60">
        <v>1</v>
      </c>
      <c r="Q40" s="60">
        <v>0</v>
      </c>
      <c r="R40" s="60">
        <v>1</v>
      </c>
      <c r="S40" s="60">
        <v>0</v>
      </c>
      <c r="T40" s="60">
        <v>53</v>
      </c>
      <c r="U40" s="60">
        <v>18</v>
      </c>
      <c r="V40" s="29">
        <f t="shared" si="1"/>
        <v>71</v>
      </c>
      <c r="W40" s="59">
        <f t="shared" si="2"/>
        <v>71</v>
      </c>
      <c r="X40" s="7"/>
      <c r="Y40" s="38"/>
      <c r="Z40" s="38"/>
      <c r="AA40" s="38"/>
      <c r="AB40" s="38"/>
      <c r="AC40" s="38"/>
      <c r="AD40" s="38"/>
      <c r="AE40" s="38"/>
      <c r="AF40" s="38"/>
      <c r="AG40" s="38"/>
      <c r="AH40" s="38"/>
      <c r="AI40" s="38"/>
      <c r="AJ40" s="38"/>
      <c r="AK40" s="38"/>
      <c r="AL40" s="38"/>
      <c r="AM40" s="38"/>
      <c r="AN40" s="38"/>
      <c r="AO40" s="38"/>
      <c r="AP40" s="38"/>
      <c r="AQ40" s="38"/>
      <c r="AT40" s="32"/>
      <c r="AU40" s="33"/>
      <c r="AV40" s="33"/>
    </row>
    <row r="41" spans="1:82" ht="15" customHeight="1">
      <c r="A41" s="1884"/>
      <c r="B41" s="11" t="s">
        <v>43</v>
      </c>
      <c r="C41" s="4"/>
      <c r="D41" s="60">
        <v>7</v>
      </c>
      <c r="E41" s="60">
        <v>0</v>
      </c>
      <c r="F41" s="60">
        <v>2</v>
      </c>
      <c r="G41" s="60">
        <v>0</v>
      </c>
      <c r="H41" s="60">
        <v>0</v>
      </c>
      <c r="I41" s="60">
        <v>0</v>
      </c>
      <c r="J41" s="60">
        <v>0</v>
      </c>
      <c r="K41" s="60">
        <v>0</v>
      </c>
      <c r="L41" s="60">
        <v>1</v>
      </c>
      <c r="M41" s="60">
        <v>0</v>
      </c>
      <c r="N41" s="60">
        <v>2</v>
      </c>
      <c r="O41" s="60">
        <v>0</v>
      </c>
      <c r="P41" s="60">
        <v>1</v>
      </c>
      <c r="Q41" s="60">
        <v>0</v>
      </c>
      <c r="R41" s="60">
        <v>3</v>
      </c>
      <c r="S41" s="60">
        <v>0</v>
      </c>
      <c r="T41" s="60">
        <v>9</v>
      </c>
      <c r="U41" s="60">
        <v>7</v>
      </c>
      <c r="V41" s="29">
        <f t="shared" si="1"/>
        <v>16</v>
      </c>
      <c r="W41" s="59">
        <f t="shared" si="2"/>
        <v>16</v>
      </c>
      <c r="X41" s="7"/>
      <c r="Y41" s="38"/>
      <c r="Z41" s="38"/>
      <c r="AA41" s="38"/>
      <c r="AB41" s="38"/>
      <c r="AC41" s="38"/>
      <c r="AD41" s="38"/>
      <c r="AE41" s="38"/>
      <c r="AF41" s="38"/>
      <c r="AG41" s="38"/>
      <c r="AH41" s="38"/>
      <c r="AI41" s="38"/>
      <c r="AJ41" s="38"/>
      <c r="AK41" s="38"/>
      <c r="AL41" s="38"/>
      <c r="AM41" s="38"/>
      <c r="AN41" s="38"/>
      <c r="AO41" s="38"/>
      <c r="AP41" s="38"/>
      <c r="AQ41" s="38"/>
      <c r="AT41" s="32"/>
      <c r="AU41" s="33"/>
      <c r="AV41" s="33"/>
    </row>
    <row r="42" spans="1:82" ht="15" customHeight="1">
      <c r="A42" s="1885">
        <v>1407</v>
      </c>
      <c r="B42" s="40" t="s">
        <v>27</v>
      </c>
      <c r="C42" s="35"/>
      <c r="D42" s="56">
        <f t="shared" ref="D42:U42" si="8">SUM(D43:D45)</f>
        <v>8</v>
      </c>
      <c r="E42" s="56">
        <f t="shared" si="8"/>
        <v>0</v>
      </c>
      <c r="F42" s="56">
        <f t="shared" si="8"/>
        <v>13</v>
      </c>
      <c r="G42" s="56">
        <f t="shared" si="8"/>
        <v>10</v>
      </c>
      <c r="H42" s="56">
        <f t="shared" si="8"/>
        <v>0</v>
      </c>
      <c r="I42" s="56">
        <f t="shared" si="8"/>
        <v>0</v>
      </c>
      <c r="J42" s="56">
        <f t="shared" si="8"/>
        <v>2</v>
      </c>
      <c r="K42" s="56">
        <f t="shared" si="8"/>
        <v>1</v>
      </c>
      <c r="L42" s="56">
        <f t="shared" si="8"/>
        <v>4</v>
      </c>
      <c r="M42" s="56">
        <f t="shared" si="8"/>
        <v>0</v>
      </c>
      <c r="N42" s="56">
        <f t="shared" si="8"/>
        <v>9</v>
      </c>
      <c r="O42" s="56">
        <f t="shared" si="8"/>
        <v>0</v>
      </c>
      <c r="P42" s="56">
        <f t="shared" si="8"/>
        <v>17</v>
      </c>
      <c r="Q42" s="56">
        <f t="shared" si="8"/>
        <v>0</v>
      </c>
      <c r="R42" s="56">
        <f t="shared" si="8"/>
        <v>2</v>
      </c>
      <c r="S42" s="56">
        <f t="shared" si="8"/>
        <v>0</v>
      </c>
      <c r="T42" s="56">
        <f t="shared" si="8"/>
        <v>44</v>
      </c>
      <c r="U42" s="56">
        <f t="shared" si="8"/>
        <v>22</v>
      </c>
      <c r="V42" s="56">
        <f t="shared" si="1"/>
        <v>66</v>
      </c>
      <c r="W42" s="55">
        <f t="shared" si="2"/>
        <v>66</v>
      </c>
      <c r="X42" s="7"/>
      <c r="Y42" s="38"/>
      <c r="Z42" s="38"/>
      <c r="AA42" s="38"/>
      <c r="AB42" s="38"/>
      <c r="AC42" s="38"/>
      <c r="AD42" s="38"/>
      <c r="AE42" s="38"/>
      <c r="AF42" s="38"/>
      <c r="AG42" s="38"/>
      <c r="AH42" s="38"/>
      <c r="AI42" s="38"/>
      <c r="AJ42" s="38"/>
      <c r="AK42" s="38"/>
      <c r="AL42" s="38"/>
      <c r="AM42" s="38"/>
      <c r="AN42" s="38"/>
      <c r="AO42" s="38"/>
      <c r="AP42" s="38"/>
      <c r="AQ42" s="38"/>
      <c r="AT42" s="32"/>
      <c r="AU42" s="33"/>
      <c r="AV42" s="33"/>
    </row>
    <row r="43" spans="1:82" ht="15" customHeight="1">
      <c r="A43" s="1890"/>
      <c r="B43" s="11" t="s">
        <v>44</v>
      </c>
      <c r="C43" s="4"/>
      <c r="D43" s="60">
        <v>1</v>
      </c>
      <c r="E43" s="60">
        <v>0</v>
      </c>
      <c r="F43" s="60">
        <v>4</v>
      </c>
      <c r="G43" s="60">
        <v>1</v>
      </c>
      <c r="H43" s="60">
        <v>0</v>
      </c>
      <c r="I43" s="60">
        <v>0</v>
      </c>
      <c r="J43" s="60">
        <v>0</v>
      </c>
      <c r="K43" s="60">
        <v>0</v>
      </c>
      <c r="L43" s="60">
        <v>0</v>
      </c>
      <c r="M43" s="60">
        <v>0</v>
      </c>
      <c r="N43" s="60">
        <v>2</v>
      </c>
      <c r="O43" s="60">
        <v>0</v>
      </c>
      <c r="P43" s="60">
        <v>15</v>
      </c>
      <c r="Q43" s="60">
        <v>0</v>
      </c>
      <c r="R43" s="60">
        <v>1</v>
      </c>
      <c r="S43" s="60">
        <v>0</v>
      </c>
      <c r="T43" s="60">
        <v>19</v>
      </c>
      <c r="U43" s="60">
        <v>5</v>
      </c>
      <c r="V43" s="29">
        <f t="shared" si="1"/>
        <v>24</v>
      </c>
      <c r="W43" s="59">
        <f t="shared" si="2"/>
        <v>24</v>
      </c>
      <c r="X43" s="7"/>
      <c r="Y43" s="38"/>
      <c r="Z43" s="38"/>
      <c r="AA43" s="38"/>
      <c r="AB43" s="38"/>
      <c r="AC43" s="38"/>
      <c r="AD43" s="38"/>
      <c r="AE43" s="38"/>
      <c r="AF43" s="38"/>
      <c r="AG43" s="38"/>
      <c r="AH43" s="38"/>
      <c r="AI43" s="38"/>
      <c r="AJ43" s="38"/>
      <c r="AK43" s="38"/>
      <c r="AL43" s="38"/>
      <c r="AM43" s="38"/>
      <c r="AN43" s="38"/>
      <c r="AO43" s="38"/>
      <c r="AP43" s="38"/>
      <c r="AQ43" s="38"/>
      <c r="AT43" s="32"/>
      <c r="AU43" s="33"/>
      <c r="AV43" s="33"/>
    </row>
    <row r="44" spans="1:82" ht="15" customHeight="1">
      <c r="A44" s="1890"/>
      <c r="B44" s="52" t="s">
        <v>61</v>
      </c>
      <c r="C44" s="4"/>
      <c r="D44" s="60">
        <v>6</v>
      </c>
      <c r="E44" s="60">
        <v>0</v>
      </c>
      <c r="F44" s="60">
        <v>9</v>
      </c>
      <c r="G44" s="60">
        <v>9</v>
      </c>
      <c r="H44" s="60">
        <v>0</v>
      </c>
      <c r="I44" s="60">
        <v>0</v>
      </c>
      <c r="J44" s="60">
        <v>2</v>
      </c>
      <c r="K44" s="60">
        <v>1</v>
      </c>
      <c r="L44" s="60">
        <v>4</v>
      </c>
      <c r="M44" s="60">
        <v>0</v>
      </c>
      <c r="N44" s="60">
        <v>6</v>
      </c>
      <c r="O44" s="60">
        <v>0</v>
      </c>
      <c r="P44" s="60">
        <v>1</v>
      </c>
      <c r="Q44" s="60">
        <v>0</v>
      </c>
      <c r="R44" s="60">
        <v>1</v>
      </c>
      <c r="S44" s="60">
        <v>0</v>
      </c>
      <c r="T44" s="60">
        <v>23</v>
      </c>
      <c r="U44" s="60">
        <v>16</v>
      </c>
      <c r="V44" s="29">
        <f t="shared" si="1"/>
        <v>39</v>
      </c>
      <c r="W44" s="59">
        <f t="shared" si="2"/>
        <v>39</v>
      </c>
      <c r="X44" s="7"/>
      <c r="Y44" s="38"/>
      <c r="Z44" s="38"/>
      <c r="AA44" s="38"/>
      <c r="AB44" s="38"/>
      <c r="AC44" s="38"/>
      <c r="AD44" s="38"/>
      <c r="AE44" s="38"/>
      <c r="AF44" s="38"/>
      <c r="AG44" s="38"/>
      <c r="AH44" s="38"/>
      <c r="AI44" s="38"/>
      <c r="AJ44" s="38"/>
      <c r="AK44" s="38"/>
      <c r="AL44" s="38"/>
      <c r="AM44" s="38"/>
      <c r="AN44" s="38"/>
      <c r="AO44" s="38"/>
      <c r="AP44" s="38"/>
      <c r="AQ44" s="38"/>
      <c r="AT44" s="32"/>
      <c r="AU44" s="33"/>
      <c r="AV44" s="33"/>
    </row>
    <row r="45" spans="1:82" s="41" customFormat="1">
      <c r="A45" s="1891"/>
      <c r="B45" s="11" t="s">
        <v>66</v>
      </c>
      <c r="C45" s="9"/>
      <c r="D45" s="60">
        <v>1</v>
      </c>
      <c r="E45" s="60">
        <v>0</v>
      </c>
      <c r="F45" s="60">
        <v>0</v>
      </c>
      <c r="G45" s="60">
        <v>0</v>
      </c>
      <c r="H45" s="60">
        <v>0</v>
      </c>
      <c r="I45" s="60">
        <v>0</v>
      </c>
      <c r="J45" s="60">
        <v>0</v>
      </c>
      <c r="K45" s="60">
        <v>0</v>
      </c>
      <c r="L45" s="60">
        <v>0</v>
      </c>
      <c r="M45" s="60">
        <v>0</v>
      </c>
      <c r="N45" s="60">
        <v>1</v>
      </c>
      <c r="O45" s="60">
        <v>0</v>
      </c>
      <c r="P45" s="60">
        <v>1</v>
      </c>
      <c r="Q45" s="60">
        <v>0</v>
      </c>
      <c r="R45" s="60">
        <v>0</v>
      </c>
      <c r="S45" s="60">
        <v>0</v>
      </c>
      <c r="T45" s="60">
        <v>2</v>
      </c>
      <c r="U45" s="60">
        <v>1</v>
      </c>
      <c r="V45" s="29">
        <f t="shared" si="1"/>
        <v>3</v>
      </c>
      <c r="W45" s="59">
        <f t="shared" si="2"/>
        <v>3</v>
      </c>
      <c r="X45" s="7"/>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row>
    <row r="46" spans="1:82" ht="15" customHeight="1">
      <c r="A46" s="1885">
        <v>1408</v>
      </c>
      <c r="B46" s="34" t="s">
        <v>28</v>
      </c>
      <c r="C46" s="40"/>
      <c r="D46" s="56">
        <f t="shared" ref="D46:U46" si="9">SUM(D47:D50)</f>
        <v>10</v>
      </c>
      <c r="E46" s="56">
        <f t="shared" si="9"/>
        <v>0</v>
      </c>
      <c r="F46" s="56">
        <f t="shared" si="9"/>
        <v>50</v>
      </c>
      <c r="G46" s="56">
        <f t="shared" si="9"/>
        <v>7</v>
      </c>
      <c r="H46" s="56">
        <f t="shared" si="9"/>
        <v>12</v>
      </c>
      <c r="I46" s="56">
        <f t="shared" si="9"/>
        <v>5</v>
      </c>
      <c r="J46" s="56">
        <f t="shared" si="9"/>
        <v>4</v>
      </c>
      <c r="K46" s="56">
        <f t="shared" si="9"/>
        <v>2</v>
      </c>
      <c r="L46" s="56">
        <f t="shared" si="9"/>
        <v>4</v>
      </c>
      <c r="M46" s="56">
        <f t="shared" si="9"/>
        <v>0</v>
      </c>
      <c r="N46" s="56">
        <f t="shared" si="9"/>
        <v>8</v>
      </c>
      <c r="O46" s="56">
        <f t="shared" si="9"/>
        <v>1</v>
      </c>
      <c r="P46" s="56">
        <f t="shared" si="9"/>
        <v>7</v>
      </c>
      <c r="Q46" s="56">
        <f t="shared" si="9"/>
        <v>2</v>
      </c>
      <c r="R46" s="56">
        <f t="shared" si="9"/>
        <v>13</v>
      </c>
      <c r="S46" s="56">
        <f t="shared" si="9"/>
        <v>0</v>
      </c>
      <c r="T46" s="56">
        <f t="shared" si="9"/>
        <v>87</v>
      </c>
      <c r="U46" s="56">
        <f t="shared" si="9"/>
        <v>38</v>
      </c>
      <c r="V46" s="56">
        <f t="shared" si="1"/>
        <v>125</v>
      </c>
      <c r="W46" s="55">
        <f t="shared" si="2"/>
        <v>125</v>
      </c>
      <c r="X46" s="7"/>
      <c r="Y46" s="38"/>
      <c r="Z46" s="38"/>
      <c r="AA46" s="38"/>
      <c r="AB46" s="38"/>
      <c r="AC46" s="38"/>
      <c r="AD46" s="38"/>
      <c r="AE46" s="38"/>
      <c r="AF46" s="38"/>
      <c r="AG46" s="38"/>
      <c r="AH46" s="38"/>
      <c r="AI46" s="38"/>
      <c r="AJ46" s="38"/>
      <c r="AK46" s="38"/>
      <c r="AL46" s="38"/>
      <c r="AM46" s="38"/>
      <c r="AN46" s="38"/>
      <c r="AO46" s="38"/>
      <c r="AP46" s="38"/>
      <c r="AQ46" s="38"/>
      <c r="AT46" s="32"/>
      <c r="AU46" s="33"/>
      <c r="AV46" s="33"/>
    </row>
    <row r="47" spans="1:82" ht="15" customHeight="1">
      <c r="A47" s="1890"/>
      <c r="B47" s="11" t="s">
        <v>23</v>
      </c>
      <c r="C47" s="4"/>
      <c r="D47" s="60">
        <v>2</v>
      </c>
      <c r="E47" s="60">
        <v>0</v>
      </c>
      <c r="F47" s="60">
        <v>20</v>
      </c>
      <c r="G47" s="60">
        <v>3</v>
      </c>
      <c r="H47" s="60">
        <v>7</v>
      </c>
      <c r="I47" s="60">
        <v>5</v>
      </c>
      <c r="J47" s="60">
        <v>2</v>
      </c>
      <c r="K47" s="60">
        <v>2</v>
      </c>
      <c r="L47" s="60">
        <v>4</v>
      </c>
      <c r="M47" s="60">
        <v>0</v>
      </c>
      <c r="N47" s="60">
        <v>1</v>
      </c>
      <c r="O47" s="60">
        <v>1</v>
      </c>
      <c r="P47" s="60">
        <v>3</v>
      </c>
      <c r="Q47" s="60">
        <v>1</v>
      </c>
      <c r="R47" s="60">
        <v>6</v>
      </c>
      <c r="S47" s="60">
        <v>0</v>
      </c>
      <c r="T47" s="60">
        <v>40</v>
      </c>
      <c r="U47" s="60">
        <v>17</v>
      </c>
      <c r="V47" s="29">
        <f t="shared" si="1"/>
        <v>57</v>
      </c>
      <c r="W47" s="59">
        <f t="shared" si="2"/>
        <v>57</v>
      </c>
      <c r="X47" s="7"/>
      <c r="Y47" s="38"/>
      <c r="Z47" s="38"/>
      <c r="AA47" s="38"/>
      <c r="AB47" s="38"/>
      <c r="AC47" s="38"/>
      <c r="AD47" s="38"/>
      <c r="AE47" s="38"/>
      <c r="AF47" s="38"/>
      <c r="AG47" s="38"/>
      <c r="AH47" s="38"/>
      <c r="AI47" s="38"/>
      <c r="AJ47" s="38"/>
      <c r="AK47" s="38"/>
      <c r="AL47" s="38"/>
      <c r="AM47" s="38"/>
      <c r="AN47" s="38"/>
      <c r="AO47" s="38"/>
      <c r="AP47" s="38"/>
      <c r="AQ47" s="38"/>
      <c r="AT47" s="32"/>
      <c r="AU47" s="33"/>
      <c r="AV47" s="33"/>
    </row>
    <row r="48" spans="1:82" ht="15" customHeight="1">
      <c r="A48" s="1890"/>
      <c r="B48" s="11" t="s">
        <v>59</v>
      </c>
      <c r="C48" s="4"/>
      <c r="D48" s="60">
        <v>1</v>
      </c>
      <c r="E48" s="60">
        <v>0</v>
      </c>
      <c r="F48" s="60">
        <v>0</v>
      </c>
      <c r="G48" s="60">
        <v>0</v>
      </c>
      <c r="H48" s="60">
        <v>3</v>
      </c>
      <c r="I48" s="60">
        <v>0</v>
      </c>
      <c r="J48" s="60">
        <v>2</v>
      </c>
      <c r="K48" s="60">
        <v>0</v>
      </c>
      <c r="L48" s="60">
        <v>0</v>
      </c>
      <c r="M48" s="60">
        <v>0</v>
      </c>
      <c r="N48" s="60">
        <v>1</v>
      </c>
      <c r="O48" s="60">
        <v>0</v>
      </c>
      <c r="P48" s="60">
        <v>0</v>
      </c>
      <c r="Q48" s="60">
        <v>0</v>
      </c>
      <c r="R48" s="60">
        <v>2</v>
      </c>
      <c r="S48" s="60">
        <v>0</v>
      </c>
      <c r="T48" s="60">
        <v>7</v>
      </c>
      <c r="U48" s="60">
        <v>2</v>
      </c>
      <c r="V48" s="29">
        <f t="shared" si="1"/>
        <v>9</v>
      </c>
      <c r="W48" s="59">
        <f t="shared" si="2"/>
        <v>9</v>
      </c>
      <c r="X48" s="7"/>
      <c r="Y48" s="38"/>
      <c r="Z48" s="38"/>
      <c r="AA48" s="38"/>
      <c r="AB48" s="38"/>
      <c r="AC48" s="38"/>
      <c r="AD48" s="38"/>
      <c r="AE48" s="38"/>
      <c r="AF48" s="38"/>
      <c r="AG48" s="38"/>
      <c r="AH48" s="38"/>
      <c r="AI48" s="38"/>
      <c r="AJ48" s="38"/>
      <c r="AK48" s="38"/>
      <c r="AL48" s="38"/>
      <c r="AM48" s="38"/>
      <c r="AN48" s="38"/>
      <c r="AO48" s="38"/>
      <c r="AP48" s="38"/>
      <c r="AQ48" s="38"/>
      <c r="AT48" s="32"/>
      <c r="AU48" s="33"/>
      <c r="AV48" s="33"/>
    </row>
    <row r="49" spans="1:48" ht="15" customHeight="1">
      <c r="A49" s="1890"/>
      <c r="B49" s="11" t="s">
        <v>45</v>
      </c>
      <c r="C49" s="4"/>
      <c r="D49" s="60">
        <v>4</v>
      </c>
      <c r="E49" s="60">
        <v>0</v>
      </c>
      <c r="F49" s="60">
        <v>18</v>
      </c>
      <c r="G49" s="60">
        <v>4</v>
      </c>
      <c r="H49" s="60">
        <v>1</v>
      </c>
      <c r="I49" s="60">
        <v>0</v>
      </c>
      <c r="J49" s="60">
        <v>0</v>
      </c>
      <c r="K49" s="60">
        <v>0</v>
      </c>
      <c r="L49" s="60">
        <v>0</v>
      </c>
      <c r="M49" s="60">
        <v>0</v>
      </c>
      <c r="N49" s="60">
        <v>5</v>
      </c>
      <c r="O49" s="60">
        <v>0</v>
      </c>
      <c r="P49" s="60">
        <v>2</v>
      </c>
      <c r="Q49" s="60">
        <v>0</v>
      </c>
      <c r="R49" s="60">
        <v>1</v>
      </c>
      <c r="S49" s="60">
        <v>0</v>
      </c>
      <c r="T49" s="60">
        <v>22</v>
      </c>
      <c r="U49" s="60">
        <v>13</v>
      </c>
      <c r="V49" s="29">
        <f t="shared" si="1"/>
        <v>35</v>
      </c>
      <c r="W49" s="59">
        <f t="shared" si="2"/>
        <v>35</v>
      </c>
      <c r="X49" s="7"/>
      <c r="Y49" s="38"/>
      <c r="Z49" s="38"/>
      <c r="AA49" s="38"/>
      <c r="AB49" s="38"/>
      <c r="AC49" s="38"/>
      <c r="AD49" s="38"/>
      <c r="AE49" s="38"/>
      <c r="AF49" s="38"/>
      <c r="AG49" s="38"/>
      <c r="AH49" s="38"/>
      <c r="AI49" s="38"/>
      <c r="AJ49" s="38"/>
      <c r="AK49" s="38"/>
      <c r="AL49" s="38"/>
      <c r="AM49" s="38"/>
      <c r="AN49" s="38"/>
      <c r="AO49" s="38"/>
      <c r="AP49" s="38"/>
      <c r="AQ49" s="38"/>
      <c r="AT49" s="32"/>
      <c r="AU49" s="33"/>
      <c r="AV49" s="33"/>
    </row>
    <row r="50" spans="1:48" ht="15" customHeight="1">
      <c r="A50" s="1891"/>
      <c r="B50" s="11" t="s">
        <v>46</v>
      </c>
      <c r="C50" s="4"/>
      <c r="D50" s="60">
        <v>3</v>
      </c>
      <c r="E50" s="60">
        <v>0</v>
      </c>
      <c r="F50" s="60">
        <v>12</v>
      </c>
      <c r="G50" s="60">
        <v>0</v>
      </c>
      <c r="H50" s="60">
        <v>1</v>
      </c>
      <c r="I50" s="60">
        <v>0</v>
      </c>
      <c r="J50" s="60">
        <v>0</v>
      </c>
      <c r="K50" s="60">
        <v>0</v>
      </c>
      <c r="L50" s="60">
        <v>0</v>
      </c>
      <c r="M50" s="60">
        <v>0</v>
      </c>
      <c r="N50" s="60">
        <v>1</v>
      </c>
      <c r="O50" s="60">
        <v>0</v>
      </c>
      <c r="P50" s="60">
        <v>2</v>
      </c>
      <c r="Q50" s="60">
        <v>1</v>
      </c>
      <c r="R50" s="60">
        <v>4</v>
      </c>
      <c r="S50" s="60">
        <v>0</v>
      </c>
      <c r="T50" s="60">
        <v>18</v>
      </c>
      <c r="U50" s="60">
        <v>6</v>
      </c>
      <c r="V50" s="29">
        <f t="shared" si="1"/>
        <v>24</v>
      </c>
      <c r="W50" s="59">
        <f t="shared" si="2"/>
        <v>24</v>
      </c>
      <c r="X50" s="7"/>
      <c r="Y50" s="38"/>
      <c r="Z50" s="38"/>
      <c r="AA50" s="38"/>
      <c r="AB50" s="38"/>
      <c r="AC50" s="38"/>
      <c r="AD50" s="38"/>
      <c r="AE50" s="38"/>
      <c r="AF50" s="38"/>
      <c r="AG50" s="38"/>
      <c r="AH50" s="38"/>
      <c r="AI50" s="38"/>
      <c r="AJ50" s="38"/>
      <c r="AK50" s="38"/>
      <c r="AL50" s="38"/>
      <c r="AM50" s="38"/>
      <c r="AN50" s="38"/>
      <c r="AO50" s="38"/>
      <c r="AP50" s="38"/>
      <c r="AQ50" s="38"/>
      <c r="AT50" s="32"/>
      <c r="AU50" s="33"/>
      <c r="AV50" s="33"/>
    </row>
    <row r="51" spans="1:48" ht="15" customHeight="1">
      <c r="A51" s="1885">
        <v>1409</v>
      </c>
      <c r="B51" s="40" t="s">
        <v>56</v>
      </c>
      <c r="C51" s="35"/>
      <c r="D51" s="56">
        <f t="shared" ref="D51:U51" si="10">SUM(D52:D54)</f>
        <v>4</v>
      </c>
      <c r="E51" s="56">
        <f t="shared" si="10"/>
        <v>0</v>
      </c>
      <c r="F51" s="56">
        <f t="shared" si="10"/>
        <v>17</v>
      </c>
      <c r="G51" s="56">
        <f t="shared" si="10"/>
        <v>1</v>
      </c>
      <c r="H51" s="56">
        <f t="shared" si="10"/>
        <v>0</v>
      </c>
      <c r="I51" s="56">
        <f t="shared" si="10"/>
        <v>0</v>
      </c>
      <c r="J51" s="56">
        <f t="shared" si="10"/>
        <v>0</v>
      </c>
      <c r="K51" s="56">
        <f t="shared" si="10"/>
        <v>0</v>
      </c>
      <c r="L51" s="56">
        <f t="shared" si="10"/>
        <v>4</v>
      </c>
      <c r="M51" s="56">
        <f t="shared" si="10"/>
        <v>0</v>
      </c>
      <c r="N51" s="56">
        <f t="shared" si="10"/>
        <v>3</v>
      </c>
      <c r="O51" s="56">
        <f t="shared" si="10"/>
        <v>0</v>
      </c>
      <c r="P51" s="56">
        <f t="shared" si="10"/>
        <v>4</v>
      </c>
      <c r="Q51" s="56">
        <f t="shared" si="10"/>
        <v>0</v>
      </c>
      <c r="R51" s="56">
        <f t="shared" si="10"/>
        <v>6</v>
      </c>
      <c r="S51" s="56">
        <f t="shared" si="10"/>
        <v>0</v>
      </c>
      <c r="T51" s="56">
        <f t="shared" si="10"/>
        <v>15</v>
      </c>
      <c r="U51" s="56">
        <f t="shared" si="10"/>
        <v>24</v>
      </c>
      <c r="V51" s="56">
        <f t="shared" si="1"/>
        <v>39</v>
      </c>
      <c r="W51" s="55">
        <f t="shared" si="2"/>
        <v>39</v>
      </c>
      <c r="X51" s="7"/>
      <c r="Y51" s="38"/>
      <c r="Z51" s="38"/>
      <c r="AA51" s="38"/>
      <c r="AB51" s="38"/>
      <c r="AC51" s="38"/>
      <c r="AD51" s="38"/>
      <c r="AE51" s="38"/>
      <c r="AF51" s="38"/>
      <c r="AG51" s="38"/>
      <c r="AH51" s="38"/>
      <c r="AI51" s="38"/>
      <c r="AJ51" s="38"/>
      <c r="AK51" s="38"/>
      <c r="AL51" s="38"/>
      <c r="AM51" s="38"/>
      <c r="AN51" s="38"/>
      <c r="AO51" s="38"/>
      <c r="AP51" s="38"/>
      <c r="AQ51" s="38"/>
      <c r="AT51" s="32"/>
      <c r="AU51" s="33"/>
      <c r="AV51" s="33"/>
    </row>
    <row r="52" spans="1:48" ht="15" customHeight="1">
      <c r="A52" s="1890"/>
      <c r="B52" s="11" t="s">
        <v>41</v>
      </c>
      <c r="C52" s="4"/>
      <c r="D52" s="60">
        <v>0</v>
      </c>
      <c r="E52" s="60">
        <v>0</v>
      </c>
      <c r="F52" s="60">
        <v>7</v>
      </c>
      <c r="G52" s="60">
        <v>1</v>
      </c>
      <c r="H52" s="60">
        <v>0</v>
      </c>
      <c r="I52" s="60">
        <v>0</v>
      </c>
      <c r="J52" s="60">
        <v>0</v>
      </c>
      <c r="K52" s="60">
        <v>0</v>
      </c>
      <c r="L52" s="60">
        <v>1</v>
      </c>
      <c r="M52" s="60">
        <v>0</v>
      </c>
      <c r="N52" s="60">
        <v>0</v>
      </c>
      <c r="O52" s="60">
        <v>0</v>
      </c>
      <c r="P52" s="60">
        <v>2</v>
      </c>
      <c r="Q52" s="60">
        <v>0</v>
      </c>
      <c r="R52" s="60">
        <v>1</v>
      </c>
      <c r="S52" s="60">
        <v>0</v>
      </c>
      <c r="T52" s="60">
        <v>5</v>
      </c>
      <c r="U52" s="60">
        <v>7</v>
      </c>
      <c r="V52" s="29">
        <f t="shared" si="1"/>
        <v>12</v>
      </c>
      <c r="W52" s="59">
        <f t="shared" si="2"/>
        <v>12</v>
      </c>
      <c r="X52" s="7"/>
      <c r="Y52" s="38"/>
      <c r="Z52" s="38"/>
      <c r="AA52" s="38"/>
      <c r="AB52" s="38"/>
      <c r="AC52" s="38"/>
      <c r="AD52" s="38"/>
      <c r="AE52" s="38"/>
      <c r="AF52" s="38"/>
      <c r="AG52" s="38"/>
      <c r="AH52" s="38"/>
      <c r="AI52" s="38"/>
      <c r="AJ52" s="38"/>
      <c r="AK52" s="38"/>
      <c r="AL52" s="38"/>
      <c r="AM52" s="38"/>
      <c r="AN52" s="38"/>
      <c r="AO52" s="38"/>
      <c r="AP52" s="38"/>
      <c r="AQ52" s="38"/>
      <c r="AT52" s="32"/>
      <c r="AU52" s="33"/>
      <c r="AV52" s="33"/>
    </row>
    <row r="53" spans="1:48" ht="15" customHeight="1">
      <c r="A53" s="1890"/>
      <c r="B53" s="11" t="s">
        <v>54</v>
      </c>
      <c r="C53" s="4"/>
      <c r="D53" s="60">
        <v>3</v>
      </c>
      <c r="E53" s="60">
        <v>0</v>
      </c>
      <c r="F53" s="60">
        <v>0</v>
      </c>
      <c r="G53" s="60">
        <v>0</v>
      </c>
      <c r="H53" s="60">
        <v>0</v>
      </c>
      <c r="I53" s="60">
        <v>0</v>
      </c>
      <c r="J53" s="60">
        <v>0</v>
      </c>
      <c r="K53" s="60">
        <v>0</v>
      </c>
      <c r="L53" s="60">
        <v>2</v>
      </c>
      <c r="M53" s="60">
        <v>0</v>
      </c>
      <c r="N53" s="60">
        <v>3</v>
      </c>
      <c r="O53" s="60">
        <v>0</v>
      </c>
      <c r="P53" s="60">
        <v>1</v>
      </c>
      <c r="Q53" s="60">
        <v>0</v>
      </c>
      <c r="R53" s="60">
        <v>5</v>
      </c>
      <c r="S53" s="60">
        <v>0</v>
      </c>
      <c r="T53" s="60">
        <v>5</v>
      </c>
      <c r="U53" s="60">
        <v>9</v>
      </c>
      <c r="V53" s="29">
        <f t="shared" si="1"/>
        <v>14</v>
      </c>
      <c r="W53" s="59">
        <f t="shared" si="2"/>
        <v>14</v>
      </c>
      <c r="X53" s="7"/>
      <c r="Y53" s="38"/>
      <c r="Z53" s="38"/>
      <c r="AA53" s="38"/>
      <c r="AB53" s="38"/>
      <c r="AC53" s="38"/>
      <c r="AD53" s="38"/>
      <c r="AE53" s="38"/>
      <c r="AF53" s="38"/>
      <c r="AG53" s="38"/>
      <c r="AH53" s="38"/>
      <c r="AI53" s="38"/>
      <c r="AJ53" s="38"/>
      <c r="AK53" s="38"/>
      <c r="AL53" s="38"/>
      <c r="AM53" s="38"/>
      <c r="AN53" s="38"/>
      <c r="AO53" s="38"/>
      <c r="AP53" s="38"/>
      <c r="AQ53" s="38"/>
      <c r="AT53" s="32"/>
      <c r="AU53" s="33"/>
      <c r="AV53" s="33"/>
    </row>
    <row r="54" spans="1:48" ht="15" customHeight="1">
      <c r="A54" s="1891"/>
      <c r="B54" s="11" t="s">
        <v>62</v>
      </c>
      <c r="C54" s="4"/>
      <c r="D54" s="60">
        <v>1</v>
      </c>
      <c r="E54" s="60">
        <v>0</v>
      </c>
      <c r="F54" s="60">
        <v>10</v>
      </c>
      <c r="G54" s="60">
        <v>0</v>
      </c>
      <c r="H54" s="60">
        <v>0</v>
      </c>
      <c r="I54" s="60">
        <v>0</v>
      </c>
      <c r="J54" s="60">
        <v>0</v>
      </c>
      <c r="K54" s="60">
        <v>0</v>
      </c>
      <c r="L54" s="60">
        <v>1</v>
      </c>
      <c r="M54" s="60">
        <v>0</v>
      </c>
      <c r="N54" s="60">
        <v>0</v>
      </c>
      <c r="O54" s="60">
        <v>0</v>
      </c>
      <c r="P54" s="60">
        <v>1</v>
      </c>
      <c r="Q54" s="60">
        <v>0</v>
      </c>
      <c r="R54" s="60">
        <v>0</v>
      </c>
      <c r="S54" s="60">
        <v>0</v>
      </c>
      <c r="T54" s="60">
        <v>5</v>
      </c>
      <c r="U54" s="60">
        <v>8</v>
      </c>
      <c r="V54" s="29">
        <f t="shared" si="1"/>
        <v>13</v>
      </c>
      <c r="W54" s="59">
        <f t="shared" si="2"/>
        <v>13</v>
      </c>
      <c r="X54" s="7"/>
      <c r="Y54" s="38"/>
      <c r="Z54" s="38"/>
      <c r="AA54" s="38"/>
      <c r="AB54" s="38"/>
      <c r="AC54" s="38"/>
      <c r="AD54" s="38"/>
      <c r="AE54" s="38"/>
      <c r="AF54" s="38"/>
      <c r="AG54" s="38"/>
      <c r="AH54" s="38"/>
      <c r="AI54" s="38"/>
      <c r="AJ54" s="38"/>
      <c r="AK54" s="38"/>
      <c r="AL54" s="38"/>
      <c r="AM54" s="38"/>
      <c r="AN54" s="38"/>
      <c r="AO54" s="38"/>
      <c r="AP54" s="38"/>
      <c r="AQ54" s="38"/>
      <c r="AT54" s="32"/>
      <c r="AU54" s="33"/>
      <c r="AV54" s="33"/>
    </row>
    <row r="55" spans="1:48">
      <c r="A55" s="42"/>
      <c r="B55" s="34" t="s">
        <v>50</v>
      </c>
      <c r="C55" s="58"/>
      <c r="D55" s="57">
        <v>136</v>
      </c>
      <c r="E55" s="57">
        <v>0</v>
      </c>
      <c r="F55" s="57">
        <v>1</v>
      </c>
      <c r="G55" s="57">
        <v>0</v>
      </c>
      <c r="H55" s="57">
        <v>0</v>
      </c>
      <c r="I55" s="57">
        <v>1</v>
      </c>
      <c r="J55" s="57">
        <v>4</v>
      </c>
      <c r="K55" s="57">
        <v>0</v>
      </c>
      <c r="L55" s="57">
        <v>5</v>
      </c>
      <c r="M55" s="57">
        <v>0</v>
      </c>
      <c r="N55" s="57">
        <v>6</v>
      </c>
      <c r="O55" s="57">
        <v>2</v>
      </c>
      <c r="P55" s="57">
        <v>6</v>
      </c>
      <c r="Q55" s="57">
        <v>0</v>
      </c>
      <c r="R55" s="57">
        <v>10</v>
      </c>
      <c r="S55" s="57">
        <v>0</v>
      </c>
      <c r="T55" s="57">
        <v>93</v>
      </c>
      <c r="U55" s="57">
        <v>78</v>
      </c>
      <c r="V55" s="56">
        <f t="shared" si="1"/>
        <v>171</v>
      </c>
      <c r="W55" s="55">
        <f t="shared" si="2"/>
        <v>171</v>
      </c>
      <c r="X55" s="7"/>
    </row>
    <row r="56" spans="1:48" ht="12.75" customHeight="1">
      <c r="B56" s="1931" t="s">
        <v>6</v>
      </c>
      <c r="C56" s="1932"/>
      <c r="D56" s="56">
        <f t="shared" ref="D56:W56" si="11">SUM(D8+D16+D26+D30+D33+D37+D42+D46+D51+D55)</f>
        <v>227</v>
      </c>
      <c r="E56" s="56">
        <f t="shared" si="11"/>
        <v>0</v>
      </c>
      <c r="F56" s="56">
        <f t="shared" si="11"/>
        <v>949</v>
      </c>
      <c r="G56" s="56">
        <f t="shared" si="11"/>
        <v>313</v>
      </c>
      <c r="H56" s="56">
        <f t="shared" si="11"/>
        <v>57</v>
      </c>
      <c r="I56" s="56">
        <f t="shared" si="11"/>
        <v>26</v>
      </c>
      <c r="J56" s="56">
        <f t="shared" si="11"/>
        <v>54</v>
      </c>
      <c r="K56" s="56">
        <f t="shared" si="11"/>
        <v>26</v>
      </c>
      <c r="L56" s="56">
        <f t="shared" si="11"/>
        <v>156</v>
      </c>
      <c r="M56" s="56">
        <f t="shared" si="11"/>
        <v>37</v>
      </c>
      <c r="N56" s="56">
        <f t="shared" si="11"/>
        <v>201</v>
      </c>
      <c r="O56" s="56">
        <f t="shared" si="11"/>
        <v>45</v>
      </c>
      <c r="P56" s="56">
        <f t="shared" si="11"/>
        <v>161</v>
      </c>
      <c r="Q56" s="56">
        <f t="shared" si="11"/>
        <v>10</v>
      </c>
      <c r="R56" s="56">
        <f t="shared" si="11"/>
        <v>178</v>
      </c>
      <c r="S56" s="56">
        <f t="shared" si="11"/>
        <v>4</v>
      </c>
      <c r="T56" s="56">
        <f t="shared" si="11"/>
        <v>1543</v>
      </c>
      <c r="U56" s="56">
        <f t="shared" si="11"/>
        <v>901</v>
      </c>
      <c r="V56" s="56">
        <f t="shared" si="11"/>
        <v>2444</v>
      </c>
      <c r="W56" s="55">
        <f t="shared" si="11"/>
        <v>2444</v>
      </c>
    </row>
    <row r="57" spans="1:48" ht="12.75" customHeight="1">
      <c r="B57" s="13" t="s">
        <v>48</v>
      </c>
      <c r="D57" s="43"/>
      <c r="E57" s="43"/>
      <c r="F57" s="43"/>
      <c r="G57" s="43"/>
      <c r="H57" s="43"/>
      <c r="I57" s="43"/>
      <c r="J57" s="43"/>
      <c r="K57" s="43"/>
      <c r="L57" s="43"/>
      <c r="M57" s="43"/>
      <c r="N57" s="43"/>
      <c r="O57" s="43"/>
      <c r="P57" s="43"/>
      <c r="Q57" s="43"/>
      <c r="R57" s="43"/>
      <c r="S57" s="43"/>
      <c r="T57" s="43"/>
      <c r="U57" s="43"/>
      <c r="V57" s="43"/>
    </row>
    <row r="58" spans="1:48" ht="12.75" customHeight="1">
      <c r="B58" s="13" t="s">
        <v>64</v>
      </c>
      <c r="D58" s="31"/>
      <c r="E58" s="31"/>
      <c r="F58" s="31"/>
      <c r="G58" s="31"/>
      <c r="H58" s="31"/>
      <c r="I58" s="31"/>
      <c r="J58" s="31"/>
      <c r="K58" s="31"/>
      <c r="L58" s="31"/>
      <c r="M58" s="31"/>
      <c r="N58" s="31"/>
      <c r="O58" s="31"/>
      <c r="P58" s="31"/>
      <c r="Q58" s="31"/>
      <c r="R58" s="31"/>
      <c r="S58" s="31"/>
      <c r="T58" s="31"/>
      <c r="U58" s="31"/>
      <c r="V58" s="31"/>
    </row>
    <row r="59" spans="1:48" ht="12.75" customHeight="1">
      <c r="B59" s="13" t="s">
        <v>67</v>
      </c>
      <c r="D59" s="31"/>
      <c r="E59" s="31"/>
      <c r="F59" s="31"/>
      <c r="G59" s="31"/>
      <c r="H59" s="31"/>
      <c r="I59" s="31"/>
      <c r="J59" s="31"/>
      <c r="K59" s="31"/>
      <c r="L59" s="31"/>
      <c r="M59" s="31"/>
      <c r="N59" s="31"/>
      <c r="O59" s="31"/>
      <c r="P59" s="31"/>
      <c r="Q59" s="31"/>
      <c r="R59" s="31"/>
      <c r="S59" s="31"/>
      <c r="T59" s="31"/>
      <c r="U59" s="31"/>
      <c r="V59" s="31"/>
    </row>
    <row r="60" spans="1:48" ht="12.75" customHeight="1">
      <c r="D60" s="31"/>
      <c r="E60" s="31"/>
      <c r="F60" s="31"/>
      <c r="G60" s="31"/>
      <c r="H60" s="31"/>
      <c r="I60" s="31"/>
      <c r="J60" s="31"/>
      <c r="K60" s="31"/>
      <c r="L60" s="31"/>
      <c r="M60" s="31"/>
      <c r="N60" s="31"/>
      <c r="O60" s="31"/>
      <c r="P60" s="31"/>
      <c r="Q60" s="31"/>
      <c r="R60" s="31"/>
      <c r="S60" s="31"/>
      <c r="T60" s="31"/>
      <c r="U60" s="31"/>
      <c r="V60" s="31"/>
    </row>
    <row r="61" spans="1:48" ht="15" customHeight="1">
      <c r="D61" s="43"/>
      <c r="E61" s="43"/>
      <c r="F61" s="43"/>
      <c r="G61" s="43"/>
      <c r="H61" s="43"/>
      <c r="I61" s="43"/>
      <c r="J61" s="43"/>
      <c r="K61" s="43"/>
      <c r="L61" s="43"/>
      <c r="M61" s="43"/>
      <c r="N61" s="43"/>
      <c r="O61" s="43"/>
      <c r="P61" s="43"/>
      <c r="Q61" s="43"/>
      <c r="R61" s="43"/>
      <c r="S61" s="43"/>
      <c r="T61" s="43"/>
      <c r="U61" s="43"/>
      <c r="V61" s="43"/>
    </row>
    <row r="62" spans="1:48" ht="12" customHeight="1">
      <c r="D62" s="43"/>
      <c r="E62" s="43"/>
      <c r="F62" s="43"/>
      <c r="G62" s="43"/>
      <c r="H62" s="43"/>
      <c r="I62" s="43"/>
      <c r="J62" s="43"/>
      <c r="K62" s="43"/>
      <c r="L62" s="43"/>
      <c r="M62" s="43"/>
      <c r="N62" s="43"/>
      <c r="O62" s="43"/>
      <c r="P62" s="43"/>
      <c r="Q62" s="43"/>
      <c r="R62" s="43"/>
      <c r="S62" s="43"/>
      <c r="T62" s="43"/>
      <c r="U62" s="43"/>
      <c r="V62" s="43"/>
    </row>
    <row r="63" spans="1:48" ht="15" customHeight="1">
      <c r="D63" s="43"/>
      <c r="E63" s="43"/>
      <c r="F63" s="43"/>
      <c r="G63" s="43"/>
      <c r="H63" s="43"/>
      <c r="I63" s="43"/>
      <c r="J63" s="43"/>
      <c r="K63" s="43"/>
      <c r="L63" s="43"/>
      <c r="M63" s="43"/>
      <c r="N63" s="43"/>
      <c r="O63" s="43"/>
      <c r="P63" s="43"/>
      <c r="Q63" s="43"/>
      <c r="R63" s="43"/>
      <c r="S63" s="43"/>
      <c r="T63" s="43"/>
      <c r="U63" s="43"/>
      <c r="V63" s="43"/>
    </row>
    <row r="64" spans="1:48" ht="15" customHeight="1">
      <c r="D64" s="43"/>
      <c r="E64" s="43"/>
      <c r="F64" s="43"/>
      <c r="G64" s="43"/>
      <c r="H64" s="43"/>
      <c r="I64" s="43"/>
      <c r="J64" s="43"/>
      <c r="K64" s="43"/>
      <c r="L64" s="43"/>
      <c r="M64" s="43"/>
      <c r="N64" s="43"/>
      <c r="O64" s="43"/>
      <c r="P64" s="43"/>
      <c r="Q64" s="43"/>
      <c r="R64" s="43"/>
      <c r="S64" s="43"/>
      <c r="T64" s="43"/>
      <c r="U64" s="43"/>
      <c r="V64" s="43"/>
    </row>
    <row r="65" spans="4:43" ht="15" customHeight="1">
      <c r="D65" s="43"/>
      <c r="E65" s="43"/>
      <c r="F65" s="43"/>
      <c r="G65" s="43"/>
      <c r="H65" s="43"/>
      <c r="I65" s="43"/>
      <c r="J65" s="43"/>
      <c r="K65" s="43"/>
      <c r="L65" s="43"/>
      <c r="M65" s="43"/>
      <c r="N65" s="43"/>
      <c r="O65" s="43"/>
      <c r="P65" s="43"/>
      <c r="Q65" s="43"/>
      <c r="R65" s="43"/>
      <c r="S65" s="43"/>
      <c r="T65" s="43"/>
      <c r="U65" s="43"/>
      <c r="V65" s="43"/>
    </row>
    <row r="66" spans="4:43" ht="15" customHeight="1">
      <c r="D66" s="43"/>
      <c r="E66" s="43"/>
      <c r="F66" s="43"/>
      <c r="G66" s="43"/>
      <c r="H66" s="43"/>
      <c r="I66" s="43"/>
      <c r="J66" s="43"/>
      <c r="K66" s="43"/>
      <c r="L66" s="43"/>
      <c r="M66" s="43"/>
      <c r="N66" s="43"/>
      <c r="O66" s="43"/>
      <c r="P66" s="43"/>
      <c r="Q66" s="43"/>
      <c r="R66" s="43"/>
      <c r="S66" s="43"/>
      <c r="T66" s="43"/>
      <c r="U66" s="43"/>
      <c r="V66" s="43"/>
    </row>
    <row r="67" spans="4:43" ht="14.1" customHeight="1">
      <c r="D67" s="43"/>
      <c r="E67" s="43"/>
      <c r="F67" s="43"/>
      <c r="G67" s="43"/>
      <c r="H67" s="43"/>
      <c r="I67" s="43"/>
      <c r="J67" s="43"/>
      <c r="K67" s="43"/>
      <c r="L67" s="43"/>
      <c r="M67" s="43"/>
      <c r="N67" s="43"/>
      <c r="O67" s="43"/>
      <c r="P67" s="43"/>
      <c r="Q67" s="43"/>
      <c r="R67" s="43"/>
      <c r="S67" s="43"/>
      <c r="T67" s="43"/>
      <c r="U67" s="43"/>
      <c r="V67" s="43"/>
    </row>
    <row r="68" spans="4:43" ht="12.75" customHeight="1">
      <c r="D68" s="43"/>
      <c r="E68" s="43"/>
      <c r="F68" s="43"/>
      <c r="G68" s="43"/>
      <c r="H68" s="43"/>
      <c r="I68" s="43"/>
      <c r="J68" s="43"/>
      <c r="K68" s="43"/>
      <c r="L68" s="43"/>
      <c r="M68" s="43"/>
      <c r="N68" s="43"/>
      <c r="O68" s="43"/>
      <c r="P68" s="43"/>
      <c r="Q68" s="43"/>
      <c r="R68" s="43"/>
      <c r="S68" s="43"/>
      <c r="T68" s="43"/>
      <c r="U68" s="43"/>
      <c r="V68" s="43"/>
    </row>
    <row r="69" spans="4:43" ht="14.1" customHeight="1">
      <c r="D69" s="43"/>
      <c r="E69" s="43"/>
      <c r="F69" s="43"/>
      <c r="G69" s="43"/>
      <c r="H69" s="43"/>
      <c r="I69" s="43"/>
      <c r="J69" s="43"/>
      <c r="K69" s="43"/>
      <c r="L69" s="43"/>
      <c r="M69" s="43"/>
      <c r="N69" s="43"/>
      <c r="O69" s="43"/>
      <c r="P69" s="43"/>
      <c r="Q69" s="43"/>
      <c r="R69" s="43"/>
      <c r="S69" s="43"/>
      <c r="T69" s="43"/>
      <c r="U69" s="43"/>
      <c r="V69" s="43"/>
      <c r="X69" s="8"/>
      <c r="Y69" s="8"/>
      <c r="Z69" s="8"/>
      <c r="AA69" s="8"/>
      <c r="AB69" s="8"/>
      <c r="AC69" s="8"/>
      <c r="AD69" s="8"/>
      <c r="AE69" s="8"/>
      <c r="AF69" s="8"/>
      <c r="AG69" s="8"/>
      <c r="AH69" s="8"/>
      <c r="AI69" s="8"/>
      <c r="AJ69" s="8"/>
      <c r="AK69" s="8"/>
      <c r="AL69" s="8"/>
      <c r="AM69" s="8"/>
      <c r="AN69" s="8"/>
      <c r="AO69" s="8"/>
      <c r="AP69" s="8"/>
      <c r="AQ69" s="8"/>
    </row>
    <row r="70" spans="4:43">
      <c r="D70" s="43"/>
      <c r="E70" s="43"/>
      <c r="F70" s="43"/>
      <c r="G70" s="43"/>
      <c r="H70" s="43"/>
      <c r="I70" s="43"/>
      <c r="J70" s="43"/>
      <c r="K70" s="43"/>
      <c r="L70" s="43"/>
      <c r="M70" s="43"/>
      <c r="N70" s="43"/>
      <c r="O70" s="43"/>
      <c r="P70" s="43"/>
      <c r="Q70" s="43"/>
      <c r="R70" s="43"/>
      <c r="S70" s="43"/>
      <c r="T70" s="43"/>
      <c r="U70" s="43"/>
      <c r="V70" s="43"/>
    </row>
    <row r="71" spans="4:43">
      <c r="D71" s="43"/>
      <c r="E71" s="43"/>
      <c r="F71" s="43"/>
      <c r="G71" s="43"/>
      <c r="H71" s="43"/>
      <c r="I71" s="43"/>
      <c r="J71" s="43"/>
      <c r="K71" s="43"/>
      <c r="L71" s="43"/>
      <c r="M71" s="43"/>
      <c r="N71" s="43"/>
      <c r="O71" s="43"/>
      <c r="P71" s="43"/>
      <c r="Q71" s="43"/>
      <c r="R71" s="43"/>
      <c r="S71" s="43"/>
      <c r="T71" s="43"/>
      <c r="U71" s="43"/>
      <c r="V71" s="43"/>
    </row>
    <row r="72" spans="4:43">
      <c r="D72" s="43"/>
      <c r="E72" s="43"/>
      <c r="F72" s="43"/>
      <c r="G72" s="43"/>
      <c r="H72" s="43"/>
      <c r="I72" s="43"/>
      <c r="J72" s="43"/>
      <c r="K72" s="43"/>
      <c r="L72" s="43"/>
      <c r="M72" s="43"/>
      <c r="N72" s="43"/>
      <c r="O72" s="43"/>
      <c r="P72" s="43"/>
      <c r="Q72" s="43"/>
      <c r="R72" s="43"/>
      <c r="S72" s="43"/>
      <c r="T72" s="43"/>
      <c r="U72" s="43"/>
      <c r="V72" s="43"/>
    </row>
    <row r="125" spans="2:3">
      <c r="B125" s="13"/>
      <c r="C125" s="13"/>
    </row>
  </sheetData>
  <mergeCells count="16">
    <mergeCell ref="A46:A50"/>
    <mergeCell ref="A51:A54"/>
    <mergeCell ref="A42:A45"/>
    <mergeCell ref="B56:C56"/>
    <mergeCell ref="A8:A15"/>
    <mergeCell ref="A16:A25"/>
    <mergeCell ref="A26:A29"/>
    <mergeCell ref="A30:A32"/>
    <mergeCell ref="A33:A36"/>
    <mergeCell ref="A37:A41"/>
    <mergeCell ref="A2:W2"/>
    <mergeCell ref="A3:W4"/>
    <mergeCell ref="F5:G5"/>
    <mergeCell ref="F6:G6"/>
    <mergeCell ref="T5:V6"/>
    <mergeCell ref="A5:A7"/>
  </mergeCells>
  <printOptions horizontalCentered="1"/>
  <pageMargins left="0.86614173228346458" right="0.78740157480314965" top="0.86614173228346458" bottom="0.94488188976377963" header="0.51181102362204722" footer="0.51181102362204722"/>
  <pageSetup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93</vt:i4>
      </vt:variant>
      <vt:variant>
        <vt:lpstr>Rangos con nombre</vt:lpstr>
      </vt:variant>
      <vt:variant>
        <vt:i4>93</vt:i4>
      </vt:variant>
    </vt:vector>
  </HeadingPairs>
  <TitlesOfParts>
    <vt:vector size="186" baseType="lpstr">
      <vt:lpstr>Oferta Licenciatura</vt:lpstr>
      <vt:lpstr>Oferta Posgrado</vt:lpstr>
      <vt:lpstr>Tutorías ENE</vt:lpstr>
      <vt:lpstr>Tutorías JUL</vt:lpstr>
      <vt:lpstr>Tutorados ENE</vt:lpstr>
      <vt:lpstr>Tutorados JUL</vt:lpstr>
      <vt:lpstr>Matrícula POS ENE</vt:lpstr>
      <vt:lpstr>Matrícula POS JUL</vt:lpstr>
      <vt:lpstr>Egresados POS</vt:lpstr>
      <vt:lpstr>Graduados POS ENE</vt:lpstr>
      <vt:lpstr>Graduados POS JUL</vt:lpstr>
      <vt:lpstr>Aspirantes género ENE</vt:lpstr>
      <vt:lpstr>Aspirantes género JUL</vt:lpstr>
      <vt:lpstr>Aspirantes edad ENE</vt:lpstr>
      <vt:lpstr>Aspirantes edad JUL</vt:lpstr>
      <vt:lpstr>Matrícula LIC ENE</vt:lpstr>
      <vt:lpstr>Matrícula LIC JUL</vt:lpstr>
      <vt:lpstr>Egresados LIC ENE</vt:lpstr>
      <vt:lpstr>Egresados LIC JUL</vt:lpstr>
      <vt:lpstr>Titulados LIC ENE</vt:lpstr>
      <vt:lpstr>Titulados LIC JUL</vt:lpstr>
      <vt:lpstr>Matrícula depto. lenguas SC ENE</vt:lpstr>
      <vt:lpstr>Matrícula depto. lenguas SC JUL</vt:lpstr>
      <vt:lpstr>Matrícula depto. lenguas TP ENE</vt:lpstr>
      <vt:lpstr>Matrícula depto. lenguas TP JUL</vt:lpstr>
      <vt:lpstr>Matrícula depto. lenguas TX ENE</vt:lpstr>
      <vt:lpstr>Matrícula depto. lenguas TX JUL</vt:lpstr>
      <vt:lpstr>Matrícula depto. lenguas ENE</vt:lpstr>
      <vt:lpstr>Matrícula depto. lenguas JUL</vt:lpstr>
      <vt:lpstr>Becas movilidad ENE</vt:lpstr>
      <vt:lpstr>Becas movilidad JUL</vt:lpstr>
      <vt:lpstr>Ingresos fuente_financiamiento</vt:lpstr>
      <vt:lpstr>Subsidio federal_estatal</vt:lpstr>
      <vt:lpstr>Presupuesto autorizado_devengad</vt:lpstr>
      <vt:lpstr>Recursos ProExES</vt:lpstr>
      <vt:lpstr>Ingresos_gastos DAC</vt:lpstr>
      <vt:lpstr>ingresos_gastos DES</vt:lpstr>
      <vt:lpstr>Proyectos de investigación</vt:lpstr>
      <vt:lpstr>Proyectos de investigación DES</vt:lpstr>
      <vt:lpstr>Proyectos de investigación_fina</vt:lpstr>
      <vt:lpstr>Equipos de computo</vt:lpstr>
      <vt:lpstr>Usuarios correo electrónico</vt:lpstr>
      <vt:lpstr>Usuarios acceso a redes</vt:lpstr>
      <vt:lpstr>infra. fis. existente</vt:lpstr>
      <vt:lpstr>infra. fis. construida</vt:lpstr>
      <vt:lpstr>Becas CONACYT</vt:lpstr>
      <vt:lpstr>UVD</vt:lpstr>
      <vt:lpstr>Beneficiarios UASU talleres</vt:lpstr>
      <vt:lpstr>Beneficiario asistencia medica</vt:lpstr>
      <vt:lpstr>Servicio social ENE</vt:lpstr>
      <vt:lpstr>Servicio social JUL</vt:lpstr>
      <vt:lpstr>Afiliados IMSS ENE</vt:lpstr>
      <vt:lpstr>Afiliados IMSS JUL</vt:lpstr>
      <vt:lpstr>Becas PRONABES</vt:lpstr>
      <vt:lpstr>Becas apoya a tu transporte</vt:lpstr>
      <vt:lpstr>Becas de servicio social</vt:lpstr>
      <vt:lpstr>Becas indígenas</vt:lpstr>
      <vt:lpstr>Becas manutención</vt:lpstr>
      <vt:lpstr>Becas apoyo a madres</vt:lpstr>
      <vt:lpstr>Actividades culturales ENE</vt:lpstr>
      <vt:lpstr>Actividades culturales JUL</vt:lpstr>
      <vt:lpstr>Actividades deportivas ENE</vt:lpstr>
      <vt:lpstr>Actividades deportivas JUL</vt:lpstr>
      <vt:lpstr>beneficario estancia TUX ENE</vt:lpstr>
      <vt:lpstr>beneficario estancia TUX JUL</vt:lpstr>
      <vt:lpstr>beneficario estancia TAPA ENE</vt:lpstr>
      <vt:lpstr>beneficario estancia TAPA JUL</vt:lpstr>
      <vt:lpstr>Convenios nacionales_internacio</vt:lpstr>
      <vt:lpstr>Préstamos bibliotecarios</vt:lpstr>
      <vt:lpstr>Acervo bibliográfico</vt:lpstr>
      <vt:lpstr>PE reconocid_calidad ENE</vt:lpstr>
      <vt:lpstr>PE reconocid_calidad JUL</vt:lpstr>
      <vt:lpstr>Matrícula con discapacidad</vt:lpstr>
      <vt:lpstr>Matrícula lengua_indígena</vt:lpstr>
      <vt:lpstr>Matrícula grupo_étnico</vt:lpstr>
      <vt:lpstr>Matrícula evaluable ENE</vt:lpstr>
      <vt:lpstr>Matrícula evaluable JUL</vt:lpstr>
      <vt:lpstr>Perfiles_deseables PRODEP</vt:lpstr>
      <vt:lpstr>Cuerpos Académicos </vt:lpstr>
      <vt:lpstr>SEI</vt:lpstr>
      <vt:lpstr>SNI</vt:lpstr>
      <vt:lpstr>Personal administrativo ENE</vt:lpstr>
      <vt:lpstr>Personal administrativo JUL</vt:lpstr>
      <vt:lpstr>Académicos tiempo_dedicaciónENE</vt:lpstr>
      <vt:lpstr>Académicos tiempo_dedicaciónJUL</vt:lpstr>
      <vt:lpstr>Académicos antigüedad ENE</vt:lpstr>
      <vt:lpstr>Académicos antigüedad JUL</vt:lpstr>
      <vt:lpstr>Académicos nivel_estudio ENE</vt:lpstr>
      <vt:lpstr>Académicos nivel_estudio JUL</vt:lpstr>
      <vt:lpstr>Académicos grado_academico ENE</vt:lpstr>
      <vt:lpstr>Académicos grado_academico JUL</vt:lpstr>
      <vt:lpstr>Académicos categoría ENE</vt:lpstr>
      <vt:lpstr>Académicos categoría JUL</vt:lpstr>
      <vt:lpstr>'Académicos antigüedad ENE'!Área_de_impresión</vt:lpstr>
      <vt:lpstr>'Académicos antigüedad JUL'!Área_de_impresión</vt:lpstr>
      <vt:lpstr>'Académicos categoría ENE'!Área_de_impresión</vt:lpstr>
      <vt:lpstr>'Académicos categoría JUL'!Área_de_impresión</vt:lpstr>
      <vt:lpstr>'Académicos grado_academico ENE'!Área_de_impresión</vt:lpstr>
      <vt:lpstr>'Académicos grado_academico JUL'!Área_de_impresión</vt:lpstr>
      <vt:lpstr>'Académicos nivel_estudio ENE'!Área_de_impresión</vt:lpstr>
      <vt:lpstr>'Académicos nivel_estudio JUL'!Área_de_impresión</vt:lpstr>
      <vt:lpstr>'Académicos tiempo_dedicaciónENE'!Área_de_impresión</vt:lpstr>
      <vt:lpstr>'Académicos tiempo_dedicaciónJUL'!Área_de_impresión</vt:lpstr>
      <vt:lpstr>'Acervo bibliográfico'!Área_de_impresión</vt:lpstr>
      <vt:lpstr>'Actividades culturales ENE'!Área_de_impresión</vt:lpstr>
      <vt:lpstr>'Actividades culturales JUL'!Área_de_impresión</vt:lpstr>
      <vt:lpstr>'Actividades deportivas ENE'!Área_de_impresión</vt:lpstr>
      <vt:lpstr>'Actividades deportivas JUL'!Área_de_impresión</vt:lpstr>
      <vt:lpstr>'Afiliados IMSS ENE'!Área_de_impresión</vt:lpstr>
      <vt:lpstr>'Afiliados IMSS JUL'!Área_de_impresión</vt:lpstr>
      <vt:lpstr>'Aspirantes edad ENE'!Área_de_impresión</vt:lpstr>
      <vt:lpstr>'Aspirantes edad JUL'!Área_de_impresión</vt:lpstr>
      <vt:lpstr>'Aspirantes género ENE'!Área_de_impresión</vt:lpstr>
      <vt:lpstr>'Aspirantes género JUL'!Área_de_impresión</vt:lpstr>
      <vt:lpstr>'Becas apoya a tu transporte'!Área_de_impresión</vt:lpstr>
      <vt:lpstr>'Becas apoyo a madres'!Área_de_impresión</vt:lpstr>
      <vt:lpstr>'Becas CONACYT'!Área_de_impresión</vt:lpstr>
      <vt:lpstr>'Becas de servicio social'!Área_de_impresión</vt:lpstr>
      <vt:lpstr>'Becas indígenas'!Área_de_impresión</vt:lpstr>
      <vt:lpstr>'Becas manutención'!Área_de_impresión</vt:lpstr>
      <vt:lpstr>'Becas movilidad ENE'!Área_de_impresión</vt:lpstr>
      <vt:lpstr>'Becas movilidad JUL'!Área_de_impresión</vt:lpstr>
      <vt:lpstr>'Becas PRONABES'!Área_de_impresión</vt:lpstr>
      <vt:lpstr>'beneficario estancia TAPA ENE'!Área_de_impresión</vt:lpstr>
      <vt:lpstr>'beneficario estancia TAPA JUL'!Área_de_impresión</vt:lpstr>
      <vt:lpstr>'beneficario estancia TUX ENE'!Área_de_impresión</vt:lpstr>
      <vt:lpstr>'beneficario estancia TUX JUL'!Área_de_impresión</vt:lpstr>
      <vt:lpstr>'Beneficiario asistencia medica'!Área_de_impresión</vt:lpstr>
      <vt:lpstr>'Beneficiarios UASU talleres'!Área_de_impresión</vt:lpstr>
      <vt:lpstr>'Cuerpos Académicos '!Área_de_impresión</vt:lpstr>
      <vt:lpstr>'Egresados LIC ENE'!Área_de_impresión</vt:lpstr>
      <vt:lpstr>'Egresados LIC JUL'!Área_de_impresión</vt:lpstr>
      <vt:lpstr>'Egresados POS'!Área_de_impresión</vt:lpstr>
      <vt:lpstr>'Equipos de computo'!Área_de_impresión</vt:lpstr>
      <vt:lpstr>'Graduados POS ENE'!Área_de_impresión</vt:lpstr>
      <vt:lpstr>'Graduados POS JUL'!Área_de_impresión</vt:lpstr>
      <vt:lpstr>'infra. fis. construida'!Área_de_impresión</vt:lpstr>
      <vt:lpstr>'infra. fis. existente'!Área_de_impresión</vt:lpstr>
      <vt:lpstr>'Ingresos fuente_financiamiento'!Área_de_impresión</vt:lpstr>
      <vt:lpstr>'Ingresos_gastos DAC'!Área_de_impresión</vt:lpstr>
      <vt:lpstr>'ingresos_gastos DES'!Área_de_impresión</vt:lpstr>
      <vt:lpstr>'Matrícula con discapacidad'!Área_de_impresión</vt:lpstr>
      <vt:lpstr>'Matrícula depto. lenguas ENE'!Área_de_impresión</vt:lpstr>
      <vt:lpstr>'Matrícula depto. lenguas JUL'!Área_de_impresión</vt:lpstr>
      <vt:lpstr>'Matrícula depto. lenguas SC ENE'!Área_de_impresión</vt:lpstr>
      <vt:lpstr>'Matrícula depto. lenguas SC JUL'!Área_de_impresión</vt:lpstr>
      <vt:lpstr>'Matrícula depto. lenguas TP ENE'!Área_de_impresión</vt:lpstr>
      <vt:lpstr>'Matrícula depto. lenguas TP JUL'!Área_de_impresión</vt:lpstr>
      <vt:lpstr>'Matrícula depto. lenguas TX ENE'!Área_de_impresión</vt:lpstr>
      <vt:lpstr>'Matrícula depto. lenguas TX JUL'!Área_de_impresión</vt:lpstr>
      <vt:lpstr>'Matrícula evaluable ENE'!Área_de_impresión</vt:lpstr>
      <vt:lpstr>'Matrícula evaluable JUL'!Área_de_impresión</vt:lpstr>
      <vt:lpstr>'Matrícula grupo_étnico'!Área_de_impresión</vt:lpstr>
      <vt:lpstr>'Matrícula lengua_indígena'!Área_de_impresión</vt:lpstr>
      <vt:lpstr>'Matrícula LIC ENE'!Área_de_impresión</vt:lpstr>
      <vt:lpstr>'Matrícula LIC JUL'!Área_de_impresión</vt:lpstr>
      <vt:lpstr>'Matrícula POS ENE'!Área_de_impresión</vt:lpstr>
      <vt:lpstr>'Matrícula POS JUL'!Área_de_impresión</vt:lpstr>
      <vt:lpstr>'Oferta Licenciatura'!Área_de_impresión</vt:lpstr>
      <vt:lpstr>'Oferta Posgrado'!Área_de_impresión</vt:lpstr>
      <vt:lpstr>'PE reconocid_calidad ENE'!Área_de_impresión</vt:lpstr>
      <vt:lpstr>'PE reconocid_calidad JUL'!Área_de_impresión</vt:lpstr>
      <vt:lpstr>'Perfiles_deseables PRODEP'!Área_de_impresión</vt:lpstr>
      <vt:lpstr>'Personal administrativo ENE'!Área_de_impresión</vt:lpstr>
      <vt:lpstr>'Personal administrativo JUL'!Área_de_impresión</vt:lpstr>
      <vt:lpstr>'Préstamos bibliotecarios'!Área_de_impresión</vt:lpstr>
      <vt:lpstr>'Presupuesto autorizado_devengad'!Área_de_impresión</vt:lpstr>
      <vt:lpstr>'Proyectos de investigación'!Área_de_impresión</vt:lpstr>
      <vt:lpstr>'Proyectos de investigación DES'!Área_de_impresión</vt:lpstr>
      <vt:lpstr>'Proyectos de investigación_fina'!Área_de_impresión</vt:lpstr>
      <vt:lpstr>'Recursos ProExES'!Área_de_impresión</vt:lpstr>
      <vt:lpstr>SEI!Área_de_impresión</vt:lpstr>
      <vt:lpstr>'Servicio social ENE'!Área_de_impresión</vt:lpstr>
      <vt:lpstr>'Servicio social JUL'!Área_de_impresión</vt:lpstr>
      <vt:lpstr>SNI!Área_de_impresión</vt:lpstr>
      <vt:lpstr>'Subsidio federal_estatal'!Área_de_impresión</vt:lpstr>
      <vt:lpstr>'Titulados LIC ENE'!Área_de_impresión</vt:lpstr>
      <vt:lpstr>'Titulados LIC JUL'!Área_de_impresión</vt:lpstr>
      <vt:lpstr>'Tutorados ENE'!Área_de_impresión</vt:lpstr>
      <vt:lpstr>'Tutorados JUL'!Área_de_impresión</vt:lpstr>
      <vt:lpstr>'Tutorías ENE'!Área_de_impresión</vt:lpstr>
      <vt:lpstr>'Tutorías JUL'!Área_de_impresión</vt:lpstr>
      <vt:lpstr>'Usuarios acceso a redes'!Área_de_impresión</vt:lpstr>
      <vt:lpstr>'Usuarios correo electrónico'!Área_de_impresión</vt:lpstr>
      <vt:lpstr>UVD!Área_de_impresión</vt:lpstr>
      <vt:lpstr>UVD!Títulos_a_imprimir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de Categorías Ene/Jun</dc:title>
  <dc:subject>Académico</dc:subject>
  <dc:creator>Marisol</dc:creator>
  <cp:lastModifiedBy>Luis</cp:lastModifiedBy>
  <cp:lastPrinted>2017-06-02T14:25:00Z</cp:lastPrinted>
  <dcterms:created xsi:type="dcterms:W3CDTF">1997-10-05T18:37:29Z</dcterms:created>
  <dcterms:modified xsi:type="dcterms:W3CDTF">2022-12-06T18:53:50Z</dcterms:modified>
</cp:coreProperties>
</file>